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ka\Desktop\Sál Kujavy\"/>
    </mc:Choice>
  </mc:AlternateContent>
  <bookViews>
    <workbookView xWindow="0" yWindow="0" windowWidth="28800" windowHeight="12135"/>
  </bookViews>
  <sheets>
    <sheet name="Stavba" sheetId="1" r:id="rId1"/>
    <sheet name="SO01 2015200005 KL" sheetId="2" r:id="rId2"/>
    <sheet name="SO01 2015200005 Rek" sheetId="3" r:id="rId3"/>
    <sheet name="SO01 2015200005 Pol" sheetId="4" r:id="rId4"/>
    <sheet name="SO02 2015200005 KL" sheetId="5" r:id="rId5"/>
    <sheet name="SO02 2015200005 Rek" sheetId="6" r:id="rId6"/>
    <sheet name="SO02 2015200005 Pol" sheetId="7" r:id="rId7"/>
    <sheet name="SO03 2015200005 KL" sheetId="8" r:id="rId8"/>
    <sheet name="SO03 2015200005 Rek" sheetId="9" r:id="rId9"/>
    <sheet name="SO03 2015200005 Pol" sheetId="10" r:id="rId10"/>
  </sheets>
  <definedNames>
    <definedName name="CelkemObjekty" localSheetId="0">Stavba!$F$33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'SO01 2015200005 Pol'!$1:$6</definedName>
    <definedName name="_xlnm.Print_Titles" localSheetId="2">'SO01 2015200005 Rek'!$1:$6</definedName>
    <definedName name="_xlnm.Print_Titles" localSheetId="6">'SO02 2015200005 Pol'!$1:$6</definedName>
    <definedName name="_xlnm.Print_Titles" localSheetId="5">'SO02 2015200005 Rek'!$1:$6</definedName>
    <definedName name="_xlnm.Print_Titles" localSheetId="9">'SO03 2015200005 Pol'!$1:$6</definedName>
    <definedName name="_xlnm.Print_Titles" localSheetId="8">'SO03 2015200005 Rek'!$1:$6</definedName>
    <definedName name="Objednatel" localSheetId="0">Stavba!$D$11</definedName>
    <definedName name="Objekt" localSheetId="0">Stavba!$B$29</definedName>
    <definedName name="_xlnm.Print_Area" localSheetId="1">'SO01 2015200005 KL'!$A$1:$G$45</definedName>
    <definedName name="_xlnm.Print_Area" localSheetId="3">'SO01 2015200005 Pol'!$A$1:$K$302</definedName>
    <definedName name="_xlnm.Print_Area" localSheetId="2">'SO01 2015200005 Rek'!$A$1:$I$46</definedName>
    <definedName name="_xlnm.Print_Area" localSheetId="4">'SO02 2015200005 KL'!$A$1:$G$45</definedName>
    <definedName name="_xlnm.Print_Area" localSheetId="6">'SO02 2015200005 Pol'!$A$1:$K$204</definedName>
    <definedName name="_xlnm.Print_Area" localSheetId="5">'SO02 2015200005 Rek'!$A$1:$I$41</definedName>
    <definedName name="_xlnm.Print_Area" localSheetId="7">'SO03 2015200005 KL'!$A$1:$G$45</definedName>
    <definedName name="_xlnm.Print_Area" localSheetId="9">'SO03 2015200005 Pol'!$A$1:$K$77</definedName>
    <definedName name="_xlnm.Print_Area" localSheetId="8">'SO03 2015200005 Rek'!$A$1:$I$28</definedName>
    <definedName name="_xlnm.Print_Area" localSheetId="0">Stavba!$B$1:$J$100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'SO01 2015200005 Pol'!#REF!</definedName>
    <definedName name="solver_opt" localSheetId="6" hidden="1">'SO02 2015200005 Pol'!#REF!</definedName>
    <definedName name="solver_opt" localSheetId="9" hidden="1">'SO03 2015200005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Stavba!$F$81:$J$81</definedName>
    <definedName name="StavbaCelkem" localSheetId="0">Stavba!$H$33</definedName>
    <definedName name="Zhotovitel" localSheetId="0">Stavba!$D$7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9" l="1"/>
  <c r="D21" i="8"/>
  <c r="I25" i="9"/>
  <c r="G21" i="8" s="1"/>
  <c r="D20" i="8"/>
  <c r="I24" i="9"/>
  <c r="G20" i="8" s="1"/>
  <c r="D19" i="8"/>
  <c r="I23" i="9"/>
  <c r="G19" i="8" s="1"/>
  <c r="D18" i="8"/>
  <c r="I22" i="9"/>
  <c r="G18" i="8" s="1"/>
  <c r="D17" i="8"/>
  <c r="I21" i="9"/>
  <c r="G17" i="8" s="1"/>
  <c r="D16" i="8"/>
  <c r="I20" i="9"/>
  <c r="G16" i="8" s="1"/>
  <c r="D15" i="8"/>
  <c r="I19" i="9"/>
  <c r="H27" i="9" s="1"/>
  <c r="G23" i="8" s="1"/>
  <c r="BE76" i="10"/>
  <c r="BC76" i="10"/>
  <c r="BB76" i="10"/>
  <c r="BA76" i="10"/>
  <c r="K76" i="10"/>
  <c r="I76" i="10"/>
  <c r="G76" i="10"/>
  <c r="BD76" i="10" s="1"/>
  <c r="BE75" i="10"/>
  <c r="BC75" i="10"/>
  <c r="BB75" i="10"/>
  <c r="BA75" i="10"/>
  <c r="K75" i="10"/>
  <c r="I75" i="10"/>
  <c r="G75" i="10"/>
  <c r="BD75" i="10" s="1"/>
  <c r="BE74" i="10"/>
  <c r="BC74" i="10"/>
  <c r="BB74" i="10"/>
  <c r="BA74" i="10"/>
  <c r="K74" i="10"/>
  <c r="I74" i="10"/>
  <c r="G74" i="10"/>
  <c r="BD74" i="10" s="1"/>
  <c r="BE73" i="10"/>
  <c r="BC73" i="10"/>
  <c r="BB73" i="10"/>
  <c r="BA73" i="10"/>
  <c r="K73" i="10"/>
  <c r="K77" i="10" s="1"/>
  <c r="I73" i="10"/>
  <c r="G73" i="10"/>
  <c r="BD73" i="10" s="1"/>
  <c r="BE72" i="10"/>
  <c r="BC72" i="10"/>
  <c r="BC77" i="10" s="1"/>
  <c r="G13" i="9" s="1"/>
  <c r="BB72" i="10"/>
  <c r="BA72" i="10"/>
  <c r="BA77" i="10" s="1"/>
  <c r="E13" i="9" s="1"/>
  <c r="K72" i="10"/>
  <c r="I72" i="10"/>
  <c r="I77" i="10" s="1"/>
  <c r="G72" i="10"/>
  <c r="BD72" i="10" s="1"/>
  <c r="B13" i="9"/>
  <c r="A13" i="9"/>
  <c r="BB77" i="10"/>
  <c r="F13" i="9" s="1"/>
  <c r="BE69" i="10"/>
  <c r="BD69" i="10"/>
  <c r="BD70" i="10" s="1"/>
  <c r="H12" i="9" s="1"/>
  <c r="BC69" i="10"/>
  <c r="BB69" i="10"/>
  <c r="BB70" i="10" s="1"/>
  <c r="F12" i="9" s="1"/>
  <c r="K69" i="10"/>
  <c r="K70" i="10" s="1"/>
  <c r="I69" i="10"/>
  <c r="G69" i="10"/>
  <c r="BA69" i="10" s="1"/>
  <c r="BA70" i="10" s="1"/>
  <c r="E12" i="9" s="1"/>
  <c r="B12" i="9"/>
  <c r="A12" i="9"/>
  <c r="BE70" i="10"/>
  <c r="I12" i="9" s="1"/>
  <c r="BC70" i="10"/>
  <c r="G12" i="9" s="1"/>
  <c r="I70" i="10"/>
  <c r="BE65" i="10"/>
  <c r="BD65" i="10"/>
  <c r="BC65" i="10"/>
  <c r="BB65" i="10"/>
  <c r="K65" i="10"/>
  <c r="I65" i="10"/>
  <c r="G65" i="10"/>
  <c r="BA65" i="10" s="1"/>
  <c r="BE64" i="10"/>
  <c r="BD64" i="10"/>
  <c r="BC64" i="10"/>
  <c r="BB64" i="10"/>
  <c r="K64" i="10"/>
  <c r="I64" i="10"/>
  <c r="G64" i="10"/>
  <c r="BA64" i="10" s="1"/>
  <c r="BE63" i="10"/>
  <c r="BD63" i="10"/>
  <c r="BC63" i="10"/>
  <c r="BB63" i="10"/>
  <c r="K63" i="10"/>
  <c r="I63" i="10"/>
  <c r="G63" i="10"/>
  <c r="BA63" i="10" s="1"/>
  <c r="BE62" i="10"/>
  <c r="BD62" i="10"/>
  <c r="BC62" i="10"/>
  <c r="BB62" i="10"/>
  <c r="K62" i="10"/>
  <c r="I62" i="10"/>
  <c r="G62" i="10"/>
  <c r="BA62" i="10" s="1"/>
  <c r="BE61" i="10"/>
  <c r="BD61" i="10"/>
  <c r="BC61" i="10"/>
  <c r="BB61" i="10"/>
  <c r="K61" i="10"/>
  <c r="I61" i="10"/>
  <c r="G61" i="10"/>
  <c r="BA61" i="10" s="1"/>
  <c r="BE60" i="10"/>
  <c r="BE67" i="10" s="1"/>
  <c r="I11" i="9" s="1"/>
  <c r="BD60" i="10"/>
  <c r="BD67" i="10" s="1"/>
  <c r="H11" i="9" s="1"/>
  <c r="BC60" i="10"/>
  <c r="BC67" i="10" s="1"/>
  <c r="G11" i="9" s="1"/>
  <c r="BB60" i="10"/>
  <c r="K60" i="10"/>
  <c r="I60" i="10"/>
  <c r="I67" i="10" s="1"/>
  <c r="G60" i="10"/>
  <c r="BA60" i="10" s="1"/>
  <c r="B11" i="9"/>
  <c r="A11" i="9"/>
  <c r="BB67" i="10"/>
  <c r="F11" i="9" s="1"/>
  <c r="G67" i="10"/>
  <c r="BE56" i="10"/>
  <c r="BD56" i="10"/>
  <c r="BC56" i="10"/>
  <c r="BB56" i="10"/>
  <c r="K56" i="10"/>
  <c r="I56" i="10"/>
  <c r="G56" i="10"/>
  <c r="BA56" i="10" s="1"/>
  <c r="BE54" i="10"/>
  <c r="BD54" i="10"/>
  <c r="BC54" i="10"/>
  <c r="BB54" i="10"/>
  <c r="K54" i="10"/>
  <c r="I54" i="10"/>
  <c r="G54" i="10"/>
  <c r="BA54" i="10" s="1"/>
  <c r="BE53" i="10"/>
  <c r="BD53" i="10"/>
  <c r="BC53" i="10"/>
  <c r="BB53" i="10"/>
  <c r="K53" i="10"/>
  <c r="I53" i="10"/>
  <c r="G53" i="10"/>
  <c r="BA53" i="10" s="1"/>
  <c r="BE52" i="10"/>
  <c r="BD52" i="10"/>
  <c r="BC52" i="10"/>
  <c r="BB52" i="10"/>
  <c r="K52" i="10"/>
  <c r="I52" i="10"/>
  <c r="G52" i="10"/>
  <c r="BA52" i="10" s="1"/>
  <c r="BE51" i="10"/>
  <c r="BD51" i="10"/>
  <c r="BC51" i="10"/>
  <c r="BB51" i="10"/>
  <c r="K51" i="10"/>
  <c r="I51" i="10"/>
  <c r="G51" i="10"/>
  <c r="BA51" i="10" s="1"/>
  <c r="BE49" i="10"/>
  <c r="BD49" i="10"/>
  <c r="BC49" i="10"/>
  <c r="BB49" i="10"/>
  <c r="K49" i="10"/>
  <c r="I49" i="10"/>
  <c r="G49" i="10"/>
  <c r="BA49" i="10" s="1"/>
  <c r="BE47" i="10"/>
  <c r="BD47" i="10"/>
  <c r="BC47" i="10"/>
  <c r="BB47" i="10"/>
  <c r="K47" i="10"/>
  <c r="I47" i="10"/>
  <c r="G47" i="10"/>
  <c r="BA47" i="10" s="1"/>
  <c r="BE44" i="10"/>
  <c r="BD44" i="10"/>
  <c r="BC44" i="10"/>
  <c r="BC58" i="10" s="1"/>
  <c r="G10" i="9" s="1"/>
  <c r="BB44" i="10"/>
  <c r="K44" i="10"/>
  <c r="I44" i="10"/>
  <c r="G44" i="10"/>
  <c r="BA44" i="10" s="1"/>
  <c r="BE42" i="10"/>
  <c r="BD42" i="10"/>
  <c r="BD58" i="10" s="1"/>
  <c r="H10" i="9" s="1"/>
  <c r="BC42" i="10"/>
  <c r="BB42" i="10"/>
  <c r="BB58" i="10" s="1"/>
  <c r="F10" i="9" s="1"/>
  <c r="K42" i="10"/>
  <c r="I42" i="10"/>
  <c r="I58" i="10" s="1"/>
  <c r="G42" i="10"/>
  <c r="B10" i="9"/>
  <c r="A10" i="9"/>
  <c r="BE58" i="10"/>
  <c r="I10" i="9" s="1"/>
  <c r="BE37" i="10"/>
  <c r="BE40" i="10" s="1"/>
  <c r="I9" i="9" s="1"/>
  <c r="BD37" i="10"/>
  <c r="BD40" i="10" s="1"/>
  <c r="H9" i="9" s="1"/>
  <c r="BC37" i="10"/>
  <c r="BC40" i="10" s="1"/>
  <c r="G9" i="9" s="1"/>
  <c r="BB37" i="10"/>
  <c r="K37" i="10"/>
  <c r="K40" i="10" s="1"/>
  <c r="I37" i="10"/>
  <c r="I40" i="10" s="1"/>
  <c r="G37" i="10"/>
  <c r="BA37" i="10" s="1"/>
  <c r="BA40" i="10" s="1"/>
  <c r="E9" i="9" s="1"/>
  <c r="B9" i="9"/>
  <c r="A9" i="9"/>
  <c r="BB40" i="10"/>
  <c r="F9" i="9" s="1"/>
  <c r="G40" i="10"/>
  <c r="BE33" i="10"/>
  <c r="BD33" i="10"/>
  <c r="BC33" i="10"/>
  <c r="BB33" i="10"/>
  <c r="K33" i="10"/>
  <c r="I33" i="10"/>
  <c r="I35" i="10" s="1"/>
  <c r="G33" i="10"/>
  <c r="BA33" i="10" s="1"/>
  <c r="BE31" i="10"/>
  <c r="BE35" i="10" s="1"/>
  <c r="I8" i="9" s="1"/>
  <c r="BD31" i="10"/>
  <c r="BC31" i="10"/>
  <c r="BC35" i="10" s="1"/>
  <c r="G8" i="9" s="1"/>
  <c r="BB31" i="10"/>
  <c r="K31" i="10"/>
  <c r="K35" i="10" s="1"/>
  <c r="I31" i="10"/>
  <c r="G31" i="10"/>
  <c r="BA31" i="10" s="1"/>
  <c r="BA35" i="10" s="1"/>
  <c r="E8" i="9" s="1"/>
  <c r="B8" i="9"/>
  <c r="A8" i="9"/>
  <c r="BE27" i="10"/>
  <c r="BD27" i="10"/>
  <c r="BC27" i="10"/>
  <c r="BB27" i="10"/>
  <c r="BA27" i="10"/>
  <c r="K27" i="10"/>
  <c r="I27" i="10"/>
  <c r="G27" i="10"/>
  <c r="BE25" i="10"/>
  <c r="BD25" i="10"/>
  <c r="BC25" i="10"/>
  <c r="BB25" i="10"/>
  <c r="BA25" i="10"/>
  <c r="K25" i="10"/>
  <c r="I25" i="10"/>
  <c r="G25" i="10"/>
  <c r="BE24" i="10"/>
  <c r="BD24" i="10"/>
  <c r="BC24" i="10"/>
  <c r="BB24" i="10"/>
  <c r="BA24" i="10"/>
  <c r="K24" i="10"/>
  <c r="I24" i="10"/>
  <c r="G24" i="10"/>
  <c r="BE23" i="10"/>
  <c r="BD23" i="10"/>
  <c r="BC23" i="10"/>
  <c r="BB23" i="10"/>
  <c r="BA23" i="10"/>
  <c r="K23" i="10"/>
  <c r="I23" i="10"/>
  <c r="G23" i="10"/>
  <c r="BE21" i="10"/>
  <c r="BD21" i="10"/>
  <c r="BC21" i="10"/>
  <c r="BB21" i="10"/>
  <c r="BA21" i="10"/>
  <c r="K21" i="10"/>
  <c r="I21" i="10"/>
  <c r="G21" i="10"/>
  <c r="BE20" i="10"/>
  <c r="BD20" i="10"/>
  <c r="BC20" i="10"/>
  <c r="BB20" i="10"/>
  <c r="BA20" i="10"/>
  <c r="K20" i="10"/>
  <c r="I20" i="10"/>
  <c r="G20" i="10"/>
  <c r="BE19" i="10"/>
  <c r="BD19" i="10"/>
  <c r="BC19" i="10"/>
  <c r="BB19" i="10"/>
  <c r="BA19" i="10"/>
  <c r="K19" i="10"/>
  <c r="I19" i="10"/>
  <c r="G19" i="10"/>
  <c r="BE18" i="10"/>
  <c r="BD18" i="10"/>
  <c r="BC18" i="10"/>
  <c r="BB18" i="10"/>
  <c r="BA18" i="10"/>
  <c r="K18" i="10"/>
  <c r="I18" i="10"/>
  <c r="G18" i="10"/>
  <c r="BE16" i="10"/>
  <c r="BD16" i="10"/>
  <c r="BC16" i="10"/>
  <c r="BB16" i="10"/>
  <c r="BA16" i="10"/>
  <c r="K16" i="10"/>
  <c r="I16" i="10"/>
  <c r="G16" i="10"/>
  <c r="BE15" i="10"/>
  <c r="BD15" i="10"/>
  <c r="BC15" i="10"/>
  <c r="BB15" i="10"/>
  <c r="BA15" i="10"/>
  <c r="K15" i="10"/>
  <c r="I15" i="10"/>
  <c r="G15" i="10"/>
  <c r="BE13" i="10"/>
  <c r="BD13" i="10"/>
  <c r="BC13" i="10"/>
  <c r="BB13" i="10"/>
  <c r="BA13" i="10"/>
  <c r="K13" i="10"/>
  <c r="I13" i="10"/>
  <c r="G13" i="10"/>
  <c r="BE12" i="10"/>
  <c r="BD12" i="10"/>
  <c r="BC12" i="10"/>
  <c r="BB12" i="10"/>
  <c r="BA12" i="10"/>
  <c r="K12" i="10"/>
  <c r="I12" i="10"/>
  <c r="G12" i="10"/>
  <c r="BE10" i="10"/>
  <c r="BD10" i="10"/>
  <c r="BC10" i="10"/>
  <c r="BB10" i="10"/>
  <c r="BA10" i="10"/>
  <c r="K10" i="10"/>
  <c r="I10" i="10"/>
  <c r="G10" i="10"/>
  <c r="BE8" i="10"/>
  <c r="BE29" i="10" s="1"/>
  <c r="I7" i="9" s="1"/>
  <c r="BD8" i="10"/>
  <c r="BC8" i="10"/>
  <c r="BC29" i="10" s="1"/>
  <c r="G7" i="9" s="1"/>
  <c r="BB8" i="10"/>
  <c r="BA8" i="10"/>
  <c r="BA29" i="10" s="1"/>
  <c r="E7" i="9" s="1"/>
  <c r="K8" i="10"/>
  <c r="I8" i="10"/>
  <c r="I29" i="10" s="1"/>
  <c r="G8" i="10"/>
  <c r="B7" i="9"/>
  <c r="A7" i="9"/>
  <c r="BD29" i="10"/>
  <c r="H7" i="9" s="1"/>
  <c r="BB29" i="10"/>
  <c r="F7" i="9" s="1"/>
  <c r="K29" i="10"/>
  <c r="G29" i="10"/>
  <c r="E4" i="10"/>
  <c r="F3" i="10"/>
  <c r="C33" i="8"/>
  <c r="F33" i="8" s="1"/>
  <c r="C31" i="8"/>
  <c r="G7" i="8"/>
  <c r="I39" i="6"/>
  <c r="D21" i="5"/>
  <c r="I38" i="6"/>
  <c r="G21" i="5" s="1"/>
  <c r="D20" i="5"/>
  <c r="I37" i="6"/>
  <c r="G20" i="5" s="1"/>
  <c r="D19" i="5"/>
  <c r="I36" i="6"/>
  <c r="G19" i="5" s="1"/>
  <c r="D18" i="5"/>
  <c r="I35" i="6"/>
  <c r="G18" i="5" s="1"/>
  <c r="D17" i="5"/>
  <c r="I34" i="6"/>
  <c r="G17" i="5" s="1"/>
  <c r="D16" i="5"/>
  <c r="I33" i="6"/>
  <c r="G16" i="5" s="1"/>
  <c r="D15" i="5"/>
  <c r="I32" i="6"/>
  <c r="H40" i="6" s="1"/>
  <c r="G23" i="5" s="1"/>
  <c r="BE203" i="7"/>
  <c r="BD203" i="7"/>
  <c r="BC203" i="7"/>
  <c r="BB203" i="7"/>
  <c r="K203" i="7"/>
  <c r="I203" i="7"/>
  <c r="G203" i="7"/>
  <c r="BA203" i="7" s="1"/>
  <c r="BE202" i="7"/>
  <c r="BD202" i="7"/>
  <c r="BC202" i="7"/>
  <c r="BB202" i="7"/>
  <c r="K202" i="7"/>
  <c r="I202" i="7"/>
  <c r="G202" i="7"/>
  <c r="BA202" i="7" s="1"/>
  <c r="BE201" i="7"/>
  <c r="BD201" i="7"/>
  <c r="BC201" i="7"/>
  <c r="BB201" i="7"/>
  <c r="K201" i="7"/>
  <c r="I201" i="7"/>
  <c r="G201" i="7"/>
  <c r="BA201" i="7" s="1"/>
  <c r="BE200" i="7"/>
  <c r="BD200" i="7"/>
  <c r="BC200" i="7"/>
  <c r="BB200" i="7"/>
  <c r="K200" i="7"/>
  <c r="I200" i="7"/>
  <c r="G200" i="7"/>
  <c r="BA200" i="7" s="1"/>
  <c r="BE199" i="7"/>
  <c r="BD199" i="7"/>
  <c r="BC199" i="7"/>
  <c r="BB199" i="7"/>
  <c r="K199" i="7"/>
  <c r="I199" i="7"/>
  <c r="G199" i="7"/>
  <c r="BA199" i="7" s="1"/>
  <c r="BE198" i="7"/>
  <c r="BD198" i="7"/>
  <c r="BC198" i="7"/>
  <c r="BB198" i="7"/>
  <c r="K198" i="7"/>
  <c r="I198" i="7"/>
  <c r="I204" i="7" s="1"/>
  <c r="G198" i="7"/>
  <c r="BA198" i="7" s="1"/>
  <c r="BE197" i="7"/>
  <c r="BE204" i="7" s="1"/>
  <c r="I26" i="6" s="1"/>
  <c r="BD197" i="7"/>
  <c r="BC197" i="7"/>
  <c r="BB197" i="7"/>
  <c r="K197" i="7"/>
  <c r="K204" i="7" s="1"/>
  <c r="I197" i="7"/>
  <c r="G197" i="7"/>
  <c r="BA197" i="7" s="1"/>
  <c r="B26" i="6"/>
  <c r="A26" i="6"/>
  <c r="BC204" i="7"/>
  <c r="G26" i="6" s="1"/>
  <c r="BE193" i="7"/>
  <c r="BC193" i="7"/>
  <c r="BB193" i="7"/>
  <c r="BA193" i="7"/>
  <c r="K193" i="7"/>
  <c r="K195" i="7" s="1"/>
  <c r="I193" i="7"/>
  <c r="G193" i="7"/>
  <c r="BD193" i="7" s="1"/>
  <c r="BE180" i="7"/>
  <c r="BC180" i="7"/>
  <c r="BC195" i="7" s="1"/>
  <c r="G25" i="6" s="1"/>
  <c r="BB180" i="7"/>
  <c r="BA180" i="7"/>
  <c r="BA195" i="7" s="1"/>
  <c r="E25" i="6" s="1"/>
  <c r="K180" i="7"/>
  <c r="I180" i="7"/>
  <c r="I195" i="7" s="1"/>
  <c r="G180" i="7"/>
  <c r="BD180" i="7" s="1"/>
  <c r="B25" i="6"/>
  <c r="A25" i="6"/>
  <c r="BB195" i="7"/>
  <c r="F25" i="6" s="1"/>
  <c r="G195" i="7"/>
  <c r="BE176" i="7"/>
  <c r="BD176" i="7"/>
  <c r="BC176" i="7"/>
  <c r="BA176" i="7"/>
  <c r="BA178" i="7" s="1"/>
  <c r="E24" i="6" s="1"/>
  <c r="K176" i="7"/>
  <c r="I176" i="7"/>
  <c r="G176" i="7"/>
  <c r="BB176" i="7" s="1"/>
  <c r="BE175" i="7"/>
  <c r="BE178" i="7" s="1"/>
  <c r="I24" i="6" s="1"/>
  <c r="BD175" i="7"/>
  <c r="BC175" i="7"/>
  <c r="BC178" i="7" s="1"/>
  <c r="G24" i="6" s="1"/>
  <c r="BA175" i="7"/>
  <c r="K175" i="7"/>
  <c r="K178" i="7" s="1"/>
  <c r="I175" i="7"/>
  <c r="G175" i="7"/>
  <c r="G178" i="7" s="1"/>
  <c r="B24" i="6"/>
  <c r="A24" i="6"/>
  <c r="I178" i="7"/>
  <c r="BE172" i="7"/>
  <c r="BD172" i="7"/>
  <c r="BD173" i="7" s="1"/>
  <c r="H23" i="6" s="1"/>
  <c r="BC172" i="7"/>
  <c r="BA172" i="7"/>
  <c r="K172" i="7"/>
  <c r="I172" i="7"/>
  <c r="G172" i="7"/>
  <c r="BB172" i="7" s="1"/>
  <c r="BE168" i="7"/>
  <c r="BE173" i="7" s="1"/>
  <c r="I23" i="6" s="1"/>
  <c r="BD168" i="7"/>
  <c r="BC168" i="7"/>
  <c r="BC173" i="7" s="1"/>
  <c r="G23" i="6" s="1"/>
  <c r="BA168" i="7"/>
  <c r="K168" i="7"/>
  <c r="K173" i="7" s="1"/>
  <c r="I168" i="7"/>
  <c r="G168" i="7"/>
  <c r="B23" i="6"/>
  <c r="A23" i="6"/>
  <c r="BE164" i="7"/>
  <c r="BD164" i="7"/>
  <c r="BC164" i="7"/>
  <c r="BC166" i="7" s="1"/>
  <c r="G22" i="6" s="1"/>
  <c r="BA164" i="7"/>
  <c r="K164" i="7"/>
  <c r="I164" i="7"/>
  <c r="G164" i="7"/>
  <c r="BB164" i="7" s="1"/>
  <c r="BE163" i="7"/>
  <c r="BD163" i="7"/>
  <c r="BD166" i="7" s="1"/>
  <c r="H22" i="6" s="1"/>
  <c r="BC163" i="7"/>
  <c r="BA163" i="7"/>
  <c r="BA166" i="7" s="1"/>
  <c r="E22" i="6" s="1"/>
  <c r="K163" i="7"/>
  <c r="I163" i="7"/>
  <c r="I166" i="7" s="1"/>
  <c r="G163" i="7"/>
  <c r="BB163" i="7" s="1"/>
  <c r="B22" i="6"/>
  <c r="A22" i="6"/>
  <c r="BE166" i="7"/>
  <c r="I22" i="6" s="1"/>
  <c r="BE160" i="7"/>
  <c r="BD160" i="7"/>
  <c r="BC160" i="7"/>
  <c r="BA160" i="7"/>
  <c r="K160" i="7"/>
  <c r="I160" i="7"/>
  <c r="G160" i="7"/>
  <c r="BB160" i="7" s="1"/>
  <c r="BE158" i="7"/>
  <c r="BD158" i="7"/>
  <c r="BC158" i="7"/>
  <c r="BA158" i="7"/>
  <c r="K158" i="7"/>
  <c r="I158" i="7"/>
  <c r="G158" i="7"/>
  <c r="BB158" i="7" s="1"/>
  <c r="BE157" i="7"/>
  <c r="BD157" i="7"/>
  <c r="BC157" i="7"/>
  <c r="BA157" i="7"/>
  <c r="K157" i="7"/>
  <c r="K161" i="7" s="1"/>
  <c r="I157" i="7"/>
  <c r="G157" i="7"/>
  <c r="BB157" i="7" s="1"/>
  <c r="BE156" i="7"/>
  <c r="BD156" i="7"/>
  <c r="BC156" i="7"/>
  <c r="BA156" i="7"/>
  <c r="BA161" i="7" s="1"/>
  <c r="E21" i="6" s="1"/>
  <c r="K156" i="7"/>
  <c r="I156" i="7"/>
  <c r="I161" i="7" s="1"/>
  <c r="G156" i="7"/>
  <c r="BB156" i="7" s="1"/>
  <c r="B21" i="6"/>
  <c r="A21" i="6"/>
  <c r="BD161" i="7"/>
  <c r="H21" i="6" s="1"/>
  <c r="BE153" i="7"/>
  <c r="BD153" i="7"/>
  <c r="BC153" i="7"/>
  <c r="BA153" i="7"/>
  <c r="K153" i="7"/>
  <c r="I153" i="7"/>
  <c r="G153" i="7"/>
  <c r="BB153" i="7" s="1"/>
  <c r="BE151" i="7"/>
  <c r="BD151" i="7"/>
  <c r="BC151" i="7"/>
  <c r="BC154" i="7" s="1"/>
  <c r="G20" i="6" s="1"/>
  <c r="BA151" i="7"/>
  <c r="K151" i="7"/>
  <c r="I151" i="7"/>
  <c r="G151" i="7"/>
  <c r="BB151" i="7" s="1"/>
  <c r="BE149" i="7"/>
  <c r="BD149" i="7"/>
  <c r="BD154" i="7" s="1"/>
  <c r="H20" i="6" s="1"/>
  <c r="BC149" i="7"/>
  <c r="BA149" i="7"/>
  <c r="K149" i="7"/>
  <c r="I149" i="7"/>
  <c r="I154" i="7" s="1"/>
  <c r="G149" i="7"/>
  <c r="B20" i="6"/>
  <c r="A20" i="6"/>
  <c r="BE154" i="7"/>
  <c r="I20" i="6" s="1"/>
  <c r="BA154" i="7"/>
  <c r="E20" i="6" s="1"/>
  <c r="BE146" i="7"/>
  <c r="BD146" i="7"/>
  <c r="BC146" i="7"/>
  <c r="BA146" i="7"/>
  <c r="K146" i="7"/>
  <c r="I146" i="7"/>
  <c r="G146" i="7"/>
  <c r="BB146" i="7" s="1"/>
  <c r="BE145" i="7"/>
  <c r="BD145" i="7"/>
  <c r="BC145" i="7"/>
  <c r="BA145" i="7"/>
  <c r="K145" i="7"/>
  <c r="I145" i="7"/>
  <c r="G145" i="7"/>
  <c r="BB145" i="7" s="1"/>
  <c r="BE144" i="7"/>
  <c r="BD144" i="7"/>
  <c r="BC144" i="7"/>
  <c r="BA144" i="7"/>
  <c r="K144" i="7"/>
  <c r="I144" i="7"/>
  <c r="G144" i="7"/>
  <c r="BB144" i="7" s="1"/>
  <c r="BE143" i="7"/>
  <c r="BD143" i="7"/>
  <c r="BC143" i="7"/>
  <c r="BA143" i="7"/>
  <c r="K143" i="7"/>
  <c r="I143" i="7"/>
  <c r="G143" i="7"/>
  <c r="BB143" i="7" s="1"/>
  <c r="BE142" i="7"/>
  <c r="BD142" i="7"/>
  <c r="BC142" i="7"/>
  <c r="BA142" i="7"/>
  <c r="K142" i="7"/>
  <c r="I142" i="7"/>
  <c r="G142" i="7"/>
  <c r="BB142" i="7" s="1"/>
  <c r="BE140" i="7"/>
  <c r="BD140" i="7"/>
  <c r="BC140" i="7"/>
  <c r="BA140" i="7"/>
  <c r="K140" i="7"/>
  <c r="I140" i="7"/>
  <c r="G140" i="7"/>
  <c r="BB140" i="7" s="1"/>
  <c r="BE139" i="7"/>
  <c r="BD139" i="7"/>
  <c r="BC139" i="7"/>
  <c r="BA139" i="7"/>
  <c r="K139" i="7"/>
  <c r="I139" i="7"/>
  <c r="G139" i="7"/>
  <c r="BB139" i="7" s="1"/>
  <c r="BE138" i="7"/>
  <c r="BD138" i="7"/>
  <c r="BC138" i="7"/>
  <c r="BA138" i="7"/>
  <c r="K138" i="7"/>
  <c r="I138" i="7"/>
  <c r="G138" i="7"/>
  <c r="BB138" i="7" s="1"/>
  <c r="BE137" i="7"/>
  <c r="BD137" i="7"/>
  <c r="BC137" i="7"/>
  <c r="BA137" i="7"/>
  <c r="K137" i="7"/>
  <c r="K147" i="7" s="1"/>
  <c r="I137" i="7"/>
  <c r="G137" i="7"/>
  <c r="BB137" i="7" s="1"/>
  <c r="BE136" i="7"/>
  <c r="BD136" i="7"/>
  <c r="BC136" i="7"/>
  <c r="BA136" i="7"/>
  <c r="BA147" i="7" s="1"/>
  <c r="E19" i="6" s="1"/>
  <c r="K136" i="7"/>
  <c r="I136" i="7"/>
  <c r="I147" i="7" s="1"/>
  <c r="G136" i="7"/>
  <c r="BB136" i="7" s="1"/>
  <c r="B19" i="6"/>
  <c r="A19" i="6"/>
  <c r="BD147" i="7"/>
  <c r="H19" i="6" s="1"/>
  <c r="G147" i="7"/>
  <c r="BE133" i="7"/>
  <c r="BD133" i="7"/>
  <c r="BC133" i="7"/>
  <c r="BA133" i="7"/>
  <c r="K133" i="7"/>
  <c r="I133" i="7"/>
  <c r="G133" i="7"/>
  <c r="BB133" i="7" s="1"/>
  <c r="BE132" i="7"/>
  <c r="BD132" i="7"/>
  <c r="BC132" i="7"/>
  <c r="BA132" i="7"/>
  <c r="K132" i="7"/>
  <c r="I132" i="7"/>
  <c r="G132" i="7"/>
  <c r="BB132" i="7" s="1"/>
  <c r="BE131" i="7"/>
  <c r="BD131" i="7"/>
  <c r="BC131" i="7"/>
  <c r="BA131" i="7"/>
  <c r="K131" i="7"/>
  <c r="I131" i="7"/>
  <c r="G131" i="7"/>
  <c r="BB131" i="7" s="1"/>
  <c r="BE129" i="7"/>
  <c r="BD129" i="7"/>
  <c r="BC129" i="7"/>
  <c r="BA129" i="7"/>
  <c r="K129" i="7"/>
  <c r="I129" i="7"/>
  <c r="G129" i="7"/>
  <c r="BB129" i="7" s="1"/>
  <c r="BE127" i="7"/>
  <c r="BD127" i="7"/>
  <c r="BC127" i="7"/>
  <c r="BA127" i="7"/>
  <c r="K127" i="7"/>
  <c r="I127" i="7"/>
  <c r="G127" i="7"/>
  <c r="BB127" i="7" s="1"/>
  <c r="BE125" i="7"/>
  <c r="BD125" i="7"/>
  <c r="BC125" i="7"/>
  <c r="BA125" i="7"/>
  <c r="K125" i="7"/>
  <c r="I125" i="7"/>
  <c r="G125" i="7"/>
  <c r="BB125" i="7" s="1"/>
  <c r="BE123" i="7"/>
  <c r="BD123" i="7"/>
  <c r="BC123" i="7"/>
  <c r="BA123" i="7"/>
  <c r="K123" i="7"/>
  <c r="I123" i="7"/>
  <c r="G123" i="7"/>
  <c r="BB123" i="7" s="1"/>
  <c r="BE121" i="7"/>
  <c r="BD121" i="7"/>
  <c r="BC121" i="7"/>
  <c r="BA121" i="7"/>
  <c r="K121" i="7"/>
  <c r="I121" i="7"/>
  <c r="G121" i="7"/>
  <c r="BB121" i="7" s="1"/>
  <c r="BE119" i="7"/>
  <c r="BD119" i="7"/>
  <c r="BC119" i="7"/>
  <c r="BA119" i="7"/>
  <c r="K119" i="7"/>
  <c r="I119" i="7"/>
  <c r="G119" i="7"/>
  <c r="BB119" i="7" s="1"/>
  <c r="BE117" i="7"/>
  <c r="BD117" i="7"/>
  <c r="BC117" i="7"/>
  <c r="BA117" i="7"/>
  <c r="K117" i="7"/>
  <c r="I117" i="7"/>
  <c r="G117" i="7"/>
  <c r="BB117" i="7" s="1"/>
  <c r="BE115" i="7"/>
  <c r="BD115" i="7"/>
  <c r="BC115" i="7"/>
  <c r="BA115" i="7"/>
  <c r="K115" i="7"/>
  <c r="I115" i="7"/>
  <c r="G115" i="7"/>
  <c r="BB115" i="7" s="1"/>
  <c r="BE113" i="7"/>
  <c r="BD113" i="7"/>
  <c r="BC113" i="7"/>
  <c r="BA113" i="7"/>
  <c r="K113" i="7"/>
  <c r="I113" i="7"/>
  <c r="G113" i="7"/>
  <c r="BB113" i="7" s="1"/>
  <c r="BE112" i="7"/>
  <c r="BD112" i="7"/>
  <c r="BC112" i="7"/>
  <c r="BA112" i="7"/>
  <c r="K112" i="7"/>
  <c r="I112" i="7"/>
  <c r="G112" i="7"/>
  <c r="BB112" i="7" s="1"/>
  <c r="BE111" i="7"/>
  <c r="BD111" i="7"/>
  <c r="BC111" i="7"/>
  <c r="BA111" i="7"/>
  <c r="K111" i="7"/>
  <c r="I111" i="7"/>
  <c r="G111" i="7"/>
  <c r="BB111" i="7" s="1"/>
  <c r="BE110" i="7"/>
  <c r="BD110" i="7"/>
  <c r="BC110" i="7"/>
  <c r="BA110" i="7"/>
  <c r="BA134" i="7" s="1"/>
  <c r="E18" i="6" s="1"/>
  <c r="K110" i="7"/>
  <c r="I110" i="7"/>
  <c r="G110" i="7"/>
  <c r="BB110" i="7" s="1"/>
  <c r="BE109" i="7"/>
  <c r="BE134" i="7" s="1"/>
  <c r="I18" i="6" s="1"/>
  <c r="BD109" i="7"/>
  <c r="BC109" i="7"/>
  <c r="BC134" i="7" s="1"/>
  <c r="G18" i="6" s="1"/>
  <c r="BA109" i="7"/>
  <c r="K109" i="7"/>
  <c r="K134" i="7" s="1"/>
  <c r="I109" i="7"/>
  <c r="G109" i="7"/>
  <c r="BB109" i="7" s="1"/>
  <c r="BB134" i="7" s="1"/>
  <c r="F18" i="6" s="1"/>
  <c r="B18" i="6"/>
  <c r="A18" i="6"/>
  <c r="I134" i="7"/>
  <c r="BE106" i="7"/>
  <c r="BD106" i="7"/>
  <c r="BC106" i="7"/>
  <c r="BA106" i="7"/>
  <c r="K106" i="7"/>
  <c r="I106" i="7"/>
  <c r="G106" i="7"/>
  <c r="BB106" i="7" s="1"/>
  <c r="BE105" i="7"/>
  <c r="BD105" i="7"/>
  <c r="BC105" i="7"/>
  <c r="BA105" i="7"/>
  <c r="K105" i="7"/>
  <c r="K107" i="7" s="1"/>
  <c r="I105" i="7"/>
  <c r="G105" i="7"/>
  <c r="BB105" i="7" s="1"/>
  <c r="BE104" i="7"/>
  <c r="BD104" i="7"/>
  <c r="BC104" i="7"/>
  <c r="BA104" i="7"/>
  <c r="BA107" i="7" s="1"/>
  <c r="E17" i="6" s="1"/>
  <c r="K104" i="7"/>
  <c r="I104" i="7"/>
  <c r="I107" i="7" s="1"/>
  <c r="G104" i="7"/>
  <c r="BB104" i="7" s="1"/>
  <c r="B17" i="6"/>
  <c r="A17" i="6"/>
  <c r="BD107" i="7"/>
  <c r="H17" i="6" s="1"/>
  <c r="BE101" i="7"/>
  <c r="BD101" i="7"/>
  <c r="BC101" i="7"/>
  <c r="BA101" i="7"/>
  <c r="K101" i="7"/>
  <c r="I101" i="7"/>
  <c r="G101" i="7"/>
  <c r="BB101" i="7" s="1"/>
  <c r="BE89" i="7"/>
  <c r="BD89" i="7"/>
  <c r="BC89" i="7"/>
  <c r="BA89" i="7"/>
  <c r="K89" i="7"/>
  <c r="I89" i="7"/>
  <c r="G89" i="7"/>
  <c r="BB89" i="7" s="1"/>
  <c r="BE88" i="7"/>
  <c r="BD88" i="7"/>
  <c r="BC88" i="7"/>
  <c r="BA88" i="7"/>
  <c r="K88" i="7"/>
  <c r="I88" i="7"/>
  <c r="G88" i="7"/>
  <c r="BB88" i="7" s="1"/>
  <c r="BE86" i="7"/>
  <c r="BD86" i="7"/>
  <c r="BC86" i="7"/>
  <c r="BA86" i="7"/>
  <c r="K86" i="7"/>
  <c r="I86" i="7"/>
  <c r="G86" i="7"/>
  <c r="BB86" i="7" s="1"/>
  <c r="BE84" i="7"/>
  <c r="BD84" i="7"/>
  <c r="BC84" i="7"/>
  <c r="BA84" i="7"/>
  <c r="BA102" i="7" s="1"/>
  <c r="E16" i="6" s="1"/>
  <c r="K84" i="7"/>
  <c r="I84" i="7"/>
  <c r="G84" i="7"/>
  <c r="BB84" i="7" s="1"/>
  <c r="BE82" i="7"/>
  <c r="BE102" i="7" s="1"/>
  <c r="I16" i="6" s="1"/>
  <c r="BD82" i="7"/>
  <c r="BC82" i="7"/>
  <c r="BA82" i="7"/>
  <c r="K82" i="7"/>
  <c r="K102" i="7" s="1"/>
  <c r="I82" i="7"/>
  <c r="G82" i="7"/>
  <c r="G102" i="7" s="1"/>
  <c r="B16" i="6"/>
  <c r="A16" i="6"/>
  <c r="BC102" i="7"/>
  <c r="G16" i="6" s="1"/>
  <c r="I102" i="7"/>
  <c r="BE79" i="7"/>
  <c r="BE80" i="7" s="1"/>
  <c r="BD79" i="7"/>
  <c r="BC79" i="7"/>
  <c r="BC80" i="7" s="1"/>
  <c r="BB79" i="7"/>
  <c r="BB80" i="7" s="1"/>
  <c r="F15" i="6" s="1"/>
  <c r="K79" i="7"/>
  <c r="I79" i="7"/>
  <c r="I80" i="7" s="1"/>
  <c r="G79" i="7"/>
  <c r="I15" i="6"/>
  <c r="G15" i="6"/>
  <c r="B15" i="6"/>
  <c r="A15" i="6"/>
  <c r="BD80" i="7"/>
  <c r="H15" i="6" s="1"/>
  <c r="K80" i="7"/>
  <c r="BE76" i="7"/>
  <c r="BE77" i="7" s="1"/>
  <c r="I14" i="6" s="1"/>
  <c r="BD76" i="7"/>
  <c r="BC76" i="7"/>
  <c r="BB76" i="7"/>
  <c r="K76" i="7"/>
  <c r="I76" i="7"/>
  <c r="G76" i="7"/>
  <c r="BA76" i="7" s="1"/>
  <c r="BE75" i="7"/>
  <c r="BD75" i="7"/>
  <c r="BD77" i="7" s="1"/>
  <c r="BC75" i="7"/>
  <c r="BB75" i="7"/>
  <c r="BB77" i="7" s="1"/>
  <c r="F14" i="6" s="1"/>
  <c r="K75" i="7"/>
  <c r="I75" i="7"/>
  <c r="I77" i="7" s="1"/>
  <c r="G75" i="7"/>
  <c r="H14" i="6"/>
  <c r="B14" i="6"/>
  <c r="A14" i="6"/>
  <c r="BC77" i="7"/>
  <c r="G14" i="6" s="1"/>
  <c r="BE71" i="7"/>
  <c r="BD71" i="7"/>
  <c r="BC71" i="7"/>
  <c r="BB71" i="7"/>
  <c r="BA71" i="7"/>
  <c r="K71" i="7"/>
  <c r="I71" i="7"/>
  <c r="G71" i="7"/>
  <c r="BE67" i="7"/>
  <c r="BE73" i="7" s="1"/>
  <c r="BD67" i="7"/>
  <c r="BC67" i="7"/>
  <c r="BC73" i="7" s="1"/>
  <c r="G13" i="6" s="1"/>
  <c r="BB67" i="7"/>
  <c r="BA67" i="7"/>
  <c r="BA73" i="7" s="1"/>
  <c r="E13" i="6" s="1"/>
  <c r="K67" i="7"/>
  <c r="I67" i="7"/>
  <c r="I73" i="7" s="1"/>
  <c r="G67" i="7"/>
  <c r="I13" i="6"/>
  <c r="B13" i="6"/>
  <c r="A13" i="6"/>
  <c r="BD73" i="7"/>
  <c r="H13" i="6" s="1"/>
  <c r="BB73" i="7"/>
  <c r="F13" i="6" s="1"/>
  <c r="K73" i="7"/>
  <c r="G73" i="7"/>
  <c r="BE61" i="7"/>
  <c r="BD61" i="7"/>
  <c r="BC61" i="7"/>
  <c r="BC65" i="7" s="1"/>
  <c r="G12" i="6" s="1"/>
  <c r="BB61" i="7"/>
  <c r="K61" i="7"/>
  <c r="I61" i="7"/>
  <c r="G61" i="7"/>
  <c r="BA61" i="7" s="1"/>
  <c r="BE60" i="7"/>
  <c r="BD60" i="7"/>
  <c r="BC60" i="7"/>
  <c r="BB60" i="7"/>
  <c r="K60" i="7"/>
  <c r="I60" i="7"/>
  <c r="I65" i="7" s="1"/>
  <c r="G60" i="7"/>
  <c r="B12" i="6"/>
  <c r="A12" i="6"/>
  <c r="BE65" i="7"/>
  <c r="I12" i="6" s="1"/>
  <c r="BE57" i="7"/>
  <c r="BD57" i="7"/>
  <c r="BC57" i="7"/>
  <c r="BB57" i="7"/>
  <c r="K57" i="7"/>
  <c r="I57" i="7"/>
  <c r="G57" i="7"/>
  <c r="BA57" i="7" s="1"/>
  <c r="BE56" i="7"/>
  <c r="BD56" i="7"/>
  <c r="BD58" i="7" s="1"/>
  <c r="H11" i="6" s="1"/>
  <c r="BC56" i="7"/>
  <c r="BB56" i="7"/>
  <c r="K56" i="7"/>
  <c r="I56" i="7"/>
  <c r="G56" i="7"/>
  <c r="BA56" i="7" s="1"/>
  <c r="BE55" i="7"/>
  <c r="BE58" i="7" s="1"/>
  <c r="BD55" i="7"/>
  <c r="BC55" i="7"/>
  <c r="BC58" i="7" s="1"/>
  <c r="BB55" i="7"/>
  <c r="K55" i="7"/>
  <c r="I55" i="7"/>
  <c r="I58" i="7" s="1"/>
  <c r="G55" i="7"/>
  <c r="I11" i="6"/>
  <c r="G11" i="6"/>
  <c r="B11" i="6"/>
  <c r="A11" i="6"/>
  <c r="K58" i="7"/>
  <c r="BE51" i="7"/>
  <c r="BD51" i="7"/>
  <c r="BD53" i="7" s="1"/>
  <c r="H10" i="6" s="1"/>
  <c r="BC51" i="7"/>
  <c r="BC53" i="7" s="1"/>
  <c r="G10" i="6" s="1"/>
  <c r="BB51" i="7"/>
  <c r="BB53" i="7" s="1"/>
  <c r="K51" i="7"/>
  <c r="K53" i="7" s="1"/>
  <c r="I51" i="7"/>
  <c r="G51" i="7"/>
  <c r="F10" i="6"/>
  <c r="B10" i="6"/>
  <c r="A10" i="6"/>
  <c r="BE53" i="7"/>
  <c r="I10" i="6" s="1"/>
  <c r="I53" i="7"/>
  <c r="BE46" i="7"/>
  <c r="BD46" i="7"/>
  <c r="BC46" i="7"/>
  <c r="BB46" i="7"/>
  <c r="K46" i="7"/>
  <c r="I46" i="7"/>
  <c r="G46" i="7"/>
  <c r="BA46" i="7" s="1"/>
  <c r="BE45" i="7"/>
  <c r="BD45" i="7"/>
  <c r="BC45" i="7"/>
  <c r="BB45" i="7"/>
  <c r="K45" i="7"/>
  <c r="I45" i="7"/>
  <c r="G45" i="7"/>
  <c r="BA45" i="7" s="1"/>
  <c r="BE42" i="7"/>
  <c r="BD42" i="7"/>
  <c r="BC42" i="7"/>
  <c r="BB42" i="7"/>
  <c r="K42" i="7"/>
  <c r="I42" i="7"/>
  <c r="G42" i="7"/>
  <c r="BA42" i="7" s="1"/>
  <c r="BE40" i="7"/>
  <c r="BD40" i="7"/>
  <c r="BC40" i="7"/>
  <c r="BB40" i="7"/>
  <c r="K40" i="7"/>
  <c r="I40" i="7"/>
  <c r="G40" i="7"/>
  <c r="BA40" i="7" s="1"/>
  <c r="BE38" i="7"/>
  <c r="BD38" i="7"/>
  <c r="BD49" i="7" s="1"/>
  <c r="H9" i="6" s="1"/>
  <c r="BC38" i="7"/>
  <c r="BB38" i="7"/>
  <c r="K38" i="7"/>
  <c r="I38" i="7"/>
  <c r="G38" i="7"/>
  <c r="BA38" i="7" s="1"/>
  <c r="BE36" i="7"/>
  <c r="BE49" i="7" s="1"/>
  <c r="BD36" i="7"/>
  <c r="BC36" i="7"/>
  <c r="BC49" i="7" s="1"/>
  <c r="BB36" i="7"/>
  <c r="K36" i="7"/>
  <c r="I36" i="7"/>
  <c r="I49" i="7" s="1"/>
  <c r="G36" i="7"/>
  <c r="BA36" i="7" s="1"/>
  <c r="BA49" i="7" s="1"/>
  <c r="E9" i="6" s="1"/>
  <c r="I9" i="6"/>
  <c r="G9" i="6"/>
  <c r="B9" i="6"/>
  <c r="A9" i="6"/>
  <c r="K49" i="7"/>
  <c r="BE33" i="7"/>
  <c r="BD33" i="7"/>
  <c r="BC33" i="7"/>
  <c r="BB33" i="7"/>
  <c r="K33" i="7"/>
  <c r="I33" i="7"/>
  <c r="G33" i="7"/>
  <c r="BA33" i="7" s="1"/>
  <c r="BE31" i="7"/>
  <c r="BD31" i="7"/>
  <c r="BC31" i="7"/>
  <c r="BB31" i="7"/>
  <c r="K31" i="7"/>
  <c r="I31" i="7"/>
  <c r="G31" i="7"/>
  <c r="BA31" i="7" s="1"/>
  <c r="BE29" i="7"/>
  <c r="BD29" i="7"/>
  <c r="BC29" i="7"/>
  <c r="BB29" i="7"/>
  <c r="K29" i="7"/>
  <c r="I29" i="7"/>
  <c r="G29" i="7"/>
  <c r="BA29" i="7" s="1"/>
  <c r="BE28" i="7"/>
  <c r="BD28" i="7"/>
  <c r="BC28" i="7"/>
  <c r="BB28" i="7"/>
  <c r="K28" i="7"/>
  <c r="I28" i="7"/>
  <c r="G28" i="7"/>
  <c r="BA28" i="7" s="1"/>
  <c r="BE27" i="7"/>
  <c r="BE34" i="7" s="1"/>
  <c r="I8" i="6" s="1"/>
  <c r="BD27" i="7"/>
  <c r="BC27" i="7"/>
  <c r="BC34" i="7" s="1"/>
  <c r="G8" i="6" s="1"/>
  <c r="BB27" i="7"/>
  <c r="K27" i="7"/>
  <c r="K34" i="7" s="1"/>
  <c r="I27" i="7"/>
  <c r="G27" i="7"/>
  <c r="BA27" i="7" s="1"/>
  <c r="BA34" i="7" s="1"/>
  <c r="E8" i="6" s="1"/>
  <c r="B8" i="6"/>
  <c r="A8" i="6"/>
  <c r="BD34" i="7"/>
  <c r="H8" i="6" s="1"/>
  <c r="BB34" i="7"/>
  <c r="F8" i="6" s="1"/>
  <c r="I34" i="7"/>
  <c r="BE23" i="7"/>
  <c r="BD23" i="7"/>
  <c r="BC23" i="7"/>
  <c r="BB23" i="7"/>
  <c r="K23" i="7"/>
  <c r="I23" i="7"/>
  <c r="G23" i="7"/>
  <c r="BA23" i="7" s="1"/>
  <c r="BE22" i="7"/>
  <c r="BD22" i="7"/>
  <c r="BC22" i="7"/>
  <c r="BB22" i="7"/>
  <c r="K22" i="7"/>
  <c r="I22" i="7"/>
  <c r="G22" i="7"/>
  <c r="BA22" i="7" s="1"/>
  <c r="BE19" i="7"/>
  <c r="BD19" i="7"/>
  <c r="BC19" i="7"/>
  <c r="BB19" i="7"/>
  <c r="K19" i="7"/>
  <c r="I19" i="7"/>
  <c r="G19" i="7"/>
  <c r="BA19" i="7" s="1"/>
  <c r="BE17" i="7"/>
  <c r="BD17" i="7"/>
  <c r="BC17" i="7"/>
  <c r="BB17" i="7"/>
  <c r="K17" i="7"/>
  <c r="I17" i="7"/>
  <c r="G17" i="7"/>
  <c r="BA17" i="7" s="1"/>
  <c r="BE15" i="7"/>
  <c r="BD15" i="7"/>
  <c r="BC15" i="7"/>
  <c r="BB15" i="7"/>
  <c r="K15" i="7"/>
  <c r="I15" i="7"/>
  <c r="G15" i="7"/>
  <c r="BA15" i="7" s="1"/>
  <c r="BE13" i="7"/>
  <c r="BD13" i="7"/>
  <c r="BC13" i="7"/>
  <c r="BB13" i="7"/>
  <c r="K13" i="7"/>
  <c r="I13" i="7"/>
  <c r="G13" i="7"/>
  <c r="BA13" i="7" s="1"/>
  <c r="BE11" i="7"/>
  <c r="BD11" i="7"/>
  <c r="BC11" i="7"/>
  <c r="BC25" i="7" s="1"/>
  <c r="G7" i="6" s="1"/>
  <c r="BB11" i="7"/>
  <c r="K11" i="7"/>
  <c r="I11" i="7"/>
  <c r="G11" i="7"/>
  <c r="BA11" i="7" s="1"/>
  <c r="BE8" i="7"/>
  <c r="BD8" i="7"/>
  <c r="BD25" i="7" s="1"/>
  <c r="H7" i="6" s="1"/>
  <c r="BC8" i="7"/>
  <c r="BB8" i="7"/>
  <c r="BB25" i="7" s="1"/>
  <c r="F7" i="6" s="1"/>
  <c r="K8" i="7"/>
  <c r="I8" i="7"/>
  <c r="G8" i="7"/>
  <c r="BA8" i="7" s="1"/>
  <c r="B7" i="6"/>
  <c r="A7" i="6"/>
  <c r="BE25" i="7"/>
  <c r="I7" i="6" s="1"/>
  <c r="I25" i="7"/>
  <c r="E4" i="7"/>
  <c r="F3" i="7"/>
  <c r="F33" i="5"/>
  <c r="C33" i="5"/>
  <c r="C31" i="5"/>
  <c r="G7" i="5"/>
  <c r="I44" i="3"/>
  <c r="D21" i="2"/>
  <c r="I43" i="3"/>
  <c r="G21" i="2" s="1"/>
  <c r="D20" i="2"/>
  <c r="I42" i="3"/>
  <c r="G20" i="2" s="1"/>
  <c r="D19" i="2"/>
  <c r="I41" i="3"/>
  <c r="G19" i="2" s="1"/>
  <c r="D18" i="2"/>
  <c r="I40" i="3"/>
  <c r="G18" i="2" s="1"/>
  <c r="D17" i="2"/>
  <c r="I39" i="3"/>
  <c r="G17" i="2" s="1"/>
  <c r="D16" i="2"/>
  <c r="I38" i="3"/>
  <c r="G16" i="2" s="1"/>
  <c r="D15" i="2"/>
  <c r="I37" i="3"/>
  <c r="H45" i="3" s="1"/>
  <c r="G23" i="2" s="1"/>
  <c r="BE301" i="4"/>
  <c r="BD301" i="4"/>
  <c r="BC301" i="4"/>
  <c r="BB301" i="4"/>
  <c r="K301" i="4"/>
  <c r="I301" i="4"/>
  <c r="G301" i="4"/>
  <c r="BA301" i="4" s="1"/>
  <c r="BE300" i="4"/>
  <c r="BD300" i="4"/>
  <c r="BC300" i="4"/>
  <c r="BB300" i="4"/>
  <c r="K300" i="4"/>
  <c r="I300" i="4"/>
  <c r="G300" i="4"/>
  <c r="BA300" i="4" s="1"/>
  <c r="BE299" i="4"/>
  <c r="BD299" i="4"/>
  <c r="BC299" i="4"/>
  <c r="BB299" i="4"/>
  <c r="K299" i="4"/>
  <c r="I299" i="4"/>
  <c r="G299" i="4"/>
  <c r="BA299" i="4" s="1"/>
  <c r="BE298" i="4"/>
  <c r="BD298" i="4"/>
  <c r="BC298" i="4"/>
  <c r="BB298" i="4"/>
  <c r="K298" i="4"/>
  <c r="I298" i="4"/>
  <c r="G298" i="4"/>
  <c r="BA298" i="4" s="1"/>
  <c r="BE297" i="4"/>
  <c r="BD297" i="4"/>
  <c r="BC297" i="4"/>
  <c r="BB297" i="4"/>
  <c r="K297" i="4"/>
  <c r="I297" i="4"/>
  <c r="G297" i="4"/>
  <c r="BA297" i="4" s="1"/>
  <c r="BE296" i="4"/>
  <c r="BD296" i="4"/>
  <c r="BC296" i="4"/>
  <c r="BB296" i="4"/>
  <c r="K296" i="4"/>
  <c r="I296" i="4"/>
  <c r="G296" i="4"/>
  <c r="BA296" i="4" s="1"/>
  <c r="BE295" i="4"/>
  <c r="BD295" i="4"/>
  <c r="BD302" i="4" s="1"/>
  <c r="H31" i="3" s="1"/>
  <c r="BC295" i="4"/>
  <c r="BB295" i="4"/>
  <c r="BB302" i="4" s="1"/>
  <c r="F31" i="3" s="1"/>
  <c r="K295" i="4"/>
  <c r="I295" i="4"/>
  <c r="I302" i="4" s="1"/>
  <c r="G295" i="4"/>
  <c r="BA295" i="4" s="1"/>
  <c r="B31" i="3"/>
  <c r="A31" i="3"/>
  <c r="BE302" i="4"/>
  <c r="I31" i="3" s="1"/>
  <c r="BC302" i="4"/>
  <c r="G31" i="3" s="1"/>
  <c r="K302" i="4"/>
  <c r="G302" i="4"/>
  <c r="BE280" i="4"/>
  <c r="BC280" i="4"/>
  <c r="BB280" i="4"/>
  <c r="BA280" i="4"/>
  <c r="K280" i="4"/>
  <c r="I280" i="4"/>
  <c r="G280" i="4"/>
  <c r="BD280" i="4" s="1"/>
  <c r="BE270" i="4"/>
  <c r="BC270" i="4"/>
  <c r="BB270" i="4"/>
  <c r="BA270" i="4"/>
  <c r="K270" i="4"/>
  <c r="I270" i="4"/>
  <c r="G270" i="4"/>
  <c r="BD270" i="4" s="1"/>
  <c r="BE268" i="4"/>
  <c r="BC268" i="4"/>
  <c r="BC293" i="4" s="1"/>
  <c r="G30" i="3" s="1"/>
  <c r="BB268" i="4"/>
  <c r="BA268" i="4"/>
  <c r="BA293" i="4" s="1"/>
  <c r="E30" i="3" s="1"/>
  <c r="K268" i="4"/>
  <c r="I268" i="4"/>
  <c r="I293" i="4" s="1"/>
  <c r="G268" i="4"/>
  <c r="BD268" i="4" s="1"/>
  <c r="B30" i="3"/>
  <c r="A30" i="3"/>
  <c r="BE293" i="4"/>
  <c r="I30" i="3" s="1"/>
  <c r="BB293" i="4"/>
  <c r="F30" i="3" s="1"/>
  <c r="K293" i="4"/>
  <c r="G293" i="4"/>
  <c r="BE265" i="4"/>
  <c r="BD265" i="4"/>
  <c r="BD266" i="4" s="1"/>
  <c r="H29" i="3" s="1"/>
  <c r="BC265" i="4"/>
  <c r="BA265" i="4"/>
  <c r="K265" i="4"/>
  <c r="I265" i="4"/>
  <c r="G265" i="4"/>
  <c r="BB265" i="4" s="1"/>
  <c r="BE261" i="4"/>
  <c r="BD261" i="4"/>
  <c r="BC261" i="4"/>
  <c r="BC266" i="4" s="1"/>
  <c r="G29" i="3" s="1"/>
  <c r="BA261" i="4"/>
  <c r="K261" i="4"/>
  <c r="K266" i="4" s="1"/>
  <c r="I261" i="4"/>
  <c r="G261" i="4"/>
  <c r="BB261" i="4" s="1"/>
  <c r="BB266" i="4" s="1"/>
  <c r="F29" i="3" s="1"/>
  <c r="B29" i="3"/>
  <c r="A29" i="3"/>
  <c r="BE266" i="4"/>
  <c r="I29" i="3" s="1"/>
  <c r="BA266" i="4"/>
  <c r="E29" i="3" s="1"/>
  <c r="G266" i="4"/>
  <c r="BE258" i="4"/>
  <c r="BD258" i="4"/>
  <c r="BD259" i="4" s="1"/>
  <c r="H28" i="3" s="1"/>
  <c r="BC258" i="4"/>
  <c r="BC259" i="4" s="1"/>
  <c r="G28" i="3" s="1"/>
  <c r="BA258" i="4"/>
  <c r="K258" i="4"/>
  <c r="I258" i="4"/>
  <c r="I259" i="4" s="1"/>
  <c r="G258" i="4"/>
  <c r="G259" i="4" s="1"/>
  <c r="B28" i="3"/>
  <c r="A28" i="3"/>
  <c r="BE259" i="4"/>
  <c r="I28" i="3" s="1"/>
  <c r="BA259" i="4"/>
  <c r="E28" i="3" s="1"/>
  <c r="K259" i="4"/>
  <c r="BE255" i="4"/>
  <c r="BD255" i="4"/>
  <c r="BC255" i="4"/>
  <c r="BA255" i="4"/>
  <c r="K255" i="4"/>
  <c r="I255" i="4"/>
  <c r="G255" i="4"/>
  <c r="BB255" i="4" s="1"/>
  <c r="BE252" i="4"/>
  <c r="BD252" i="4"/>
  <c r="BC252" i="4"/>
  <c r="BA252" i="4"/>
  <c r="K252" i="4"/>
  <c r="I252" i="4"/>
  <c r="G252" i="4"/>
  <c r="BB252" i="4" s="1"/>
  <c r="BE250" i="4"/>
  <c r="BD250" i="4"/>
  <c r="BC250" i="4"/>
  <c r="BA250" i="4"/>
  <c r="K250" i="4"/>
  <c r="I250" i="4"/>
  <c r="G250" i="4"/>
  <c r="BB250" i="4" s="1"/>
  <c r="BE248" i="4"/>
  <c r="BD248" i="4"/>
  <c r="BC248" i="4"/>
  <c r="BA248" i="4"/>
  <c r="K248" i="4"/>
  <c r="I248" i="4"/>
  <c r="G248" i="4"/>
  <c r="BB248" i="4" s="1"/>
  <c r="BE246" i="4"/>
  <c r="BD246" i="4"/>
  <c r="BC246" i="4"/>
  <c r="BA246" i="4"/>
  <c r="K246" i="4"/>
  <c r="I246" i="4"/>
  <c r="G246" i="4"/>
  <c r="BB246" i="4" s="1"/>
  <c r="BE245" i="4"/>
  <c r="BD245" i="4"/>
  <c r="BC245" i="4"/>
  <c r="BA245" i="4"/>
  <c r="K245" i="4"/>
  <c r="I245" i="4"/>
  <c r="G245" i="4"/>
  <c r="BB245" i="4" s="1"/>
  <c r="BE244" i="4"/>
  <c r="BD244" i="4"/>
  <c r="BC244" i="4"/>
  <c r="BA244" i="4"/>
  <c r="K244" i="4"/>
  <c r="I244" i="4"/>
  <c r="G244" i="4"/>
  <c r="BB244" i="4" s="1"/>
  <c r="BE243" i="4"/>
  <c r="BD243" i="4"/>
  <c r="BC243" i="4"/>
  <c r="BA243" i="4"/>
  <c r="K243" i="4"/>
  <c r="I243" i="4"/>
  <c r="G243" i="4"/>
  <c r="BB243" i="4" s="1"/>
  <c r="BE241" i="4"/>
  <c r="BE256" i="4" s="1"/>
  <c r="I27" i="3" s="1"/>
  <c r="BD241" i="4"/>
  <c r="BC241" i="4"/>
  <c r="BC256" i="4" s="1"/>
  <c r="G27" i="3" s="1"/>
  <c r="BA241" i="4"/>
  <c r="K241" i="4"/>
  <c r="K256" i="4" s="1"/>
  <c r="I241" i="4"/>
  <c r="G241" i="4"/>
  <c r="BB241" i="4" s="1"/>
  <c r="BB256" i="4" s="1"/>
  <c r="F27" i="3" s="1"/>
  <c r="B27" i="3"/>
  <c r="A27" i="3"/>
  <c r="BD256" i="4"/>
  <c r="H27" i="3" s="1"/>
  <c r="BA256" i="4"/>
  <c r="E27" i="3" s="1"/>
  <c r="I256" i="4"/>
  <c r="BE238" i="4"/>
  <c r="BD238" i="4"/>
  <c r="BC238" i="4"/>
  <c r="BA238" i="4"/>
  <c r="K238" i="4"/>
  <c r="I238" i="4"/>
  <c r="G238" i="4"/>
  <c r="BB238" i="4" s="1"/>
  <c r="BE236" i="4"/>
  <c r="BD236" i="4"/>
  <c r="BC236" i="4"/>
  <c r="BA236" i="4"/>
  <c r="K236" i="4"/>
  <c r="I236" i="4"/>
  <c r="G236" i="4"/>
  <c r="BB236" i="4" s="1"/>
  <c r="BE235" i="4"/>
  <c r="BD235" i="4"/>
  <c r="BD239" i="4" s="1"/>
  <c r="H26" i="3" s="1"/>
  <c r="BC235" i="4"/>
  <c r="BA235" i="4"/>
  <c r="K235" i="4"/>
  <c r="I235" i="4"/>
  <c r="G235" i="4"/>
  <c r="BB235" i="4" s="1"/>
  <c r="BE233" i="4"/>
  <c r="BE239" i="4" s="1"/>
  <c r="I26" i="3" s="1"/>
  <c r="BD233" i="4"/>
  <c r="BC233" i="4"/>
  <c r="BA233" i="4"/>
  <c r="K233" i="4"/>
  <c r="K239" i="4" s="1"/>
  <c r="I233" i="4"/>
  <c r="G233" i="4"/>
  <c r="BB233" i="4" s="1"/>
  <c r="BB239" i="4" s="1"/>
  <c r="F26" i="3" s="1"/>
  <c r="B26" i="3"/>
  <c r="A26" i="3"/>
  <c r="BC239" i="4"/>
  <c r="G26" i="3" s="1"/>
  <c r="I239" i="4"/>
  <c r="BE229" i="4"/>
  <c r="BE231" i="4" s="1"/>
  <c r="I25" i="3" s="1"/>
  <c r="BD229" i="4"/>
  <c r="BD231" i="4" s="1"/>
  <c r="H25" i="3" s="1"/>
  <c r="BC229" i="4"/>
  <c r="BA229" i="4"/>
  <c r="K229" i="4"/>
  <c r="K231" i="4" s="1"/>
  <c r="I229" i="4"/>
  <c r="G229" i="4"/>
  <c r="BB229" i="4" s="1"/>
  <c r="BB231" i="4" s="1"/>
  <c r="F25" i="3" s="1"/>
  <c r="B25" i="3"/>
  <c r="A25" i="3"/>
  <c r="BC231" i="4"/>
  <c r="G25" i="3" s="1"/>
  <c r="BA231" i="4"/>
  <c r="E25" i="3" s="1"/>
  <c r="I231" i="4"/>
  <c r="BE226" i="4"/>
  <c r="BD226" i="4"/>
  <c r="BC226" i="4"/>
  <c r="BA226" i="4"/>
  <c r="K226" i="4"/>
  <c r="I226" i="4"/>
  <c r="G226" i="4"/>
  <c r="BB226" i="4" s="1"/>
  <c r="BE223" i="4"/>
  <c r="BD223" i="4"/>
  <c r="BC223" i="4"/>
  <c r="BA223" i="4"/>
  <c r="K223" i="4"/>
  <c r="I223" i="4"/>
  <c r="G223" i="4"/>
  <c r="BB223" i="4" s="1"/>
  <c r="BE222" i="4"/>
  <c r="BD222" i="4"/>
  <c r="BC222" i="4"/>
  <c r="BA222" i="4"/>
  <c r="K222" i="4"/>
  <c r="I222" i="4"/>
  <c r="G222" i="4"/>
  <c r="BB222" i="4" s="1"/>
  <c r="BE221" i="4"/>
  <c r="BD221" i="4"/>
  <c r="BC221" i="4"/>
  <c r="BA221" i="4"/>
  <c r="K221" i="4"/>
  <c r="I221" i="4"/>
  <c r="G221" i="4"/>
  <c r="BB221" i="4" s="1"/>
  <c r="BE219" i="4"/>
  <c r="BD219" i="4"/>
  <c r="BC219" i="4"/>
  <c r="BA219" i="4"/>
  <c r="K219" i="4"/>
  <c r="I219" i="4"/>
  <c r="G219" i="4"/>
  <c r="BB219" i="4" s="1"/>
  <c r="BE218" i="4"/>
  <c r="BD218" i="4"/>
  <c r="BC218" i="4"/>
  <c r="BA218" i="4"/>
  <c r="BA227" i="4" s="1"/>
  <c r="E24" i="3" s="1"/>
  <c r="K218" i="4"/>
  <c r="I218" i="4"/>
  <c r="G218" i="4"/>
  <c r="BB218" i="4" s="1"/>
  <c r="BE217" i="4"/>
  <c r="BE227" i="4" s="1"/>
  <c r="I24" i="3" s="1"/>
  <c r="BD217" i="4"/>
  <c r="BC217" i="4"/>
  <c r="BC227" i="4" s="1"/>
  <c r="G24" i="3" s="1"/>
  <c r="BA217" i="4"/>
  <c r="K217" i="4"/>
  <c r="I217" i="4"/>
  <c r="G217" i="4"/>
  <c r="BB217" i="4" s="1"/>
  <c r="B24" i="3"/>
  <c r="A24" i="3"/>
  <c r="BD227" i="4"/>
  <c r="H24" i="3" s="1"/>
  <c r="K227" i="4"/>
  <c r="BE214" i="4"/>
  <c r="BD214" i="4"/>
  <c r="BC214" i="4"/>
  <c r="BA214" i="4"/>
  <c r="K214" i="4"/>
  <c r="I214" i="4"/>
  <c r="G214" i="4"/>
  <c r="BB214" i="4" s="1"/>
  <c r="BE212" i="4"/>
  <c r="BD212" i="4"/>
  <c r="BC212" i="4"/>
  <c r="BA212" i="4"/>
  <c r="K212" i="4"/>
  <c r="I212" i="4"/>
  <c r="G212" i="4"/>
  <c r="BB212" i="4" s="1"/>
  <c r="BE211" i="4"/>
  <c r="BD211" i="4"/>
  <c r="BC211" i="4"/>
  <c r="BA211" i="4"/>
  <c r="K211" i="4"/>
  <c r="I211" i="4"/>
  <c r="G211" i="4"/>
  <c r="BB211" i="4" s="1"/>
  <c r="BE209" i="4"/>
  <c r="BD209" i="4"/>
  <c r="BC209" i="4"/>
  <c r="BA209" i="4"/>
  <c r="K209" i="4"/>
  <c r="I209" i="4"/>
  <c r="G209" i="4"/>
  <c r="BB209" i="4" s="1"/>
  <c r="BE208" i="4"/>
  <c r="BD208" i="4"/>
  <c r="BC208" i="4"/>
  <c r="BA208" i="4"/>
  <c r="K208" i="4"/>
  <c r="I208" i="4"/>
  <c r="G208" i="4"/>
  <c r="BB208" i="4" s="1"/>
  <c r="BE207" i="4"/>
  <c r="BD207" i="4"/>
  <c r="BC207" i="4"/>
  <c r="BA207" i="4"/>
  <c r="K207" i="4"/>
  <c r="I207" i="4"/>
  <c r="G207" i="4"/>
  <c r="BB207" i="4" s="1"/>
  <c r="BE206" i="4"/>
  <c r="BD206" i="4"/>
  <c r="BC206" i="4"/>
  <c r="BA206" i="4"/>
  <c r="K206" i="4"/>
  <c r="I206" i="4"/>
  <c r="G206" i="4"/>
  <c r="BB206" i="4" s="1"/>
  <c r="BE204" i="4"/>
  <c r="BD204" i="4"/>
  <c r="BC204" i="4"/>
  <c r="BA204" i="4"/>
  <c r="K204" i="4"/>
  <c r="I204" i="4"/>
  <c r="G204" i="4"/>
  <c r="BB204" i="4" s="1"/>
  <c r="BE203" i="4"/>
  <c r="BD203" i="4"/>
  <c r="BC203" i="4"/>
  <c r="BA203" i="4"/>
  <c r="K203" i="4"/>
  <c r="I203" i="4"/>
  <c r="G203" i="4"/>
  <c r="BB203" i="4" s="1"/>
  <c r="BE202" i="4"/>
  <c r="BD202" i="4"/>
  <c r="BC202" i="4"/>
  <c r="BA202" i="4"/>
  <c r="K202" i="4"/>
  <c r="I202" i="4"/>
  <c r="G202" i="4"/>
  <c r="BB202" i="4" s="1"/>
  <c r="BE201" i="4"/>
  <c r="BD201" i="4"/>
  <c r="BC201" i="4"/>
  <c r="BA201" i="4"/>
  <c r="K201" i="4"/>
  <c r="I201" i="4"/>
  <c r="G201" i="4"/>
  <c r="BB201" i="4" s="1"/>
  <c r="BE200" i="4"/>
  <c r="BD200" i="4"/>
  <c r="BC200" i="4"/>
  <c r="BA200" i="4"/>
  <c r="K200" i="4"/>
  <c r="I200" i="4"/>
  <c r="G200" i="4"/>
  <c r="BB200" i="4" s="1"/>
  <c r="BE199" i="4"/>
  <c r="BD199" i="4"/>
  <c r="BC199" i="4"/>
  <c r="BA199" i="4"/>
  <c r="K199" i="4"/>
  <c r="I199" i="4"/>
  <c r="G199" i="4"/>
  <c r="BB199" i="4" s="1"/>
  <c r="BE198" i="4"/>
  <c r="BD198" i="4"/>
  <c r="BC198" i="4"/>
  <c r="BA198" i="4"/>
  <c r="K198" i="4"/>
  <c r="I198" i="4"/>
  <c r="G198" i="4"/>
  <c r="BB198" i="4" s="1"/>
  <c r="BE197" i="4"/>
  <c r="BD197" i="4"/>
  <c r="BC197" i="4"/>
  <c r="BA197" i="4"/>
  <c r="K197" i="4"/>
  <c r="I197" i="4"/>
  <c r="G197" i="4"/>
  <c r="BB197" i="4" s="1"/>
  <c r="BE196" i="4"/>
  <c r="BD196" i="4"/>
  <c r="BC196" i="4"/>
  <c r="BA196" i="4"/>
  <c r="K196" i="4"/>
  <c r="I196" i="4"/>
  <c r="G196" i="4"/>
  <c r="BB196" i="4" s="1"/>
  <c r="BE195" i="4"/>
  <c r="BD195" i="4"/>
  <c r="BC195" i="4"/>
  <c r="BA195" i="4"/>
  <c r="K195" i="4"/>
  <c r="I195" i="4"/>
  <c r="G195" i="4"/>
  <c r="BB195" i="4" s="1"/>
  <c r="BE193" i="4"/>
  <c r="BD193" i="4"/>
  <c r="BD215" i="4" s="1"/>
  <c r="H23" i="3" s="1"/>
  <c r="BC193" i="4"/>
  <c r="BA193" i="4"/>
  <c r="BA215" i="4" s="1"/>
  <c r="E23" i="3" s="1"/>
  <c r="K193" i="4"/>
  <c r="I193" i="4"/>
  <c r="I215" i="4" s="1"/>
  <c r="G193" i="4"/>
  <c r="BB193" i="4" s="1"/>
  <c r="B23" i="3"/>
  <c r="A23" i="3"/>
  <c r="BE215" i="4"/>
  <c r="I23" i="3" s="1"/>
  <c r="BC215" i="4"/>
  <c r="G23" i="3" s="1"/>
  <c r="K215" i="4"/>
  <c r="BE178" i="4"/>
  <c r="BD178" i="4"/>
  <c r="BC178" i="4"/>
  <c r="BA178" i="4"/>
  <c r="K178" i="4"/>
  <c r="I178" i="4"/>
  <c r="G178" i="4"/>
  <c r="BB178" i="4" s="1"/>
  <c r="BE177" i="4"/>
  <c r="BD177" i="4"/>
  <c r="BC177" i="4"/>
  <c r="BA177" i="4"/>
  <c r="K177" i="4"/>
  <c r="I177" i="4"/>
  <c r="G177" i="4"/>
  <c r="BB177" i="4" s="1"/>
  <c r="BE176" i="4"/>
  <c r="BD176" i="4"/>
  <c r="BC176" i="4"/>
  <c r="BA176" i="4"/>
  <c r="K176" i="4"/>
  <c r="I176" i="4"/>
  <c r="G176" i="4"/>
  <c r="BB176" i="4" s="1"/>
  <c r="BE175" i="4"/>
  <c r="BD175" i="4"/>
  <c r="BD191" i="4" s="1"/>
  <c r="H22" i="3" s="1"/>
  <c r="BC175" i="4"/>
  <c r="BA175" i="4"/>
  <c r="K175" i="4"/>
  <c r="I175" i="4"/>
  <c r="G175" i="4"/>
  <c r="BB175" i="4" s="1"/>
  <c r="BE174" i="4"/>
  <c r="BE191" i="4" s="1"/>
  <c r="I22" i="3" s="1"/>
  <c r="BD174" i="4"/>
  <c r="BC174" i="4"/>
  <c r="BA174" i="4"/>
  <c r="K174" i="4"/>
  <c r="K191" i="4" s="1"/>
  <c r="I174" i="4"/>
  <c r="G174" i="4"/>
  <c r="BB174" i="4" s="1"/>
  <c r="B22" i="3"/>
  <c r="A22" i="3"/>
  <c r="BC191" i="4"/>
  <c r="G22" i="3" s="1"/>
  <c r="I191" i="4"/>
  <c r="BE170" i="4"/>
  <c r="BE172" i="4" s="1"/>
  <c r="I21" i="3" s="1"/>
  <c r="BD170" i="4"/>
  <c r="BD172" i="4" s="1"/>
  <c r="H21" i="3" s="1"/>
  <c r="BC170" i="4"/>
  <c r="BA170" i="4"/>
  <c r="K170" i="4"/>
  <c r="K172" i="4" s="1"/>
  <c r="I170" i="4"/>
  <c r="G170" i="4"/>
  <c r="BB170" i="4" s="1"/>
  <c r="BB172" i="4" s="1"/>
  <c r="F21" i="3" s="1"/>
  <c r="B21" i="3"/>
  <c r="A21" i="3"/>
  <c r="BC172" i="4"/>
  <c r="G21" i="3" s="1"/>
  <c r="BA172" i="4"/>
  <c r="E21" i="3" s="1"/>
  <c r="I172" i="4"/>
  <c r="BE167" i="4"/>
  <c r="BD167" i="4"/>
  <c r="BC167" i="4"/>
  <c r="BA167" i="4"/>
  <c r="K167" i="4"/>
  <c r="I167" i="4"/>
  <c r="G167" i="4"/>
  <c r="BB167" i="4" s="1"/>
  <c r="BE166" i="4"/>
  <c r="BD166" i="4"/>
  <c r="BC166" i="4"/>
  <c r="BA166" i="4"/>
  <c r="K166" i="4"/>
  <c r="I166" i="4"/>
  <c r="G166" i="4"/>
  <c r="BB166" i="4" s="1"/>
  <c r="BE165" i="4"/>
  <c r="BD165" i="4"/>
  <c r="BC165" i="4"/>
  <c r="BA165" i="4"/>
  <c r="K165" i="4"/>
  <c r="I165" i="4"/>
  <c r="G165" i="4"/>
  <c r="BB165" i="4" s="1"/>
  <c r="BE164" i="4"/>
  <c r="BD164" i="4"/>
  <c r="BC164" i="4"/>
  <c r="BA164" i="4"/>
  <c r="K164" i="4"/>
  <c r="I164" i="4"/>
  <c r="G164" i="4"/>
  <c r="BB164" i="4" s="1"/>
  <c r="BE162" i="4"/>
  <c r="BD162" i="4"/>
  <c r="BC162" i="4"/>
  <c r="BA162" i="4"/>
  <c r="K162" i="4"/>
  <c r="I162" i="4"/>
  <c r="G162" i="4"/>
  <c r="BB162" i="4" s="1"/>
  <c r="BE161" i="4"/>
  <c r="BD161" i="4"/>
  <c r="BC161" i="4"/>
  <c r="BA161" i="4"/>
  <c r="K161" i="4"/>
  <c r="I161" i="4"/>
  <c r="G161" i="4"/>
  <c r="BB161" i="4" s="1"/>
  <c r="BE160" i="4"/>
  <c r="BD160" i="4"/>
  <c r="BC160" i="4"/>
  <c r="BA160" i="4"/>
  <c r="K160" i="4"/>
  <c r="I160" i="4"/>
  <c r="G160" i="4"/>
  <c r="BB160" i="4" s="1"/>
  <c r="BE159" i="4"/>
  <c r="BD159" i="4"/>
  <c r="BC159" i="4"/>
  <c r="BA159" i="4"/>
  <c r="K159" i="4"/>
  <c r="I159" i="4"/>
  <c r="G159" i="4"/>
  <c r="BB159" i="4" s="1"/>
  <c r="BE158" i="4"/>
  <c r="BD158" i="4"/>
  <c r="BC158" i="4"/>
  <c r="BA158" i="4"/>
  <c r="K158" i="4"/>
  <c r="I158" i="4"/>
  <c r="G158" i="4"/>
  <c r="BB158" i="4" s="1"/>
  <c r="BE157" i="4"/>
  <c r="BD157" i="4"/>
  <c r="BC157" i="4"/>
  <c r="BA157" i="4"/>
  <c r="K157" i="4"/>
  <c r="I157" i="4"/>
  <c r="G157" i="4"/>
  <c r="BB157" i="4" s="1"/>
  <c r="BE155" i="4"/>
  <c r="BD155" i="4"/>
  <c r="BC155" i="4"/>
  <c r="BA155" i="4"/>
  <c r="K155" i="4"/>
  <c r="I155" i="4"/>
  <c r="G155" i="4"/>
  <c r="BB155" i="4" s="1"/>
  <c r="BE154" i="4"/>
  <c r="BD154" i="4"/>
  <c r="BC154" i="4"/>
  <c r="BA154" i="4"/>
  <c r="K154" i="4"/>
  <c r="I154" i="4"/>
  <c r="G154" i="4"/>
  <c r="BB154" i="4" s="1"/>
  <c r="BE153" i="4"/>
  <c r="BD153" i="4"/>
  <c r="BC153" i="4"/>
  <c r="BA153" i="4"/>
  <c r="K153" i="4"/>
  <c r="I153" i="4"/>
  <c r="G153" i="4"/>
  <c r="BB153" i="4" s="1"/>
  <c r="BE152" i="4"/>
  <c r="BD152" i="4"/>
  <c r="BC152" i="4"/>
  <c r="BA152" i="4"/>
  <c r="K152" i="4"/>
  <c r="I152" i="4"/>
  <c r="G152" i="4"/>
  <c r="BB152" i="4" s="1"/>
  <c r="BE151" i="4"/>
  <c r="BD151" i="4"/>
  <c r="BC151" i="4"/>
  <c r="BA151" i="4"/>
  <c r="K151" i="4"/>
  <c r="I151" i="4"/>
  <c r="G151" i="4"/>
  <c r="BB151" i="4" s="1"/>
  <c r="BE150" i="4"/>
  <c r="BD150" i="4"/>
  <c r="BC150" i="4"/>
  <c r="BA150" i="4"/>
  <c r="K150" i="4"/>
  <c r="I150" i="4"/>
  <c r="G150" i="4"/>
  <c r="BB150" i="4" s="1"/>
  <c r="BE149" i="4"/>
  <c r="BD149" i="4"/>
  <c r="BC149" i="4"/>
  <c r="BA149" i="4"/>
  <c r="K149" i="4"/>
  <c r="I149" i="4"/>
  <c r="G149" i="4"/>
  <c r="BB149" i="4" s="1"/>
  <c r="BE148" i="4"/>
  <c r="BD148" i="4"/>
  <c r="BC148" i="4"/>
  <c r="BA148" i="4"/>
  <c r="K148" i="4"/>
  <c r="I148" i="4"/>
  <c r="G148" i="4"/>
  <c r="BB148" i="4" s="1"/>
  <c r="BE147" i="4"/>
  <c r="BD147" i="4"/>
  <c r="BC147" i="4"/>
  <c r="BA147" i="4"/>
  <c r="K147" i="4"/>
  <c r="I147" i="4"/>
  <c r="G147" i="4"/>
  <c r="BB147" i="4" s="1"/>
  <c r="BE146" i="4"/>
  <c r="BD146" i="4"/>
  <c r="BC146" i="4"/>
  <c r="BA146" i="4"/>
  <c r="K146" i="4"/>
  <c r="I146" i="4"/>
  <c r="G146" i="4"/>
  <c r="BB146" i="4" s="1"/>
  <c r="BE145" i="4"/>
  <c r="BD145" i="4"/>
  <c r="BC145" i="4"/>
  <c r="BA145" i="4"/>
  <c r="K145" i="4"/>
  <c r="I145" i="4"/>
  <c r="G145" i="4"/>
  <c r="BB145" i="4" s="1"/>
  <c r="BE144" i="4"/>
  <c r="BD144" i="4"/>
  <c r="BC144" i="4"/>
  <c r="BA144" i="4"/>
  <c r="K144" i="4"/>
  <c r="I144" i="4"/>
  <c r="G144" i="4"/>
  <c r="BB144" i="4" s="1"/>
  <c r="BE143" i="4"/>
  <c r="BD143" i="4"/>
  <c r="BC143" i="4"/>
  <c r="BA143" i="4"/>
  <c r="K143" i="4"/>
  <c r="I143" i="4"/>
  <c r="G143" i="4"/>
  <c r="BB143" i="4" s="1"/>
  <c r="BE142" i="4"/>
  <c r="BD142" i="4"/>
  <c r="BC142" i="4"/>
  <c r="BA142" i="4"/>
  <c r="K142" i="4"/>
  <c r="I142" i="4"/>
  <c r="G142" i="4"/>
  <c r="BB142" i="4" s="1"/>
  <c r="BE141" i="4"/>
  <c r="BD141" i="4"/>
  <c r="BC141" i="4"/>
  <c r="BA141" i="4"/>
  <c r="K141" i="4"/>
  <c r="I141" i="4"/>
  <c r="G141" i="4"/>
  <c r="BB141" i="4" s="1"/>
  <c r="BE140" i="4"/>
  <c r="BD140" i="4"/>
  <c r="BC140" i="4"/>
  <c r="BA140" i="4"/>
  <c r="BA168" i="4" s="1"/>
  <c r="E20" i="3" s="1"/>
  <c r="K140" i="4"/>
  <c r="I140" i="4"/>
  <c r="G140" i="4"/>
  <c r="BB140" i="4" s="1"/>
  <c r="BE139" i="4"/>
  <c r="BE168" i="4" s="1"/>
  <c r="I20" i="3" s="1"/>
  <c r="BD139" i="4"/>
  <c r="BC139" i="4"/>
  <c r="BC168" i="4" s="1"/>
  <c r="G20" i="3" s="1"/>
  <c r="BA139" i="4"/>
  <c r="K139" i="4"/>
  <c r="I139" i="4"/>
  <c r="G139" i="4"/>
  <c r="BB139" i="4" s="1"/>
  <c r="BB168" i="4" s="1"/>
  <c r="F20" i="3" s="1"/>
  <c r="B20" i="3"/>
  <c r="A20" i="3"/>
  <c r="BD168" i="4"/>
  <c r="H20" i="3" s="1"/>
  <c r="K168" i="4"/>
  <c r="BE136" i="4"/>
  <c r="BD136" i="4"/>
  <c r="BC136" i="4"/>
  <c r="BA136" i="4"/>
  <c r="K136" i="4"/>
  <c r="I136" i="4"/>
  <c r="G136" i="4"/>
  <c r="BB136" i="4" s="1"/>
  <c r="BE134" i="4"/>
  <c r="BD134" i="4"/>
  <c r="BC134" i="4"/>
  <c r="BA134" i="4"/>
  <c r="K134" i="4"/>
  <c r="I134" i="4"/>
  <c r="G134" i="4"/>
  <c r="BB134" i="4" s="1"/>
  <c r="BE132" i="4"/>
  <c r="BD132" i="4"/>
  <c r="BC132" i="4"/>
  <c r="BA132" i="4"/>
  <c r="K132" i="4"/>
  <c r="I132" i="4"/>
  <c r="G132" i="4"/>
  <c r="BB132" i="4" s="1"/>
  <c r="BE131" i="4"/>
  <c r="BD131" i="4"/>
  <c r="BC131" i="4"/>
  <c r="BA131" i="4"/>
  <c r="K131" i="4"/>
  <c r="I131" i="4"/>
  <c r="G131" i="4"/>
  <c r="BB131" i="4" s="1"/>
  <c r="BE129" i="4"/>
  <c r="BD129" i="4"/>
  <c r="BC129" i="4"/>
  <c r="BA129" i="4"/>
  <c r="K129" i="4"/>
  <c r="I129" i="4"/>
  <c r="G129" i="4"/>
  <c r="BB129" i="4" s="1"/>
  <c r="BE127" i="4"/>
  <c r="BD127" i="4"/>
  <c r="BC127" i="4"/>
  <c r="BA127" i="4"/>
  <c r="K127" i="4"/>
  <c r="I127" i="4"/>
  <c r="G127" i="4"/>
  <c r="BB127" i="4" s="1"/>
  <c r="BE124" i="4"/>
  <c r="BE137" i="4" s="1"/>
  <c r="I19" i="3" s="1"/>
  <c r="BD124" i="4"/>
  <c r="BC124" i="4"/>
  <c r="BC137" i="4" s="1"/>
  <c r="G19" i="3" s="1"/>
  <c r="BA124" i="4"/>
  <c r="K124" i="4"/>
  <c r="K137" i="4" s="1"/>
  <c r="I124" i="4"/>
  <c r="G124" i="4"/>
  <c r="BB124" i="4" s="1"/>
  <c r="BB137" i="4" s="1"/>
  <c r="F19" i="3" s="1"/>
  <c r="B19" i="3"/>
  <c r="A19" i="3"/>
  <c r="BD137" i="4"/>
  <c r="H19" i="3" s="1"/>
  <c r="BA137" i="4"/>
  <c r="E19" i="3" s="1"/>
  <c r="I137" i="4"/>
  <c r="BE121" i="4"/>
  <c r="BD121" i="4"/>
  <c r="BC121" i="4"/>
  <c r="BA121" i="4"/>
  <c r="K121" i="4"/>
  <c r="I121" i="4"/>
  <c r="G121" i="4"/>
  <c r="BB121" i="4" s="1"/>
  <c r="BE120" i="4"/>
  <c r="BD120" i="4"/>
  <c r="BC120" i="4"/>
  <c r="BA120" i="4"/>
  <c r="K120" i="4"/>
  <c r="I120" i="4"/>
  <c r="G120" i="4"/>
  <c r="BB120" i="4" s="1"/>
  <c r="BE119" i="4"/>
  <c r="BD119" i="4"/>
  <c r="BC119" i="4"/>
  <c r="BA119" i="4"/>
  <c r="K119" i="4"/>
  <c r="I119" i="4"/>
  <c r="G119" i="4"/>
  <c r="BB119" i="4" s="1"/>
  <c r="BE118" i="4"/>
  <c r="BD118" i="4"/>
  <c r="BC118" i="4"/>
  <c r="BA118" i="4"/>
  <c r="K118" i="4"/>
  <c r="I118" i="4"/>
  <c r="G118" i="4"/>
  <c r="BB118" i="4" s="1"/>
  <c r="BE117" i="4"/>
  <c r="BD117" i="4"/>
  <c r="BC117" i="4"/>
  <c r="BA117" i="4"/>
  <c r="K117" i="4"/>
  <c r="I117" i="4"/>
  <c r="G117" i="4"/>
  <c r="BB117" i="4" s="1"/>
  <c r="BE116" i="4"/>
  <c r="BD116" i="4"/>
  <c r="BC116" i="4"/>
  <c r="BA116" i="4"/>
  <c r="K116" i="4"/>
  <c r="I116" i="4"/>
  <c r="G116" i="4"/>
  <c r="BB116" i="4" s="1"/>
  <c r="BE114" i="4"/>
  <c r="BD114" i="4"/>
  <c r="BD122" i="4" s="1"/>
  <c r="H18" i="3" s="1"/>
  <c r="BC114" i="4"/>
  <c r="BA114" i="4"/>
  <c r="K114" i="4"/>
  <c r="I114" i="4"/>
  <c r="G114" i="4"/>
  <c r="BB114" i="4" s="1"/>
  <c r="BE111" i="4"/>
  <c r="BE122" i="4" s="1"/>
  <c r="I18" i="3" s="1"/>
  <c r="BD111" i="4"/>
  <c r="BC111" i="4"/>
  <c r="BA111" i="4"/>
  <c r="K111" i="4"/>
  <c r="K122" i="4" s="1"/>
  <c r="I111" i="4"/>
  <c r="G111" i="4"/>
  <c r="BB111" i="4" s="1"/>
  <c r="BB122" i="4" s="1"/>
  <c r="F18" i="3" s="1"/>
  <c r="B18" i="3"/>
  <c r="A18" i="3"/>
  <c r="BC122" i="4"/>
  <c r="G18" i="3" s="1"/>
  <c r="I122" i="4"/>
  <c r="BE108" i="4"/>
  <c r="BD108" i="4"/>
  <c r="BC108" i="4"/>
  <c r="BA108" i="4"/>
  <c r="K108" i="4"/>
  <c r="I108" i="4"/>
  <c r="G108" i="4"/>
  <c r="BB108" i="4" s="1"/>
  <c r="BE106" i="4"/>
  <c r="BD106" i="4"/>
  <c r="BC106" i="4"/>
  <c r="BA106" i="4"/>
  <c r="BA109" i="4" s="1"/>
  <c r="E17" i="3" s="1"/>
  <c r="K106" i="4"/>
  <c r="I106" i="4"/>
  <c r="G106" i="4"/>
  <c r="BB106" i="4" s="1"/>
  <c r="BE105" i="4"/>
  <c r="BE109" i="4" s="1"/>
  <c r="I17" i="3" s="1"/>
  <c r="BD105" i="4"/>
  <c r="BC105" i="4"/>
  <c r="BA105" i="4"/>
  <c r="K105" i="4"/>
  <c r="K109" i="4" s="1"/>
  <c r="I105" i="4"/>
  <c r="G105" i="4"/>
  <c r="BB105" i="4" s="1"/>
  <c r="BB109" i="4" s="1"/>
  <c r="F17" i="3" s="1"/>
  <c r="B17" i="3"/>
  <c r="A17" i="3"/>
  <c r="BC109" i="4"/>
  <c r="G17" i="3" s="1"/>
  <c r="I109" i="4"/>
  <c r="BE102" i="4"/>
  <c r="BD102" i="4"/>
  <c r="BC102" i="4"/>
  <c r="BA102" i="4"/>
  <c r="K102" i="4"/>
  <c r="I102" i="4"/>
  <c r="G102" i="4"/>
  <c r="BB102" i="4" s="1"/>
  <c r="BE100" i="4"/>
  <c r="BD100" i="4"/>
  <c r="BC100" i="4"/>
  <c r="BA100" i="4"/>
  <c r="K100" i="4"/>
  <c r="I100" i="4"/>
  <c r="G100" i="4"/>
  <c r="BB100" i="4" s="1"/>
  <c r="BE99" i="4"/>
  <c r="BD99" i="4"/>
  <c r="BC99" i="4"/>
  <c r="BA99" i="4"/>
  <c r="K99" i="4"/>
  <c r="K103" i="4" s="1"/>
  <c r="I99" i="4"/>
  <c r="G99" i="4"/>
  <c r="BB99" i="4" s="1"/>
  <c r="BE97" i="4"/>
  <c r="BD97" i="4"/>
  <c r="BD103" i="4" s="1"/>
  <c r="H16" i="3" s="1"/>
  <c r="BC97" i="4"/>
  <c r="BA97" i="4"/>
  <c r="K97" i="4"/>
  <c r="I97" i="4"/>
  <c r="I103" i="4" s="1"/>
  <c r="G97" i="4"/>
  <c r="BB97" i="4" s="1"/>
  <c r="B16" i="3"/>
  <c r="A16" i="3"/>
  <c r="BE103" i="4"/>
  <c r="I16" i="3" s="1"/>
  <c r="BA103" i="4"/>
  <c r="E16" i="3" s="1"/>
  <c r="G103" i="4"/>
  <c r="BE94" i="4"/>
  <c r="BD94" i="4"/>
  <c r="BC94" i="4"/>
  <c r="BB94" i="4"/>
  <c r="K94" i="4"/>
  <c r="I94" i="4"/>
  <c r="G94" i="4"/>
  <c r="BA94" i="4" s="1"/>
  <c r="BE91" i="4"/>
  <c r="BD91" i="4"/>
  <c r="BC91" i="4"/>
  <c r="BB91" i="4"/>
  <c r="K91" i="4"/>
  <c r="I91" i="4"/>
  <c r="G91" i="4"/>
  <c r="BA91" i="4" s="1"/>
  <c r="BE90" i="4"/>
  <c r="BD90" i="4"/>
  <c r="BD95" i="4" s="1"/>
  <c r="H15" i="3" s="1"/>
  <c r="BC90" i="4"/>
  <c r="BB90" i="4"/>
  <c r="K90" i="4"/>
  <c r="I90" i="4"/>
  <c r="G90" i="4"/>
  <c r="BA90" i="4" s="1"/>
  <c r="BE88" i="4"/>
  <c r="BD88" i="4"/>
  <c r="BC88" i="4"/>
  <c r="BB88" i="4"/>
  <c r="K88" i="4"/>
  <c r="K95" i="4" s="1"/>
  <c r="I88" i="4"/>
  <c r="G88" i="4"/>
  <c r="BA88" i="4" s="1"/>
  <c r="B15" i="3"/>
  <c r="A15" i="3"/>
  <c r="BE95" i="4"/>
  <c r="I15" i="3" s="1"/>
  <c r="BC95" i="4"/>
  <c r="G15" i="3" s="1"/>
  <c r="I95" i="4"/>
  <c r="BE85" i="4"/>
  <c r="BE86" i="4" s="1"/>
  <c r="BD85" i="4"/>
  <c r="BC85" i="4"/>
  <c r="BB85" i="4"/>
  <c r="K85" i="4"/>
  <c r="K86" i="4" s="1"/>
  <c r="I85" i="4"/>
  <c r="G85" i="4"/>
  <c r="BA85" i="4" s="1"/>
  <c r="BA86" i="4" s="1"/>
  <c r="E14" i="3" s="1"/>
  <c r="I14" i="3"/>
  <c r="B14" i="3"/>
  <c r="A14" i="3"/>
  <c r="BD86" i="4"/>
  <c r="H14" i="3" s="1"/>
  <c r="BC86" i="4"/>
  <c r="G14" i="3" s="1"/>
  <c r="BB86" i="4"/>
  <c r="F14" i="3" s="1"/>
  <c r="I86" i="4"/>
  <c r="BE81" i="4"/>
  <c r="BD81" i="4"/>
  <c r="BC81" i="4"/>
  <c r="BB81" i="4"/>
  <c r="K81" i="4"/>
  <c r="I81" i="4"/>
  <c r="G81" i="4"/>
  <c r="BA81" i="4" s="1"/>
  <c r="BE80" i="4"/>
  <c r="BD80" i="4"/>
  <c r="BC80" i="4"/>
  <c r="BB80" i="4"/>
  <c r="K80" i="4"/>
  <c r="I80" i="4"/>
  <c r="G80" i="4"/>
  <c r="BA80" i="4" s="1"/>
  <c r="BE79" i="4"/>
  <c r="BD79" i="4"/>
  <c r="BC79" i="4"/>
  <c r="BB79" i="4"/>
  <c r="K79" i="4"/>
  <c r="I79" i="4"/>
  <c r="G79" i="4"/>
  <c r="BA79" i="4" s="1"/>
  <c r="BE76" i="4"/>
  <c r="BD76" i="4"/>
  <c r="BC76" i="4"/>
  <c r="BB76" i="4"/>
  <c r="K76" i="4"/>
  <c r="I76" i="4"/>
  <c r="G76" i="4"/>
  <c r="BA76" i="4" s="1"/>
  <c r="BE75" i="4"/>
  <c r="BD75" i="4"/>
  <c r="BC75" i="4"/>
  <c r="BB75" i="4"/>
  <c r="K75" i="4"/>
  <c r="I75" i="4"/>
  <c r="G75" i="4"/>
  <c r="BA75" i="4" s="1"/>
  <c r="BE74" i="4"/>
  <c r="BD74" i="4"/>
  <c r="BC74" i="4"/>
  <c r="BB74" i="4"/>
  <c r="K74" i="4"/>
  <c r="I74" i="4"/>
  <c r="G74" i="4"/>
  <c r="BA74" i="4" s="1"/>
  <c r="BE73" i="4"/>
  <c r="BD73" i="4"/>
  <c r="BC73" i="4"/>
  <c r="BB73" i="4"/>
  <c r="BB83" i="4" s="1"/>
  <c r="F13" i="3" s="1"/>
  <c r="K73" i="4"/>
  <c r="I73" i="4"/>
  <c r="G73" i="4"/>
  <c r="BA73" i="4" s="1"/>
  <c r="BE72" i="4"/>
  <c r="BD72" i="4"/>
  <c r="BC72" i="4"/>
  <c r="BC83" i="4" s="1"/>
  <c r="G13" i="3" s="1"/>
  <c r="BB72" i="4"/>
  <c r="BA72" i="4"/>
  <c r="K72" i="4"/>
  <c r="I72" i="4"/>
  <c r="I83" i="4" s="1"/>
  <c r="G72" i="4"/>
  <c r="B13" i="3"/>
  <c r="A13" i="3"/>
  <c r="BE83" i="4"/>
  <c r="I13" i="3" s="1"/>
  <c r="G83" i="4"/>
  <c r="BE68" i="4"/>
  <c r="BD68" i="4"/>
  <c r="BC68" i="4"/>
  <c r="BB68" i="4"/>
  <c r="K68" i="4"/>
  <c r="I68" i="4"/>
  <c r="G68" i="4"/>
  <c r="BA68" i="4" s="1"/>
  <c r="BE66" i="4"/>
  <c r="BD66" i="4"/>
  <c r="BC66" i="4"/>
  <c r="BB66" i="4"/>
  <c r="K66" i="4"/>
  <c r="I66" i="4"/>
  <c r="G66" i="4"/>
  <c r="BA66" i="4" s="1"/>
  <c r="BE64" i="4"/>
  <c r="BD64" i="4"/>
  <c r="BC64" i="4"/>
  <c r="BB64" i="4"/>
  <c r="BB70" i="4" s="1"/>
  <c r="F12" i="3" s="1"/>
  <c r="K64" i="4"/>
  <c r="I64" i="4"/>
  <c r="G64" i="4"/>
  <c r="BA64" i="4" s="1"/>
  <c r="BE62" i="4"/>
  <c r="BE70" i="4" s="1"/>
  <c r="I12" i="3" s="1"/>
  <c r="BD62" i="4"/>
  <c r="BC62" i="4"/>
  <c r="BB62" i="4"/>
  <c r="K62" i="4"/>
  <c r="K70" i="4" s="1"/>
  <c r="I62" i="4"/>
  <c r="G62" i="4"/>
  <c r="BA62" i="4" s="1"/>
  <c r="B12" i="3"/>
  <c r="A12" i="3"/>
  <c r="BD70" i="4"/>
  <c r="H12" i="3" s="1"/>
  <c r="G70" i="4"/>
  <c r="BE58" i="4"/>
  <c r="BD58" i="4"/>
  <c r="BC58" i="4"/>
  <c r="BB58" i="4"/>
  <c r="K58" i="4"/>
  <c r="I58" i="4"/>
  <c r="G58" i="4"/>
  <c r="BA58" i="4" s="1"/>
  <c r="BE57" i="4"/>
  <c r="BD57" i="4"/>
  <c r="BC57" i="4"/>
  <c r="BB57" i="4"/>
  <c r="K57" i="4"/>
  <c r="I57" i="4"/>
  <c r="G57" i="4"/>
  <c r="BA57" i="4" s="1"/>
  <c r="BE56" i="4"/>
  <c r="BD56" i="4"/>
  <c r="BC56" i="4"/>
  <c r="BB56" i="4"/>
  <c r="K56" i="4"/>
  <c r="I56" i="4"/>
  <c r="G56" i="4"/>
  <c r="BA56" i="4" s="1"/>
  <c r="BE55" i="4"/>
  <c r="BD55" i="4"/>
  <c r="BC55" i="4"/>
  <c r="BB55" i="4"/>
  <c r="K55" i="4"/>
  <c r="I55" i="4"/>
  <c r="G55" i="4"/>
  <c r="BA55" i="4" s="1"/>
  <c r="BE53" i="4"/>
  <c r="BD53" i="4"/>
  <c r="BC53" i="4"/>
  <c r="BB53" i="4"/>
  <c r="K53" i="4"/>
  <c r="I53" i="4"/>
  <c r="G53" i="4"/>
  <c r="BA53" i="4" s="1"/>
  <c r="BE52" i="4"/>
  <c r="BD52" i="4"/>
  <c r="BC52" i="4"/>
  <c r="BB52" i="4"/>
  <c r="K52" i="4"/>
  <c r="I52" i="4"/>
  <c r="G52" i="4"/>
  <c r="BA52" i="4" s="1"/>
  <c r="BE51" i="4"/>
  <c r="BD51" i="4"/>
  <c r="BD60" i="4" s="1"/>
  <c r="H11" i="3" s="1"/>
  <c r="BC51" i="4"/>
  <c r="BB51" i="4"/>
  <c r="K51" i="4"/>
  <c r="I51" i="4"/>
  <c r="G51" i="4"/>
  <c r="BA51" i="4" s="1"/>
  <c r="BE50" i="4"/>
  <c r="BE60" i="4" s="1"/>
  <c r="I11" i="3" s="1"/>
  <c r="BD50" i="4"/>
  <c r="BC50" i="4"/>
  <c r="BB50" i="4"/>
  <c r="K50" i="4"/>
  <c r="K60" i="4" s="1"/>
  <c r="I50" i="4"/>
  <c r="G50" i="4"/>
  <c r="BA50" i="4" s="1"/>
  <c r="BA60" i="4" s="1"/>
  <c r="E11" i="3" s="1"/>
  <c r="B11" i="3"/>
  <c r="A11" i="3"/>
  <c r="BC60" i="4"/>
  <c r="G11" i="3" s="1"/>
  <c r="I60" i="4"/>
  <c r="BE47" i="4"/>
  <c r="BD47" i="4"/>
  <c r="BC47" i="4"/>
  <c r="BB47" i="4"/>
  <c r="K47" i="4"/>
  <c r="K48" i="4" s="1"/>
  <c r="I47" i="4"/>
  <c r="G47" i="4"/>
  <c r="BA47" i="4" s="1"/>
  <c r="BE45" i="4"/>
  <c r="BD45" i="4"/>
  <c r="BD48" i="4" s="1"/>
  <c r="H10" i="3" s="1"/>
  <c r="BC45" i="4"/>
  <c r="BB45" i="4"/>
  <c r="BB48" i="4" s="1"/>
  <c r="F10" i="3" s="1"/>
  <c r="K45" i="4"/>
  <c r="I45" i="4"/>
  <c r="G45" i="4"/>
  <c r="BA45" i="4" s="1"/>
  <c r="B10" i="3"/>
  <c r="A10" i="3"/>
  <c r="BE48" i="4"/>
  <c r="I10" i="3" s="1"/>
  <c r="BC48" i="4"/>
  <c r="G10" i="3" s="1"/>
  <c r="I48" i="4"/>
  <c r="BE40" i="4"/>
  <c r="BD40" i="4"/>
  <c r="BC40" i="4"/>
  <c r="BB40" i="4"/>
  <c r="K40" i="4"/>
  <c r="I40" i="4"/>
  <c r="G40" i="4"/>
  <c r="BA40" i="4" s="1"/>
  <c r="BE36" i="4"/>
  <c r="BD36" i="4"/>
  <c r="BC36" i="4"/>
  <c r="BB36" i="4"/>
  <c r="K36" i="4"/>
  <c r="I36" i="4"/>
  <c r="G36" i="4"/>
  <c r="BA36" i="4" s="1"/>
  <c r="BE34" i="4"/>
  <c r="BD34" i="4"/>
  <c r="BC34" i="4"/>
  <c r="BB34" i="4"/>
  <c r="K34" i="4"/>
  <c r="I34" i="4"/>
  <c r="G34" i="4"/>
  <c r="BA34" i="4" s="1"/>
  <c r="BE32" i="4"/>
  <c r="BE43" i="4" s="1"/>
  <c r="I9" i="3" s="1"/>
  <c r="BD32" i="4"/>
  <c r="BD43" i="4" s="1"/>
  <c r="H9" i="3" s="1"/>
  <c r="BC32" i="4"/>
  <c r="BB32" i="4"/>
  <c r="BB43" i="4" s="1"/>
  <c r="F9" i="3" s="1"/>
  <c r="K32" i="4"/>
  <c r="I32" i="4"/>
  <c r="G32" i="4"/>
  <c r="BA32" i="4" s="1"/>
  <c r="BA43" i="4" s="1"/>
  <c r="E9" i="3" s="1"/>
  <c r="B9" i="3"/>
  <c r="A9" i="3"/>
  <c r="BC43" i="4"/>
  <c r="G9" i="3" s="1"/>
  <c r="K43" i="4"/>
  <c r="I43" i="4"/>
  <c r="G43" i="4"/>
  <c r="BE29" i="4"/>
  <c r="BD29" i="4"/>
  <c r="BC29" i="4"/>
  <c r="BB29" i="4"/>
  <c r="K29" i="4"/>
  <c r="I29" i="4"/>
  <c r="G29" i="4"/>
  <c r="BA29" i="4" s="1"/>
  <c r="BE27" i="4"/>
  <c r="BD27" i="4"/>
  <c r="BC27" i="4"/>
  <c r="BB27" i="4"/>
  <c r="K27" i="4"/>
  <c r="I27" i="4"/>
  <c r="G27" i="4"/>
  <c r="BA27" i="4" s="1"/>
  <c r="BE25" i="4"/>
  <c r="BD25" i="4"/>
  <c r="BC25" i="4"/>
  <c r="BB25" i="4"/>
  <c r="K25" i="4"/>
  <c r="I25" i="4"/>
  <c r="G25" i="4"/>
  <c r="BA25" i="4" s="1"/>
  <c r="BE22" i="4"/>
  <c r="BD22" i="4"/>
  <c r="BC22" i="4"/>
  <c r="BB22" i="4"/>
  <c r="K22" i="4"/>
  <c r="I22" i="4"/>
  <c r="G22" i="4"/>
  <c r="BA22" i="4" s="1"/>
  <c r="BE20" i="4"/>
  <c r="BD20" i="4"/>
  <c r="BC20" i="4"/>
  <c r="BB20" i="4"/>
  <c r="K20" i="4"/>
  <c r="I20" i="4"/>
  <c r="G20" i="4"/>
  <c r="BA20" i="4" s="1"/>
  <c r="BE18" i="4"/>
  <c r="BD18" i="4"/>
  <c r="BC18" i="4"/>
  <c r="BB18" i="4"/>
  <c r="K18" i="4"/>
  <c r="I18" i="4"/>
  <c r="G18" i="4"/>
  <c r="BA18" i="4" s="1"/>
  <c r="BE17" i="4"/>
  <c r="BD17" i="4"/>
  <c r="BC17" i="4"/>
  <c r="BB17" i="4"/>
  <c r="K17" i="4"/>
  <c r="I17" i="4"/>
  <c r="G17" i="4"/>
  <c r="BA17" i="4" s="1"/>
  <c r="BE16" i="4"/>
  <c r="BD16" i="4"/>
  <c r="BC16" i="4"/>
  <c r="BB16" i="4"/>
  <c r="BA16" i="4"/>
  <c r="K16" i="4"/>
  <c r="I16" i="4"/>
  <c r="G16" i="4"/>
  <c r="BE14" i="4"/>
  <c r="BD14" i="4"/>
  <c r="BC14" i="4"/>
  <c r="BC30" i="4" s="1"/>
  <c r="G8" i="3" s="1"/>
  <c r="BB14" i="4"/>
  <c r="BA14" i="4"/>
  <c r="K14" i="4"/>
  <c r="I14" i="4"/>
  <c r="I30" i="4" s="1"/>
  <c r="G14" i="4"/>
  <c r="B8" i="3"/>
  <c r="A8" i="3"/>
  <c r="BE30" i="4"/>
  <c r="I8" i="3" s="1"/>
  <c r="BB30" i="4"/>
  <c r="F8" i="3" s="1"/>
  <c r="G30" i="4"/>
  <c r="BE10" i="4"/>
  <c r="BD10" i="4"/>
  <c r="BC10" i="4"/>
  <c r="BB10" i="4"/>
  <c r="BB12" i="4" s="1"/>
  <c r="F7" i="3" s="1"/>
  <c r="K10" i="4"/>
  <c r="I10" i="4"/>
  <c r="G10" i="4"/>
  <c r="BA10" i="4" s="1"/>
  <c r="BE8" i="4"/>
  <c r="BE12" i="4" s="1"/>
  <c r="I7" i="3" s="1"/>
  <c r="BD8" i="4"/>
  <c r="BC8" i="4"/>
  <c r="BC12" i="4" s="1"/>
  <c r="G7" i="3" s="1"/>
  <c r="BB8" i="4"/>
  <c r="K8" i="4"/>
  <c r="I8" i="4"/>
  <c r="G8" i="4"/>
  <c r="BA8" i="4" s="1"/>
  <c r="BA12" i="4" s="1"/>
  <c r="E7" i="3" s="1"/>
  <c r="B7" i="3"/>
  <c r="A7" i="3"/>
  <c r="BD12" i="4"/>
  <c r="H7" i="3" s="1"/>
  <c r="K12" i="4"/>
  <c r="E4" i="4"/>
  <c r="F3" i="4"/>
  <c r="C33" i="2"/>
  <c r="F33" i="2" s="1"/>
  <c r="C31" i="2"/>
  <c r="G7" i="2"/>
  <c r="H99" i="1"/>
  <c r="J81" i="1"/>
  <c r="I81" i="1"/>
  <c r="H81" i="1"/>
  <c r="G81" i="1"/>
  <c r="F81" i="1"/>
  <c r="H43" i="1"/>
  <c r="G43" i="1"/>
  <c r="I42" i="1"/>
  <c r="F42" i="1" s="1"/>
  <c r="I41" i="1"/>
  <c r="F41" i="1" s="1"/>
  <c r="I40" i="1"/>
  <c r="F40" i="1" s="1"/>
  <c r="H39" i="1"/>
  <c r="G39" i="1"/>
  <c r="H33" i="1"/>
  <c r="G33" i="1"/>
  <c r="I32" i="1"/>
  <c r="F32" i="1" s="1"/>
  <c r="I31" i="1"/>
  <c r="F31" i="1" s="1"/>
  <c r="I30" i="1"/>
  <c r="H29" i="1"/>
  <c r="G29" i="1"/>
  <c r="D22" i="1"/>
  <c r="I21" i="1"/>
  <c r="I22" i="1" s="1"/>
  <c r="D20" i="1"/>
  <c r="I19" i="1"/>
  <c r="I2" i="1"/>
  <c r="BA70" i="4" l="1"/>
  <c r="E12" i="3" s="1"/>
  <c r="BA95" i="4"/>
  <c r="E15" i="3" s="1"/>
  <c r="G15" i="2"/>
  <c r="BA55" i="7"/>
  <c r="BA58" i="7" s="1"/>
  <c r="E11" i="6" s="1"/>
  <c r="G58" i="7"/>
  <c r="BA79" i="7"/>
  <c r="BA80" i="7" s="1"/>
  <c r="E15" i="6" s="1"/>
  <c r="G80" i="7"/>
  <c r="BB168" i="7"/>
  <c r="BB173" i="7" s="1"/>
  <c r="F23" i="6" s="1"/>
  <c r="G173" i="7"/>
  <c r="BA67" i="10"/>
  <c r="E11" i="9" s="1"/>
  <c r="K67" i="10"/>
  <c r="G77" i="10"/>
  <c r="G12" i="4"/>
  <c r="I12" i="4"/>
  <c r="K30" i="4"/>
  <c r="BD30" i="4"/>
  <c r="H8" i="3" s="1"/>
  <c r="G60" i="4"/>
  <c r="BB60" i="4"/>
  <c r="F11" i="3" s="1"/>
  <c r="I70" i="4"/>
  <c r="G86" i="4"/>
  <c r="BB95" i="4"/>
  <c r="F15" i="3" s="1"/>
  <c r="BC103" i="4"/>
  <c r="G16" i="3" s="1"/>
  <c r="G109" i="4"/>
  <c r="BD109" i="4"/>
  <c r="H17" i="3" s="1"/>
  <c r="G122" i="4"/>
  <c r="BA122" i="4"/>
  <c r="E18" i="3" s="1"/>
  <c r="G168" i="4"/>
  <c r="I168" i="4"/>
  <c r="G172" i="4"/>
  <c r="G191" i="4"/>
  <c r="BA191" i="4"/>
  <c r="E22" i="3" s="1"/>
  <c r="G227" i="4"/>
  <c r="I227" i="4"/>
  <c r="G231" i="4"/>
  <c r="G239" i="4"/>
  <c r="BA239" i="4"/>
  <c r="E26" i="3" s="1"/>
  <c r="I266" i="4"/>
  <c r="BD293" i="4"/>
  <c r="H30" i="3" s="1"/>
  <c r="K25" i="7"/>
  <c r="G34" i="7"/>
  <c r="G49" i="7"/>
  <c r="BB49" i="7"/>
  <c r="F9" i="6" s="1"/>
  <c r="BB58" i="7"/>
  <c r="F11" i="6" s="1"/>
  <c r="G107" i="7"/>
  <c r="G161" i="7"/>
  <c r="G15" i="8"/>
  <c r="K65" i="7"/>
  <c r="BD102" i="7"/>
  <c r="H16" i="6" s="1"/>
  <c r="BC107" i="7"/>
  <c r="G17" i="6" s="1"/>
  <c r="BE107" i="7"/>
  <c r="I17" i="6" s="1"/>
  <c r="BD134" i="7"/>
  <c r="H18" i="6" s="1"/>
  <c r="BC147" i="7"/>
  <c r="G19" i="6" s="1"/>
  <c r="BE147" i="7"/>
  <c r="I19" i="6" s="1"/>
  <c r="G154" i="7"/>
  <c r="K154" i="7"/>
  <c r="BC161" i="7"/>
  <c r="G21" i="6" s="1"/>
  <c r="BE161" i="7"/>
  <c r="I21" i="6" s="1"/>
  <c r="K166" i="7"/>
  <c r="I173" i="7"/>
  <c r="BA173" i="7"/>
  <c r="E23" i="6" s="1"/>
  <c r="BD178" i="7"/>
  <c r="H24" i="6" s="1"/>
  <c r="BE195" i="7"/>
  <c r="I25" i="6" s="1"/>
  <c r="BB204" i="7"/>
  <c r="F26" i="6" s="1"/>
  <c r="BD204" i="7"/>
  <c r="H26" i="6" s="1"/>
  <c r="G15" i="5"/>
  <c r="BB35" i="10"/>
  <c r="F8" i="9" s="1"/>
  <c r="BD35" i="10"/>
  <c r="H8" i="9" s="1"/>
  <c r="G58" i="10"/>
  <c r="K58" i="10"/>
  <c r="BE77" i="10"/>
  <c r="I13" i="9" s="1"/>
  <c r="I20" i="1"/>
  <c r="I23" i="1" s="1"/>
  <c r="G22" i="8"/>
  <c r="F14" i="9"/>
  <c r="C16" i="8" s="1"/>
  <c r="G14" i="9"/>
  <c r="C18" i="8" s="1"/>
  <c r="I14" i="9"/>
  <c r="C21" i="8" s="1"/>
  <c r="BD77" i="10"/>
  <c r="H13" i="9" s="1"/>
  <c r="H14" i="9" s="1"/>
  <c r="C17" i="8" s="1"/>
  <c r="G35" i="10"/>
  <c r="BA42" i="10"/>
  <c r="BA58" i="10" s="1"/>
  <c r="E10" i="9" s="1"/>
  <c r="E14" i="9" s="1"/>
  <c r="C15" i="8" s="1"/>
  <c r="G70" i="10"/>
  <c r="G27" i="6"/>
  <c r="C18" i="5" s="1"/>
  <c r="G22" i="5"/>
  <c r="I27" i="6"/>
  <c r="C21" i="5" s="1"/>
  <c r="BA25" i="7"/>
  <c r="E7" i="6" s="1"/>
  <c r="G25" i="7"/>
  <c r="BD65" i="7"/>
  <c r="H12" i="6" s="1"/>
  <c r="K77" i="7"/>
  <c r="BB161" i="7"/>
  <c r="F21" i="6" s="1"/>
  <c r="BD195" i="7"/>
  <c r="H25" i="6" s="1"/>
  <c r="BB65" i="7"/>
  <c r="F12" i="6" s="1"/>
  <c r="BA75" i="7"/>
  <c r="BA77" i="7" s="1"/>
  <c r="E14" i="6" s="1"/>
  <c r="G77" i="7"/>
  <c r="BB107" i="7"/>
  <c r="F17" i="6" s="1"/>
  <c r="BB147" i="7"/>
  <c r="F19" i="6" s="1"/>
  <c r="BB166" i="7"/>
  <c r="F22" i="6" s="1"/>
  <c r="BA51" i="7"/>
  <c r="BA53" i="7" s="1"/>
  <c r="E10" i="6" s="1"/>
  <c r="G53" i="7"/>
  <c r="G65" i="7"/>
  <c r="BA60" i="7"/>
  <c r="BA65" i="7" s="1"/>
  <c r="E12" i="6" s="1"/>
  <c r="BA204" i="7"/>
  <c r="E26" i="6" s="1"/>
  <c r="G134" i="7"/>
  <c r="G166" i="7"/>
  <c r="G204" i="7"/>
  <c r="BB82" i="7"/>
  <c r="BB102" i="7" s="1"/>
  <c r="F16" i="6" s="1"/>
  <c r="BB149" i="7"/>
  <c r="BB154" i="7" s="1"/>
  <c r="F20" i="6" s="1"/>
  <c r="BB175" i="7"/>
  <c r="BB178" i="7" s="1"/>
  <c r="F24" i="6" s="1"/>
  <c r="E56" i="1"/>
  <c r="E68" i="1"/>
  <c r="E80" i="1"/>
  <c r="E77" i="1"/>
  <c r="E60" i="1"/>
  <c r="E72" i="1"/>
  <c r="E64" i="1"/>
  <c r="G22" i="2"/>
  <c r="I33" i="1"/>
  <c r="F30" i="1"/>
  <c r="F33" i="1" s="1"/>
  <c r="F43" i="1"/>
  <c r="I43" i="1"/>
  <c r="E73" i="1"/>
  <c r="E54" i="1"/>
  <c r="E70" i="1"/>
  <c r="E66" i="1"/>
  <c r="E62" i="1"/>
  <c r="E58" i="1"/>
  <c r="E75" i="1"/>
  <c r="E53" i="1"/>
  <c r="E52" i="1"/>
  <c r="E78" i="1"/>
  <c r="E69" i="1"/>
  <c r="E65" i="1"/>
  <c r="E61" i="1"/>
  <c r="E79" i="1"/>
  <c r="E57" i="1"/>
  <c r="E51" i="1"/>
  <c r="E55" i="1"/>
  <c r="E59" i="1"/>
  <c r="E67" i="1"/>
  <c r="E74" i="1"/>
  <c r="E76" i="1"/>
  <c r="E63" i="1"/>
  <c r="E71" i="1"/>
  <c r="E81" i="1"/>
  <c r="I32" i="3"/>
  <c r="C21" i="2" s="1"/>
  <c r="BA30" i="4"/>
  <c r="E8" i="3" s="1"/>
  <c r="BA48" i="4"/>
  <c r="E10" i="3" s="1"/>
  <c r="G48" i="4"/>
  <c r="K83" i="4"/>
  <c r="BD83" i="4"/>
  <c r="H13" i="3" s="1"/>
  <c r="H32" i="3" s="1"/>
  <c r="C17" i="2" s="1"/>
  <c r="BB103" i="4"/>
  <c r="F16" i="3" s="1"/>
  <c r="BB215" i="4"/>
  <c r="F23" i="3" s="1"/>
  <c r="BC70" i="4"/>
  <c r="G12" i="3" s="1"/>
  <c r="G32" i="3" s="1"/>
  <c r="C18" i="2" s="1"/>
  <c r="BB191" i="4"/>
  <c r="F22" i="3" s="1"/>
  <c r="BB227" i="4"/>
  <c r="F24" i="3" s="1"/>
  <c r="BA83" i="4"/>
  <c r="E13" i="3" s="1"/>
  <c r="BA302" i="4"/>
  <c r="E31" i="3" s="1"/>
  <c r="G95" i="4"/>
  <c r="G137" i="4"/>
  <c r="G215" i="4"/>
  <c r="G256" i="4"/>
  <c r="BB258" i="4"/>
  <c r="BB259" i="4" s="1"/>
  <c r="F28" i="3" s="1"/>
  <c r="C19" i="8" l="1"/>
  <c r="C22" i="8" s="1"/>
  <c r="C23" i="8" s="1"/>
  <c r="F30" i="8" s="1"/>
  <c r="F31" i="8" s="1"/>
  <c r="F34" i="8" s="1"/>
  <c r="H27" i="6"/>
  <c r="C17" i="5" s="1"/>
  <c r="F27" i="6"/>
  <c r="C16" i="5" s="1"/>
  <c r="E27" i="6"/>
  <c r="C15" i="5" s="1"/>
  <c r="E32" i="3"/>
  <c r="C15" i="2" s="1"/>
  <c r="F32" i="3"/>
  <c r="C16" i="2" s="1"/>
  <c r="J43" i="1"/>
  <c r="J40" i="1"/>
  <c r="J41" i="1"/>
  <c r="J33" i="1"/>
  <c r="J42" i="1"/>
  <c r="J32" i="1"/>
  <c r="J30" i="1"/>
  <c r="J31" i="1"/>
  <c r="C19" i="5" l="1"/>
  <c r="C22" i="5" s="1"/>
  <c r="C23" i="5" s="1"/>
  <c r="F30" i="5" s="1"/>
  <c r="F31" i="5" s="1"/>
  <c r="F34" i="5" s="1"/>
  <c r="C19" i="2"/>
  <c r="C22" i="2" s="1"/>
  <c r="C23" i="2" s="1"/>
  <c r="F30" i="2" s="1"/>
  <c r="F31" i="2"/>
  <c r="F34" i="2" s="1"/>
</calcChain>
</file>

<file path=xl/sharedStrings.xml><?xml version="1.0" encoding="utf-8"?>
<sst xmlns="http://schemas.openxmlformats.org/spreadsheetml/2006/main" count="1952" uniqueCount="832">
  <si>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</si>
  <si>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</si>
  <si>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</si>
  <si>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</si>
  <si>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</si>
  <si>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</si>
  <si>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</si>
  <si>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</si>
  <si>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</si>
  <si>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</si>
  <si>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</si>
  <si>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</si>
  <si>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</si>
  <si>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</si>
  <si>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</si>
  <si>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</si>
  <si>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</si>
  <si>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</si>
  <si>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</si>
  <si>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</si>
  <si>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</si>
  <si>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</si>
  <si>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</si>
  <si>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</si>
  <si>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</si>
  <si>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</si>
  <si>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</si>
  <si>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</si>
  <si>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</si>
  <si>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</si>
  <si>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</si>
  <si>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</si>
  <si>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</si>
  <si>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</si>
  <si>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</si>
  <si>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</si>
  <si>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</si>
  <si>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</si>
  <si>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</si>
  <si>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</si>
  <si>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</si>
  <si>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</si>
  <si>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</si>
  <si>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</si>
  <si>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</si>
  <si>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</si>
  <si>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</si>
  <si>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</si>
  <si>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</si>
  <si>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</si>
  <si>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</si>
  <si>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</si>
  <si>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</si>
  <si>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</si>
  <si>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</si>
  <si>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</si>
  <si>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</si>
  <si>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</si>
  <si>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</si>
  <si>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</si>
  <si>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</si>
  <si>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</si>
  <si>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</si>
  <si>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</si>
  <si>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</si>
  <si>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</si>
  <si>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</si>
  <si>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</si>
  <si>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</si>
  <si>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</si>
  <si>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</si>
  <si>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</si>
  <si>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</si>
  <si>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</si>
  <si>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</si>
  <si>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</si>
  <si>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</si>
  <si>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</si>
  <si>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</si>
  <si>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</si>
  <si>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</si>
  <si>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</si>
  <si>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</si>
  <si>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</si>
  <si>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</si>
  <si>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</si>
  <si>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</si>
  <si>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</si>
  <si>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</si>
  <si>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</si>
  <si>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</si>
  <si>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</si>
  <si>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</si>
  <si>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</si>
  <si>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</si>
  <si>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</si>
  <si>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</si>
  <si>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</si>
  <si>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</si>
  <si>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</si>
  <si>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</si>
  <si>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</si>
  <si>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</si>
  <si>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2015200005</t>
  </si>
  <si>
    <t>Stavební úpravy kulturní dům Kujavy</t>
  </si>
  <si>
    <t>2015200005 Stavební úpravy kulturní dům Kujavy</t>
  </si>
  <si>
    <t>SO01</t>
  </si>
  <si>
    <t>Sociální zařízení</t>
  </si>
  <si>
    <t>SO01 Sociální zařízení</t>
  </si>
  <si>
    <t>1 Zemní práce</t>
  </si>
  <si>
    <t>139601102R00</t>
  </si>
  <si>
    <t xml:space="preserve">Ruční výkop jam, rýh a šachet v hornině tř. 3 </t>
  </si>
  <si>
    <t>m3</t>
  </si>
  <si>
    <t>0,35*0,2*21+0,30*0,2*19,5</t>
  </si>
  <si>
    <t>139VL.</t>
  </si>
  <si>
    <t>Přesun výkopku, naložení , odvoz na skládku vyložení, poplatek za skládku</t>
  </si>
  <si>
    <t>2,64-1,724-0,81</t>
  </si>
  <si>
    <t>3</t>
  </si>
  <si>
    <t>Svislé a kompletní konstrukce</t>
  </si>
  <si>
    <t>3 Svislé a kompletní konstrukce</t>
  </si>
  <si>
    <t>311271177RT4</t>
  </si>
  <si>
    <t>Zdivo z tvárnic Ytong hladkých tl. 30 cm tvárnice P 2 - 400, 599 x 249 x 300 mm</t>
  </si>
  <si>
    <t xml:space="preserve"> m2</t>
  </si>
  <si>
    <t>1,5*2,1*0,3</t>
  </si>
  <si>
    <t>317121251RT2</t>
  </si>
  <si>
    <t>Montáž ŽB překladů do 180 cm dodatečně do rýh včetně dodávky RZP 2/10 149 x 14 x 14 cm</t>
  </si>
  <si>
    <t>kus</t>
  </si>
  <si>
    <t>317121251RT3</t>
  </si>
  <si>
    <t>Montáž ŽB překladů do 180 cm dodatečně do rýh včetně dodávky RZP 3/10 179 x 14 x 14 cm</t>
  </si>
  <si>
    <t>317941121R00</t>
  </si>
  <si>
    <t xml:space="preserve">Osazení ocelových válcovaných nosníků do č.12 </t>
  </si>
  <si>
    <t>t</t>
  </si>
  <si>
    <t>1,4*2*1,78*0,001</t>
  </si>
  <si>
    <t>317941123RT3</t>
  </si>
  <si>
    <t>Osazení ocelových válcovaných nosníků  č.14-22 včetně dodávky profilu I č.16</t>
  </si>
  <si>
    <t>2,31*2*17,9*0,001</t>
  </si>
  <si>
    <t>342255024RT1</t>
  </si>
  <si>
    <t>Příčky z desek Ytong tl. 10 cm desky P 2 - 500, 599 x 249 x 100 mm</t>
  </si>
  <si>
    <t>m2</t>
  </si>
  <si>
    <t>2,05*2,095+1,785*2,76</t>
  </si>
  <si>
    <t>-1*2,1</t>
  </si>
  <si>
    <t>342255028RT1</t>
  </si>
  <si>
    <t>Příčky z desek Ytong tl. 15 cm desky P 2 - 500, 599 x 249 x 150 mm</t>
  </si>
  <si>
    <t>(2,98+1,11+4,64+2,75+0,39+0,35+0,7+0,2+2,83*2)*2,76</t>
  </si>
  <si>
    <t>342264051RT3</t>
  </si>
  <si>
    <t>Podhled sádrokartonový na zavěšenou ocel. konstr. desky standard impreg. tl. 12,5 mm, bez izolace</t>
  </si>
  <si>
    <t>9,2*2+4,6</t>
  </si>
  <si>
    <t>13330309</t>
  </si>
  <si>
    <t>Úhelník rovnoramenný L jakost 10000 30x30x4 mm</t>
  </si>
  <si>
    <t>T</t>
  </si>
  <si>
    <t>61</t>
  </si>
  <si>
    <t>Upravy povrchů vnitřní</t>
  </si>
  <si>
    <t>61 Upravy povrchů vnitřní</t>
  </si>
  <si>
    <t>611471411R00</t>
  </si>
  <si>
    <t xml:space="preserve">Úprava stropů aktivovaným štukem tl. 2 - 3 mm </t>
  </si>
  <si>
    <t>5,35+10,32+9,72+5,41</t>
  </si>
  <si>
    <t>612453551R00</t>
  </si>
  <si>
    <t xml:space="preserve">Omítka rýh MC šířky do 15 cm,hlazená ocelí </t>
  </si>
  <si>
    <t>0,07*19,5+0,1*28,5+0,15*14,5</t>
  </si>
  <si>
    <t>612471411R00</t>
  </si>
  <si>
    <t xml:space="preserve">Úprava vnitřních stěn aktivovaným štukem </t>
  </si>
  <si>
    <t>117,254-(88,1406-5,41)</t>
  </si>
  <si>
    <t>2,31*2,64+3,8*2,64+2,01*2,64</t>
  </si>
  <si>
    <t>-0,8*2,1*2-0,9*2,1-1,42*2,1*2</t>
  </si>
  <si>
    <t>622481211RT2</t>
  </si>
  <si>
    <t>Montáž výztužné sítě do stěrkového tmelu včetně výztužné sítě a stěrkového tmelu</t>
  </si>
  <si>
    <t>(9,65+2,98+2,83*3+2,48*2+1,11+0,9+3,6+1,7+1,9+0,35*2)*2,64+1,6*2*2,1+(1,785+1,685)*2,64+(2,05+2,15)*2,015</t>
  </si>
  <si>
    <t>63</t>
  </si>
  <si>
    <t>Podlahy a podlahové konstrukce</t>
  </si>
  <si>
    <t>63 Podlahy a podlahové konstrukce</t>
  </si>
  <si>
    <t>631312141R00</t>
  </si>
  <si>
    <t xml:space="preserve">Doplnění rýh betonem v dosavadních mazaninách </t>
  </si>
  <si>
    <t>40,5*0,2*0,1</t>
  </si>
  <si>
    <t>632411240RT4</t>
  </si>
  <si>
    <t>Potěr 25 Cemix, strojní zpracování, tl. 60 mm samonivel. anhydritová stěrka 25 Cemix 090 j/425Sj</t>
  </si>
  <si>
    <t>64</t>
  </si>
  <si>
    <t>Výplně otvorů</t>
  </si>
  <si>
    <t>64 Výplně otvorů</t>
  </si>
  <si>
    <t>642942111RX1</t>
  </si>
  <si>
    <t>Osazení zárubní dveřních ocelových, pl. do 2,5 m2 osazení</t>
  </si>
  <si>
    <t>642952121R00</t>
  </si>
  <si>
    <t xml:space="preserve">Dodatečné osaz.dřev.zárubní hoblovan.,pl.do 2,5 m2 </t>
  </si>
  <si>
    <t>644941112U00</t>
  </si>
  <si>
    <t xml:space="preserve">Osazení ventilační mřížka  -30x30cm </t>
  </si>
  <si>
    <t>28395100.M</t>
  </si>
  <si>
    <t>Mřížka větrací plastová 150 x 150 mm</t>
  </si>
  <si>
    <t>s protidešťovou žaluzií</t>
  </si>
  <si>
    <t>55330396</t>
  </si>
  <si>
    <t>Zárubeň ocelová YH115   800x1970x115 L</t>
  </si>
  <si>
    <t>55330397</t>
  </si>
  <si>
    <t>Zárubeň ocelová YH115   800x1970x115 P</t>
  </si>
  <si>
    <t>55330398</t>
  </si>
  <si>
    <t>Zárubeň ocelová YH115   900x1970x115 L</t>
  </si>
  <si>
    <t>VL.015</t>
  </si>
  <si>
    <t xml:space="preserve">Dřevěná dubová rámová zárubeň š. 115 mm </t>
  </si>
  <si>
    <t>Dřevěná rámová zárubeň z masivu dub, lakované.</t>
  </si>
  <si>
    <t>96</t>
  </si>
  <si>
    <t>Bourání konstrukcí</t>
  </si>
  <si>
    <t>96 Bourání konstrukcí</t>
  </si>
  <si>
    <t>962032231R00</t>
  </si>
  <si>
    <t xml:space="preserve">Bourání zdiva z cihel pálených na MVC </t>
  </si>
  <si>
    <t>0,3*(1,5+0,98+0,88*2)*2,1</t>
  </si>
  <si>
    <t>965042141RT3</t>
  </si>
  <si>
    <t>Bourání mazanin betonových tl. 10 cm, nad 4 m2 sbíječka tl. mazaniny 5 - 8 cm</t>
  </si>
  <si>
    <t>9,65*2,98*0,08</t>
  </si>
  <si>
    <t>968061125R00</t>
  </si>
  <si>
    <t xml:space="preserve">Vyvěšení dřevěných dveřních křídel pl. do 2 m2 </t>
  </si>
  <si>
    <t>0,71*2,1*2+0,75*2,1*2</t>
  </si>
  <si>
    <t>968072456R00</t>
  </si>
  <si>
    <t xml:space="preserve">Vybourání kovových dveřních zárubní pl. nad 2 m2 </t>
  </si>
  <si>
    <t>1,42+2,1+1,5*2,1</t>
  </si>
  <si>
    <t>97</t>
  </si>
  <si>
    <t>Prorážení otvorů</t>
  </si>
  <si>
    <t>97 Prorážení otvorů</t>
  </si>
  <si>
    <t>971033251R00</t>
  </si>
  <si>
    <t xml:space="preserve">Vybourání otv. zeď cihel. 0,0225 m2, tl. 45cm, MVC </t>
  </si>
  <si>
    <t>971035141R00</t>
  </si>
  <si>
    <t xml:space="preserve">Vybourání otvorů zeď cihel. D 6 cm, tl. 30 cm, MC </t>
  </si>
  <si>
    <t>971042251R00</t>
  </si>
  <si>
    <t xml:space="preserve">Vybourání otvorů zdi betonové 0,0225 m2, tl. 45 cm </t>
  </si>
  <si>
    <t>974031132R00</t>
  </si>
  <si>
    <t xml:space="preserve">Vysekání rýh ve zdi cihelné 5 x 7 cm </t>
  </si>
  <si>
    <t>m</t>
  </si>
  <si>
    <t>974031153R00</t>
  </si>
  <si>
    <t xml:space="preserve">Vysekání rýh ve zdi cihelné 10 x 10 cm </t>
  </si>
  <si>
    <t>kanalizace:10</t>
  </si>
  <si>
    <t>voda:9,7+3,3+2,5+1,5*2</t>
  </si>
  <si>
    <t>974031164R00</t>
  </si>
  <si>
    <t xml:space="preserve">Vysekání rýh ve zdi cihelné 15 x 15 cm </t>
  </si>
  <si>
    <t>974042553R00</t>
  </si>
  <si>
    <t xml:space="preserve">Vysekání rýh betonová deska 10x10 cm </t>
  </si>
  <si>
    <t>974042554R00</t>
  </si>
  <si>
    <t xml:space="preserve">Vysekání rýh betonová deska 10x15 cm </t>
  </si>
  <si>
    <t>6,5+14,5</t>
  </si>
  <si>
    <t>99</t>
  </si>
  <si>
    <t>Staveništní přesun hmot</t>
  </si>
  <si>
    <t>99 Staveništní přesun hmot</t>
  </si>
  <si>
    <t>998011001R00</t>
  </si>
  <si>
    <t xml:space="preserve">Přesun hmot pro budovy zděné výšky do 6 m </t>
  </si>
  <si>
    <t>F0830</t>
  </si>
  <si>
    <t>Klimatizace, vzduchotechnika</t>
  </si>
  <si>
    <t>F0830 Klimatizace, vzduchotechnika</t>
  </si>
  <si>
    <t>Vl. 002</t>
  </si>
  <si>
    <t>Montáž ventilátoru do potrubí min. výměna 120m3/h vč. dodávky</t>
  </si>
  <si>
    <t>ventilátor musí být se zpětnou kapkou</t>
  </si>
  <si>
    <t>Vl. 010</t>
  </si>
  <si>
    <t xml:space="preserve">Potrubí plast 110x55 mm </t>
  </si>
  <si>
    <t>Vl. 011</t>
  </si>
  <si>
    <t xml:space="preserve">Potrubí čtyřhranné, kanál plochý 110x55, bílé </t>
  </si>
  <si>
    <t>Pro vzduchotechniku</t>
  </si>
  <si>
    <t>14,5*1,1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</si>
  <si>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</si>
  <si>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</si>
  <si>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</si>
  <si>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</si>
  <si>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</si>
  <si>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9,65*2,98</t>
  </si>
  <si>
    <t>711141559RZ1</t>
  </si>
  <si>
    <t>Izolace proti vlhk. vodorovná pásy přitavením 1 vrstva - včetně dodávky Bitubitagit S 35</t>
  </si>
  <si>
    <t>711212001RX1</t>
  </si>
  <si>
    <t>Nátěr hydroizolační těsnící hmotou Saniflex (fa Schomburg) 3 kg/m2</t>
  </si>
  <si>
    <t>0,9*2*2</t>
  </si>
  <si>
    <t>998711101R00</t>
  </si>
  <si>
    <t xml:space="preserve">Přesun hmot pro izolace proti vodě, výšky do 6 m </t>
  </si>
  <si>
    <t>713</t>
  </si>
  <si>
    <t>Izolace tepelné</t>
  </si>
  <si>
    <t>713 Izolace tepelné</t>
  </si>
  <si>
    <t>713121111RT1</t>
  </si>
  <si>
    <t>Izolace tepelná podlah na sucho, jednovrstvá materiál ve specifikaci</t>
  </si>
  <si>
    <t>28375768.A</t>
  </si>
  <si>
    <t>Deska polystyrén samozhášivý EPS 150 S</t>
  </si>
  <si>
    <t>28,757*0,04*1,1</t>
  </si>
  <si>
    <t>998713101R00</t>
  </si>
  <si>
    <t xml:space="preserve">Přesun hmot pro izolace tepelné, výšky do 6 m </t>
  </si>
  <si>
    <t>721</t>
  </si>
  <si>
    <t>Vnitřní kanalizace</t>
  </si>
  <si>
    <t>721 Vnitřní kanalizace</t>
  </si>
  <si>
    <t>175101101RT2</t>
  </si>
  <si>
    <t>Obsyp potrubí bez prohození sypaniny s dodáním štěrkopísku frakce 0 - 22 mm</t>
  </si>
  <si>
    <t>0,2*0,3*14,5+0,2*0,35*6,5+0,2*0,2*19,5</t>
  </si>
  <si>
    <t>-0,075-0,05-0,256</t>
  </si>
  <si>
    <t>451572111R00</t>
  </si>
  <si>
    <t xml:space="preserve">Lože pod potrubí z kameniva těženého 0 - 4 mm </t>
  </si>
  <si>
    <t>0,2*0,1*40,5</t>
  </si>
  <si>
    <t>721176103R00</t>
  </si>
  <si>
    <t xml:space="preserve">Potrubí HT připojovací DN 50 x 1,8 mm </t>
  </si>
  <si>
    <t>721176104R00</t>
  </si>
  <si>
    <t xml:space="preserve">Potrubí HT připojovací DN 70 x 1,9 mm </t>
  </si>
  <si>
    <t>721176124R00</t>
  </si>
  <si>
    <t xml:space="preserve">Potrubí HT svodné (ležaté) v zemi DN 70 x 1,9 mm </t>
  </si>
  <si>
    <t>721176125R00</t>
  </si>
  <si>
    <t xml:space="preserve">Potrubí HT svodné (ležaté) v zemi DN 100 x 2,7 mm </t>
  </si>
  <si>
    <t>721176127R00</t>
  </si>
  <si>
    <t xml:space="preserve">Potrubí HT svodné (ležaté) v zemi DN 150 x 3,9 mm </t>
  </si>
  <si>
    <t>998721101R00</t>
  </si>
  <si>
    <t xml:space="preserve">Přesun hmot pro vnitřní kanalizaci, výšky do 6 m </t>
  </si>
  <si>
    <t>722</t>
  </si>
  <si>
    <t>Vnitřní vodovod</t>
  </si>
  <si>
    <t>722 Vnitřní vodovod</t>
  </si>
  <si>
    <t>722172311R00</t>
  </si>
  <si>
    <t xml:space="preserve">Potrubí z PPR Instaplast, studená, D 20/2,8 mm </t>
  </si>
  <si>
    <t>18,5+1,85+9,7+32+2,2+2,1+2,2+1,3*2+3,5+2,3+1</t>
  </si>
  <si>
    <t>10,5</t>
  </si>
  <si>
    <t>722172331R00</t>
  </si>
  <si>
    <t xml:space="preserve">Potrubí z PPR Instaplast, teplá, D 20/3,4 mm </t>
  </si>
  <si>
    <t>9,5+3,3+2,5+1,5*2+2,3*1</t>
  </si>
  <si>
    <t>722182001RT1</t>
  </si>
  <si>
    <t>Montáž izolačních skruží na potrubí přímé DN 25 samolepící spoj, rychlouzávěr</t>
  </si>
  <si>
    <t>9,5+3,3+2,5+1,5*2+2,3</t>
  </si>
  <si>
    <t>722220121R00</t>
  </si>
  <si>
    <t xml:space="preserve">Nástěnka K 247, pro baterii G 1/2 </t>
  </si>
  <si>
    <t>pár</t>
  </si>
  <si>
    <t>722290215R00</t>
  </si>
  <si>
    <t xml:space="preserve">Zkouška tlaku potrubí přírub.nebo hrdlového DN 100 </t>
  </si>
  <si>
    <t>77,95+20,6</t>
  </si>
  <si>
    <t>28377102</t>
  </si>
  <si>
    <t>Izolace potrubí Mirelon PRO 22 x 9 mm</t>
  </si>
  <si>
    <t>20,6*1,1</t>
  </si>
  <si>
    <t>998722101R00</t>
  </si>
  <si>
    <t xml:space="preserve">Přesun hmot pro vnitřní vodovod, výšky do 6 m </t>
  </si>
  <si>
    <t>725</t>
  </si>
  <si>
    <t>Zařizovací předměty</t>
  </si>
  <si>
    <t>725 Zařizovací předměty</t>
  </si>
  <si>
    <t>725016103R00</t>
  </si>
  <si>
    <t xml:space="preserve">Pisoár DOMINO 84110.1 s oplachov. ventilem, bílý </t>
  </si>
  <si>
    <t>soubor</t>
  </si>
  <si>
    <t>725019101R00</t>
  </si>
  <si>
    <t xml:space="preserve">Výlevka MIRA s plastovou mřížkou </t>
  </si>
  <si>
    <t>725119110R00</t>
  </si>
  <si>
    <t xml:space="preserve">Montáž splachovací nádrže Kombifix pro WC a výlevk </t>
  </si>
  <si>
    <t>725119306R00</t>
  </si>
  <si>
    <t xml:space="preserve">Montáž klozetu závěsného </t>
  </si>
  <si>
    <t>725219401R00</t>
  </si>
  <si>
    <t xml:space="preserve">Montáž umyvadel na šrouby do zdiva </t>
  </si>
  <si>
    <t>725229106R05</t>
  </si>
  <si>
    <t xml:space="preserve">Montáž zástěn jednostranně upevněných </t>
  </si>
  <si>
    <t>725249101R00</t>
  </si>
  <si>
    <t xml:space="preserve">Montáž sprchových boxů </t>
  </si>
  <si>
    <t>725291621U00</t>
  </si>
  <si>
    <t>Nerez zásobník toaletních papírů kotvení na zdivo</t>
  </si>
  <si>
    <t>725299101R00</t>
  </si>
  <si>
    <t xml:space="preserve">Montáž koupelnových doplňků - mýdelníků, držáků ap </t>
  </si>
  <si>
    <t>725319101R00</t>
  </si>
  <si>
    <t xml:space="preserve">Montáž dřezů jednoduchých </t>
  </si>
  <si>
    <t>725539102R00</t>
  </si>
  <si>
    <t xml:space="preserve">Montáž elektr.ohřívačů, ostatní typy  80 l </t>
  </si>
  <si>
    <t>725810405R00</t>
  </si>
  <si>
    <t xml:space="preserve">Ventil rohový s přípoj. trubičkou TE 67 G 1/2 </t>
  </si>
  <si>
    <t>725829301RT2</t>
  </si>
  <si>
    <t>Montáž baterie umyv.a dřezové stojánkové včetně baterie</t>
  </si>
  <si>
    <t>725849200R00</t>
  </si>
  <si>
    <t xml:space="preserve">Montáž baterií sprchových, nastavitelná výška </t>
  </si>
  <si>
    <t>Vl. 006</t>
  </si>
  <si>
    <t xml:space="preserve">Dávkovač tekutého mýdla - nerez </t>
  </si>
  <si>
    <t>Vl. 007</t>
  </si>
  <si>
    <t>Automatický vysoušeč rukou - nerez kotvení na zdivo</t>
  </si>
  <si>
    <t>54132241</t>
  </si>
  <si>
    <t>Elektrický ohřívač vody  80 l</t>
  </si>
  <si>
    <t>Elektrický akumulační ohřívač určený pro zavěšení na zeď. Ohřev zajištěn keramickým topným tělesem, ovláfané provozním termostatem a jištěný bezpečnostním termostatem (tepelnou pojistkou). Elektrické krytí IP45. Příkon 2000 W a napětí 230 V.</t>
  </si>
  <si>
    <t>55145523</t>
  </si>
  <si>
    <t>Baterie sprchová páková  1/2x100 mm</t>
  </si>
  <si>
    <t>55231080</t>
  </si>
  <si>
    <t>Dřez nerez</t>
  </si>
  <si>
    <t>55484211.A</t>
  </si>
  <si>
    <t>Box sprch1/4 kruh 2 díly 90x90</t>
  </si>
  <si>
    <t>55484439.B</t>
  </si>
  <si>
    <t>Urinálová zástěna 410x100X660</t>
  </si>
  <si>
    <t>64214335.A</t>
  </si>
  <si>
    <t>Umyvadlo LYRA bílé s otv.bat. 530x420x175 do nábytku</t>
  </si>
  <si>
    <t>64214452</t>
  </si>
  <si>
    <t>Zdravotní umyvadlo MIO 64x55x16,5 cm otvor pro baterii bílé</t>
  </si>
  <si>
    <t>Do WC pro phybově limitované osoby.</t>
  </si>
  <si>
    <t>64238817</t>
  </si>
  <si>
    <t>Klozet závěsný s délkou 70 cm pro těl. postižené</t>
  </si>
  <si>
    <t>64240053</t>
  </si>
  <si>
    <t>Mísa klozet. závěsná OLYMP bílá hlub.splach.</t>
  </si>
  <si>
    <t>64262877</t>
  </si>
  <si>
    <t>Nádrž Geberit Duofix special modul pro závěsné wc</t>
  </si>
  <si>
    <t>998725101R00</t>
  </si>
  <si>
    <t xml:space="preserve">Přesun hmot pro zařizovací předměty, výšky do 6 m </t>
  </si>
  <si>
    <t>735</t>
  </si>
  <si>
    <t>Otopná tělesa</t>
  </si>
  <si>
    <t>735 Otopná tělesa</t>
  </si>
  <si>
    <t>735111810R00</t>
  </si>
  <si>
    <t xml:space="preserve">Demontáž těles otopných litinových článkových </t>
  </si>
  <si>
    <t>2,2*0,6+4</t>
  </si>
  <si>
    <t>736</t>
  </si>
  <si>
    <t>Podlahové vytápění</t>
  </si>
  <si>
    <t>736 Podlahové vytápění</t>
  </si>
  <si>
    <t>733221103U00</t>
  </si>
  <si>
    <t xml:space="preserve">Potrubí Cu měkké-měkké pájení D 18 </t>
  </si>
  <si>
    <t>734449101R00</t>
  </si>
  <si>
    <t xml:space="preserve">Montáž regulátoru </t>
  </si>
  <si>
    <t>736110003RT2</t>
  </si>
  <si>
    <t>Podlahové vytápění Rehau na vodící lišty</t>
  </si>
  <si>
    <t>40541214</t>
  </si>
  <si>
    <t>Technika reg.- VRM3-3/4" třícest.vent.Vaillant</t>
  </si>
  <si>
    <t>40551820</t>
  </si>
  <si>
    <t>Regulátor bezdrátový pro podlahové topení</t>
  </si>
  <si>
    <t>TECHNICKÉ PARAMETRY</t>
  </si>
  <si>
    <t>Typ komunikace	obousměrná</t>
  </si>
  <si>
    <t>Vf výkon	&lt; 10 mW</t>
  </si>
  <si>
    <t>Počet nastavitelných teplot	6 na den</t>
  </si>
  <si>
    <t>Min. programovací čas	10 min.</t>
  </si>
  <si>
    <t>Rozsah nastav. teplot	+3°C až +40°C</t>
  </si>
  <si>
    <t>Nastavení teplot	po 0,5°C</t>
  </si>
  <si>
    <t>Min. indikační skok	0,1°C</t>
  </si>
  <si>
    <t>Přesnost měření	±0,5°C</t>
  </si>
  <si>
    <t>Frekvence	433,92 MHz</t>
  </si>
  <si>
    <t>Životnost baterie	topná sezóna</t>
  </si>
  <si>
    <t>Pracovní teplota	0°C až +40°C</t>
  </si>
  <si>
    <t>766</t>
  </si>
  <si>
    <t>Konstrukce truhlářské</t>
  </si>
  <si>
    <t>766 Konstrukce truhlářské</t>
  </si>
  <si>
    <t>766121210R00</t>
  </si>
  <si>
    <t xml:space="preserve">Stěny komplet. plné s výplní, H do 2,75 m </t>
  </si>
  <si>
    <t>WC kabiny. Položka obsahuje veškerý materiál - nožky, kování, dveře a kotvení. Položka je vč. montáže.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</si>
  <si>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</si>
  <si>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</si>
  <si>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</si>
  <si>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</si>
  <si>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766661132R00</t>
  </si>
  <si>
    <t xml:space="preserve">Montáž dveří do zárubně,otevíravých 2kř.do 1,45 m </t>
  </si>
  <si>
    <t>766665921R00</t>
  </si>
  <si>
    <t xml:space="preserve">Zakování dveří 1křídlých kompletizovaných </t>
  </si>
  <si>
    <t>766665931R00</t>
  </si>
  <si>
    <t xml:space="preserve">Zakování dveří 2křídlých kompletizovaných </t>
  </si>
  <si>
    <t>766695212R00</t>
  </si>
  <si>
    <t xml:space="preserve">Montáž prahů dveří jednokřídlových š. do 10 cm </t>
  </si>
  <si>
    <t>766825121R00</t>
  </si>
  <si>
    <t xml:space="preserve">Montáž vestavěné skříně 2křídlové policové </t>
  </si>
  <si>
    <t>766829100R00</t>
  </si>
  <si>
    <t xml:space="preserve">Montáž vestavěné pracovní desky </t>
  </si>
  <si>
    <t>Vl. 001</t>
  </si>
  <si>
    <t>Dveře shrnovací plné 1000/1970 vč. zárubní a montáže</t>
  </si>
  <si>
    <t>Vl. 008</t>
  </si>
  <si>
    <t xml:space="preserve">Skříň policová 930x300x1450 </t>
  </si>
  <si>
    <t xml:space="preserve">Lamino tl. 18 mm, kotvená na zdivo. barva lamina dle výběru investora v návaznossti na výběr obkladů. bez </t>
  </si>
  <si>
    <t>54914620</t>
  </si>
  <si>
    <t>Dveřní kování klika/klika</t>
  </si>
  <si>
    <t>61160186</t>
  </si>
  <si>
    <t>Dveře vnitřní hladké plné 1 kříd. 80x197 CPL mezipokojový zámek</t>
  </si>
  <si>
    <t>61160216</t>
  </si>
  <si>
    <t>Dveře vnitřní hladké plné 1 kříd. 90x197 CPL mezipokojový zámek</t>
  </si>
  <si>
    <t>61161772</t>
  </si>
  <si>
    <t>Dveře vnitřní prosklené 2kř. 145x197 cm dub</t>
  </si>
  <si>
    <t xml:space="preserve">Dřevěné dveře z masivu dub, lakované. Prosklené z 1/2. </t>
  </si>
  <si>
    <t>61187156</t>
  </si>
  <si>
    <t>Prah dubový délka 80 cm šířka 10 cm tl. 2 cm</t>
  </si>
  <si>
    <t>Vl. 009</t>
  </si>
  <si>
    <t>Pracovní deska 168,5x61cm pro osazení umyvadel</t>
  </si>
  <si>
    <t>Lamino deska tl. 38 mm s nalisovaným HP laminátem.</t>
  </si>
  <si>
    <t>998766101R00</t>
  </si>
  <si>
    <t xml:space="preserve">Přesun hmot pro truhlářské konstr., výšky do 6 m </t>
  </si>
  <si>
    <t>771</t>
  </si>
  <si>
    <t>Podlahy z dlaždic a obklady</t>
  </si>
  <si>
    <t>771 Podlahy z dlaždic a obklady</t>
  </si>
  <si>
    <t>771101121R00</t>
  </si>
  <si>
    <t xml:space="preserve">Provedení penetrace podkladu </t>
  </si>
  <si>
    <t>771111121R00</t>
  </si>
  <si>
    <t xml:space="preserve">Montáž podlahových lišt dilatačních, přechodových </t>
  </si>
  <si>
    <t>771212113R00</t>
  </si>
  <si>
    <t xml:space="preserve">Kladení dlažby keramické do TM,vel. nad 200x200 mm </t>
  </si>
  <si>
    <t>771579793R00</t>
  </si>
  <si>
    <t xml:space="preserve">Příplatek za spárovací hmotu - plošně </t>
  </si>
  <si>
    <t>61193734.A</t>
  </si>
  <si>
    <t>Lišta přechodová š 41 mm</t>
  </si>
  <si>
    <t>Vl. 005</t>
  </si>
  <si>
    <t xml:space="preserve">Keramická dlažba 600x600 </t>
  </si>
  <si>
    <t>Keramická dlažba dle výběru investora.</t>
  </si>
  <si>
    <t>30,8*1,1</t>
  </si>
  <si>
    <t>998771101R00</t>
  </si>
  <si>
    <t xml:space="preserve">Přesun hmot pro podlahy z dlaždic, výšky do 6 m </t>
  </si>
  <si>
    <t>775</t>
  </si>
  <si>
    <t>Podlahy vlysové a parketové</t>
  </si>
  <si>
    <t>775 Podlahy vlysové a parketové</t>
  </si>
  <si>
    <t>775531800R00</t>
  </si>
  <si>
    <t xml:space="preserve">Demontáž parketových tabulí lepených včetně lišt </t>
  </si>
  <si>
    <t>3*9,65</t>
  </si>
  <si>
    <t>776</t>
  </si>
  <si>
    <t>Podlahy povlakové</t>
  </si>
  <si>
    <t>776 Podlahy povlakové</t>
  </si>
  <si>
    <t>776431020R00</t>
  </si>
  <si>
    <t xml:space="preserve">Lepení podlahových soklíků z kobercových pásů </t>
  </si>
  <si>
    <t>2,9+0,65+3,8+0,9+4,75+10,4</t>
  </si>
  <si>
    <t>776572100RV1</t>
  </si>
  <si>
    <t>Lepení povlakových podlah z pásů textilních včetně zátěžového koberce</t>
  </si>
  <si>
    <t>69741040.A</t>
  </si>
  <si>
    <t>Koberec zátěžový Balta - Fortesse - š. 4 m</t>
  </si>
  <si>
    <t>23,4*0,1*1,1</t>
  </si>
  <si>
    <t>998776101R00</t>
  </si>
  <si>
    <t xml:space="preserve">Přesun hmot pro podlahy povlakové, výšky do 6 m </t>
  </si>
  <si>
    <t>781</t>
  </si>
  <si>
    <t>Obklady keramické</t>
  </si>
  <si>
    <t>781 Obklady keramické</t>
  </si>
  <si>
    <t>781101111R00</t>
  </si>
  <si>
    <t xml:space="preserve">Vyrovnání podkladu maltou ze SMS tl. do 7 mm </t>
  </si>
  <si>
    <t>(0,6*2+1,43)*0,9+8,88*2,64+11,98*2,64+11,63*2,64</t>
  </si>
  <si>
    <t>781101121R00</t>
  </si>
  <si>
    <t xml:space="preserve">Provedení penetrace podkladu - práce </t>
  </si>
  <si>
    <t>781230131R00</t>
  </si>
  <si>
    <t xml:space="preserve">Obkládání stěn vnitř. keram. do tmele nad 300x300 </t>
  </si>
  <si>
    <t>781419705R00</t>
  </si>
  <si>
    <t>781491001R00</t>
  </si>
  <si>
    <t xml:space="preserve">Montáž lišt k obkladům </t>
  </si>
  <si>
    <t>8,88+11,98+11,63</t>
  </si>
  <si>
    <t>Vl. 003</t>
  </si>
  <si>
    <t xml:space="preserve">Zdrcadlo tl. 4 mm vč. osazení </t>
  </si>
  <si>
    <t>Členění dle PD</t>
  </si>
  <si>
    <t>59760102.A</t>
  </si>
  <si>
    <t>Lišta rohová plastová na obklad ukončovací 8 mm bílá</t>
  </si>
  <si>
    <t>32,49*1,1</t>
  </si>
  <si>
    <t>Vl. 004</t>
  </si>
  <si>
    <t xml:space="preserve">Keramická obklad 600x300 </t>
  </si>
  <si>
    <t>obklad dle výběru investora</t>
  </si>
  <si>
    <t>88,146*1,1</t>
  </si>
  <si>
    <t>998781101R00</t>
  </si>
  <si>
    <t xml:space="preserve">Přesun hmot pro obklady keramické, výšky do 6 m </t>
  </si>
  <si>
    <t>783</t>
  </si>
  <si>
    <t>Nátěry</t>
  </si>
  <si>
    <t>783 Nátěry</t>
  </si>
  <si>
    <t>783122110R00</t>
  </si>
  <si>
    <t xml:space="preserve">Nátěr syntetický OK "A" dvojnásobný </t>
  </si>
  <si>
    <t>784</t>
  </si>
  <si>
    <t>Malby</t>
  </si>
  <si>
    <t>784 Malby</t>
  </si>
  <si>
    <t>784191101R00</t>
  </si>
  <si>
    <t xml:space="preserve">Penetrace podkladu univerzální Primalex 1x </t>
  </si>
  <si>
    <t>(1,6+2,7+1,6)*3,1+(2,45+2,2+1,5+6,75+8,95)*3,1+(1,15+1,785+1,15)*2,6+3,95*0,5+2,15*2,015+2,15*5,54+(1,365+2,52)*4,77+(1,43+1,89)*4,4+1,53*6,2+1,685*2,6+2,05*2,015+2,15*2,015+(9,65+2,98)*3,1+3,45*3,1</t>
  </si>
  <si>
    <t>(9,85+12,86*2)*0,5+13,71+4,49+32,07+3,65+4,89+9,18*2</t>
  </si>
  <si>
    <t>-1,42*1*2-1,42*2,1*4-0,8*2*2-0,9*2</t>
  </si>
  <si>
    <t>784195112R00</t>
  </si>
  <si>
    <t xml:space="preserve">Malba tekutá Primalex Standard, bílá, 2 x </t>
  </si>
  <si>
    <t>M21</t>
  </si>
  <si>
    <t>Elektromontáže</t>
  </si>
  <si>
    <t>M21 Elektromontáže</t>
  </si>
  <si>
    <t>Vl. 015</t>
  </si>
  <si>
    <t xml:space="preserve">Silnoproud vč. revize </t>
  </si>
  <si>
    <t>soub</t>
  </si>
  <si>
    <t xml:space="preserve">Jistící ochrana 40A 1 ks, čidlový Tango vypínač 8 ks, Tango dvojzásuvky 6 ks, podomítkové krabice 16 ks, kabel CYKY 3x1,5 100bm, kabel CYKY 3x2,5 50Bm. </t>
  </si>
  <si>
    <t>Vl. 012</t>
  </si>
  <si>
    <t xml:space="preserve">Led osvětlení SDK podhledu vč. montáže </t>
  </si>
  <si>
    <t>Osvětlení instalováno po obvodu SDK podhledu.</t>
  </si>
  <si>
    <t xml:space="preserve">Napájení: 12V DC </t>
  </si>
  <si>
    <t xml:space="preserve">Příkon: 4,8W / metr </t>
  </si>
  <si>
    <t xml:space="preserve">Počet čipů: 60 LED čipů / metr </t>
  </si>
  <si>
    <t>LED pásek dělitelný: po 5cm / každé 3 LED čipy</t>
  </si>
  <si>
    <t xml:space="preserve">Vyzařovací úhel: 120 stupňů </t>
  </si>
  <si>
    <t xml:space="preserve">Rozměry: šířka 8mm, výška 3mm </t>
  </si>
  <si>
    <t xml:space="preserve">Provedení: pružné ohebné - IP20 interiérové (nevodotěsné) </t>
  </si>
  <si>
    <t>13,9+3,44*4+2,67*4</t>
  </si>
  <si>
    <t>Vl. 013</t>
  </si>
  <si>
    <t>Al LED svítídla do SDK podhledu s mléčným krytem pro rozptyl světelného toku</t>
  </si>
  <si>
    <t xml:space="preserve">Položka obsahuje dodávku a montáž světelných LED zdrujů vč. přípojné kabeláže. </t>
  </si>
  <si>
    <t>Spotřeba  -          3W</t>
  </si>
  <si>
    <t xml:space="preserve">Provozní napětí    230V </t>
  </si>
  <si>
    <t>Úhel vyzařování   40°</t>
  </si>
  <si>
    <t>Barva světla         4000K</t>
  </si>
  <si>
    <t>Světelný tok         270 lm</t>
  </si>
  <si>
    <t>Průměr svítidla      85mm</t>
  </si>
  <si>
    <t>Výška svítidla       36mm</t>
  </si>
  <si>
    <t>Montážní otvor     60mm</t>
  </si>
  <si>
    <t>IP - 20</t>
  </si>
  <si>
    <t>Životnost - až 50000 Hod.</t>
  </si>
  <si>
    <t>Počet sepnutí 100000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</si>
  <si>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</si>
  <si>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</si>
  <si>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</si>
  <si>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</si>
  <si>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</si>
  <si>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</si>
  <si>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</si>
  <si>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</si>
  <si>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</si>
  <si>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</si>
  <si>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</si>
  <si>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979087212R00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</si>
  <si>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</si>
  <si>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</si>
  <si>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</si>
  <si>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</si>
  <si>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</si>
  <si>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</si>
  <si>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</si>
  <si>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</si>
  <si>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</si>
  <si>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</si>
  <si>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</si>
  <si>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</si>
  <si>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</si>
  <si>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2015200005 Sociální zařízení</t>
  </si>
  <si>
    <t>SO02</t>
  </si>
  <si>
    <t>Bar pod jevištěm</t>
  </si>
  <si>
    <t>SO02 Bar pod jevištěm</t>
  </si>
  <si>
    <t>311231154R00</t>
  </si>
  <si>
    <t xml:space="preserve">Zdivo z CP Klinker 29 cm P60, lícové, MVC 2,5 </t>
  </si>
  <si>
    <t>(0,91+3,5+0,3*2+0,4+0,55*2)*0,85*0,14</t>
  </si>
  <si>
    <t>(1,2+2,3)*0,075*0,14</t>
  </si>
  <si>
    <t>317121043R00</t>
  </si>
  <si>
    <t xml:space="preserve">Překlad nosný porobeton, světlost otv. do 105 cm </t>
  </si>
  <si>
    <t>Překlad PSF IV/900</t>
  </si>
  <si>
    <t>317121044R00</t>
  </si>
  <si>
    <t xml:space="preserve">Překlad nosný porobeton, světlost otv. do 180 cm </t>
  </si>
  <si>
    <t>Překlad PSF IV/2000</t>
  </si>
  <si>
    <t>1,5*4*10,77*0,001</t>
  </si>
  <si>
    <t>317941123RT4</t>
  </si>
  <si>
    <t>Osazení ocelových válcovaných nosníků  č.14-22 včetně dodávky profilu I č.18</t>
  </si>
  <si>
    <t>3,45*2*21,9*0,001</t>
  </si>
  <si>
    <t>(1,85+3,07)*2,66</t>
  </si>
  <si>
    <t>-0,8*2,1</t>
  </si>
  <si>
    <t>342264051RT1</t>
  </si>
  <si>
    <t>Podhled sádrokartonový na zavěšenou ocel. konstr. desky standard tl. 12,5 mm, bez izolace</t>
  </si>
  <si>
    <t>13337780</t>
  </si>
  <si>
    <t>Tyč ocelová T jakost 11375  80x80x8,5 mm</t>
  </si>
  <si>
    <t>4</t>
  </si>
  <si>
    <t>Vodorovné konstrukce</t>
  </si>
  <si>
    <t>4 Vodorovné konstrukce</t>
  </si>
  <si>
    <t>411121221RT4</t>
  </si>
  <si>
    <t>Osazování stropních desek š. do 60, dl. do 90 cm včetně dodávky PZD 11/10  89x29x6,5</t>
  </si>
  <si>
    <t>411121232RT2</t>
  </si>
  <si>
    <t>Osazování stropních desek š. do 60, dl. do 180 cm včetně dodávky PZD 28/10   119x29x9</t>
  </si>
  <si>
    <t>411362021R00</t>
  </si>
  <si>
    <t xml:space="preserve">Výztuž stropů svařovanou sítí z sítí Kari </t>
  </si>
  <si>
    <t>1,4*3,15*1,1*4,43*0,001</t>
  </si>
  <si>
    <t>631312611R00</t>
  </si>
  <si>
    <t xml:space="preserve">Mazanina betonová tl. 5 - 8 cm B 20 (C 16/20) </t>
  </si>
  <si>
    <t>1,4*3,15*0,075+0,2*3,15</t>
  </si>
  <si>
    <t>631319171R00</t>
  </si>
  <si>
    <t xml:space="preserve">Příplatek za stržení povrchu mazaniny tl. 8 cm </t>
  </si>
  <si>
    <t>601013111RT1</t>
  </si>
  <si>
    <t>Omítka stropů jádrová MV 2 ručně tloušťka vrstvy 10 mm</t>
  </si>
  <si>
    <t>3,15*2,15</t>
  </si>
  <si>
    <t>601013141RT1</t>
  </si>
  <si>
    <t>Omítka stropů štuková MVJ 1 ručně tloušťka vrstvy 2 mm</t>
  </si>
  <si>
    <t>3,07*1,7+3,22*0,5+1,85*0,5</t>
  </si>
  <si>
    <t>612451082R00</t>
  </si>
  <si>
    <t xml:space="preserve">Zatření spár vnitřního zdiva z cihel nebo kamene </t>
  </si>
  <si>
    <t>(4,55+7,5+0,74*2)*0,86</t>
  </si>
  <si>
    <t>(0,935+3)*0,08</t>
  </si>
  <si>
    <t>(1,85+1,7+3,22+3,07)*2,66+1,1*2,66*2</t>
  </si>
  <si>
    <t>-0,8*2,1*2</t>
  </si>
  <si>
    <t>18,15*0,15*0,1</t>
  </si>
  <si>
    <t>642941111RT3</t>
  </si>
  <si>
    <t>Pouzdro pro posuvné dveře jednostranné, do zdiva jednostranné pouzdro 800/1970 mm</t>
  </si>
  <si>
    <t>642942111R00</t>
  </si>
  <si>
    <t xml:space="preserve">Osazení zárubní dveřních ocelových, pl. do 2,5 m2 </t>
  </si>
  <si>
    <t>95</t>
  </si>
  <si>
    <t>Dokončovací konstrukce na pozemních stavbách</t>
  </si>
  <si>
    <t>95 Dokončovací konstrukce na pozemních stavbách</t>
  </si>
  <si>
    <t>953941110R00</t>
  </si>
  <si>
    <t xml:space="preserve">Osazení zábradlí schodišťového, balkonového apod. </t>
  </si>
  <si>
    <t>55395101.A</t>
  </si>
  <si>
    <t>Zábradlí ocelové z trubek bezešvých</t>
  </si>
  <si>
    <t>kg</t>
  </si>
  <si>
    <t>Nerezové bezešvé trubky 50/3 a 25/2,5</t>
  </si>
  <si>
    <t>50:3,7*1,41</t>
  </si>
  <si>
    <t>25:12,6*3,531</t>
  </si>
  <si>
    <t>3,15*0,15*4,17+0,52*0,2*3,15</t>
  </si>
  <si>
    <t>-0,9*2*0,15</t>
  </si>
  <si>
    <t>1,9*2,66*0,15</t>
  </si>
  <si>
    <t>963051113R00</t>
  </si>
  <si>
    <t xml:space="preserve">Bourání ŽB stropů deskových tl. nad 8 cm </t>
  </si>
  <si>
    <t>1,32*3,15*0,35</t>
  </si>
  <si>
    <t xml:space="preserve">Vysekání rýh betonová, monolitická dlažba 10x15 cm </t>
  </si>
  <si>
    <t>34*0,15*0,2</t>
  </si>
  <si>
    <t>34*0,15*0,1</t>
  </si>
  <si>
    <t>721174003U00</t>
  </si>
  <si>
    <t xml:space="preserve">Kanal potr PP ležaté DN 50 </t>
  </si>
  <si>
    <t>tlaková kanalizace</t>
  </si>
  <si>
    <t>724139101R00</t>
  </si>
  <si>
    <t xml:space="preserve">Montáž čerpadel bez potrubí </t>
  </si>
  <si>
    <t>Vl. 014</t>
  </si>
  <si>
    <t xml:space="preserve">Přečerpávací stanice </t>
  </si>
  <si>
    <t>Přečerpávací stanice na čerpání odpadních vod s teplotou až do 90°C z myčky nádobí, kuchyňského dřezu, nebo umyvadla.</t>
  </si>
  <si>
    <t>Hmax.: 8,8 m</t>
  </si>
  <si>
    <t>Qmax.: 185 l/min</t>
  </si>
  <si>
    <t>Příkon P1: Max. 640 W</t>
  </si>
  <si>
    <t>Hmotnost: 6,6 kg</t>
  </si>
  <si>
    <t>Teplota kapaliny: Max. 75°C nepřetržitě / 90°C po dobu 30 min.</t>
  </si>
  <si>
    <t>Př. potrubí: 1 x 32/36/40 (shora) a 2 x 36/40/50 (boční)</t>
  </si>
  <si>
    <t>Výtlačné potrubí (flexibilní): 22/25/28/32/36/40</t>
  </si>
  <si>
    <t>Elektrické údaje: 1 x 230 V, 50 Hz, IP 44</t>
  </si>
  <si>
    <t>Objem: 5,7 litrů</t>
  </si>
  <si>
    <t xml:space="preserve">Rozměry v mm (š x h x v): 373 x 158 x 255 </t>
  </si>
  <si>
    <t>725329101R00</t>
  </si>
  <si>
    <t xml:space="preserve">Montáž dřezů dvojitých </t>
  </si>
  <si>
    <t>Montáž elektr.ohřívačů, ostatní typy do 80 l vč. napojení</t>
  </si>
  <si>
    <t>Atypická pracovní, barová deska tl. 50mm, dub vč. materiálu</t>
  </si>
  <si>
    <t>ve výkresu číslo 09 - ozn. 2</t>
  </si>
  <si>
    <t xml:space="preserve">Výčepní zařízení, chladící výkon 30-40 l/hod </t>
  </si>
  <si>
    <t>ve výkresu číslo 09 - ozn. 3</t>
  </si>
  <si>
    <t>Otevřená skříňka s policemi na nádobí 350/2300/900mm, laminovaná dřevotříska tl. 18mm</t>
  </si>
  <si>
    <t>ve výkresu číslo 09 - ozn. 5</t>
  </si>
  <si>
    <t>Zvýšená část baru 350/2200/350mm laminovaná dřevotříska tl. 18mm</t>
  </si>
  <si>
    <t>ve výkresu číslo 09 - ozn. 6</t>
  </si>
  <si>
    <t xml:space="preserve">Lednice s prosklenými dveřmi 600/600/1900mm </t>
  </si>
  <si>
    <t>ve výkresu číslo 09 - ozn. 7</t>
  </si>
  <si>
    <t>Lednice s mrazícím boxem a plnými dveřmi 600/600/1900</t>
  </si>
  <si>
    <t>ve výkresu číslo 09 - ozn. 8</t>
  </si>
  <si>
    <t xml:space="preserve">Barová židlička otočná dle PD </t>
  </si>
  <si>
    <t>ve výkresu číslo 09 - ozn. 10</t>
  </si>
  <si>
    <t xml:space="preserve">Dřevěný Stůl  750/1200/900mm </t>
  </si>
  <si>
    <t>ve výkresu číslo 09 - ozn. 11</t>
  </si>
  <si>
    <t>Systémové regály 930x450x2000 mm vč. montáže</t>
  </si>
  <si>
    <t>ve výkresu číslo 09 - ozn. 14</t>
  </si>
  <si>
    <t>54132231</t>
  </si>
  <si>
    <t>Elektrický ohřívač vody 10 litrů pod stůl</t>
  </si>
  <si>
    <t>55231350</t>
  </si>
  <si>
    <t>Dvoudřez nerez vč. myče sklenic</t>
  </si>
  <si>
    <t>766651112R00</t>
  </si>
  <si>
    <t xml:space="preserve">Montáž dveří nekompl.,ocel.zárubeň.,1kř.do 80 cm </t>
  </si>
  <si>
    <t>766812215R00</t>
  </si>
  <si>
    <t xml:space="preserve">Montáž kuchyňských linek dřev.na stojny š.do 2,7 m </t>
  </si>
  <si>
    <t xml:space="preserve">Lavice z hoblovaných fošen tl. 45 mm, lak </t>
  </si>
  <si>
    <t>Přesný popis viz. PD.</t>
  </si>
  <si>
    <t>Dveře vnitřní hladké plné 1 kříd. 80x1970 CPL mezipokojový zámek</t>
  </si>
  <si>
    <t>61581624.A</t>
  </si>
  <si>
    <t>Linka kuchyňská atypická 270 cm</t>
  </si>
  <si>
    <t>18,15*0,5</t>
  </si>
  <si>
    <t>775536225R00</t>
  </si>
  <si>
    <t>Podlahy mozaikové lepené 1. třída vč. materiálu</t>
  </si>
  <si>
    <t>998775101R00</t>
  </si>
  <si>
    <t xml:space="preserve">Přesun hmot pro podlahy vlysové, výšky do 6 m </t>
  </si>
  <si>
    <t>776270400RV1</t>
  </si>
  <si>
    <t>Lepení podlah textilních na stupnice a podstupnice včetně zátěžového koberce</t>
  </si>
  <si>
    <t>Okopný plech vč. dodávky okop. plechu elox. hliník 40x25</t>
  </si>
  <si>
    <t>1,25*5+1,312+0,93*6</t>
  </si>
  <si>
    <t>783824120R00</t>
  </si>
  <si>
    <t xml:space="preserve">Nátěr syntetický betonových povrchů 1x + 2x email </t>
  </si>
  <si>
    <t>1,3*3,15</t>
  </si>
  <si>
    <t>(1,7+3,07*2+3,22+1,85)*2,66+(4,35+4,39+0,95)*2,66+(1,2+3,5)*1,76+(1,12+9,05+0,74+2,27+3,45+1,2+2,15)*2,66+6*2</t>
  </si>
  <si>
    <t>26,8+5,22+22,6</t>
  </si>
  <si>
    <t>-1,2*0,6*4-0,8*2*4-0,9*2*2</t>
  </si>
  <si>
    <t>786</t>
  </si>
  <si>
    <t>Čalounické úpravy</t>
  </si>
  <si>
    <t>786 Čalounické úpravy</t>
  </si>
  <si>
    <t>Opona 3,9*4 m vč. uchycení a pojezdu</t>
  </si>
  <si>
    <t xml:space="preserve">Jevištní závěs 300g/m2 vč. úchytek </t>
  </si>
  <si>
    <t>13*4,2</t>
  </si>
  <si>
    <t>Čidlové Tango vypínače 8 ks, Tango dvojzásuvky 6 ks, podomítkové krabice 14 ks, kabel CYKY 3x1,5 60bm, kabel CYKY 3x2,5 25bm.</t>
  </si>
  <si>
    <t>2015200005 Bar pod jevištěm</t>
  </si>
  <si>
    <t>SO03</t>
  </si>
  <si>
    <t>Čistička odpadních vod</t>
  </si>
  <si>
    <t>SO03 Čistička odpadních vod</t>
  </si>
  <si>
    <t>121101100R00</t>
  </si>
  <si>
    <t xml:space="preserve">Sejmutí ornice, pl. do 400 m2, přemístění do 50 m </t>
  </si>
  <si>
    <t>(6,2+11,5)*1*0,15+1,1*2,6*0,15</t>
  </si>
  <si>
    <t>131201201R00</t>
  </si>
  <si>
    <t xml:space="preserve">Hloubení zapažených jam v hor.3 do 100 m3 </t>
  </si>
  <si>
    <t>1,6*3,1*2,5</t>
  </si>
  <si>
    <t>131201209R00</t>
  </si>
  <si>
    <t xml:space="preserve">Příplatek za lepivost - hloubení zapaž.jam v hor.3 </t>
  </si>
  <si>
    <t>132201101R00</t>
  </si>
  <si>
    <t xml:space="preserve">Hloubení rýh šířky do 60 cm v hor.3 do 100 m3 </t>
  </si>
  <si>
    <t>(6,2+11,5)*0,45*0,7</t>
  </si>
  <si>
    <t>132201109R00</t>
  </si>
  <si>
    <t xml:space="preserve">Příplatek za lepivost - hloubení rýh 60 cm v hor.3 </t>
  </si>
  <si>
    <t>151101201R00</t>
  </si>
  <si>
    <t xml:space="preserve">Pažení stěn výkopu - příložné - hloubky do 4 m </t>
  </si>
  <si>
    <t>(1,6*2+3,1*2)*2,45</t>
  </si>
  <si>
    <t>151101211R00</t>
  </si>
  <si>
    <t xml:space="preserve">Odstranění pažení stěn - příložné - hl. do 4 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</si>
  <si>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</si>
  <si>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</si>
  <si>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</si>
  <si>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</si>
  <si>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</si>
  <si>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</si>
  <si>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9,4*14</t>
  </si>
  <si>
    <t>167101101R00</t>
  </si>
  <si>
    <t xml:space="preserve">Nakládání výkopku z hor.1-4 v množství do 100 m3 </t>
  </si>
  <si>
    <t>174201101R00</t>
  </si>
  <si>
    <t xml:space="preserve">Zásyp jam, rýh, šachet bez zhutnění </t>
  </si>
  <si>
    <t>181301102R00</t>
  </si>
  <si>
    <t xml:space="preserve">Rozprostření ornice, rovina, tl. 10-15 cm,do 500m2 </t>
  </si>
  <si>
    <t>6,2*1+11,5*1+1,1*1,6</t>
  </si>
  <si>
    <t xml:space="preserve">Obsyp objektu </t>
  </si>
  <si>
    <t>3,1*0,5*2,3+1,1*0,5*2,3</t>
  </si>
  <si>
    <t>2</t>
  </si>
  <si>
    <t>Základy a zvláštní zakládání</t>
  </si>
  <si>
    <t>2 Základy a zvláštní zakládání</t>
  </si>
  <si>
    <t>271531111R00</t>
  </si>
  <si>
    <t xml:space="preserve">Polštář základu z kameniva hr. drceného 16-63 mm </t>
  </si>
  <si>
    <t>1,6*3,1*0,1</t>
  </si>
  <si>
    <t>273313611R00</t>
  </si>
  <si>
    <t xml:space="preserve">Beton základových desek prostý B 20 (C 16/20) </t>
  </si>
  <si>
    <t>311211124R00</t>
  </si>
  <si>
    <t xml:space="preserve">Zdivo nadzákladové z lomového kamene na MC 10 </t>
  </si>
  <si>
    <t xml:space="preserve">Min. hmotnost jednotlivých kamenů musí být bezpodmínečně 150 kg. </t>
  </si>
  <si>
    <t>3*1,8*0,5</t>
  </si>
  <si>
    <t>175101101R00</t>
  </si>
  <si>
    <t xml:space="preserve">Obsyp potrubí bez prohození sypaniny </t>
  </si>
  <si>
    <t>0,26*1,5</t>
  </si>
  <si>
    <t>(6,2+11,5)*0,45*0,25</t>
  </si>
  <si>
    <t>-3,14*0,075^2*17,7</t>
  </si>
  <si>
    <t>(6,2+11,5)*0,45*0,1</t>
  </si>
  <si>
    <t>721176224R00</t>
  </si>
  <si>
    <t xml:space="preserve">Potrubí KG svodné (ležaté) v zemi DN 150 x 4,0 mm </t>
  </si>
  <si>
    <t>6,2+11,5</t>
  </si>
  <si>
    <t xml:space="preserve">Napojení na vnitřní kanalizaci </t>
  </si>
  <si>
    <t>Ocelová chránička potrubí trubka ocelová DN 273x5 mm</t>
  </si>
  <si>
    <t>Betonová hrdlová trouba DN 200 TBH-Q 20/10 l=1000 mm</t>
  </si>
  <si>
    <t>28651987</t>
  </si>
  <si>
    <t>Vyústění DN 200 /protižabí klapka</t>
  </si>
  <si>
    <t>HL Koncová - "žabí" klapka DN200 s klapkou z nerezové oceli a hrdlem pro plastové potrubí</t>
  </si>
  <si>
    <t>58344169</t>
  </si>
  <si>
    <t>Štěrkodrtě frakce 0-32 A</t>
  </si>
  <si>
    <t>0,39*1,8*1,1</t>
  </si>
  <si>
    <t>8</t>
  </si>
  <si>
    <t>Trubní vedení</t>
  </si>
  <si>
    <t>8 Trubní vedení</t>
  </si>
  <si>
    <t>894432111R00</t>
  </si>
  <si>
    <t xml:space="preserve">Osazení plastové šachty revizní prům.315 mm, Wavin </t>
  </si>
  <si>
    <t xml:space="preserve">Montáž ČOV, napojení, osazení </t>
  </si>
  <si>
    <t>28697076.A</t>
  </si>
  <si>
    <t>Poklop teleskopický DN 315 B 125 G</t>
  </si>
  <si>
    <t>28697101.A</t>
  </si>
  <si>
    <t>Dno šachtové 315 x 150 mm pro hladké potrubí T2 PP</t>
  </si>
  <si>
    <t>28697103.A</t>
  </si>
  <si>
    <t>Roura šachtová korugovaná  bez hrdla 315/1250 mm</t>
  </si>
  <si>
    <t xml:space="preserve">ČOV TOPAS 15A </t>
  </si>
  <si>
    <t>ČOV vyrobena  z konstrukčních polypropylénových desek, bez pískového filtru s možností vypouštění do vod povrchových, či kanalizace. Veškeré elektro zařízení je umístěno přímo v ČOV. Víko pochůzí max. do  100 kg. Max. denní průtok 2,25 m3/den, objem akumulační nádrže 1,30 m3, objem aktivační nádrže 1,92 m3, objem dosazovací nádrže 0,26 m3, objem kalojemu 0,81 m3. Příkon (230V) - 120 W, spotřeba el. energie 2,88 kWh/den. Typ ČOV může být změněn pouze se souhlasem zodpovědného projektanta.</t>
  </si>
  <si>
    <t xml:space="preserve">Mtž jistič nn 1pól 10A ve skříni </t>
  </si>
  <si>
    <t xml:space="preserve">Mtž proud. chrániče 20A </t>
  </si>
  <si>
    <t xml:space="preserve">Revize elektro </t>
  </si>
  <si>
    <t xml:space="preserve">Přípojka elektro v zemi, kabel CYKY 4x16 </t>
  </si>
  <si>
    <t xml:space="preserve">Ostatní elektroinstalační práce neuvedené </t>
  </si>
  <si>
    <t>hod</t>
  </si>
  <si>
    <t>2015200005 Čistička odpadních vod</t>
  </si>
  <si>
    <t>Slepý rozpočet stavby</t>
  </si>
  <si>
    <t>Obec Kujavy</t>
  </si>
  <si>
    <t>Kujavy 86, 742 44  Kujavy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</si>
</sst>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left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51" xfId="1" applyFont="1" applyBorder="1"/>
    <xf numFmtId="0" fontId="1" fillId="0" borderId="51" xfId="1" applyFont="1" applyBorder="1"/>
    <xf numFmtId="0" fontId="1" fillId="0" borderId="51" xfId="1" applyFont="1" applyBorder="1" applyAlignment="1">
      <alignment horizontal="right"/>
    </xf>
    <xf numFmtId="0" fontId="1" fillId="0" borderId="52" xfId="1" applyFont="1" applyBorder="1"/>
    <xf numFmtId="0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7" fillId="0" borderId="56" xfId="1" applyFont="1" applyBorder="1"/>
    <xf numFmtId="0" fontId="1" fillId="0" borderId="56" xfId="1" applyFont="1" applyBorder="1"/>
    <xf numFmtId="0" fontId="1" fillId="0" borderId="56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" fillId="0" borderId="51" xfId="1" applyFont="1" applyBorder="1" applyAlignment="1">
      <alignment horizontal="left"/>
    </xf>
    <xf numFmtId="0" fontId="1" fillId="0" borderId="53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100"/>
  <sheetViews>
    <sheetView showGridLines="0" tabSelected="1" topLeftCell="B1" zoomScaleNormal="100" zoomScaleSheetLayoutView="75" workbookViewId="0">
      <selection activeCell="I7" sqref="I7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829</v>
      </c>
      <c r="E2" s="5"/>
      <c r="F2" s="4"/>
      <c r="G2" s="6"/>
      <c r="H2" s="7" t="s">
        <v>0</v>
      </c>
      <c r="I2" s="8">
        <f ca="1">TODAY()</f>
        <v>42186</v>
      </c>
      <c r="K2" s="3"/>
    </row>
    <row r="3" spans="2:15" ht="6" customHeight="1" x14ac:dyDescent="0.2">
      <c r="C3" s="9"/>
      <c r="D3" s="10" t="s">
        <v>1</v>
      </c>
    </row>
    <row r="4" spans="2:15" ht="4.5" customHeight="1" x14ac:dyDescent="0.2"/>
    <row r="5" spans="2:15" ht="13.5" customHeight="1" x14ac:dyDescent="0.25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2:15" x14ac:dyDescent="0.2">
      <c r="C7" s="16" t="s">
        <v>3</v>
      </c>
      <c r="D7" s="17" t="s">
        <v>830</v>
      </c>
      <c r="H7" s="18" t="s">
        <v>4</v>
      </c>
      <c r="I7" s="2">
        <v>67340474</v>
      </c>
      <c r="J7" s="17"/>
      <c r="K7" s="17"/>
    </row>
    <row r="8" spans="2:15" x14ac:dyDescent="0.2">
      <c r="D8" s="17"/>
      <c r="H8" s="18" t="s">
        <v>5</v>
      </c>
      <c r="J8" s="17"/>
      <c r="K8" s="17"/>
    </row>
    <row r="9" spans="2:15" x14ac:dyDescent="0.2">
      <c r="C9" s="18"/>
      <c r="D9" s="17" t="s">
        <v>831</v>
      </c>
      <c r="H9" s="18"/>
      <c r="J9" s="17"/>
    </row>
    <row r="10" spans="2:15" x14ac:dyDescent="0.2">
      <c r="H10" s="18"/>
      <c r="J10" s="17"/>
    </row>
    <row r="11" spans="2:15" x14ac:dyDescent="0.2">
      <c r="C11" s="16" t="s">
        <v>6</v>
      </c>
      <c r="D11" s="17"/>
      <c r="H11" s="18" t="s">
        <v>4</v>
      </c>
      <c r="J11" s="17"/>
      <c r="K11" s="17"/>
    </row>
    <row r="12" spans="2:15" x14ac:dyDescent="0.2">
      <c r="D12" s="17"/>
      <c r="H12" s="18" t="s">
        <v>5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7</v>
      </c>
      <c r="H14" s="19" t="s">
        <v>8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9</v>
      </c>
      <c r="H16" s="19" t="s">
        <v>9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 x14ac:dyDescent="0.2">
      <c r="B19" s="28" t="s">
        <v>11</v>
      </c>
      <c r="C19" s="29"/>
      <c r="D19" s="30">
        <v>10</v>
      </c>
      <c r="E19" s="31" t="s">
        <v>12</v>
      </c>
      <c r="F19" s="32"/>
      <c r="G19" s="33"/>
      <c r="H19" s="33"/>
      <c r="I19" s="295">
        <f>ROUND(G33,0)</f>
        <v>0</v>
      </c>
      <c r="J19" s="296"/>
      <c r="K19" s="34"/>
    </row>
    <row r="20" spans="2:12" x14ac:dyDescent="0.2">
      <c r="B20" s="28" t="s">
        <v>13</v>
      </c>
      <c r="C20" s="29"/>
      <c r="D20" s="30">
        <f>SazbaDPH1</f>
        <v>10</v>
      </c>
      <c r="E20" s="31" t="s">
        <v>12</v>
      </c>
      <c r="F20" s="35"/>
      <c r="G20" s="36"/>
      <c r="H20" s="36"/>
      <c r="I20" s="297">
        <f>ROUND(I19*D20/100,0)</f>
        <v>0</v>
      </c>
      <c r="J20" s="298"/>
      <c r="K20" s="34"/>
    </row>
    <row r="21" spans="2:12" x14ac:dyDescent="0.2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297">
        <f>ROUND(H33,0)</f>
        <v>0</v>
      </c>
      <c r="J21" s="298"/>
      <c r="K21" s="34"/>
    </row>
    <row r="22" spans="2:12" ht="13.5" thickBot="1" x14ac:dyDescent="0.25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299">
        <f>ROUND(I21*D21/100,0)</f>
        <v>0</v>
      </c>
      <c r="J22" s="300"/>
      <c r="K22" s="34"/>
    </row>
    <row r="23" spans="2:12" ht="16.5" thickBot="1" x14ac:dyDescent="0.25">
      <c r="B23" s="39" t="s">
        <v>14</v>
      </c>
      <c r="C23" s="40"/>
      <c r="D23" s="40"/>
      <c r="E23" s="41"/>
      <c r="F23" s="42"/>
      <c r="G23" s="43"/>
      <c r="H23" s="43"/>
      <c r="I23" s="301">
        <f>SUM(I19:I22)</f>
        <v>0</v>
      </c>
      <c r="J23" s="302"/>
      <c r="K23" s="44"/>
    </row>
    <row r="26" spans="2:12" ht="1.5" customHeight="1" x14ac:dyDescent="0.2"/>
    <row r="27" spans="2:12" ht="15.75" customHeight="1" x14ac:dyDescent="0.25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10 %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2" x14ac:dyDescent="0.2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t="shared" ref="I30:I32" si="0">(G30*SazbaDPH1)/100+(H30*SazbaDPH2)/100</f>
        <v>0</v>
      </c>
      <c r="J30" s="59" t="str">
        <f t="shared" ref="J30:J32" si="1">IF(CelkemObjekty=0,"",F30/CelkemObjekty*100)</f>
        <v/>
      </c>
    </row>
    <row r="31" spans="2:12" x14ac:dyDescent="0.2">
      <c r="B31" s="60" t="s">
        <v>591</v>
      </c>
      <c r="C31" s="61" t="s">
        <v>592</v>
      </c>
      <c r="D31" s="62"/>
      <c r="E31" s="63"/>
      <c r="F31" s="64">
        <f t="shared" ref="F31:F32" si="2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2" x14ac:dyDescent="0.2">
      <c r="B32" s="60" t="s">
        <v>741</v>
      </c>
      <c r="C32" s="61" t="s">
        <v>742</v>
      </c>
      <c r="D32" s="62"/>
      <c r="E32" s="63"/>
      <c r="F32" s="64">
        <f t="shared" si="2"/>
        <v>0</v>
      </c>
      <c r="G32" s="65"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1" ht="17.25" customHeight="1" x14ac:dyDescent="0.2">
      <c r="B33" s="67" t="s">
        <v>19</v>
      </c>
      <c r="C33" s="68"/>
      <c r="D33" s="69"/>
      <c r="E33" s="70"/>
      <c r="F33" s="71">
        <f>SUM(F30:F32)</f>
        <v>0</v>
      </c>
      <c r="G33" s="71">
        <f>SUM(G30:G32)</f>
        <v>0</v>
      </c>
      <c r="H33" s="71">
        <f>SUM(H30:H32)</f>
        <v>0</v>
      </c>
      <c r="I33" s="71">
        <f>SUM(I30:I32)</f>
        <v>0</v>
      </c>
      <c r="J33" s="72" t="str">
        <f t="shared" ref="J33" si="3">IF(CelkemObjekty=0,"",F33/CelkemObjekty*100)</f>
        <v/>
      </c>
    </row>
    <row r="34" spans="2:11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9.75" customHeight="1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7.5" customHeight="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" x14ac:dyDescent="0.25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3"/>
    </row>
    <row r="38" spans="2:11" x14ac:dyDescent="0.2">
      <c r="K38" s="73"/>
    </row>
    <row r="39" spans="2:11" ht="25.5" x14ac:dyDescent="0.2">
      <c r="B39" s="74" t="s">
        <v>21</v>
      </c>
      <c r="C39" s="75" t="s">
        <v>22</v>
      </c>
      <c r="D39" s="48"/>
      <c r="E39" s="49"/>
      <c r="F39" s="50" t="s">
        <v>17</v>
      </c>
      <c r="G39" s="51" t="str">
        <f>CONCATENATE("Základ DPH ",SazbaDPH1," %")</f>
        <v>Základ DPH 10 %</v>
      </c>
      <c r="H39" s="50" t="str">
        <f>CONCATENATE("Základ DPH ",SazbaDPH2," %")</f>
        <v>Základ DPH 20 %</v>
      </c>
      <c r="I39" s="51" t="s">
        <v>18</v>
      </c>
      <c r="J39" s="50" t="s">
        <v>12</v>
      </c>
    </row>
    <row r="40" spans="2:11" x14ac:dyDescent="0.2">
      <c r="B40" s="76" t="s">
        <v>106</v>
      </c>
      <c r="C40" s="77" t="s">
        <v>590</v>
      </c>
      <c r="D40" s="54"/>
      <c r="E40" s="55"/>
      <c r="F40" s="56">
        <f>G40+H40+I40</f>
        <v>0</v>
      </c>
      <c r="G40" s="57">
        <v>0</v>
      </c>
      <c r="H40" s="58">
        <v>0</v>
      </c>
      <c r="I40" s="65">
        <f t="shared" ref="I40:I42" si="4">(G40*SazbaDPH1)/100+(H40*SazbaDPH2)/100</f>
        <v>0</v>
      </c>
      <c r="J40" s="59" t="str">
        <f t="shared" ref="J40:J42" si="5">IF(CelkemObjekty=0,"",F40/CelkemObjekty*100)</f>
        <v/>
      </c>
    </row>
    <row r="41" spans="2:11" x14ac:dyDescent="0.2">
      <c r="B41" s="78" t="s">
        <v>591</v>
      </c>
      <c r="C41" s="79" t="s">
        <v>740</v>
      </c>
      <c r="D41" s="62"/>
      <c r="E41" s="63"/>
      <c r="F41" s="64">
        <f t="shared" ref="F41:F42" si="6">G41+H41+I41</f>
        <v>0</v>
      </c>
      <c r="G41" s="65">
        <v>0</v>
      </c>
      <c r="H41" s="66">
        <v>0</v>
      </c>
      <c r="I41" s="65">
        <f t="shared" si="4"/>
        <v>0</v>
      </c>
      <c r="J41" s="59" t="str">
        <f t="shared" si="5"/>
        <v/>
      </c>
    </row>
    <row r="42" spans="2:11" x14ac:dyDescent="0.2">
      <c r="B42" s="78" t="s">
        <v>741</v>
      </c>
      <c r="C42" s="79" t="s">
        <v>828</v>
      </c>
      <c r="D42" s="62"/>
      <c r="E42" s="63"/>
      <c r="F42" s="64">
        <f t="shared" si="6"/>
        <v>0</v>
      </c>
      <c r="G42" s="65">
        <v>0</v>
      </c>
      <c r="H42" s="66">
        <v>0</v>
      </c>
      <c r="I42" s="65">
        <f t="shared" si="4"/>
        <v>0</v>
      </c>
      <c r="J42" s="59" t="str">
        <f t="shared" si="5"/>
        <v/>
      </c>
    </row>
    <row r="43" spans="2:11" x14ac:dyDescent="0.2">
      <c r="B43" s="67" t="s">
        <v>19</v>
      </c>
      <c r="C43" s="68"/>
      <c r="D43" s="69"/>
      <c r="E43" s="70"/>
      <c r="F43" s="71">
        <f>SUM(F40:F42)</f>
        <v>0</v>
      </c>
      <c r="G43" s="80">
        <f>SUM(G40:G42)</f>
        <v>0</v>
      </c>
      <c r="H43" s="71">
        <f>SUM(H40:H42)</f>
        <v>0</v>
      </c>
      <c r="I43" s="80">
        <f>SUM(I40:I42)</f>
        <v>0</v>
      </c>
      <c r="J43" s="72" t="str">
        <f t="shared" ref="J43" si="7">IF(CelkemObjekty=0,"",F43/CelkemObjekty*100)</f>
        <v/>
      </c>
    </row>
    <row r="44" spans="2:11" ht="9" customHeight="1" x14ac:dyDescent="0.2"/>
    <row r="45" spans="2:11" ht="6" customHeight="1" x14ac:dyDescent="0.2"/>
    <row r="46" spans="2:11" ht="3" customHeight="1" x14ac:dyDescent="0.2"/>
    <row r="47" spans="2:11" ht="6.75" customHeight="1" x14ac:dyDescent="0.2"/>
    <row r="48" spans="2:11" ht="20.25" customHeight="1" x14ac:dyDescent="0.25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spans="2:10" ht="9" customHeight="1" x14ac:dyDescent="0.2"/>
    <row r="50" spans="2:10" x14ac:dyDescent="0.2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1" t="s">
        <v>29</v>
      </c>
    </row>
    <row r="51" spans="2:10" x14ac:dyDescent="0.2">
      <c r="B51" s="52" t="s">
        <v>98</v>
      </c>
      <c r="C51" s="53" t="s">
        <v>99</v>
      </c>
      <c r="D51" s="54"/>
      <c r="E51" s="82" t="str">
        <f t="shared" ref="E51:E80" si="8">IF(SUM(SoucetDilu)=0,"",SUM(F51:J51)/SUM(SoucetDilu)*100)</f>
        <v/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x14ac:dyDescent="0.2">
      <c r="B52" s="60" t="s">
        <v>778</v>
      </c>
      <c r="C52" s="61" t="s">
        <v>779</v>
      </c>
      <c r="D52" s="62"/>
      <c r="E52" s="83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x14ac:dyDescent="0.2">
      <c r="B53" s="60" t="s">
        <v>117</v>
      </c>
      <c r="C53" s="61" t="s">
        <v>118</v>
      </c>
      <c r="D53" s="62"/>
      <c r="E53" s="83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x14ac:dyDescent="0.2">
      <c r="B54" s="60" t="s">
        <v>614</v>
      </c>
      <c r="C54" s="61" t="s">
        <v>615</v>
      </c>
      <c r="D54" s="62"/>
      <c r="E54" s="83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x14ac:dyDescent="0.2">
      <c r="B55" s="60" t="s">
        <v>150</v>
      </c>
      <c r="C55" s="61" t="s">
        <v>151</v>
      </c>
      <c r="D55" s="62"/>
      <c r="E55" s="83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x14ac:dyDescent="0.2">
      <c r="B56" s="60" t="s">
        <v>167</v>
      </c>
      <c r="C56" s="61" t="s">
        <v>168</v>
      </c>
      <c r="D56" s="62"/>
      <c r="E56" s="83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x14ac:dyDescent="0.2">
      <c r="B57" s="60" t="s">
        <v>175</v>
      </c>
      <c r="C57" s="61" t="s">
        <v>176</v>
      </c>
      <c r="D57" s="62"/>
      <c r="E57" s="83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x14ac:dyDescent="0.2">
      <c r="B58" s="60" t="s">
        <v>251</v>
      </c>
      <c r="C58" s="61" t="s">
        <v>252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x14ac:dyDescent="0.2">
      <c r="B59" s="60" t="s">
        <v>264</v>
      </c>
      <c r="C59" s="61" t="s">
        <v>265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x14ac:dyDescent="0.2">
      <c r="B60" s="60" t="s">
        <v>274</v>
      </c>
      <c r="C60" s="61" t="s">
        <v>275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x14ac:dyDescent="0.2">
      <c r="B61" s="60" t="s">
        <v>296</v>
      </c>
      <c r="C61" s="61" t="s">
        <v>297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x14ac:dyDescent="0.2">
      <c r="B62" s="60" t="s">
        <v>320</v>
      </c>
      <c r="C62" s="61" t="s">
        <v>321</v>
      </c>
      <c r="D62" s="62"/>
      <c r="E62" s="83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x14ac:dyDescent="0.2">
      <c r="B63" s="60" t="s">
        <v>380</v>
      </c>
      <c r="C63" s="61" t="s">
        <v>381</v>
      </c>
      <c r="D63" s="62"/>
      <c r="E63" s="83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x14ac:dyDescent="0.2">
      <c r="B64" s="60" t="s">
        <v>386</v>
      </c>
      <c r="C64" s="61" t="s">
        <v>387</v>
      </c>
      <c r="D64" s="62"/>
      <c r="E64" s="83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x14ac:dyDescent="0.2">
      <c r="B65" s="60" t="s">
        <v>411</v>
      </c>
      <c r="C65" s="61" t="s">
        <v>412</v>
      </c>
      <c r="D65" s="62"/>
      <c r="E65" s="83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x14ac:dyDescent="0.2">
      <c r="B66" s="60" t="s">
        <v>454</v>
      </c>
      <c r="C66" s="61" t="s">
        <v>455</v>
      </c>
      <c r="D66" s="62"/>
      <c r="E66" s="83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x14ac:dyDescent="0.2">
      <c r="B67" s="60" t="s">
        <v>473</v>
      </c>
      <c r="C67" s="61" t="s">
        <v>474</v>
      </c>
      <c r="D67" s="62"/>
      <c r="E67" s="83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x14ac:dyDescent="0.2">
      <c r="B68" s="60" t="s">
        <v>479</v>
      </c>
      <c r="C68" s="61" t="s">
        <v>480</v>
      </c>
      <c r="D68" s="62"/>
      <c r="E68" s="83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x14ac:dyDescent="0.2">
      <c r="B69" s="60" t="s">
        <v>492</v>
      </c>
      <c r="C69" s="61" t="s">
        <v>493</v>
      </c>
      <c r="D69" s="62"/>
      <c r="E69" s="83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x14ac:dyDescent="0.2">
      <c r="B70" s="60" t="s">
        <v>518</v>
      </c>
      <c r="C70" s="61" t="s">
        <v>519</v>
      </c>
      <c r="D70" s="62"/>
      <c r="E70" s="83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x14ac:dyDescent="0.2">
      <c r="B71" s="60" t="s">
        <v>523</v>
      </c>
      <c r="C71" s="61" t="s">
        <v>524</v>
      </c>
      <c r="D71" s="62"/>
      <c r="E71" s="83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x14ac:dyDescent="0.2">
      <c r="B72" s="60" t="s">
        <v>733</v>
      </c>
      <c r="C72" s="61" t="s">
        <v>734</v>
      </c>
      <c r="D72" s="62"/>
      <c r="E72" s="83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x14ac:dyDescent="0.2">
      <c r="B73" s="60" t="s">
        <v>808</v>
      </c>
      <c r="C73" s="61" t="s">
        <v>809</v>
      </c>
      <c r="D73" s="62"/>
      <c r="E73" s="83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x14ac:dyDescent="0.2">
      <c r="B74" s="60" t="s">
        <v>646</v>
      </c>
      <c r="C74" s="61" t="s">
        <v>647</v>
      </c>
      <c r="D74" s="62"/>
      <c r="E74" s="83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x14ac:dyDescent="0.2">
      <c r="B75" s="60" t="s">
        <v>196</v>
      </c>
      <c r="C75" s="61" t="s">
        <v>197</v>
      </c>
      <c r="D75" s="62"/>
      <c r="E75" s="83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x14ac:dyDescent="0.2">
      <c r="B76" s="60" t="s">
        <v>211</v>
      </c>
      <c r="C76" s="61" t="s">
        <v>212</v>
      </c>
      <c r="D76" s="62"/>
      <c r="E76" s="83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x14ac:dyDescent="0.2">
      <c r="B77" s="60" t="s">
        <v>234</v>
      </c>
      <c r="C77" s="61" t="s">
        <v>235</v>
      </c>
      <c r="D77" s="62"/>
      <c r="E77" s="83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x14ac:dyDescent="0.2">
      <c r="B78" s="60" t="s">
        <v>565</v>
      </c>
      <c r="C78" s="61" t="s">
        <v>566</v>
      </c>
      <c r="D78" s="62"/>
      <c r="E78" s="83" t="str">
        <f t="shared" si="8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x14ac:dyDescent="0.2">
      <c r="B79" s="60" t="s">
        <v>239</v>
      </c>
      <c r="C79" s="61" t="s">
        <v>240</v>
      </c>
      <c r="D79" s="62"/>
      <c r="E79" s="83" t="str">
        <f t="shared" si="8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x14ac:dyDescent="0.2">
      <c r="B80" s="60" t="s">
        <v>533</v>
      </c>
      <c r="C80" s="61" t="s">
        <v>534</v>
      </c>
      <c r="D80" s="62"/>
      <c r="E80" s="83" t="str">
        <f t="shared" si="8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x14ac:dyDescent="0.2">
      <c r="B81" s="67" t="s">
        <v>19</v>
      </c>
      <c r="C81" s="68"/>
      <c r="D81" s="69"/>
      <c r="E81" s="84" t="str">
        <f t="shared" ref="E81" si="9">IF(SUM(SoucetDilu)=0,"",SUM(F81:J81)/SUM(SoucetDilu)*100)</f>
        <v/>
      </c>
      <c r="F81" s="71">
        <f>SUM(F51:F80)</f>
        <v>0</v>
      </c>
      <c r="G81" s="80">
        <f>SUM(G51:G80)</f>
        <v>0</v>
      </c>
      <c r="H81" s="71">
        <f>SUM(H51:H80)</f>
        <v>0</v>
      </c>
      <c r="I81" s="80">
        <f>SUM(I51:I80)</f>
        <v>0</v>
      </c>
      <c r="J81" s="71">
        <f>SUM(J51:J80)</f>
        <v>0</v>
      </c>
    </row>
    <row r="83" spans="2:10" ht="2.25" customHeight="1" x14ac:dyDescent="0.2"/>
    <row r="84" spans="2:10" ht="1.5" customHeight="1" x14ac:dyDescent="0.2"/>
    <row r="85" spans="2:10" ht="0.75" customHeight="1" x14ac:dyDescent="0.2"/>
    <row r="86" spans="2:10" ht="0.75" customHeight="1" x14ac:dyDescent="0.2"/>
    <row r="87" spans="2:10" ht="0.75" customHeight="1" x14ac:dyDescent="0.2"/>
    <row r="88" spans="2:10" ht="18" x14ac:dyDescent="0.25">
      <c r="B88" s="13" t="s">
        <v>30</v>
      </c>
      <c r="C88" s="45"/>
      <c r="D88" s="45"/>
      <c r="E88" s="45"/>
      <c r="F88" s="45"/>
      <c r="G88" s="45"/>
      <c r="H88" s="45"/>
      <c r="I88" s="45"/>
      <c r="J88" s="45"/>
    </row>
    <row r="90" spans="2:10" x14ac:dyDescent="0.2">
      <c r="B90" s="47" t="s">
        <v>31</v>
      </c>
      <c r="C90" s="48"/>
      <c r="D90" s="48"/>
      <c r="E90" s="85"/>
      <c r="F90" s="86"/>
      <c r="G90" s="51"/>
      <c r="H90" s="50" t="s">
        <v>17</v>
      </c>
      <c r="I90" s="1"/>
      <c r="J90" s="1"/>
    </row>
    <row r="91" spans="2:10" x14ac:dyDescent="0.2">
      <c r="B91" s="52" t="s">
        <v>582</v>
      </c>
      <c r="C91" s="53"/>
      <c r="D91" s="54"/>
      <c r="E91" s="87"/>
      <c r="F91" s="88"/>
      <c r="G91" s="57"/>
      <c r="H91" s="58">
        <v>0</v>
      </c>
      <c r="I91" s="1"/>
      <c r="J91" s="1"/>
    </row>
    <row r="92" spans="2:10" x14ac:dyDescent="0.2">
      <c r="B92" s="60" t="s">
        <v>583</v>
      </c>
      <c r="C92" s="61"/>
      <c r="D92" s="62"/>
      <c r="E92" s="89"/>
      <c r="F92" s="90"/>
      <c r="G92" s="65"/>
      <c r="H92" s="66">
        <v>0</v>
      </c>
      <c r="I92" s="1"/>
      <c r="J92" s="1"/>
    </row>
    <row r="93" spans="2:10" x14ac:dyDescent="0.2">
      <c r="B93" s="60" t="s">
        <v>584</v>
      </c>
      <c r="C93" s="61"/>
      <c r="D93" s="62"/>
      <c r="E93" s="89"/>
      <c r="F93" s="90"/>
      <c r="G93" s="65"/>
      <c r="H93" s="66">
        <v>0</v>
      </c>
      <c r="I93" s="1"/>
      <c r="J93" s="1"/>
    </row>
    <row r="94" spans="2:10" x14ac:dyDescent="0.2">
      <c r="B94" s="60" t="s">
        <v>585</v>
      </c>
      <c r="C94" s="61"/>
      <c r="D94" s="62"/>
      <c r="E94" s="89"/>
      <c r="F94" s="90"/>
      <c r="G94" s="65"/>
      <c r="H94" s="66">
        <v>0</v>
      </c>
      <c r="I94" s="1"/>
      <c r="J94" s="1"/>
    </row>
    <row r="95" spans="2:10" x14ac:dyDescent="0.2">
      <c r="B95" s="60" t="s">
        <v>586</v>
      </c>
      <c r="C95" s="61"/>
      <c r="D95" s="62"/>
      <c r="E95" s="89"/>
      <c r="F95" s="90"/>
      <c r="G95" s="65"/>
      <c r="H95" s="66">
        <v>0</v>
      </c>
      <c r="I95" s="1"/>
      <c r="J95" s="1"/>
    </row>
    <row r="96" spans="2:10" x14ac:dyDescent="0.2">
      <c r="B96" s="60" t="s">
        <v>587</v>
      </c>
      <c r="C96" s="61"/>
      <c r="D96" s="62"/>
      <c r="E96" s="89"/>
      <c r="F96" s="90"/>
      <c r="G96" s="65"/>
      <c r="H96" s="66">
        <v>0</v>
      </c>
      <c r="I96" s="1"/>
      <c r="J96" s="1"/>
    </row>
    <row r="97" spans="2:10" x14ac:dyDescent="0.2">
      <c r="B97" s="60" t="s">
        <v>588</v>
      </c>
      <c r="C97" s="61"/>
      <c r="D97" s="62"/>
      <c r="E97" s="89"/>
      <c r="F97" s="90"/>
      <c r="G97" s="65"/>
      <c r="H97" s="66">
        <v>0</v>
      </c>
      <c r="I97" s="1"/>
      <c r="J97" s="1"/>
    </row>
    <row r="98" spans="2:10" x14ac:dyDescent="0.2">
      <c r="B98" s="60" t="s">
        <v>589</v>
      </c>
      <c r="C98" s="61"/>
      <c r="D98" s="62"/>
      <c r="E98" s="89"/>
      <c r="F98" s="90"/>
      <c r="G98" s="65"/>
      <c r="H98" s="66">
        <v>0</v>
      </c>
      <c r="I98" s="1"/>
      <c r="J98" s="1"/>
    </row>
    <row r="99" spans="2:10" x14ac:dyDescent="0.2">
      <c r="B99" s="67" t="s">
        <v>19</v>
      </c>
      <c r="C99" s="68"/>
      <c r="D99" s="69"/>
      <c r="E99" s="91"/>
      <c r="F99" s="92"/>
      <c r="G99" s="80"/>
      <c r="H99" s="71">
        <f>SUM(H91:H98)</f>
        <v>0</v>
      </c>
      <c r="I99" s="1"/>
      <c r="J99" s="1"/>
    </row>
    <row r="100" spans="2:10" x14ac:dyDescent="0.2">
      <c r="I100" s="1"/>
      <c r="J100" s="1"/>
    </row>
  </sheetData>
  <sortState ref="B831:K860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150"/>
  <sheetViews>
    <sheetView showGridLines="0" showZeros="0" zoomScaleNormal="100" zoomScaleSheetLayoutView="100" workbookViewId="0">
      <selection activeCell="J1" sqref="J1:J65536 K1:K65536"/>
    </sheetView>
  </sheetViews>
  <sheetFormatPr defaultRowHeight="12.75" x14ac:dyDescent="0.2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39" customWidth="1"/>
    <col min="6" max="6" width="9.85546875" style="231" customWidth="1"/>
    <col min="7" max="7" width="13.85546875" style="231" customWidth="1"/>
    <col min="8" max="8" width="11.7109375" style="231" hidden="1" customWidth="1"/>
    <col min="9" max="9" width="11.5703125" style="231" hidden="1" customWidth="1"/>
    <col min="10" max="10" width="11" style="231" hidden="1" customWidth="1"/>
    <col min="11" max="11" width="10.42578125" style="231" hidden="1" customWidth="1"/>
    <col min="12" max="12" width="75.42578125" style="231" customWidth="1"/>
    <col min="13" max="13" width="45.28515625" style="231" customWidth="1"/>
    <col min="14" max="16384" width="9.140625" style="231"/>
  </cols>
  <sheetData>
    <row r="1" spans="1:80" ht="15.75" x14ac:dyDescent="0.25">
      <c r="A1" s="328" t="s">
        <v>102</v>
      </c>
      <c r="B1" s="328"/>
      <c r="C1" s="328"/>
      <c r="D1" s="328"/>
      <c r="E1" s="328"/>
      <c r="F1" s="328"/>
      <c r="G1" s="328"/>
    </row>
    <row r="2" spans="1:80" ht="14.25" customHeight="1" thickBot="1" x14ac:dyDescent="0.25">
      <c r="B2" s="232"/>
      <c r="C2" s="233"/>
      <c r="D2" s="233"/>
      <c r="E2" s="234"/>
      <c r="F2" s="233"/>
      <c r="G2" s="233"/>
    </row>
    <row r="3" spans="1:80" ht="13.5" thickTop="1" x14ac:dyDescent="0.2">
      <c r="A3" s="314" t="s">
        <v>2</v>
      </c>
      <c r="B3" s="315"/>
      <c r="C3" s="185" t="s">
        <v>105</v>
      </c>
      <c r="D3" s="186"/>
      <c r="E3" s="235" t="s">
        <v>85</v>
      </c>
      <c r="F3" s="236">
        <f>'SO03 2015200005 Rek'!H1</f>
        <v>2015200005</v>
      </c>
      <c r="G3" s="237"/>
    </row>
    <row r="4" spans="1:80" ht="13.5" thickBot="1" x14ac:dyDescent="0.25">
      <c r="A4" s="329" t="s">
        <v>76</v>
      </c>
      <c r="B4" s="317"/>
      <c r="C4" s="191" t="s">
        <v>743</v>
      </c>
      <c r="D4" s="192"/>
      <c r="E4" s="330" t="str">
        <f>'SO03 2015200005 Rek'!G2</f>
        <v>Čistička odpadních vod</v>
      </c>
      <c r="F4" s="331"/>
      <c r="G4" s="332"/>
    </row>
    <row r="5" spans="1:80" ht="13.5" thickTop="1" x14ac:dyDescent="0.2">
      <c r="A5" s="238"/>
      <c r="G5" s="240"/>
    </row>
    <row r="6" spans="1:80" ht="27" customHeight="1" x14ac:dyDescent="0.2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80" x14ac:dyDescent="0.2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x14ac:dyDescent="0.2">
      <c r="A8" s="257">
        <v>1</v>
      </c>
      <c r="B8" s="258" t="s">
        <v>744</v>
      </c>
      <c r="C8" s="259" t="s">
        <v>745</v>
      </c>
      <c r="D8" s="260" t="s">
        <v>112</v>
      </c>
      <c r="E8" s="261">
        <v>3.0840000000000001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80" x14ac:dyDescent="0.2">
      <c r="A9" s="265"/>
      <c r="B9" s="269"/>
      <c r="C9" s="326" t="s">
        <v>746</v>
      </c>
      <c r="D9" s="327"/>
      <c r="E9" s="270">
        <v>3.0840000000000001</v>
      </c>
      <c r="F9" s="271"/>
      <c r="G9" s="272"/>
      <c r="H9" s="273"/>
      <c r="I9" s="267"/>
      <c r="J9" s="274"/>
      <c r="K9" s="267"/>
      <c r="M9" s="268" t="s">
        <v>746</v>
      </c>
      <c r="O9" s="256"/>
    </row>
    <row r="10" spans="1:80" x14ac:dyDescent="0.2">
      <c r="A10" s="257">
        <v>2</v>
      </c>
      <c r="B10" s="258" t="s">
        <v>747</v>
      </c>
      <c r="C10" s="259" t="s">
        <v>748</v>
      </c>
      <c r="D10" s="260" t="s">
        <v>112</v>
      </c>
      <c r="E10" s="261">
        <v>12.4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80" x14ac:dyDescent="0.2">
      <c r="A11" s="265"/>
      <c r="B11" s="269"/>
      <c r="C11" s="326" t="s">
        <v>749</v>
      </c>
      <c r="D11" s="327"/>
      <c r="E11" s="270">
        <v>12.4</v>
      </c>
      <c r="F11" s="271"/>
      <c r="G11" s="272"/>
      <c r="H11" s="273"/>
      <c r="I11" s="267"/>
      <c r="J11" s="274"/>
      <c r="K11" s="267"/>
      <c r="M11" s="268" t="s">
        <v>749</v>
      </c>
      <c r="O11" s="256"/>
    </row>
    <row r="12" spans="1:80" x14ac:dyDescent="0.2">
      <c r="A12" s="257">
        <v>3</v>
      </c>
      <c r="B12" s="258" t="s">
        <v>750</v>
      </c>
      <c r="C12" s="259" t="s">
        <v>751</v>
      </c>
      <c r="D12" s="260" t="s">
        <v>112</v>
      </c>
      <c r="E12" s="261">
        <v>12.4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80" x14ac:dyDescent="0.2">
      <c r="A13" s="257">
        <v>4</v>
      </c>
      <c r="B13" s="258" t="s">
        <v>752</v>
      </c>
      <c r="C13" s="259" t="s">
        <v>753</v>
      </c>
      <c r="D13" s="260" t="s">
        <v>112</v>
      </c>
      <c r="E13" s="261">
        <v>5.5754999999999999</v>
      </c>
      <c r="F13" s="261">
        <v>0</v>
      </c>
      <c r="G13" s="262">
        <f>E13*F13</f>
        <v>0</v>
      </c>
      <c r="H13" s="263">
        <v>0</v>
      </c>
      <c r="I13" s="264">
        <f>E13*H13</f>
        <v>0</v>
      </c>
      <c r="J13" s="263">
        <v>0</v>
      </c>
      <c r="K13" s="264">
        <f>E13*J13</f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</v>
      </c>
      <c r="CB13" s="256">
        <v>1</v>
      </c>
    </row>
    <row r="14" spans="1:80" x14ac:dyDescent="0.2">
      <c r="A14" s="265"/>
      <c r="B14" s="269"/>
      <c r="C14" s="326" t="s">
        <v>754</v>
      </c>
      <c r="D14" s="327"/>
      <c r="E14" s="270">
        <v>5.5754999999999999</v>
      </c>
      <c r="F14" s="271"/>
      <c r="G14" s="272"/>
      <c r="H14" s="273"/>
      <c r="I14" s="267"/>
      <c r="J14" s="274"/>
      <c r="K14" s="267"/>
      <c r="M14" s="268" t="s">
        <v>754</v>
      </c>
      <c r="O14" s="256"/>
    </row>
    <row r="15" spans="1:80" x14ac:dyDescent="0.2">
      <c r="A15" s="257">
        <v>5</v>
      </c>
      <c r="B15" s="258" t="s">
        <v>755</v>
      </c>
      <c r="C15" s="259" t="s">
        <v>756</v>
      </c>
      <c r="D15" s="260" t="s">
        <v>112</v>
      </c>
      <c r="E15" s="261">
        <v>5.5754999999999999</v>
      </c>
      <c r="F15" s="261">
        <v>0</v>
      </c>
      <c r="G15" s="262">
        <f>E15*F15</f>
        <v>0</v>
      </c>
      <c r="H15" s="263">
        <v>0</v>
      </c>
      <c r="I15" s="264">
        <f>E15*H15</f>
        <v>0</v>
      </c>
      <c r="J15" s="263">
        <v>0</v>
      </c>
      <c r="K15" s="264">
        <f>E15*J15</f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6">
        <v>1</v>
      </c>
      <c r="CB15" s="256">
        <v>1</v>
      </c>
    </row>
    <row r="16" spans="1:80" x14ac:dyDescent="0.2">
      <c r="A16" s="257">
        <v>6</v>
      </c>
      <c r="B16" s="258" t="s">
        <v>757</v>
      </c>
      <c r="C16" s="259" t="s">
        <v>758</v>
      </c>
      <c r="D16" s="260" t="s">
        <v>138</v>
      </c>
      <c r="E16" s="261">
        <v>23.03</v>
      </c>
      <c r="F16" s="261">
        <v>0</v>
      </c>
      <c r="G16" s="262">
        <f>E16*F16</f>
        <v>0</v>
      </c>
      <c r="H16" s="263">
        <v>6.9999999999999999E-4</v>
      </c>
      <c r="I16" s="264">
        <f>E16*H16</f>
        <v>1.6121E-2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80" x14ac:dyDescent="0.2">
      <c r="A17" s="265"/>
      <c r="B17" s="269"/>
      <c r="C17" s="326" t="s">
        <v>759</v>
      </c>
      <c r="D17" s="327"/>
      <c r="E17" s="270">
        <v>23.03</v>
      </c>
      <c r="F17" s="271"/>
      <c r="G17" s="272"/>
      <c r="H17" s="273"/>
      <c r="I17" s="267"/>
      <c r="J17" s="274"/>
      <c r="K17" s="267"/>
      <c r="M17" s="268" t="s">
        <v>759</v>
      </c>
      <c r="O17" s="256"/>
    </row>
    <row r="18" spans="1:80" x14ac:dyDescent="0.2">
      <c r="A18" s="257">
        <v>7</v>
      </c>
      <c r="B18" s="258" t="s">
        <v>760</v>
      </c>
      <c r="C18" s="259" t="s">
        <v>761</v>
      </c>
      <c r="D18" s="260" t="s">
        <v>138</v>
      </c>
      <c r="E18" s="261">
        <v>23.03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80" x14ac:dyDescent="0.2">
      <c r="A19" s="257">
        <v>8</v>
      </c>
      <c r="B19" s="258" t="s">
        <v>762</v>
      </c>
      <c r="C19" s="259" t="s">
        <v>763</v>
      </c>
      <c r="D19" s="260" t="s">
        <v>112</v>
      </c>
      <c r="E19" s="261">
        <v>9.4</v>
      </c>
      <c r="F19" s="261">
        <v>0</v>
      </c>
      <c r="G19" s="262">
        <f>E19*F19</f>
        <v>0</v>
      </c>
      <c r="H19" s="263">
        <v>0</v>
      </c>
      <c r="I19" s="264">
        <f>E19*H19</f>
        <v>0</v>
      </c>
      <c r="J19" s="263">
        <v>0</v>
      </c>
      <c r="K19" s="264">
        <f>E19*J19</f>
        <v>0</v>
      </c>
      <c r="O19" s="256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6">
        <v>1</v>
      </c>
      <c r="CB19" s="256">
        <v>1</v>
      </c>
    </row>
    <row r="20" spans="1:80" x14ac:dyDescent="0.2">
      <c r="A20" s="257">
        <v>9</v>
      </c>
      <c r="B20" s="258" t="s">
        <v>764</v>
      </c>
      <c r="C20" s="259" t="s">
        <v>765</v>
      </c>
      <c r="D20" s="260" t="s">
        <v>112</v>
      </c>
      <c r="E20" s="261">
        <v>9.4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80" x14ac:dyDescent="0.2">
      <c r="A21" s="257">
        <v>10</v>
      </c>
      <c r="B21" s="258" t="s">
        <v>766</v>
      </c>
      <c r="C21" s="259" t="s">
        <v>767</v>
      </c>
      <c r="D21" s="260" t="s">
        <v>112</v>
      </c>
      <c r="E21" s="261">
        <v>131.6</v>
      </c>
      <c r="F21" s="261">
        <v>0</v>
      </c>
      <c r="G21" s="262">
        <f>E21*F21</f>
        <v>0</v>
      </c>
      <c r="H21" s="263">
        <v>0</v>
      </c>
      <c r="I21" s="264">
        <f>E21*H21</f>
        <v>0</v>
      </c>
      <c r="J21" s="263">
        <v>0</v>
      </c>
      <c r="K21" s="264">
        <f>E21*J21</f>
        <v>0</v>
      </c>
      <c r="O21" s="256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6">
        <v>1</v>
      </c>
      <c r="CB21" s="256">
        <v>1</v>
      </c>
    </row>
    <row r="22" spans="1:80" x14ac:dyDescent="0.2">
      <c r="A22" s="265"/>
      <c r="B22" s="269"/>
      <c r="C22" s="326" t="s">
        <v>768</v>
      </c>
      <c r="D22" s="327"/>
      <c r="E22" s="270">
        <v>131.6</v>
      </c>
      <c r="F22" s="271"/>
      <c r="G22" s="272"/>
      <c r="H22" s="273"/>
      <c r="I22" s="267"/>
      <c r="J22" s="274"/>
      <c r="K22" s="267"/>
      <c r="M22" s="268" t="s">
        <v>768</v>
      </c>
      <c r="O22" s="256"/>
    </row>
    <row r="23" spans="1:80" x14ac:dyDescent="0.2">
      <c r="A23" s="257">
        <v>11</v>
      </c>
      <c r="B23" s="258" t="s">
        <v>769</v>
      </c>
      <c r="C23" s="259" t="s">
        <v>770</v>
      </c>
      <c r="D23" s="260" t="s">
        <v>112</v>
      </c>
      <c r="E23" s="261">
        <v>9.4</v>
      </c>
      <c r="F23" s="261">
        <v>0</v>
      </c>
      <c r="G23" s="262">
        <f>E23*F23</f>
        <v>0</v>
      </c>
      <c r="H23" s="263">
        <v>0</v>
      </c>
      <c r="I23" s="264">
        <f>E23*H23</f>
        <v>0</v>
      </c>
      <c r="J23" s="263">
        <v>0</v>
      </c>
      <c r="K23" s="264">
        <f>E23*J23</f>
        <v>0</v>
      </c>
      <c r="O23" s="256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6">
        <v>1</v>
      </c>
      <c r="CB23" s="256">
        <v>1</v>
      </c>
    </row>
    <row r="24" spans="1:80" x14ac:dyDescent="0.2">
      <c r="A24" s="257">
        <v>12</v>
      </c>
      <c r="B24" s="258" t="s">
        <v>771</v>
      </c>
      <c r="C24" s="259" t="s">
        <v>772</v>
      </c>
      <c r="D24" s="260" t="s">
        <v>112</v>
      </c>
      <c r="E24" s="261">
        <v>3.75</v>
      </c>
      <c r="F24" s="261">
        <v>0</v>
      </c>
      <c r="G24" s="262">
        <f>E24*F24</f>
        <v>0</v>
      </c>
      <c r="H24" s="263">
        <v>0</v>
      </c>
      <c r="I24" s="264">
        <f>E24*H24</f>
        <v>0</v>
      </c>
      <c r="J24" s="263">
        <v>0</v>
      </c>
      <c r="K24" s="264">
        <f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6">
        <v>1</v>
      </c>
      <c r="CB24" s="256">
        <v>1</v>
      </c>
    </row>
    <row r="25" spans="1:80" x14ac:dyDescent="0.2">
      <c r="A25" s="257">
        <v>13</v>
      </c>
      <c r="B25" s="258" t="s">
        <v>773</v>
      </c>
      <c r="C25" s="259" t="s">
        <v>774</v>
      </c>
      <c r="D25" s="260" t="s">
        <v>138</v>
      </c>
      <c r="E25" s="261">
        <v>19.46</v>
      </c>
      <c r="F25" s="261">
        <v>0</v>
      </c>
      <c r="G25" s="262">
        <f>E25*F25</f>
        <v>0</v>
      </c>
      <c r="H25" s="263">
        <v>0</v>
      </c>
      <c r="I25" s="264">
        <f>E25*H25</f>
        <v>0</v>
      </c>
      <c r="J25" s="263">
        <v>0</v>
      </c>
      <c r="K25" s="264">
        <f>E25*J25</f>
        <v>0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>IF(AZ25=1,G25,0)</f>
        <v>0</v>
      </c>
      <c r="BB25" s="231">
        <f>IF(AZ25=2,G25,0)</f>
        <v>0</v>
      </c>
      <c r="BC25" s="231">
        <f>IF(AZ25=3,G25,0)</f>
        <v>0</v>
      </c>
      <c r="BD25" s="231">
        <f>IF(AZ25=4,G25,0)</f>
        <v>0</v>
      </c>
      <c r="BE25" s="231">
        <f>IF(AZ25=5,G25,0)</f>
        <v>0</v>
      </c>
      <c r="CA25" s="256">
        <v>1</v>
      </c>
      <c r="CB25" s="256">
        <v>1</v>
      </c>
    </row>
    <row r="26" spans="1:80" x14ac:dyDescent="0.2">
      <c r="A26" s="265"/>
      <c r="B26" s="269"/>
      <c r="C26" s="326" t="s">
        <v>775</v>
      </c>
      <c r="D26" s="327"/>
      <c r="E26" s="270">
        <v>19.46</v>
      </c>
      <c r="F26" s="271"/>
      <c r="G26" s="272"/>
      <c r="H26" s="273"/>
      <c r="I26" s="267"/>
      <c r="J26" s="274"/>
      <c r="K26" s="267"/>
      <c r="M26" s="268" t="s">
        <v>775</v>
      </c>
      <c r="O26" s="256"/>
    </row>
    <row r="27" spans="1:80" x14ac:dyDescent="0.2">
      <c r="A27" s="257">
        <v>14</v>
      </c>
      <c r="B27" s="258" t="s">
        <v>433</v>
      </c>
      <c r="C27" s="259" t="s">
        <v>776</v>
      </c>
      <c r="D27" s="260" t="s">
        <v>112</v>
      </c>
      <c r="E27" s="261">
        <v>4.83</v>
      </c>
      <c r="F27" s="261">
        <v>0</v>
      </c>
      <c r="G27" s="262">
        <f>E27*F27</f>
        <v>0</v>
      </c>
      <c r="H27" s="263">
        <v>0</v>
      </c>
      <c r="I27" s="264">
        <f>E27*H27</f>
        <v>0</v>
      </c>
      <c r="J27" s="263"/>
      <c r="K27" s="264">
        <f>E27*J27</f>
        <v>0</v>
      </c>
      <c r="O27" s="256">
        <v>2</v>
      </c>
      <c r="AA27" s="231">
        <v>12</v>
      </c>
      <c r="AB27" s="231">
        <v>0</v>
      </c>
      <c r="AC27" s="231">
        <v>25</v>
      </c>
      <c r="AZ27" s="231">
        <v>1</v>
      </c>
      <c r="BA27" s="231">
        <f>IF(AZ27=1,G27,0)</f>
        <v>0</v>
      </c>
      <c r="BB27" s="231">
        <f>IF(AZ27=2,G27,0)</f>
        <v>0</v>
      </c>
      <c r="BC27" s="231">
        <f>IF(AZ27=3,G27,0)</f>
        <v>0</v>
      </c>
      <c r="BD27" s="231">
        <f>IF(AZ27=4,G27,0)</f>
        <v>0</v>
      </c>
      <c r="BE27" s="231">
        <f>IF(AZ27=5,G27,0)</f>
        <v>0</v>
      </c>
      <c r="CA27" s="256">
        <v>12</v>
      </c>
      <c r="CB27" s="256">
        <v>0</v>
      </c>
    </row>
    <row r="28" spans="1:80" x14ac:dyDescent="0.2">
      <c r="A28" s="265"/>
      <c r="B28" s="269"/>
      <c r="C28" s="326" t="s">
        <v>777</v>
      </c>
      <c r="D28" s="327"/>
      <c r="E28" s="270">
        <v>4.83</v>
      </c>
      <c r="F28" s="271"/>
      <c r="G28" s="272"/>
      <c r="H28" s="273"/>
      <c r="I28" s="267"/>
      <c r="J28" s="274"/>
      <c r="K28" s="267"/>
      <c r="M28" s="268" t="s">
        <v>777</v>
      </c>
      <c r="O28" s="256"/>
    </row>
    <row r="29" spans="1:80" x14ac:dyDescent="0.2">
      <c r="A29" s="275"/>
      <c r="B29" s="276" t="s">
        <v>100</v>
      </c>
      <c r="C29" s="277" t="s">
        <v>109</v>
      </c>
      <c r="D29" s="278"/>
      <c r="E29" s="279"/>
      <c r="F29" s="280"/>
      <c r="G29" s="281">
        <f>SUM(G7:G28)</f>
        <v>0</v>
      </c>
      <c r="H29" s="282"/>
      <c r="I29" s="283">
        <f>SUM(I7:I28)</f>
        <v>1.6121E-2</v>
      </c>
      <c r="J29" s="282"/>
      <c r="K29" s="283">
        <f>SUM(K7:K28)</f>
        <v>0</v>
      </c>
      <c r="O29" s="256">
        <v>4</v>
      </c>
      <c r="BA29" s="284">
        <f>SUM(BA7:BA28)</f>
        <v>0</v>
      </c>
      <c r="BB29" s="284">
        <f>SUM(BB7:BB28)</f>
        <v>0</v>
      </c>
      <c r="BC29" s="284">
        <f>SUM(BC7:BC28)</f>
        <v>0</v>
      </c>
      <c r="BD29" s="284">
        <f>SUM(BD7:BD28)</f>
        <v>0</v>
      </c>
      <c r="BE29" s="284">
        <f>SUM(BE7:BE28)</f>
        <v>0</v>
      </c>
    </row>
    <row r="30" spans="1:80" x14ac:dyDescent="0.2">
      <c r="A30" s="246" t="s">
        <v>97</v>
      </c>
      <c r="B30" s="247" t="s">
        <v>778</v>
      </c>
      <c r="C30" s="248" t="s">
        <v>779</v>
      </c>
      <c r="D30" s="249"/>
      <c r="E30" s="250"/>
      <c r="F30" s="250"/>
      <c r="G30" s="251"/>
      <c r="H30" s="252"/>
      <c r="I30" s="253"/>
      <c r="J30" s="254"/>
      <c r="K30" s="255"/>
      <c r="O30" s="256">
        <v>1</v>
      </c>
    </row>
    <row r="31" spans="1:80" x14ac:dyDescent="0.2">
      <c r="A31" s="257">
        <v>15</v>
      </c>
      <c r="B31" s="258" t="s">
        <v>781</v>
      </c>
      <c r="C31" s="259" t="s">
        <v>782</v>
      </c>
      <c r="D31" s="260" t="s">
        <v>112</v>
      </c>
      <c r="E31" s="261">
        <v>0.496</v>
      </c>
      <c r="F31" s="261">
        <v>0</v>
      </c>
      <c r="G31" s="262">
        <f>E31*F31</f>
        <v>0</v>
      </c>
      <c r="H31" s="263">
        <v>1.7816399999999999</v>
      </c>
      <c r="I31" s="264">
        <f>E31*H31</f>
        <v>0.88369343999999994</v>
      </c>
      <c r="J31" s="263">
        <v>0</v>
      </c>
      <c r="K31" s="264">
        <f>E31*J31</f>
        <v>0</v>
      </c>
      <c r="O31" s="256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>IF(AZ31=1,G31,0)</f>
        <v>0</v>
      </c>
      <c r="BB31" s="231">
        <f>IF(AZ31=2,G31,0)</f>
        <v>0</v>
      </c>
      <c r="BC31" s="231">
        <f>IF(AZ31=3,G31,0)</f>
        <v>0</v>
      </c>
      <c r="BD31" s="231">
        <f>IF(AZ31=4,G31,0)</f>
        <v>0</v>
      </c>
      <c r="BE31" s="231">
        <f>IF(AZ31=5,G31,0)</f>
        <v>0</v>
      </c>
      <c r="CA31" s="256">
        <v>1</v>
      </c>
      <c r="CB31" s="256">
        <v>1</v>
      </c>
    </row>
    <row r="32" spans="1:80" x14ac:dyDescent="0.2">
      <c r="A32" s="265"/>
      <c r="B32" s="269"/>
      <c r="C32" s="326" t="s">
        <v>783</v>
      </c>
      <c r="D32" s="327"/>
      <c r="E32" s="270">
        <v>0.496</v>
      </c>
      <c r="F32" s="271"/>
      <c r="G32" s="272"/>
      <c r="H32" s="273"/>
      <c r="I32" s="267"/>
      <c r="J32" s="274"/>
      <c r="K32" s="267"/>
      <c r="M32" s="268" t="s">
        <v>783</v>
      </c>
      <c r="O32" s="256"/>
    </row>
    <row r="33" spans="1:80" x14ac:dyDescent="0.2">
      <c r="A33" s="257">
        <v>16</v>
      </c>
      <c r="B33" s="258" t="s">
        <v>784</v>
      </c>
      <c r="C33" s="259" t="s">
        <v>785</v>
      </c>
      <c r="D33" s="260" t="s">
        <v>112</v>
      </c>
      <c r="E33" s="261">
        <v>0.496</v>
      </c>
      <c r="F33" s="261">
        <v>0</v>
      </c>
      <c r="G33" s="262">
        <f>E33*F33</f>
        <v>0</v>
      </c>
      <c r="H33" s="263">
        <v>2.4180000000000001</v>
      </c>
      <c r="I33" s="264">
        <f>E33*H33</f>
        <v>1.1993280000000002</v>
      </c>
      <c r="J33" s="263">
        <v>0</v>
      </c>
      <c r="K33" s="264">
        <f>E33*J33</f>
        <v>0</v>
      </c>
      <c r="O33" s="256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6">
        <v>1</v>
      </c>
      <c r="CB33" s="256">
        <v>1</v>
      </c>
    </row>
    <row r="34" spans="1:80" x14ac:dyDescent="0.2">
      <c r="A34" s="265"/>
      <c r="B34" s="269"/>
      <c r="C34" s="326" t="s">
        <v>783</v>
      </c>
      <c r="D34" s="327"/>
      <c r="E34" s="270">
        <v>0.496</v>
      </c>
      <c r="F34" s="271"/>
      <c r="G34" s="272"/>
      <c r="H34" s="273"/>
      <c r="I34" s="267"/>
      <c r="J34" s="274"/>
      <c r="K34" s="267"/>
      <c r="M34" s="268" t="s">
        <v>783</v>
      </c>
      <c r="O34" s="256"/>
    </row>
    <row r="35" spans="1:80" x14ac:dyDescent="0.2">
      <c r="A35" s="275"/>
      <c r="B35" s="276" t="s">
        <v>100</v>
      </c>
      <c r="C35" s="277" t="s">
        <v>780</v>
      </c>
      <c r="D35" s="278"/>
      <c r="E35" s="279"/>
      <c r="F35" s="280"/>
      <c r="G35" s="281">
        <f>SUM(G30:G34)</f>
        <v>0</v>
      </c>
      <c r="H35" s="282"/>
      <c r="I35" s="283">
        <f>SUM(I30:I34)</f>
        <v>2.08302144</v>
      </c>
      <c r="J35" s="282"/>
      <c r="K35" s="283">
        <f>SUM(K30:K34)</f>
        <v>0</v>
      </c>
      <c r="O35" s="256">
        <v>4</v>
      </c>
      <c r="BA35" s="284">
        <f>SUM(BA30:BA34)</f>
        <v>0</v>
      </c>
      <c r="BB35" s="284">
        <f>SUM(BB30:BB34)</f>
        <v>0</v>
      </c>
      <c r="BC35" s="284">
        <f>SUM(BC30:BC34)</f>
        <v>0</v>
      </c>
      <c r="BD35" s="284">
        <f>SUM(BD30:BD34)</f>
        <v>0</v>
      </c>
      <c r="BE35" s="284">
        <f>SUM(BE30:BE34)</f>
        <v>0</v>
      </c>
    </row>
    <row r="36" spans="1:80" x14ac:dyDescent="0.2">
      <c r="A36" s="246" t="s">
        <v>97</v>
      </c>
      <c r="B36" s="247" t="s">
        <v>117</v>
      </c>
      <c r="C36" s="248" t="s">
        <v>118</v>
      </c>
      <c r="D36" s="249"/>
      <c r="E36" s="250"/>
      <c r="F36" s="250"/>
      <c r="G36" s="251"/>
      <c r="H36" s="252"/>
      <c r="I36" s="253"/>
      <c r="J36" s="254"/>
      <c r="K36" s="255"/>
      <c r="O36" s="256">
        <v>1</v>
      </c>
    </row>
    <row r="37" spans="1:80" x14ac:dyDescent="0.2">
      <c r="A37" s="257">
        <v>17</v>
      </c>
      <c r="B37" s="258" t="s">
        <v>786</v>
      </c>
      <c r="C37" s="259" t="s">
        <v>787</v>
      </c>
      <c r="D37" s="260" t="s">
        <v>112</v>
      </c>
      <c r="E37" s="261">
        <v>2.7</v>
      </c>
      <c r="F37" s="261">
        <v>0</v>
      </c>
      <c r="G37" s="262">
        <f>E37*F37</f>
        <v>0</v>
      </c>
      <c r="H37" s="263">
        <v>2.6280000000000001</v>
      </c>
      <c r="I37" s="264">
        <f>E37*H37</f>
        <v>7.095600000000001</v>
      </c>
      <c r="J37" s="263">
        <v>0</v>
      </c>
      <c r="K37" s="264">
        <f>E37*J37</f>
        <v>0</v>
      </c>
      <c r="O37" s="256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6">
        <v>1</v>
      </c>
      <c r="CB37" s="256">
        <v>1</v>
      </c>
    </row>
    <row r="38" spans="1:80" x14ac:dyDescent="0.2">
      <c r="A38" s="265"/>
      <c r="B38" s="266"/>
      <c r="C38" s="323" t="s">
        <v>788</v>
      </c>
      <c r="D38" s="324"/>
      <c r="E38" s="324"/>
      <c r="F38" s="324"/>
      <c r="G38" s="325"/>
      <c r="I38" s="267"/>
      <c r="K38" s="267"/>
      <c r="L38" s="268" t="s">
        <v>788</v>
      </c>
      <c r="O38" s="256">
        <v>3</v>
      </c>
    </row>
    <row r="39" spans="1:80" x14ac:dyDescent="0.2">
      <c r="A39" s="265"/>
      <c r="B39" s="269"/>
      <c r="C39" s="326" t="s">
        <v>789</v>
      </c>
      <c r="D39" s="327"/>
      <c r="E39" s="270">
        <v>2.7</v>
      </c>
      <c r="F39" s="271"/>
      <c r="G39" s="272"/>
      <c r="H39" s="273"/>
      <c r="I39" s="267"/>
      <c r="J39" s="274"/>
      <c r="K39" s="267"/>
      <c r="M39" s="268" t="s">
        <v>789</v>
      </c>
      <c r="O39" s="256"/>
    </row>
    <row r="40" spans="1:80" x14ac:dyDescent="0.2">
      <c r="A40" s="275"/>
      <c r="B40" s="276" t="s">
        <v>100</v>
      </c>
      <c r="C40" s="277" t="s">
        <v>119</v>
      </c>
      <c r="D40" s="278"/>
      <c r="E40" s="279"/>
      <c r="F40" s="280"/>
      <c r="G40" s="281">
        <f>SUM(G36:G39)</f>
        <v>0</v>
      </c>
      <c r="H40" s="282"/>
      <c r="I40" s="283">
        <f>SUM(I36:I39)</f>
        <v>7.095600000000001</v>
      </c>
      <c r="J40" s="282"/>
      <c r="K40" s="283">
        <f>SUM(K36:K39)</f>
        <v>0</v>
      </c>
      <c r="O40" s="256">
        <v>4</v>
      </c>
      <c r="BA40" s="284">
        <f>SUM(BA36:BA39)</f>
        <v>0</v>
      </c>
      <c r="BB40" s="284">
        <f>SUM(BB36:BB39)</f>
        <v>0</v>
      </c>
      <c r="BC40" s="284">
        <f>SUM(BC36:BC39)</f>
        <v>0</v>
      </c>
      <c r="BD40" s="284">
        <f>SUM(BD36:BD39)</f>
        <v>0</v>
      </c>
      <c r="BE40" s="284">
        <f>SUM(BE36:BE39)</f>
        <v>0</v>
      </c>
    </row>
    <row r="41" spans="1:80" x14ac:dyDescent="0.2">
      <c r="A41" s="246" t="s">
        <v>97</v>
      </c>
      <c r="B41" s="247" t="s">
        <v>614</v>
      </c>
      <c r="C41" s="248" t="s">
        <v>615</v>
      </c>
      <c r="D41" s="249"/>
      <c r="E41" s="250"/>
      <c r="F41" s="250"/>
      <c r="G41" s="251"/>
      <c r="H41" s="252"/>
      <c r="I41" s="253"/>
      <c r="J41" s="254"/>
      <c r="K41" s="255"/>
      <c r="O41" s="256">
        <v>1</v>
      </c>
    </row>
    <row r="42" spans="1:80" x14ac:dyDescent="0.2">
      <c r="A42" s="257">
        <v>18</v>
      </c>
      <c r="B42" s="258" t="s">
        <v>790</v>
      </c>
      <c r="C42" s="259" t="s">
        <v>791</v>
      </c>
      <c r="D42" s="260" t="s">
        <v>112</v>
      </c>
      <c r="E42" s="261">
        <v>0.39</v>
      </c>
      <c r="F42" s="261">
        <v>0</v>
      </c>
      <c r="G42" s="262">
        <f>E42*F42</f>
        <v>0</v>
      </c>
      <c r="H42" s="263">
        <v>0</v>
      </c>
      <c r="I42" s="264">
        <f>E42*H42</f>
        <v>0</v>
      </c>
      <c r="J42" s="263">
        <v>0</v>
      </c>
      <c r="K42" s="264">
        <f>E42*J42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6">
        <v>1</v>
      </c>
      <c r="CB42" s="256">
        <v>1</v>
      </c>
    </row>
    <row r="43" spans="1:80" x14ac:dyDescent="0.2">
      <c r="A43" s="265"/>
      <c r="B43" s="269"/>
      <c r="C43" s="326" t="s">
        <v>792</v>
      </c>
      <c r="D43" s="327"/>
      <c r="E43" s="270">
        <v>0.39</v>
      </c>
      <c r="F43" s="271"/>
      <c r="G43" s="272"/>
      <c r="H43" s="273"/>
      <c r="I43" s="267"/>
      <c r="J43" s="274"/>
      <c r="K43" s="267"/>
      <c r="M43" s="268" t="s">
        <v>792</v>
      </c>
      <c r="O43" s="256"/>
    </row>
    <row r="44" spans="1:80" ht="22.5" x14ac:dyDescent="0.2">
      <c r="A44" s="257">
        <v>19</v>
      </c>
      <c r="B44" s="258" t="s">
        <v>277</v>
      </c>
      <c r="C44" s="259" t="s">
        <v>278</v>
      </c>
      <c r="D44" s="260" t="s">
        <v>112</v>
      </c>
      <c r="E44" s="261">
        <v>1.6786000000000001</v>
      </c>
      <c r="F44" s="261">
        <v>0</v>
      </c>
      <c r="G44" s="262">
        <f>E44*F44</f>
        <v>0</v>
      </c>
      <c r="H44" s="263">
        <v>1.7</v>
      </c>
      <c r="I44" s="264">
        <f>E44*H44</f>
        <v>2.8536200000000003</v>
      </c>
      <c r="J44" s="263">
        <v>0</v>
      </c>
      <c r="K44" s="264">
        <f>E44*J44</f>
        <v>0</v>
      </c>
      <c r="O44" s="256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6">
        <v>1</v>
      </c>
      <c r="CB44" s="256">
        <v>1</v>
      </c>
    </row>
    <row r="45" spans="1:80" x14ac:dyDescent="0.2">
      <c r="A45" s="265"/>
      <c r="B45" s="269"/>
      <c r="C45" s="326" t="s">
        <v>793</v>
      </c>
      <c r="D45" s="327"/>
      <c r="E45" s="270">
        <v>1.9912000000000001</v>
      </c>
      <c r="F45" s="271"/>
      <c r="G45" s="272"/>
      <c r="H45" s="273"/>
      <c r="I45" s="267"/>
      <c r="J45" s="274"/>
      <c r="K45" s="267"/>
      <c r="M45" s="268" t="s">
        <v>793</v>
      </c>
      <c r="O45" s="256"/>
    </row>
    <row r="46" spans="1:80" x14ac:dyDescent="0.2">
      <c r="A46" s="265"/>
      <c r="B46" s="269"/>
      <c r="C46" s="326" t="s">
        <v>794</v>
      </c>
      <c r="D46" s="327"/>
      <c r="E46" s="270">
        <v>-0.31259999999999999</v>
      </c>
      <c r="F46" s="271"/>
      <c r="G46" s="272"/>
      <c r="H46" s="273"/>
      <c r="I46" s="267"/>
      <c r="J46" s="274"/>
      <c r="K46" s="267"/>
      <c r="M46" s="268" t="s">
        <v>794</v>
      </c>
      <c r="O46" s="256"/>
    </row>
    <row r="47" spans="1:80" x14ac:dyDescent="0.2">
      <c r="A47" s="257">
        <v>20</v>
      </c>
      <c r="B47" s="258" t="s">
        <v>281</v>
      </c>
      <c r="C47" s="259" t="s">
        <v>282</v>
      </c>
      <c r="D47" s="260" t="s">
        <v>112</v>
      </c>
      <c r="E47" s="261">
        <v>0.79649999999999999</v>
      </c>
      <c r="F47" s="261">
        <v>0</v>
      </c>
      <c r="G47" s="262">
        <f>E47*F47</f>
        <v>0</v>
      </c>
      <c r="H47" s="263">
        <v>1.891</v>
      </c>
      <c r="I47" s="264">
        <f>E47*H47</f>
        <v>1.5061815000000001</v>
      </c>
      <c r="J47" s="263">
        <v>0</v>
      </c>
      <c r="K47" s="264">
        <f>E47*J47</f>
        <v>0</v>
      </c>
      <c r="O47" s="256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6">
        <v>1</v>
      </c>
      <c r="CB47" s="256">
        <v>1</v>
      </c>
    </row>
    <row r="48" spans="1:80" x14ac:dyDescent="0.2">
      <c r="A48" s="265"/>
      <c r="B48" s="269"/>
      <c r="C48" s="326" t="s">
        <v>795</v>
      </c>
      <c r="D48" s="327"/>
      <c r="E48" s="270">
        <v>0.79649999999999999</v>
      </c>
      <c r="F48" s="271"/>
      <c r="G48" s="272"/>
      <c r="H48" s="273"/>
      <c r="I48" s="267"/>
      <c r="J48" s="274"/>
      <c r="K48" s="267"/>
      <c r="M48" s="268" t="s">
        <v>795</v>
      </c>
      <c r="O48" s="256"/>
    </row>
    <row r="49" spans="1:80" x14ac:dyDescent="0.2">
      <c r="A49" s="257">
        <v>21</v>
      </c>
      <c r="B49" s="258" t="s">
        <v>796</v>
      </c>
      <c r="C49" s="259" t="s">
        <v>797</v>
      </c>
      <c r="D49" s="260" t="s">
        <v>222</v>
      </c>
      <c r="E49" s="261">
        <v>17.7</v>
      </c>
      <c r="F49" s="261">
        <v>0</v>
      </c>
      <c r="G49" s="262">
        <f>E49*F49</f>
        <v>0</v>
      </c>
      <c r="H49" s="263">
        <v>2.5799999999999998E-3</v>
      </c>
      <c r="I49" s="264">
        <f>E49*H49</f>
        <v>4.5665999999999998E-2</v>
      </c>
      <c r="J49" s="263">
        <v>0</v>
      </c>
      <c r="K49" s="264">
        <f>E49*J49</f>
        <v>0</v>
      </c>
      <c r="O49" s="256">
        <v>2</v>
      </c>
      <c r="AA49" s="231">
        <v>1</v>
      </c>
      <c r="AB49" s="231">
        <v>7</v>
      </c>
      <c r="AC49" s="231">
        <v>7</v>
      </c>
      <c r="AZ49" s="231">
        <v>1</v>
      </c>
      <c r="BA49" s="231">
        <f>IF(AZ49=1,G49,0)</f>
        <v>0</v>
      </c>
      <c r="BB49" s="231">
        <f>IF(AZ49=2,G49,0)</f>
        <v>0</v>
      </c>
      <c r="BC49" s="231">
        <f>IF(AZ49=3,G49,0)</f>
        <v>0</v>
      </c>
      <c r="BD49" s="231">
        <f>IF(AZ49=4,G49,0)</f>
        <v>0</v>
      </c>
      <c r="BE49" s="231">
        <f>IF(AZ49=5,G49,0)</f>
        <v>0</v>
      </c>
      <c r="CA49" s="256">
        <v>1</v>
      </c>
      <c r="CB49" s="256">
        <v>7</v>
      </c>
    </row>
    <row r="50" spans="1:80" x14ac:dyDescent="0.2">
      <c r="A50" s="265"/>
      <c r="B50" s="269"/>
      <c r="C50" s="326" t="s">
        <v>798</v>
      </c>
      <c r="D50" s="327"/>
      <c r="E50" s="270">
        <v>17.7</v>
      </c>
      <c r="F50" s="271"/>
      <c r="G50" s="272"/>
      <c r="H50" s="273"/>
      <c r="I50" s="267"/>
      <c r="J50" s="274"/>
      <c r="K50" s="267"/>
      <c r="M50" s="268" t="s">
        <v>798</v>
      </c>
      <c r="O50" s="256"/>
    </row>
    <row r="51" spans="1:80" x14ac:dyDescent="0.2">
      <c r="A51" s="257">
        <v>22</v>
      </c>
      <c r="B51" s="258" t="s">
        <v>449</v>
      </c>
      <c r="C51" s="259" t="s">
        <v>799</v>
      </c>
      <c r="D51" s="260" t="s">
        <v>538</v>
      </c>
      <c r="E51" s="261">
        <v>1</v>
      </c>
      <c r="F51" s="261">
        <v>0</v>
      </c>
      <c r="G51" s="262">
        <f>E51*F51</f>
        <v>0</v>
      </c>
      <c r="H51" s="263">
        <v>0</v>
      </c>
      <c r="I51" s="264">
        <f>E51*H51</f>
        <v>0</v>
      </c>
      <c r="J51" s="263"/>
      <c r="K51" s="264">
        <f>E51*J51</f>
        <v>0</v>
      </c>
      <c r="O51" s="256">
        <v>2</v>
      </c>
      <c r="AA51" s="231">
        <v>12</v>
      </c>
      <c r="AB51" s="231">
        <v>0</v>
      </c>
      <c r="AC51" s="231">
        <v>34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6">
        <v>12</v>
      </c>
      <c r="CB51" s="256">
        <v>0</v>
      </c>
    </row>
    <row r="52" spans="1:80" x14ac:dyDescent="0.2">
      <c r="A52" s="257">
        <v>23</v>
      </c>
      <c r="B52" s="258" t="s">
        <v>245</v>
      </c>
      <c r="C52" s="259" t="s">
        <v>800</v>
      </c>
      <c r="D52" s="260" t="s">
        <v>222</v>
      </c>
      <c r="E52" s="261">
        <v>12</v>
      </c>
      <c r="F52" s="261">
        <v>0</v>
      </c>
      <c r="G52" s="262">
        <f>E52*F52</f>
        <v>0</v>
      </c>
      <c r="H52" s="263">
        <v>0.05</v>
      </c>
      <c r="I52" s="264">
        <f>E52*H52</f>
        <v>0.60000000000000009</v>
      </c>
      <c r="J52" s="263"/>
      <c r="K52" s="264">
        <f>E52*J52</f>
        <v>0</v>
      </c>
      <c r="O52" s="256">
        <v>2</v>
      </c>
      <c r="AA52" s="231">
        <v>12</v>
      </c>
      <c r="AB52" s="231">
        <v>0</v>
      </c>
      <c r="AC52" s="231">
        <v>35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6">
        <v>12</v>
      </c>
      <c r="CB52" s="256">
        <v>0</v>
      </c>
    </row>
    <row r="53" spans="1:80" ht="22.5" x14ac:dyDescent="0.2">
      <c r="A53" s="257">
        <v>24</v>
      </c>
      <c r="B53" s="258" t="s">
        <v>247</v>
      </c>
      <c r="C53" s="259" t="s">
        <v>801</v>
      </c>
      <c r="D53" s="260" t="s">
        <v>126</v>
      </c>
      <c r="E53" s="261">
        <v>1</v>
      </c>
      <c r="F53" s="261">
        <v>0</v>
      </c>
      <c r="G53" s="262">
        <f>E53*F53</f>
        <v>0</v>
      </c>
      <c r="H53" s="263">
        <v>6.6000000000000003E-2</v>
      </c>
      <c r="I53" s="264">
        <f>E53*H53</f>
        <v>6.6000000000000003E-2</v>
      </c>
      <c r="J53" s="263"/>
      <c r="K53" s="264">
        <f>E53*J53</f>
        <v>0</v>
      </c>
      <c r="O53" s="256">
        <v>2</v>
      </c>
      <c r="AA53" s="231">
        <v>12</v>
      </c>
      <c r="AB53" s="231">
        <v>0</v>
      </c>
      <c r="AC53" s="231">
        <v>36</v>
      </c>
      <c r="AZ53" s="231">
        <v>1</v>
      </c>
      <c r="BA53" s="231">
        <f>IF(AZ53=1,G53,0)</f>
        <v>0</v>
      </c>
      <c r="BB53" s="231">
        <f>IF(AZ53=2,G53,0)</f>
        <v>0</v>
      </c>
      <c r="BC53" s="231">
        <f>IF(AZ53=3,G53,0)</f>
        <v>0</v>
      </c>
      <c r="BD53" s="231">
        <f>IF(AZ53=4,G53,0)</f>
        <v>0</v>
      </c>
      <c r="BE53" s="231">
        <f>IF(AZ53=5,G53,0)</f>
        <v>0</v>
      </c>
      <c r="CA53" s="256">
        <v>12</v>
      </c>
      <c r="CB53" s="256">
        <v>0</v>
      </c>
    </row>
    <row r="54" spans="1:80" x14ac:dyDescent="0.2">
      <c r="A54" s="257">
        <v>25</v>
      </c>
      <c r="B54" s="258" t="s">
        <v>802</v>
      </c>
      <c r="C54" s="259" t="s">
        <v>803</v>
      </c>
      <c r="D54" s="260" t="s">
        <v>126</v>
      </c>
      <c r="E54" s="261">
        <v>1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/>
      <c r="K54" s="264">
        <f>E54*J54</f>
        <v>0</v>
      </c>
      <c r="O54" s="256">
        <v>2</v>
      </c>
      <c r="AA54" s="231">
        <v>3</v>
      </c>
      <c r="AB54" s="231">
        <v>1</v>
      </c>
      <c r="AC54" s="231">
        <v>28651987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3</v>
      </c>
      <c r="CB54" s="256">
        <v>1</v>
      </c>
    </row>
    <row r="55" spans="1:80" x14ac:dyDescent="0.2">
      <c r="A55" s="265"/>
      <c r="B55" s="266"/>
      <c r="C55" s="323" t="s">
        <v>804</v>
      </c>
      <c r="D55" s="324"/>
      <c r="E55" s="324"/>
      <c r="F55" s="324"/>
      <c r="G55" s="325"/>
      <c r="I55" s="267"/>
      <c r="K55" s="267"/>
      <c r="L55" s="268" t="s">
        <v>804</v>
      </c>
      <c r="O55" s="256">
        <v>3</v>
      </c>
    </row>
    <row r="56" spans="1:80" x14ac:dyDescent="0.2">
      <c r="A56" s="257">
        <v>26</v>
      </c>
      <c r="B56" s="258" t="s">
        <v>805</v>
      </c>
      <c r="C56" s="259" t="s">
        <v>806</v>
      </c>
      <c r="D56" s="260" t="s">
        <v>149</v>
      </c>
      <c r="E56" s="261">
        <v>0.7722</v>
      </c>
      <c r="F56" s="261">
        <v>0</v>
      </c>
      <c r="G56" s="262">
        <f>E56*F56</f>
        <v>0</v>
      </c>
      <c r="H56" s="263">
        <v>1</v>
      </c>
      <c r="I56" s="264">
        <f>E56*H56</f>
        <v>0.7722</v>
      </c>
      <c r="J56" s="263"/>
      <c r="K56" s="264">
        <f>E56*J56</f>
        <v>0</v>
      </c>
      <c r="O56" s="256">
        <v>2</v>
      </c>
      <c r="AA56" s="231">
        <v>3</v>
      </c>
      <c r="AB56" s="231">
        <v>1</v>
      </c>
      <c r="AC56" s="231">
        <v>58344169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6">
        <v>3</v>
      </c>
      <c r="CB56" s="256">
        <v>1</v>
      </c>
    </row>
    <row r="57" spans="1:80" x14ac:dyDescent="0.2">
      <c r="A57" s="265"/>
      <c r="B57" s="269"/>
      <c r="C57" s="326" t="s">
        <v>807</v>
      </c>
      <c r="D57" s="327"/>
      <c r="E57" s="270">
        <v>0.7722</v>
      </c>
      <c r="F57" s="271"/>
      <c r="G57" s="272"/>
      <c r="H57" s="273"/>
      <c r="I57" s="267"/>
      <c r="J57" s="274"/>
      <c r="K57" s="267"/>
      <c r="M57" s="268" t="s">
        <v>807</v>
      </c>
      <c r="O57" s="256"/>
    </row>
    <row r="58" spans="1:80" x14ac:dyDescent="0.2">
      <c r="A58" s="275"/>
      <c r="B58" s="276" t="s">
        <v>100</v>
      </c>
      <c r="C58" s="277" t="s">
        <v>616</v>
      </c>
      <c r="D58" s="278"/>
      <c r="E58" s="279"/>
      <c r="F58" s="280"/>
      <c r="G58" s="281">
        <f>SUM(G41:G57)</f>
        <v>0</v>
      </c>
      <c r="H58" s="282"/>
      <c r="I58" s="283">
        <f>SUM(I41:I57)</f>
        <v>5.8436674999999996</v>
      </c>
      <c r="J58" s="282"/>
      <c r="K58" s="283">
        <f>SUM(K41:K57)</f>
        <v>0</v>
      </c>
      <c r="O58" s="256">
        <v>4</v>
      </c>
      <c r="BA58" s="284">
        <f>SUM(BA41:BA57)</f>
        <v>0</v>
      </c>
      <c r="BB58" s="284">
        <f>SUM(BB41:BB57)</f>
        <v>0</v>
      </c>
      <c r="BC58" s="284">
        <f>SUM(BC41:BC57)</f>
        <v>0</v>
      </c>
      <c r="BD58" s="284">
        <f>SUM(BD41:BD57)</f>
        <v>0</v>
      </c>
      <c r="BE58" s="284">
        <f>SUM(BE41:BE57)</f>
        <v>0</v>
      </c>
    </row>
    <row r="59" spans="1:80" x14ac:dyDescent="0.2">
      <c r="A59" s="246" t="s">
        <v>97</v>
      </c>
      <c r="B59" s="247" t="s">
        <v>808</v>
      </c>
      <c r="C59" s="248" t="s">
        <v>809</v>
      </c>
      <c r="D59" s="249"/>
      <c r="E59" s="250"/>
      <c r="F59" s="250"/>
      <c r="G59" s="251"/>
      <c r="H59" s="252"/>
      <c r="I59" s="253"/>
      <c r="J59" s="254"/>
      <c r="K59" s="255"/>
      <c r="O59" s="256">
        <v>1</v>
      </c>
    </row>
    <row r="60" spans="1:80" x14ac:dyDescent="0.2">
      <c r="A60" s="257">
        <v>27</v>
      </c>
      <c r="B60" s="258" t="s">
        <v>811</v>
      </c>
      <c r="C60" s="259" t="s">
        <v>812</v>
      </c>
      <c r="D60" s="260" t="s">
        <v>126</v>
      </c>
      <c r="E60" s="261">
        <v>2</v>
      </c>
      <c r="F60" s="261">
        <v>0</v>
      </c>
      <c r="G60" s="262">
        <f t="shared" ref="G60:G65" si="0">E60*F60</f>
        <v>0</v>
      </c>
      <c r="H60" s="263">
        <v>0</v>
      </c>
      <c r="I60" s="264">
        <f t="shared" ref="I60:I65" si="1">E60*H60</f>
        <v>0</v>
      </c>
      <c r="J60" s="263">
        <v>0</v>
      </c>
      <c r="K60" s="264">
        <f t="shared" ref="K60:K65" si="2">E60*J60</f>
        <v>0</v>
      </c>
      <c r="O60" s="256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ref="BA60:BA65" si="3">IF(AZ60=1,G60,0)</f>
        <v>0</v>
      </c>
      <c r="BB60" s="231">
        <f t="shared" ref="BB60:BB65" si="4">IF(AZ60=2,G60,0)</f>
        <v>0</v>
      </c>
      <c r="BC60" s="231">
        <f t="shared" ref="BC60:BC65" si="5">IF(AZ60=3,G60,0)</f>
        <v>0</v>
      </c>
      <c r="BD60" s="231">
        <f t="shared" ref="BD60:BD65" si="6">IF(AZ60=4,G60,0)</f>
        <v>0</v>
      </c>
      <c r="BE60" s="231">
        <f t="shared" ref="BE60:BE65" si="7">IF(AZ60=5,G60,0)</f>
        <v>0</v>
      </c>
      <c r="CA60" s="256">
        <v>1</v>
      </c>
      <c r="CB60" s="256">
        <v>1</v>
      </c>
    </row>
    <row r="61" spans="1:80" x14ac:dyDescent="0.2">
      <c r="A61" s="257">
        <v>28</v>
      </c>
      <c r="B61" s="258" t="s">
        <v>242</v>
      </c>
      <c r="C61" s="259" t="s">
        <v>813</v>
      </c>
      <c r="D61" s="260" t="s">
        <v>538</v>
      </c>
      <c r="E61" s="261">
        <v>1</v>
      </c>
      <c r="F61" s="261">
        <v>0</v>
      </c>
      <c r="G61" s="262">
        <f t="shared" si="0"/>
        <v>0</v>
      </c>
      <c r="H61" s="263">
        <v>0</v>
      </c>
      <c r="I61" s="264">
        <f t="shared" si="1"/>
        <v>0</v>
      </c>
      <c r="J61" s="263"/>
      <c r="K61" s="264">
        <f t="shared" si="2"/>
        <v>0</v>
      </c>
      <c r="O61" s="256">
        <v>2</v>
      </c>
      <c r="AA61" s="231">
        <v>12</v>
      </c>
      <c r="AB61" s="231">
        <v>0</v>
      </c>
      <c r="AC61" s="231">
        <v>26</v>
      </c>
      <c r="AZ61" s="231">
        <v>1</v>
      </c>
      <c r="BA61" s="231">
        <f t="shared" si="3"/>
        <v>0</v>
      </c>
      <c r="BB61" s="231">
        <f t="shared" si="4"/>
        <v>0</v>
      </c>
      <c r="BC61" s="231">
        <f t="shared" si="5"/>
        <v>0</v>
      </c>
      <c r="BD61" s="231">
        <f t="shared" si="6"/>
        <v>0</v>
      </c>
      <c r="BE61" s="231">
        <f t="shared" si="7"/>
        <v>0</v>
      </c>
      <c r="CA61" s="256">
        <v>12</v>
      </c>
      <c r="CB61" s="256">
        <v>0</v>
      </c>
    </row>
    <row r="62" spans="1:80" x14ac:dyDescent="0.2">
      <c r="A62" s="257">
        <v>29</v>
      </c>
      <c r="B62" s="258" t="s">
        <v>814</v>
      </c>
      <c r="C62" s="259" t="s">
        <v>815</v>
      </c>
      <c r="D62" s="260" t="s">
        <v>126</v>
      </c>
      <c r="E62" s="261">
        <v>2</v>
      </c>
      <c r="F62" s="261">
        <v>0</v>
      </c>
      <c r="G62" s="262">
        <f t="shared" si="0"/>
        <v>0</v>
      </c>
      <c r="H62" s="263">
        <v>2.4289999999999999E-2</v>
      </c>
      <c r="I62" s="264">
        <f t="shared" si="1"/>
        <v>4.8579999999999998E-2</v>
      </c>
      <c r="J62" s="263"/>
      <c r="K62" s="264">
        <f t="shared" si="2"/>
        <v>0</v>
      </c>
      <c r="O62" s="256">
        <v>2</v>
      </c>
      <c r="AA62" s="231">
        <v>3</v>
      </c>
      <c r="AB62" s="231">
        <v>1</v>
      </c>
      <c r="AC62" s="231" t="s">
        <v>814</v>
      </c>
      <c r="AZ62" s="231">
        <v>1</v>
      </c>
      <c r="BA62" s="231">
        <f t="shared" si="3"/>
        <v>0</v>
      </c>
      <c r="BB62" s="231">
        <f t="shared" si="4"/>
        <v>0</v>
      </c>
      <c r="BC62" s="231">
        <f t="shared" si="5"/>
        <v>0</v>
      </c>
      <c r="BD62" s="231">
        <f t="shared" si="6"/>
        <v>0</v>
      </c>
      <c r="BE62" s="231">
        <f t="shared" si="7"/>
        <v>0</v>
      </c>
      <c r="CA62" s="256">
        <v>3</v>
      </c>
      <c r="CB62" s="256">
        <v>1</v>
      </c>
    </row>
    <row r="63" spans="1:80" x14ac:dyDescent="0.2">
      <c r="A63" s="257">
        <v>30</v>
      </c>
      <c r="B63" s="258" t="s">
        <v>816</v>
      </c>
      <c r="C63" s="259" t="s">
        <v>817</v>
      </c>
      <c r="D63" s="260" t="s">
        <v>126</v>
      </c>
      <c r="E63" s="261">
        <v>2</v>
      </c>
      <c r="F63" s="261">
        <v>0</v>
      </c>
      <c r="G63" s="262">
        <f t="shared" si="0"/>
        <v>0</v>
      </c>
      <c r="H63" s="263">
        <v>3.82E-3</v>
      </c>
      <c r="I63" s="264">
        <f t="shared" si="1"/>
        <v>7.6400000000000001E-3</v>
      </c>
      <c r="J63" s="263"/>
      <c r="K63" s="264">
        <f t="shared" si="2"/>
        <v>0</v>
      </c>
      <c r="O63" s="256">
        <v>2</v>
      </c>
      <c r="AA63" s="231">
        <v>3</v>
      </c>
      <c r="AB63" s="231">
        <v>1</v>
      </c>
      <c r="AC63" s="231" t="s">
        <v>816</v>
      </c>
      <c r="AZ63" s="231">
        <v>1</v>
      </c>
      <c r="BA63" s="231">
        <f t="shared" si="3"/>
        <v>0</v>
      </c>
      <c r="BB63" s="231">
        <f t="shared" si="4"/>
        <v>0</v>
      </c>
      <c r="BC63" s="231">
        <f t="shared" si="5"/>
        <v>0</v>
      </c>
      <c r="BD63" s="231">
        <f t="shared" si="6"/>
        <v>0</v>
      </c>
      <c r="BE63" s="231">
        <f t="shared" si="7"/>
        <v>0</v>
      </c>
      <c r="CA63" s="256">
        <v>3</v>
      </c>
      <c r="CB63" s="256">
        <v>1</v>
      </c>
    </row>
    <row r="64" spans="1:80" x14ac:dyDescent="0.2">
      <c r="A64" s="257">
        <v>31</v>
      </c>
      <c r="B64" s="258" t="s">
        <v>818</v>
      </c>
      <c r="C64" s="259" t="s">
        <v>819</v>
      </c>
      <c r="D64" s="260" t="s">
        <v>126</v>
      </c>
      <c r="E64" s="261">
        <v>2</v>
      </c>
      <c r="F64" s="261">
        <v>0</v>
      </c>
      <c r="G64" s="262">
        <f t="shared" si="0"/>
        <v>0</v>
      </c>
      <c r="H64" s="263">
        <v>6.1399999999999996E-3</v>
      </c>
      <c r="I64" s="264">
        <f t="shared" si="1"/>
        <v>1.2279999999999999E-2</v>
      </c>
      <c r="J64" s="263"/>
      <c r="K64" s="264">
        <f t="shared" si="2"/>
        <v>0</v>
      </c>
      <c r="O64" s="256">
        <v>2</v>
      </c>
      <c r="AA64" s="231">
        <v>3</v>
      </c>
      <c r="AB64" s="231">
        <v>1</v>
      </c>
      <c r="AC64" s="231" t="s">
        <v>818</v>
      </c>
      <c r="AZ64" s="231">
        <v>1</v>
      </c>
      <c r="BA64" s="231">
        <f t="shared" si="3"/>
        <v>0</v>
      </c>
      <c r="BB64" s="231">
        <f t="shared" si="4"/>
        <v>0</v>
      </c>
      <c r="BC64" s="231">
        <f t="shared" si="5"/>
        <v>0</v>
      </c>
      <c r="BD64" s="231">
        <f t="shared" si="6"/>
        <v>0</v>
      </c>
      <c r="BE64" s="231">
        <f t="shared" si="7"/>
        <v>0</v>
      </c>
      <c r="CA64" s="256">
        <v>3</v>
      </c>
      <c r="CB64" s="256">
        <v>1</v>
      </c>
    </row>
    <row r="65" spans="1:80" x14ac:dyDescent="0.2">
      <c r="A65" s="257">
        <v>32</v>
      </c>
      <c r="B65" s="258" t="s">
        <v>506</v>
      </c>
      <c r="C65" s="259" t="s">
        <v>820</v>
      </c>
      <c r="D65" s="260" t="s">
        <v>126</v>
      </c>
      <c r="E65" s="261">
        <v>1</v>
      </c>
      <c r="F65" s="261">
        <v>0</v>
      </c>
      <c r="G65" s="262">
        <f t="shared" si="0"/>
        <v>0</v>
      </c>
      <c r="H65" s="263">
        <v>0</v>
      </c>
      <c r="I65" s="264">
        <f t="shared" si="1"/>
        <v>0</v>
      </c>
      <c r="J65" s="263"/>
      <c r="K65" s="264">
        <f t="shared" si="2"/>
        <v>0</v>
      </c>
      <c r="O65" s="256">
        <v>2</v>
      </c>
      <c r="AA65" s="231">
        <v>12</v>
      </c>
      <c r="AB65" s="231">
        <v>1</v>
      </c>
      <c r="AC65" s="231">
        <v>27</v>
      </c>
      <c r="AZ65" s="231">
        <v>1</v>
      </c>
      <c r="BA65" s="231">
        <f t="shared" si="3"/>
        <v>0</v>
      </c>
      <c r="BB65" s="231">
        <f t="shared" si="4"/>
        <v>0</v>
      </c>
      <c r="BC65" s="231">
        <f t="shared" si="5"/>
        <v>0</v>
      </c>
      <c r="BD65" s="231">
        <f t="shared" si="6"/>
        <v>0</v>
      </c>
      <c r="BE65" s="231">
        <f t="shared" si="7"/>
        <v>0</v>
      </c>
      <c r="CA65" s="256">
        <v>12</v>
      </c>
      <c r="CB65" s="256">
        <v>1</v>
      </c>
    </row>
    <row r="66" spans="1:80" ht="67.5" x14ac:dyDescent="0.2">
      <c r="A66" s="265"/>
      <c r="B66" s="266"/>
      <c r="C66" s="323" t="s">
        <v>821</v>
      </c>
      <c r="D66" s="324"/>
      <c r="E66" s="324"/>
      <c r="F66" s="324"/>
      <c r="G66" s="325"/>
      <c r="I66" s="267"/>
      <c r="K66" s="267"/>
      <c r="L66" s="268" t="s">
        <v>821</v>
      </c>
      <c r="O66" s="256">
        <v>3</v>
      </c>
    </row>
    <row r="67" spans="1:80" x14ac:dyDescent="0.2">
      <c r="A67" s="275"/>
      <c r="B67" s="276" t="s">
        <v>100</v>
      </c>
      <c r="C67" s="277" t="s">
        <v>810</v>
      </c>
      <c r="D67" s="278"/>
      <c r="E67" s="279"/>
      <c r="F67" s="280"/>
      <c r="G67" s="281">
        <f>SUM(G59:G66)</f>
        <v>0</v>
      </c>
      <c r="H67" s="282"/>
      <c r="I67" s="283">
        <f>SUM(I59:I66)</f>
        <v>6.8500000000000005E-2</v>
      </c>
      <c r="J67" s="282"/>
      <c r="K67" s="283">
        <f>SUM(K59:K66)</f>
        <v>0</v>
      </c>
      <c r="O67" s="256">
        <v>4</v>
      </c>
      <c r="BA67" s="284">
        <f>SUM(BA59:BA66)</f>
        <v>0</v>
      </c>
      <c r="BB67" s="284">
        <f>SUM(BB59:BB66)</f>
        <v>0</v>
      </c>
      <c r="BC67" s="284">
        <f>SUM(BC59:BC66)</f>
        <v>0</v>
      </c>
      <c r="BD67" s="284">
        <f>SUM(BD59:BD66)</f>
        <v>0</v>
      </c>
      <c r="BE67" s="284">
        <f>SUM(BE59:BE66)</f>
        <v>0</v>
      </c>
    </row>
    <row r="68" spans="1:80" x14ac:dyDescent="0.2">
      <c r="A68" s="246" t="s">
        <v>97</v>
      </c>
      <c r="B68" s="247" t="s">
        <v>234</v>
      </c>
      <c r="C68" s="248" t="s">
        <v>235</v>
      </c>
      <c r="D68" s="249"/>
      <c r="E68" s="250"/>
      <c r="F68" s="250"/>
      <c r="G68" s="251"/>
      <c r="H68" s="252"/>
      <c r="I68" s="253"/>
      <c r="J68" s="254"/>
      <c r="K68" s="255"/>
      <c r="O68" s="256">
        <v>1</v>
      </c>
    </row>
    <row r="69" spans="1:80" x14ac:dyDescent="0.2">
      <c r="A69" s="257">
        <v>33</v>
      </c>
      <c r="B69" s="258" t="s">
        <v>237</v>
      </c>
      <c r="C69" s="259" t="s">
        <v>238</v>
      </c>
      <c r="D69" s="260" t="s">
        <v>131</v>
      </c>
      <c r="E69" s="261">
        <v>15.10690994</v>
      </c>
      <c r="F69" s="261">
        <v>0</v>
      </c>
      <c r="G69" s="262">
        <f>E69*F69</f>
        <v>0</v>
      </c>
      <c r="H69" s="263">
        <v>0</v>
      </c>
      <c r="I69" s="264">
        <f>E69*H69</f>
        <v>0</v>
      </c>
      <c r="J69" s="263"/>
      <c r="K69" s="264">
        <f>E69*J69</f>
        <v>0</v>
      </c>
      <c r="O69" s="256">
        <v>2</v>
      </c>
      <c r="AA69" s="231">
        <v>7</v>
      </c>
      <c r="AB69" s="231">
        <v>1</v>
      </c>
      <c r="AC69" s="231">
        <v>2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6">
        <v>7</v>
      </c>
      <c r="CB69" s="256">
        <v>1</v>
      </c>
    </row>
    <row r="70" spans="1:80" x14ac:dyDescent="0.2">
      <c r="A70" s="275"/>
      <c r="B70" s="276" t="s">
        <v>100</v>
      </c>
      <c r="C70" s="277" t="s">
        <v>236</v>
      </c>
      <c r="D70" s="278"/>
      <c r="E70" s="279"/>
      <c r="F70" s="280"/>
      <c r="G70" s="281">
        <f>SUM(G68:G69)</f>
        <v>0</v>
      </c>
      <c r="H70" s="282"/>
      <c r="I70" s="283">
        <f>SUM(I68:I69)</f>
        <v>0</v>
      </c>
      <c r="J70" s="282"/>
      <c r="K70" s="283">
        <f>SUM(K68:K69)</f>
        <v>0</v>
      </c>
      <c r="O70" s="256">
        <v>4</v>
      </c>
      <c r="BA70" s="284">
        <f>SUM(BA68:BA69)</f>
        <v>0</v>
      </c>
      <c r="BB70" s="284">
        <f>SUM(BB68:BB69)</f>
        <v>0</v>
      </c>
      <c r="BC70" s="284">
        <f>SUM(BC68:BC69)</f>
        <v>0</v>
      </c>
      <c r="BD70" s="284">
        <f>SUM(BD68:BD69)</f>
        <v>0</v>
      </c>
      <c r="BE70" s="284">
        <f>SUM(BE68:BE69)</f>
        <v>0</v>
      </c>
    </row>
    <row r="71" spans="1:80" x14ac:dyDescent="0.2">
      <c r="A71" s="246" t="s">
        <v>97</v>
      </c>
      <c r="B71" s="247" t="s">
        <v>533</v>
      </c>
      <c r="C71" s="248" t="s">
        <v>534</v>
      </c>
      <c r="D71" s="249"/>
      <c r="E71" s="250"/>
      <c r="F71" s="250"/>
      <c r="G71" s="251"/>
      <c r="H71" s="252"/>
      <c r="I71" s="253"/>
      <c r="J71" s="254"/>
      <c r="K71" s="255"/>
      <c r="O71" s="256">
        <v>1</v>
      </c>
    </row>
    <row r="72" spans="1:80" x14ac:dyDescent="0.2">
      <c r="A72" s="257">
        <v>34</v>
      </c>
      <c r="B72" s="258" t="s">
        <v>512</v>
      </c>
      <c r="C72" s="259" t="s">
        <v>822</v>
      </c>
      <c r="D72" s="260" t="s">
        <v>126</v>
      </c>
      <c r="E72" s="261">
        <v>1</v>
      </c>
      <c r="F72" s="261">
        <v>0</v>
      </c>
      <c r="G72" s="262">
        <f>E72*F72</f>
        <v>0</v>
      </c>
      <c r="H72" s="263">
        <v>0</v>
      </c>
      <c r="I72" s="264">
        <f>E72*H72</f>
        <v>0</v>
      </c>
      <c r="J72" s="263"/>
      <c r="K72" s="264">
        <f>E72*J72</f>
        <v>0</v>
      </c>
      <c r="O72" s="256">
        <v>2</v>
      </c>
      <c r="AA72" s="231">
        <v>12</v>
      </c>
      <c r="AB72" s="231">
        <v>0</v>
      </c>
      <c r="AC72" s="231">
        <v>28</v>
      </c>
      <c r="AZ72" s="231">
        <v>4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56">
        <v>12</v>
      </c>
      <c r="CB72" s="256">
        <v>0</v>
      </c>
    </row>
    <row r="73" spans="1:80" x14ac:dyDescent="0.2">
      <c r="A73" s="257">
        <v>35</v>
      </c>
      <c r="B73" s="258" t="s">
        <v>467</v>
      </c>
      <c r="C73" s="259" t="s">
        <v>823</v>
      </c>
      <c r="D73" s="260" t="s">
        <v>126</v>
      </c>
      <c r="E73" s="261">
        <v>1</v>
      </c>
      <c r="F73" s="261">
        <v>0</v>
      </c>
      <c r="G73" s="262">
        <f>E73*F73</f>
        <v>0</v>
      </c>
      <c r="H73" s="263">
        <v>0</v>
      </c>
      <c r="I73" s="264">
        <f>E73*H73</f>
        <v>0</v>
      </c>
      <c r="J73" s="263"/>
      <c r="K73" s="264">
        <f>E73*J73</f>
        <v>0</v>
      </c>
      <c r="O73" s="256">
        <v>2</v>
      </c>
      <c r="AA73" s="231">
        <v>12</v>
      </c>
      <c r="AB73" s="231">
        <v>0</v>
      </c>
      <c r="AC73" s="231">
        <v>29</v>
      </c>
      <c r="AZ73" s="231">
        <v>4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6">
        <v>12</v>
      </c>
      <c r="CB73" s="256">
        <v>0</v>
      </c>
    </row>
    <row r="74" spans="1:80" x14ac:dyDescent="0.2">
      <c r="A74" s="257">
        <v>36</v>
      </c>
      <c r="B74" s="258" t="s">
        <v>352</v>
      </c>
      <c r="C74" s="259" t="s">
        <v>824</v>
      </c>
      <c r="D74" s="260" t="s">
        <v>538</v>
      </c>
      <c r="E74" s="261">
        <v>1</v>
      </c>
      <c r="F74" s="261">
        <v>0</v>
      </c>
      <c r="G74" s="262">
        <f>E74*F74</f>
        <v>0</v>
      </c>
      <c r="H74" s="263">
        <v>0</v>
      </c>
      <c r="I74" s="264">
        <f>E74*H74</f>
        <v>0</v>
      </c>
      <c r="J74" s="263"/>
      <c r="K74" s="264">
        <f>E74*J74</f>
        <v>0</v>
      </c>
      <c r="O74" s="256">
        <v>2</v>
      </c>
      <c r="AA74" s="231">
        <v>12</v>
      </c>
      <c r="AB74" s="231">
        <v>0</v>
      </c>
      <c r="AC74" s="231">
        <v>30</v>
      </c>
      <c r="AZ74" s="231">
        <v>4</v>
      </c>
      <c r="BA74" s="231">
        <f>IF(AZ74=1,G74,0)</f>
        <v>0</v>
      </c>
      <c r="BB74" s="231">
        <f>IF(AZ74=2,G74,0)</f>
        <v>0</v>
      </c>
      <c r="BC74" s="231">
        <f>IF(AZ74=3,G74,0)</f>
        <v>0</v>
      </c>
      <c r="BD74" s="231">
        <f>IF(AZ74=4,G74,0)</f>
        <v>0</v>
      </c>
      <c r="BE74" s="231">
        <f>IF(AZ74=5,G74,0)</f>
        <v>0</v>
      </c>
      <c r="CA74" s="256">
        <v>12</v>
      </c>
      <c r="CB74" s="256">
        <v>0</v>
      </c>
    </row>
    <row r="75" spans="1:80" x14ac:dyDescent="0.2">
      <c r="A75" s="257">
        <v>37</v>
      </c>
      <c r="B75" s="258" t="s">
        <v>354</v>
      </c>
      <c r="C75" s="259" t="s">
        <v>825</v>
      </c>
      <c r="D75" s="260" t="s">
        <v>222</v>
      </c>
      <c r="E75" s="261">
        <v>8</v>
      </c>
      <c r="F75" s="261">
        <v>0</v>
      </c>
      <c r="G75" s="262">
        <f>E75*F75</f>
        <v>0</v>
      </c>
      <c r="H75" s="263">
        <v>0</v>
      </c>
      <c r="I75" s="264">
        <f>E75*H75</f>
        <v>0</v>
      </c>
      <c r="J75" s="263"/>
      <c r="K75" s="264">
        <f>E75*J75</f>
        <v>0</v>
      </c>
      <c r="O75" s="256">
        <v>2</v>
      </c>
      <c r="AA75" s="231">
        <v>12</v>
      </c>
      <c r="AB75" s="231">
        <v>0</v>
      </c>
      <c r="AC75" s="231">
        <v>31</v>
      </c>
      <c r="AZ75" s="231">
        <v>4</v>
      </c>
      <c r="BA75" s="231">
        <f>IF(AZ75=1,G75,0)</f>
        <v>0</v>
      </c>
      <c r="BB75" s="231">
        <f>IF(AZ75=2,G75,0)</f>
        <v>0</v>
      </c>
      <c r="BC75" s="231">
        <f>IF(AZ75=3,G75,0)</f>
        <v>0</v>
      </c>
      <c r="BD75" s="231">
        <f>IF(AZ75=4,G75,0)</f>
        <v>0</v>
      </c>
      <c r="BE75" s="231">
        <f>IF(AZ75=5,G75,0)</f>
        <v>0</v>
      </c>
      <c r="CA75" s="256">
        <v>12</v>
      </c>
      <c r="CB75" s="256">
        <v>0</v>
      </c>
    </row>
    <row r="76" spans="1:80" x14ac:dyDescent="0.2">
      <c r="A76" s="257">
        <v>38</v>
      </c>
      <c r="B76" s="258" t="s">
        <v>435</v>
      </c>
      <c r="C76" s="259" t="s">
        <v>826</v>
      </c>
      <c r="D76" s="260" t="s">
        <v>827</v>
      </c>
      <c r="E76" s="261">
        <v>5</v>
      </c>
      <c r="F76" s="261">
        <v>0</v>
      </c>
      <c r="G76" s="262">
        <f>E76*F76</f>
        <v>0</v>
      </c>
      <c r="H76" s="263">
        <v>0</v>
      </c>
      <c r="I76" s="264">
        <f>E76*H76</f>
        <v>0</v>
      </c>
      <c r="J76" s="263"/>
      <c r="K76" s="264">
        <f>E76*J76</f>
        <v>0</v>
      </c>
      <c r="O76" s="256">
        <v>2</v>
      </c>
      <c r="AA76" s="231">
        <v>12</v>
      </c>
      <c r="AB76" s="231">
        <v>0</v>
      </c>
      <c r="AC76" s="231">
        <v>32</v>
      </c>
      <c r="AZ76" s="231">
        <v>4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6">
        <v>12</v>
      </c>
      <c r="CB76" s="256">
        <v>0</v>
      </c>
    </row>
    <row r="77" spans="1:80" x14ac:dyDescent="0.2">
      <c r="A77" s="275"/>
      <c r="B77" s="276" t="s">
        <v>100</v>
      </c>
      <c r="C77" s="277" t="s">
        <v>535</v>
      </c>
      <c r="D77" s="278"/>
      <c r="E77" s="279"/>
      <c r="F77" s="280"/>
      <c r="G77" s="281">
        <f>SUM(G71:G76)</f>
        <v>0</v>
      </c>
      <c r="H77" s="282"/>
      <c r="I77" s="283">
        <f>SUM(I71:I76)</f>
        <v>0</v>
      </c>
      <c r="J77" s="282"/>
      <c r="K77" s="283">
        <f>SUM(K71:K76)</f>
        <v>0</v>
      </c>
      <c r="O77" s="256">
        <v>4</v>
      </c>
      <c r="BA77" s="284">
        <f>SUM(BA71:BA76)</f>
        <v>0</v>
      </c>
      <c r="BB77" s="284">
        <f>SUM(BB71:BB76)</f>
        <v>0</v>
      </c>
      <c r="BC77" s="284">
        <f>SUM(BC71:BC76)</f>
        <v>0</v>
      </c>
      <c r="BD77" s="284">
        <f>SUM(BD71:BD76)</f>
        <v>0</v>
      </c>
      <c r="BE77" s="284">
        <f>SUM(BE71:BE76)</f>
        <v>0</v>
      </c>
    </row>
    <row r="78" spans="1:80" x14ac:dyDescent="0.2">
      <c r="E78" s="231"/>
    </row>
    <row r="79" spans="1:80" x14ac:dyDescent="0.2">
      <c r="E79" s="231"/>
    </row>
    <row r="80" spans="1:80" x14ac:dyDescent="0.2">
      <c r="E80" s="231"/>
    </row>
    <row r="81" spans="5:5" x14ac:dyDescent="0.2">
      <c r="E81" s="231"/>
    </row>
    <row r="82" spans="5:5" x14ac:dyDescent="0.2">
      <c r="E82" s="231"/>
    </row>
    <row r="83" spans="5:5" x14ac:dyDescent="0.2">
      <c r="E83" s="231"/>
    </row>
    <row r="84" spans="5:5" x14ac:dyDescent="0.2">
      <c r="E84" s="231"/>
    </row>
    <row r="85" spans="5:5" x14ac:dyDescent="0.2">
      <c r="E85" s="231"/>
    </row>
    <row r="86" spans="5:5" x14ac:dyDescent="0.2">
      <c r="E86" s="231"/>
    </row>
    <row r="87" spans="5:5" x14ac:dyDescent="0.2">
      <c r="E87" s="231"/>
    </row>
    <row r="88" spans="5:5" x14ac:dyDescent="0.2">
      <c r="E88" s="231"/>
    </row>
    <row r="89" spans="5:5" x14ac:dyDescent="0.2">
      <c r="E89" s="231"/>
    </row>
    <row r="90" spans="5:5" x14ac:dyDescent="0.2">
      <c r="E90" s="231"/>
    </row>
    <row r="91" spans="5:5" x14ac:dyDescent="0.2">
      <c r="E91" s="231"/>
    </row>
    <row r="92" spans="5:5" x14ac:dyDescent="0.2">
      <c r="E92" s="231"/>
    </row>
    <row r="93" spans="5:5" x14ac:dyDescent="0.2">
      <c r="E93" s="231"/>
    </row>
    <row r="94" spans="5:5" x14ac:dyDescent="0.2">
      <c r="E94" s="231"/>
    </row>
    <row r="95" spans="5:5" x14ac:dyDescent="0.2">
      <c r="E95" s="231"/>
    </row>
    <row r="96" spans="5:5" x14ac:dyDescent="0.2">
      <c r="E96" s="231"/>
    </row>
    <row r="97" spans="1:7" x14ac:dyDescent="0.2">
      <c r="E97" s="231"/>
    </row>
    <row r="98" spans="1:7" x14ac:dyDescent="0.2">
      <c r="E98" s="231"/>
    </row>
    <row r="99" spans="1:7" x14ac:dyDescent="0.2">
      <c r="E99" s="231"/>
    </row>
    <row r="100" spans="1:7" x14ac:dyDescent="0.2">
      <c r="E100" s="231"/>
    </row>
    <row r="101" spans="1:7" x14ac:dyDescent="0.2">
      <c r="A101" s="274"/>
      <c r="B101" s="274"/>
      <c r="C101" s="274"/>
      <c r="D101" s="274"/>
      <c r="E101" s="274"/>
      <c r="F101" s="274"/>
      <c r="G101" s="274"/>
    </row>
    <row r="102" spans="1:7" x14ac:dyDescent="0.2">
      <c r="A102" s="274"/>
      <c r="B102" s="274"/>
      <c r="C102" s="274"/>
      <c r="D102" s="274"/>
      <c r="E102" s="274"/>
      <c r="F102" s="274"/>
      <c r="G102" s="274"/>
    </row>
    <row r="103" spans="1:7" x14ac:dyDescent="0.2">
      <c r="A103" s="274"/>
      <c r="B103" s="274"/>
      <c r="C103" s="274"/>
      <c r="D103" s="274"/>
      <c r="E103" s="274"/>
      <c r="F103" s="274"/>
      <c r="G103" s="274"/>
    </row>
    <row r="104" spans="1:7" x14ac:dyDescent="0.2">
      <c r="A104" s="274"/>
      <c r="B104" s="274"/>
      <c r="C104" s="274"/>
      <c r="D104" s="274"/>
      <c r="E104" s="274"/>
      <c r="F104" s="274"/>
      <c r="G104" s="274"/>
    </row>
    <row r="105" spans="1:7" x14ac:dyDescent="0.2">
      <c r="E105" s="231"/>
    </row>
    <row r="106" spans="1:7" x14ac:dyDescent="0.2">
      <c r="E106" s="231"/>
    </row>
    <row r="107" spans="1:7" x14ac:dyDescent="0.2">
      <c r="E107" s="231"/>
    </row>
    <row r="108" spans="1:7" x14ac:dyDescent="0.2">
      <c r="E108" s="231"/>
    </row>
    <row r="109" spans="1:7" x14ac:dyDescent="0.2">
      <c r="E109" s="231"/>
    </row>
    <row r="110" spans="1:7" x14ac:dyDescent="0.2">
      <c r="E110" s="231"/>
    </row>
    <row r="111" spans="1:7" x14ac:dyDescent="0.2">
      <c r="E111" s="231"/>
    </row>
    <row r="112" spans="1:7" x14ac:dyDescent="0.2">
      <c r="E112" s="231"/>
    </row>
    <row r="113" spans="5:5" x14ac:dyDescent="0.2">
      <c r="E113" s="231"/>
    </row>
    <row r="114" spans="5:5" x14ac:dyDescent="0.2">
      <c r="E114" s="231"/>
    </row>
    <row r="115" spans="5:5" x14ac:dyDescent="0.2">
      <c r="E115" s="231"/>
    </row>
    <row r="116" spans="5:5" x14ac:dyDescent="0.2">
      <c r="E116" s="231"/>
    </row>
    <row r="117" spans="5:5" x14ac:dyDescent="0.2">
      <c r="E117" s="231"/>
    </row>
    <row r="118" spans="5:5" x14ac:dyDescent="0.2">
      <c r="E118" s="231"/>
    </row>
    <row r="119" spans="5:5" x14ac:dyDescent="0.2">
      <c r="E119" s="231"/>
    </row>
    <row r="120" spans="5:5" x14ac:dyDescent="0.2">
      <c r="E120" s="231"/>
    </row>
    <row r="121" spans="5:5" x14ac:dyDescent="0.2">
      <c r="E121" s="231"/>
    </row>
    <row r="122" spans="5:5" x14ac:dyDescent="0.2">
      <c r="E122" s="231"/>
    </row>
    <row r="123" spans="5:5" x14ac:dyDescent="0.2">
      <c r="E123" s="231"/>
    </row>
    <row r="124" spans="5:5" x14ac:dyDescent="0.2">
      <c r="E124" s="231"/>
    </row>
    <row r="125" spans="5:5" x14ac:dyDescent="0.2">
      <c r="E125" s="231"/>
    </row>
    <row r="126" spans="5:5" x14ac:dyDescent="0.2">
      <c r="E126" s="231"/>
    </row>
    <row r="127" spans="5:5" x14ac:dyDescent="0.2">
      <c r="E127" s="231"/>
    </row>
    <row r="128" spans="5:5" x14ac:dyDescent="0.2">
      <c r="E128" s="231"/>
    </row>
    <row r="129" spans="1:7" x14ac:dyDescent="0.2">
      <c r="E129" s="231"/>
    </row>
    <row r="130" spans="1:7" x14ac:dyDescent="0.2">
      <c r="E130" s="231"/>
    </row>
    <row r="131" spans="1:7" x14ac:dyDescent="0.2">
      <c r="E131" s="231"/>
    </row>
    <row r="132" spans="1:7" x14ac:dyDescent="0.2">
      <c r="E132" s="231"/>
    </row>
    <row r="133" spans="1:7" x14ac:dyDescent="0.2">
      <c r="E133" s="231"/>
    </row>
    <row r="134" spans="1:7" x14ac:dyDescent="0.2">
      <c r="E134" s="231"/>
    </row>
    <row r="135" spans="1:7" x14ac:dyDescent="0.2">
      <c r="E135" s="231"/>
    </row>
    <row r="136" spans="1:7" x14ac:dyDescent="0.2">
      <c r="A136" s="285"/>
      <c r="B136" s="285"/>
    </row>
    <row r="137" spans="1:7" x14ac:dyDescent="0.2">
      <c r="A137" s="274"/>
      <c r="B137" s="274"/>
      <c r="C137" s="286"/>
      <c r="D137" s="286"/>
      <c r="E137" s="287"/>
      <c r="F137" s="286"/>
      <c r="G137" s="288"/>
    </row>
    <row r="138" spans="1:7" x14ac:dyDescent="0.2">
      <c r="A138" s="289"/>
      <c r="B138" s="289"/>
      <c r="C138" s="274"/>
      <c r="D138" s="274"/>
      <c r="E138" s="290"/>
      <c r="F138" s="274"/>
      <c r="G138" s="274"/>
    </row>
    <row r="139" spans="1:7" x14ac:dyDescent="0.2">
      <c r="A139" s="274"/>
      <c r="B139" s="274"/>
      <c r="C139" s="274"/>
      <c r="D139" s="274"/>
      <c r="E139" s="290"/>
      <c r="F139" s="274"/>
      <c r="G139" s="274"/>
    </row>
    <row r="140" spans="1:7" x14ac:dyDescent="0.2">
      <c r="A140" s="274"/>
      <c r="B140" s="274"/>
      <c r="C140" s="274"/>
      <c r="D140" s="274"/>
      <c r="E140" s="290"/>
      <c r="F140" s="274"/>
      <c r="G140" s="274"/>
    </row>
    <row r="141" spans="1:7" x14ac:dyDescent="0.2">
      <c r="A141" s="274"/>
      <c r="B141" s="274"/>
      <c r="C141" s="274"/>
      <c r="D141" s="274"/>
      <c r="E141" s="290"/>
      <c r="F141" s="274"/>
      <c r="G141" s="274"/>
    </row>
    <row r="142" spans="1:7" x14ac:dyDescent="0.2">
      <c r="A142" s="274"/>
      <c r="B142" s="274"/>
      <c r="C142" s="274"/>
      <c r="D142" s="274"/>
      <c r="E142" s="290"/>
      <c r="F142" s="274"/>
      <c r="G142" s="274"/>
    </row>
    <row r="143" spans="1:7" x14ac:dyDescent="0.2">
      <c r="A143" s="274"/>
      <c r="B143" s="274"/>
      <c r="C143" s="274"/>
      <c r="D143" s="274"/>
      <c r="E143" s="290"/>
      <c r="F143" s="274"/>
      <c r="G143" s="274"/>
    </row>
    <row r="144" spans="1:7" x14ac:dyDescent="0.2">
      <c r="A144" s="274"/>
      <c r="B144" s="274"/>
      <c r="C144" s="274"/>
      <c r="D144" s="274"/>
      <c r="E144" s="290"/>
      <c r="F144" s="274"/>
      <c r="G144" s="274"/>
    </row>
    <row r="145" spans="1:7" x14ac:dyDescent="0.2">
      <c r="A145" s="274"/>
      <c r="B145" s="274"/>
      <c r="C145" s="274"/>
      <c r="D145" s="274"/>
      <c r="E145" s="290"/>
      <c r="F145" s="274"/>
      <c r="G145" s="274"/>
    </row>
    <row r="146" spans="1:7" x14ac:dyDescent="0.2">
      <c r="A146" s="274"/>
      <c r="B146" s="274"/>
      <c r="C146" s="274"/>
      <c r="D146" s="274"/>
      <c r="E146" s="290"/>
      <c r="F146" s="274"/>
      <c r="G146" s="274"/>
    </row>
    <row r="147" spans="1:7" x14ac:dyDescent="0.2">
      <c r="A147" s="274"/>
      <c r="B147" s="274"/>
      <c r="C147" s="274"/>
      <c r="D147" s="274"/>
      <c r="E147" s="290"/>
      <c r="F147" s="274"/>
      <c r="G147" s="274"/>
    </row>
    <row r="148" spans="1:7" x14ac:dyDescent="0.2">
      <c r="A148" s="274"/>
      <c r="B148" s="274"/>
      <c r="C148" s="274"/>
      <c r="D148" s="274"/>
      <c r="E148" s="290"/>
      <c r="F148" s="274"/>
      <c r="G148" s="274"/>
    </row>
    <row r="149" spans="1:7" x14ac:dyDescent="0.2">
      <c r="A149" s="274"/>
      <c r="B149" s="274"/>
      <c r="C149" s="274"/>
      <c r="D149" s="274"/>
      <c r="E149" s="290"/>
      <c r="F149" s="274"/>
      <c r="G149" s="274"/>
    </row>
    <row r="150" spans="1:7" x14ac:dyDescent="0.2">
      <c r="A150" s="274"/>
      <c r="B150" s="274"/>
      <c r="C150" s="274"/>
      <c r="D150" s="274"/>
      <c r="E150" s="290"/>
      <c r="F150" s="274"/>
      <c r="G150" s="274"/>
    </row>
  </sheetData>
  <mergeCells count="23">
    <mergeCell ref="C11:D11"/>
    <mergeCell ref="C14:D14"/>
    <mergeCell ref="C17:D17"/>
    <mergeCell ref="A1:G1"/>
    <mergeCell ref="A3:B3"/>
    <mergeCell ref="A4:B4"/>
    <mergeCell ref="E4:G4"/>
    <mergeCell ref="C9:D9"/>
    <mergeCell ref="C22:D22"/>
    <mergeCell ref="C26:D26"/>
    <mergeCell ref="C28:D28"/>
    <mergeCell ref="C32:D32"/>
    <mergeCell ref="C34:D34"/>
    <mergeCell ref="C50:D50"/>
    <mergeCell ref="C55:G55"/>
    <mergeCell ref="C57:D57"/>
    <mergeCell ref="C66:G66"/>
    <mergeCell ref="C38:G38"/>
    <mergeCell ref="C39:D39"/>
    <mergeCell ref="C43:D43"/>
    <mergeCell ref="C45:D45"/>
    <mergeCell ref="C46:D46"/>
    <mergeCell ref="C48:D4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28" zoomScaleNormal="100" workbookViewId="0">
      <selection sqref="A1:G1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3" t="s">
        <v>101</v>
      </c>
      <c r="B1" s="94"/>
      <c r="C1" s="94"/>
      <c r="D1" s="94"/>
      <c r="E1" s="94"/>
      <c r="F1" s="94"/>
      <c r="G1" s="94"/>
    </row>
    <row r="2" spans="1:57" ht="12.75" customHeight="1" x14ac:dyDescent="0.2">
      <c r="A2" s="95" t="s">
        <v>32</v>
      </c>
      <c r="B2" s="96"/>
      <c r="C2" s="97">
        <v>2015200005</v>
      </c>
      <c r="D2" s="97" t="s">
        <v>107</v>
      </c>
      <c r="E2" s="96"/>
      <c r="F2" s="98" t="s">
        <v>33</v>
      </c>
      <c r="G2" s="99"/>
    </row>
    <row r="3" spans="1:57" ht="3" hidden="1" customHeight="1" x14ac:dyDescent="0.2">
      <c r="A3" s="100"/>
      <c r="B3" s="101"/>
      <c r="C3" s="102"/>
      <c r="D3" s="102"/>
      <c r="E3" s="101"/>
      <c r="F3" s="103"/>
      <c r="G3" s="104"/>
    </row>
    <row r="4" spans="1:57" ht="12" customHeight="1" x14ac:dyDescent="0.2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57" ht="12.95" customHeight="1" x14ac:dyDescent="0.2">
      <c r="A5" s="107" t="s">
        <v>106</v>
      </c>
      <c r="B5" s="108"/>
      <c r="C5" s="109" t="s">
        <v>107</v>
      </c>
      <c r="D5" s="110"/>
      <c r="E5" s="111"/>
      <c r="F5" s="103" t="s">
        <v>36</v>
      </c>
      <c r="G5" s="104"/>
    </row>
    <row r="6" spans="1:57" ht="12.95" customHeight="1" x14ac:dyDescent="0.2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57" ht="12.95" customHeight="1" x14ac:dyDescent="0.2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57" x14ac:dyDescent="0.2">
      <c r="A8" s="120" t="s">
        <v>40</v>
      </c>
      <c r="B8" s="103"/>
      <c r="C8" s="309"/>
      <c r="D8" s="309"/>
      <c r="E8" s="310"/>
      <c r="F8" s="121" t="s">
        <v>41</v>
      </c>
      <c r="G8" s="122"/>
      <c r="H8" s="123"/>
      <c r="I8" s="124"/>
    </row>
    <row r="9" spans="1:57" x14ac:dyDescent="0.2">
      <c r="A9" s="120" t="s">
        <v>42</v>
      </c>
      <c r="B9" s="103"/>
      <c r="C9" s="309"/>
      <c r="D9" s="309"/>
      <c r="E9" s="310"/>
      <c r="F9" s="103"/>
      <c r="G9" s="125"/>
      <c r="H9" s="126"/>
    </row>
    <row r="10" spans="1:57" x14ac:dyDescent="0.2">
      <c r="A10" s="120" t="s">
        <v>43</v>
      </c>
      <c r="B10" s="103"/>
      <c r="C10" s="309"/>
      <c r="D10" s="309"/>
      <c r="E10" s="309"/>
      <c r="F10" s="127"/>
      <c r="G10" s="128"/>
      <c r="H10" s="129"/>
    </row>
    <row r="11" spans="1:57" ht="13.5" customHeight="1" x14ac:dyDescent="0.2">
      <c r="A11" s="120" t="s">
        <v>44</v>
      </c>
      <c r="B11" s="103"/>
      <c r="C11" s="309"/>
      <c r="D11" s="309"/>
      <c r="E11" s="309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57" ht="12.75" customHeight="1" x14ac:dyDescent="0.2">
      <c r="A12" s="133" t="s">
        <v>46</v>
      </c>
      <c r="B12" s="101"/>
      <c r="C12" s="311"/>
      <c r="D12" s="311"/>
      <c r="E12" s="311"/>
      <c r="F12" s="134" t="s">
        <v>47</v>
      </c>
      <c r="G12" s="135"/>
      <c r="H12" s="126"/>
    </row>
    <row r="13" spans="1:57" ht="28.5" customHeight="1" thickBot="1" x14ac:dyDescent="0.25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57" ht="17.25" customHeight="1" thickBot="1" x14ac:dyDescent="0.25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57" ht="15.95" customHeight="1" x14ac:dyDescent="0.2">
      <c r="A15" s="145"/>
      <c r="B15" s="146" t="s">
        <v>51</v>
      </c>
      <c r="C15" s="147">
        <f>'SO01 2015200005 Rek'!E32</f>
        <v>0</v>
      </c>
      <c r="D15" s="148" t="str">
        <f>'SO01 2015200005 Rek'!A37</f>
        <v>Ztížené výrobní podmínky</v>
      </c>
      <c r="E15" s="149"/>
      <c r="F15" s="150"/>
      <c r="G15" s="147">
        <f>'SO01 2015200005 Rek'!I37</f>
        <v>0</v>
      </c>
    </row>
    <row r="16" spans="1:57" ht="15.95" customHeight="1" x14ac:dyDescent="0.2">
      <c r="A16" s="145" t="s">
        <v>52</v>
      </c>
      <c r="B16" s="146" t="s">
        <v>53</v>
      </c>
      <c r="C16" s="147">
        <f>'SO01 2015200005 Rek'!F32</f>
        <v>0</v>
      </c>
      <c r="D16" s="100" t="str">
        <f>'SO01 2015200005 Rek'!A38</f>
        <v>Oborová přirážka</v>
      </c>
      <c r="E16" s="151"/>
      <c r="F16" s="152"/>
      <c r="G16" s="147">
        <f>'SO01 2015200005 Rek'!I38</f>
        <v>0</v>
      </c>
    </row>
    <row r="17" spans="1:7" ht="15.95" customHeight="1" x14ac:dyDescent="0.2">
      <c r="A17" s="145" t="s">
        <v>54</v>
      </c>
      <c r="B17" s="146" t="s">
        <v>55</v>
      </c>
      <c r="C17" s="147">
        <f>'SO01 2015200005 Rek'!H32</f>
        <v>0</v>
      </c>
      <c r="D17" s="100" t="str">
        <f>'SO01 2015200005 Rek'!A39</f>
        <v>Přesun stavebních kapacit</v>
      </c>
      <c r="E17" s="151"/>
      <c r="F17" s="152"/>
      <c r="G17" s="147">
        <f>'SO01 2015200005 Rek'!I39</f>
        <v>0</v>
      </c>
    </row>
    <row r="18" spans="1:7" ht="15.95" customHeight="1" x14ac:dyDescent="0.2">
      <c r="A18" s="153" t="s">
        <v>56</v>
      </c>
      <c r="B18" s="154" t="s">
        <v>57</v>
      </c>
      <c r="C18" s="147">
        <f>'SO01 2015200005 Rek'!G32</f>
        <v>0</v>
      </c>
      <c r="D18" s="100" t="str">
        <f>'SO01 2015200005 Rek'!A40</f>
        <v>Mimostaveništní doprava</v>
      </c>
      <c r="E18" s="151"/>
      <c r="F18" s="152"/>
      <c r="G18" s="147">
        <f>'SO01 2015200005 Rek'!I40</f>
        <v>0</v>
      </c>
    </row>
    <row r="19" spans="1:7" ht="15.95" customHeight="1" x14ac:dyDescent="0.2">
      <c r="A19" s="155" t="s">
        <v>58</v>
      </c>
      <c r="B19" s="146"/>
      <c r="C19" s="147">
        <f>SUM(C15:C18)</f>
        <v>0</v>
      </c>
      <c r="D19" s="100" t="str">
        <f>'SO01 2015200005 Rek'!A41</f>
        <v>Zařízení staveniště</v>
      </c>
      <c r="E19" s="151"/>
      <c r="F19" s="152"/>
      <c r="G19" s="147">
        <f>'SO01 2015200005 Rek'!I41</f>
        <v>0</v>
      </c>
    </row>
    <row r="20" spans="1:7" ht="15.95" customHeight="1" x14ac:dyDescent="0.2">
      <c r="A20" s="155"/>
      <c r="B20" s="146"/>
      <c r="C20" s="147"/>
      <c r="D20" s="100" t="str">
        <f>'SO01 2015200005 Rek'!A42</f>
        <v>Provoz investora</v>
      </c>
      <c r="E20" s="151"/>
      <c r="F20" s="152"/>
      <c r="G20" s="147">
        <f>'SO01 2015200005 Rek'!I42</f>
        <v>0</v>
      </c>
    </row>
    <row r="21" spans="1:7" ht="15.95" customHeight="1" x14ac:dyDescent="0.2">
      <c r="A21" s="155" t="s">
        <v>29</v>
      </c>
      <c r="B21" s="146"/>
      <c r="C21" s="147">
        <f>'SO01 2015200005 Rek'!I32</f>
        <v>0</v>
      </c>
      <c r="D21" s="100" t="str">
        <f>'SO01 2015200005 Rek'!A43</f>
        <v>Kompletační činnost (IČD)</v>
      </c>
      <c r="E21" s="151"/>
      <c r="F21" s="152"/>
      <c r="G21" s="147">
        <f>'SO01 2015200005 Rek'!I43</f>
        <v>0</v>
      </c>
    </row>
    <row r="22" spans="1:7" ht="15.95" customHeight="1" x14ac:dyDescent="0.2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95" customHeight="1" thickBot="1" x14ac:dyDescent="0.25">
      <c r="A23" s="312" t="s">
        <v>61</v>
      </c>
      <c r="B23" s="313"/>
      <c r="C23" s="157">
        <f>C22+G23</f>
        <v>0</v>
      </c>
      <c r="D23" s="158" t="s">
        <v>62</v>
      </c>
      <c r="E23" s="159"/>
      <c r="F23" s="160"/>
      <c r="G23" s="147">
        <f>'SO01 2015200005 Rek'!H45</f>
        <v>0</v>
      </c>
    </row>
    <row r="24" spans="1:7" x14ac:dyDescent="0.2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x14ac:dyDescent="0.2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 x14ac:dyDescent="0.2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x14ac:dyDescent="0.2">
      <c r="A27" s="156"/>
      <c r="B27" s="170"/>
      <c r="C27" s="166"/>
      <c r="D27" s="126"/>
      <c r="F27" s="167"/>
      <c r="G27" s="168"/>
    </row>
    <row r="28" spans="1:7" x14ac:dyDescent="0.2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 x14ac:dyDescent="0.2">
      <c r="A29" s="156"/>
      <c r="B29" s="126"/>
      <c r="C29" s="172"/>
      <c r="D29" s="173"/>
      <c r="E29" s="172"/>
      <c r="F29" s="126"/>
      <c r="G29" s="168"/>
    </row>
    <row r="30" spans="1:7" x14ac:dyDescent="0.2">
      <c r="A30" s="174" t="s">
        <v>11</v>
      </c>
      <c r="B30" s="175"/>
      <c r="C30" s="176">
        <v>21</v>
      </c>
      <c r="D30" s="175" t="s">
        <v>70</v>
      </c>
      <c r="E30" s="177"/>
      <c r="F30" s="304">
        <f>C23-F32</f>
        <v>0</v>
      </c>
      <c r="G30" s="305"/>
    </row>
    <row r="31" spans="1:7" x14ac:dyDescent="0.2">
      <c r="A31" s="174" t="s">
        <v>71</v>
      </c>
      <c r="B31" s="175"/>
      <c r="C31" s="176">
        <f>C30</f>
        <v>21</v>
      </c>
      <c r="D31" s="175" t="s">
        <v>72</v>
      </c>
      <c r="E31" s="177"/>
      <c r="F31" s="304">
        <f>ROUND(PRODUCT(F30,C31/100),0)</f>
        <v>0</v>
      </c>
      <c r="G31" s="305"/>
    </row>
    <row r="32" spans="1:7" x14ac:dyDescent="0.2">
      <c r="A32" s="174" t="s">
        <v>11</v>
      </c>
      <c r="B32" s="175"/>
      <c r="C32" s="176">
        <v>0</v>
      </c>
      <c r="D32" s="175" t="s">
        <v>72</v>
      </c>
      <c r="E32" s="177"/>
      <c r="F32" s="304">
        <v>0</v>
      </c>
      <c r="G32" s="305"/>
    </row>
    <row r="33" spans="1:8" x14ac:dyDescent="0.2">
      <c r="A33" s="174" t="s">
        <v>71</v>
      </c>
      <c r="B33" s="178"/>
      <c r="C33" s="179">
        <f>C32</f>
        <v>0</v>
      </c>
      <c r="D33" s="175" t="s">
        <v>72</v>
      </c>
      <c r="E33" s="152"/>
      <c r="F33" s="304">
        <f>ROUND(PRODUCT(F32,C33/100),0)</f>
        <v>0</v>
      </c>
      <c r="G33" s="305"/>
    </row>
    <row r="34" spans="1:8" s="183" customFormat="1" ht="19.5" customHeight="1" thickBot="1" x14ac:dyDescent="0.3">
      <c r="A34" s="180" t="s">
        <v>73</v>
      </c>
      <c r="B34" s="181"/>
      <c r="C34" s="181"/>
      <c r="D34" s="181"/>
      <c r="E34" s="182"/>
      <c r="F34" s="306">
        <f>ROUND(SUM(F30:F33),0)</f>
        <v>0</v>
      </c>
      <c r="G34" s="307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8"/>
      <c r="C37" s="308"/>
      <c r="D37" s="308"/>
      <c r="E37" s="308"/>
      <c r="F37" s="308"/>
      <c r="G37" s="308"/>
      <c r="H37" s="1" t="s">
        <v>1</v>
      </c>
    </row>
    <row r="38" spans="1:8" ht="12.75" customHeight="1" x14ac:dyDescent="0.2">
      <c r="A38" s="184"/>
      <c r="B38" s="308"/>
      <c r="C38" s="308"/>
      <c r="D38" s="308"/>
      <c r="E38" s="308"/>
      <c r="F38" s="308"/>
      <c r="G38" s="308"/>
      <c r="H38" s="1" t="s">
        <v>1</v>
      </c>
    </row>
    <row r="39" spans="1:8" x14ac:dyDescent="0.2">
      <c r="A39" s="184"/>
      <c r="B39" s="308"/>
      <c r="C39" s="308"/>
      <c r="D39" s="308"/>
      <c r="E39" s="308"/>
      <c r="F39" s="308"/>
      <c r="G39" s="308"/>
      <c r="H39" s="1" t="s">
        <v>1</v>
      </c>
    </row>
    <row r="40" spans="1:8" x14ac:dyDescent="0.2">
      <c r="A40" s="184"/>
      <c r="B40" s="308"/>
      <c r="C40" s="308"/>
      <c r="D40" s="308"/>
      <c r="E40" s="308"/>
      <c r="F40" s="308"/>
      <c r="G40" s="308"/>
      <c r="H40" s="1" t="s">
        <v>1</v>
      </c>
    </row>
    <row r="41" spans="1:8" x14ac:dyDescent="0.2">
      <c r="A41" s="184"/>
      <c r="B41" s="308"/>
      <c r="C41" s="308"/>
      <c r="D41" s="308"/>
      <c r="E41" s="308"/>
      <c r="F41" s="308"/>
      <c r="G41" s="308"/>
      <c r="H41" s="1" t="s">
        <v>1</v>
      </c>
    </row>
    <row r="42" spans="1:8" x14ac:dyDescent="0.2">
      <c r="A42" s="184"/>
      <c r="B42" s="308"/>
      <c r="C42" s="308"/>
      <c r="D42" s="308"/>
      <c r="E42" s="308"/>
      <c r="F42" s="308"/>
      <c r="G42" s="308"/>
      <c r="H42" s="1" t="s">
        <v>1</v>
      </c>
    </row>
    <row r="43" spans="1:8" x14ac:dyDescent="0.2">
      <c r="A43" s="184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 x14ac:dyDescent="0.2">
      <c r="A44" s="184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 x14ac:dyDescent="0.2">
      <c r="A45" s="184"/>
      <c r="B45" s="308"/>
      <c r="C45" s="308"/>
      <c r="D45" s="308"/>
      <c r="E45" s="308"/>
      <c r="F45" s="308"/>
      <c r="G45" s="308"/>
      <c r="H45" s="1" t="s">
        <v>1</v>
      </c>
    </row>
    <row r="46" spans="1:8" x14ac:dyDescent="0.2">
      <c r="B46" s="303"/>
      <c r="C46" s="303"/>
      <c r="D46" s="303"/>
      <c r="E46" s="303"/>
      <c r="F46" s="303"/>
      <c r="G46" s="303"/>
    </row>
    <row r="47" spans="1:8" x14ac:dyDescent="0.2">
      <c r="B47" s="303"/>
      <c r="C47" s="303"/>
      <c r="D47" s="303"/>
      <c r="E47" s="303"/>
      <c r="F47" s="303"/>
      <c r="G47" s="303"/>
    </row>
    <row r="48" spans="1:8" x14ac:dyDescent="0.2">
      <c r="B48" s="303"/>
      <c r="C48" s="303"/>
      <c r="D48" s="303"/>
      <c r="E48" s="303"/>
      <c r="F48" s="303"/>
      <c r="G48" s="303"/>
    </row>
    <row r="49" spans="2:7" x14ac:dyDescent="0.2">
      <c r="B49" s="303"/>
      <c r="C49" s="303"/>
      <c r="D49" s="303"/>
      <c r="E49" s="303"/>
      <c r="F49" s="303"/>
      <c r="G49" s="303"/>
    </row>
    <row r="50" spans="2:7" x14ac:dyDescent="0.2">
      <c r="B50" s="303"/>
      <c r="C50" s="303"/>
      <c r="D50" s="303"/>
      <c r="E50" s="303"/>
      <c r="F50" s="303"/>
      <c r="G50" s="303"/>
    </row>
    <row r="51" spans="2:7" x14ac:dyDescent="0.2">
      <c r="B51" s="303"/>
      <c r="C51" s="303"/>
      <c r="D51" s="303"/>
      <c r="E51" s="303"/>
      <c r="F51" s="303"/>
      <c r="G51" s="30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6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4" t="s">
        <v>2</v>
      </c>
      <c r="B1" s="315"/>
      <c r="C1" s="185" t="s">
        <v>105</v>
      </c>
      <c r="D1" s="186"/>
      <c r="E1" s="187"/>
      <c r="F1" s="186"/>
      <c r="G1" s="188" t="s">
        <v>75</v>
      </c>
      <c r="H1" s="189">
        <v>2015200005</v>
      </c>
      <c r="I1" s="190"/>
    </row>
    <row r="2" spans="1:9" ht="13.5" thickBot="1" x14ac:dyDescent="0.25">
      <c r="A2" s="316" t="s">
        <v>76</v>
      </c>
      <c r="B2" s="317"/>
      <c r="C2" s="191" t="s">
        <v>108</v>
      </c>
      <c r="D2" s="192"/>
      <c r="E2" s="193"/>
      <c r="F2" s="192"/>
      <c r="G2" s="318" t="s">
        <v>107</v>
      </c>
      <c r="H2" s="319"/>
      <c r="I2" s="320"/>
    </row>
    <row r="3" spans="1:9" ht="13.5" thickTop="1" x14ac:dyDescent="0.2">
      <c r="F3" s="126"/>
    </row>
    <row r="4" spans="1:9" ht="19.5" customHeight="1" x14ac:dyDescent="0.25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spans="1:9" ht="13.5" thickBot="1" x14ac:dyDescent="0.25"/>
    <row r="6" spans="1:9" s="126" customFormat="1" ht="13.5" thickBot="1" x14ac:dyDescent="0.25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x14ac:dyDescent="0.2">
      <c r="A7" s="291" t="str">
        <f>'SO01 2015200005 Pol'!B7</f>
        <v>1</v>
      </c>
      <c r="B7" s="62" t="str">
        <f>'SO01 2015200005 Pol'!C7</f>
        <v>Zemní práce</v>
      </c>
      <c r="D7" s="203"/>
      <c r="E7" s="292">
        <f>'SO01 2015200005 Pol'!BA12</f>
        <v>0</v>
      </c>
      <c r="F7" s="293">
        <f>'SO01 2015200005 Pol'!BB12</f>
        <v>0</v>
      </c>
      <c r="G7" s="293">
        <f>'SO01 2015200005 Pol'!BC12</f>
        <v>0</v>
      </c>
      <c r="H7" s="293">
        <f>'SO01 2015200005 Pol'!BD12</f>
        <v>0</v>
      </c>
      <c r="I7" s="294">
        <f>'SO01 2015200005 Pol'!BE12</f>
        <v>0</v>
      </c>
    </row>
    <row r="8" spans="1:9" s="126" customFormat="1" x14ac:dyDescent="0.2">
      <c r="A8" s="291" t="str">
        <f>'SO01 2015200005 Pol'!B13</f>
        <v>3</v>
      </c>
      <c r="B8" s="62" t="str">
        <f>'SO01 2015200005 Pol'!C13</f>
        <v>Svislé a kompletní konstrukce</v>
      </c>
      <c r="D8" s="203"/>
      <c r="E8" s="292">
        <f>'SO01 2015200005 Pol'!BA30</f>
        <v>0</v>
      </c>
      <c r="F8" s="293">
        <f>'SO01 2015200005 Pol'!BB30</f>
        <v>0</v>
      </c>
      <c r="G8" s="293">
        <f>'SO01 2015200005 Pol'!BC30</f>
        <v>0</v>
      </c>
      <c r="H8" s="293">
        <f>'SO01 2015200005 Pol'!BD30</f>
        <v>0</v>
      </c>
      <c r="I8" s="294">
        <f>'SO01 2015200005 Pol'!BE30</f>
        <v>0</v>
      </c>
    </row>
    <row r="9" spans="1:9" s="126" customFormat="1" x14ac:dyDescent="0.2">
      <c r="A9" s="291" t="str">
        <f>'SO01 2015200005 Pol'!B31</f>
        <v>61</v>
      </c>
      <c r="B9" s="62" t="str">
        <f>'SO01 2015200005 Pol'!C31</f>
        <v>Upravy povrchů vnitřní</v>
      </c>
      <c r="D9" s="203"/>
      <c r="E9" s="292">
        <f>'SO01 2015200005 Pol'!BA43</f>
        <v>0</v>
      </c>
      <c r="F9" s="293">
        <f>'SO01 2015200005 Pol'!BB43</f>
        <v>0</v>
      </c>
      <c r="G9" s="293">
        <f>'SO01 2015200005 Pol'!BC43</f>
        <v>0</v>
      </c>
      <c r="H9" s="293">
        <f>'SO01 2015200005 Pol'!BD43</f>
        <v>0</v>
      </c>
      <c r="I9" s="294">
        <f>'SO01 2015200005 Pol'!BE43</f>
        <v>0</v>
      </c>
    </row>
    <row r="10" spans="1:9" s="126" customFormat="1" x14ac:dyDescent="0.2">
      <c r="A10" s="291" t="str">
        <f>'SO01 2015200005 Pol'!B44</f>
        <v>63</v>
      </c>
      <c r="B10" s="62" t="str">
        <f>'SO01 2015200005 Pol'!C44</f>
        <v>Podlahy a podlahové konstrukce</v>
      </c>
      <c r="D10" s="203"/>
      <c r="E10" s="292">
        <f>'SO01 2015200005 Pol'!BA48</f>
        <v>0</v>
      </c>
      <c r="F10" s="293">
        <f>'SO01 2015200005 Pol'!BB48</f>
        <v>0</v>
      </c>
      <c r="G10" s="293">
        <f>'SO01 2015200005 Pol'!BC48</f>
        <v>0</v>
      </c>
      <c r="H10" s="293">
        <f>'SO01 2015200005 Pol'!BD48</f>
        <v>0</v>
      </c>
      <c r="I10" s="294">
        <f>'SO01 2015200005 Pol'!BE48</f>
        <v>0</v>
      </c>
    </row>
    <row r="11" spans="1:9" s="126" customFormat="1" x14ac:dyDescent="0.2">
      <c r="A11" s="291" t="str">
        <f>'SO01 2015200005 Pol'!B49</f>
        <v>64</v>
      </c>
      <c r="B11" s="62" t="str">
        <f>'SO01 2015200005 Pol'!C49</f>
        <v>Výplně otvorů</v>
      </c>
      <c r="D11" s="203"/>
      <c r="E11" s="292">
        <f>'SO01 2015200005 Pol'!BA60</f>
        <v>0</v>
      </c>
      <c r="F11" s="293">
        <f>'SO01 2015200005 Pol'!BB60</f>
        <v>0</v>
      </c>
      <c r="G11" s="293">
        <f>'SO01 2015200005 Pol'!BC60</f>
        <v>0</v>
      </c>
      <c r="H11" s="293">
        <f>'SO01 2015200005 Pol'!BD60</f>
        <v>0</v>
      </c>
      <c r="I11" s="294">
        <f>'SO01 2015200005 Pol'!BE60</f>
        <v>0</v>
      </c>
    </row>
    <row r="12" spans="1:9" s="126" customFormat="1" x14ac:dyDescent="0.2">
      <c r="A12" s="291" t="str">
        <f>'SO01 2015200005 Pol'!B61</f>
        <v>96</v>
      </c>
      <c r="B12" s="62" t="str">
        <f>'SO01 2015200005 Pol'!C61</f>
        <v>Bourání konstrukcí</v>
      </c>
      <c r="D12" s="203"/>
      <c r="E12" s="292">
        <f>'SO01 2015200005 Pol'!BA70</f>
        <v>0</v>
      </c>
      <c r="F12" s="293">
        <f>'SO01 2015200005 Pol'!BB70</f>
        <v>0</v>
      </c>
      <c r="G12" s="293">
        <f>'SO01 2015200005 Pol'!BC70</f>
        <v>0</v>
      </c>
      <c r="H12" s="293">
        <f>'SO01 2015200005 Pol'!BD70</f>
        <v>0</v>
      </c>
      <c r="I12" s="294">
        <f>'SO01 2015200005 Pol'!BE70</f>
        <v>0</v>
      </c>
    </row>
    <row r="13" spans="1:9" s="126" customFormat="1" x14ac:dyDescent="0.2">
      <c r="A13" s="291" t="str">
        <f>'SO01 2015200005 Pol'!B71</f>
        <v>97</v>
      </c>
      <c r="B13" s="62" t="str">
        <f>'SO01 2015200005 Pol'!C71</f>
        <v>Prorážení otvorů</v>
      </c>
      <c r="D13" s="203"/>
      <c r="E13" s="292">
        <f>'SO01 2015200005 Pol'!BA83</f>
        <v>0</v>
      </c>
      <c r="F13" s="293">
        <f>'SO01 2015200005 Pol'!BB83</f>
        <v>0</v>
      </c>
      <c r="G13" s="293">
        <f>'SO01 2015200005 Pol'!BC83</f>
        <v>0</v>
      </c>
      <c r="H13" s="293">
        <f>'SO01 2015200005 Pol'!BD83</f>
        <v>0</v>
      </c>
      <c r="I13" s="294">
        <f>'SO01 2015200005 Pol'!BE83</f>
        <v>0</v>
      </c>
    </row>
    <row r="14" spans="1:9" s="126" customFormat="1" x14ac:dyDescent="0.2">
      <c r="A14" s="291" t="str">
        <f>'SO01 2015200005 Pol'!B84</f>
        <v>99</v>
      </c>
      <c r="B14" s="62" t="str">
        <f>'SO01 2015200005 Pol'!C84</f>
        <v>Staveništní přesun hmot</v>
      </c>
      <c r="D14" s="203"/>
      <c r="E14" s="292">
        <f>'SO01 2015200005 Pol'!BA86</f>
        <v>0</v>
      </c>
      <c r="F14" s="293">
        <f>'SO01 2015200005 Pol'!BB86</f>
        <v>0</v>
      </c>
      <c r="G14" s="293">
        <f>'SO01 2015200005 Pol'!BC86</f>
        <v>0</v>
      </c>
      <c r="H14" s="293">
        <f>'SO01 2015200005 Pol'!BD86</f>
        <v>0</v>
      </c>
      <c r="I14" s="294">
        <f>'SO01 2015200005 Pol'!BE86</f>
        <v>0</v>
      </c>
    </row>
    <row r="15" spans="1:9" s="126" customFormat="1" x14ac:dyDescent="0.2">
      <c r="A15" s="291" t="str">
        <f>'SO01 2015200005 Pol'!B87</f>
        <v>F0830</v>
      </c>
      <c r="B15" s="62" t="str">
        <f>'SO01 2015200005 Pol'!C87</f>
        <v>Klimatizace, vzduchotechnika</v>
      </c>
      <c r="D15" s="203"/>
      <c r="E15" s="292">
        <f>'SO01 2015200005 Pol'!BA95</f>
        <v>0</v>
      </c>
      <c r="F15" s="293">
        <f>'SO01 2015200005 Pol'!BB95</f>
        <v>0</v>
      </c>
      <c r="G15" s="293">
        <f>'SO01 2015200005 Pol'!BC95</f>
        <v>0</v>
      </c>
      <c r="H15" s="293">
        <f>'SO01 2015200005 Pol'!BD95</f>
        <v>0</v>
      </c>
      <c r="I15" s="294">
        <f>'SO01 2015200005 Pol'!BE95</f>
        <v>0</v>
      </c>
    </row>
    <row r="16" spans="1:9" s="126" customFormat="1" x14ac:dyDescent="0.2">
      <c r="A16" s="291" t="str">
        <f>'SO01 2015200005 Pol'!B96</f>
        <v>711</v>
      </c>
      <c r="B16" s="62" t="str">
        <f>'SO01 2015200005 Pol'!C96</f>
        <v>Izolace proti vodě</v>
      </c>
      <c r="D16" s="203"/>
      <c r="E16" s="292">
        <f>'SO01 2015200005 Pol'!BA103</f>
        <v>0</v>
      </c>
      <c r="F16" s="293">
        <f>'SO01 2015200005 Pol'!BB103</f>
        <v>0</v>
      </c>
      <c r="G16" s="293">
        <f>'SO01 2015200005 Pol'!BC103</f>
        <v>0</v>
      </c>
      <c r="H16" s="293">
        <f>'SO01 2015200005 Pol'!BD103</f>
        <v>0</v>
      </c>
      <c r="I16" s="294">
        <f>'SO01 2015200005 Pol'!BE103</f>
        <v>0</v>
      </c>
    </row>
    <row r="17" spans="1:9" s="126" customFormat="1" x14ac:dyDescent="0.2">
      <c r="A17" s="291" t="str">
        <f>'SO01 2015200005 Pol'!B104</f>
        <v>713</v>
      </c>
      <c r="B17" s="62" t="str">
        <f>'SO01 2015200005 Pol'!C104</f>
        <v>Izolace tepelné</v>
      </c>
      <c r="D17" s="203"/>
      <c r="E17" s="292">
        <f>'SO01 2015200005 Pol'!BA109</f>
        <v>0</v>
      </c>
      <c r="F17" s="293">
        <f>'SO01 2015200005 Pol'!BB109</f>
        <v>0</v>
      </c>
      <c r="G17" s="293">
        <f>'SO01 2015200005 Pol'!BC109</f>
        <v>0</v>
      </c>
      <c r="H17" s="293">
        <f>'SO01 2015200005 Pol'!BD109</f>
        <v>0</v>
      </c>
      <c r="I17" s="294">
        <f>'SO01 2015200005 Pol'!BE109</f>
        <v>0</v>
      </c>
    </row>
    <row r="18" spans="1:9" s="126" customFormat="1" x14ac:dyDescent="0.2">
      <c r="A18" s="291" t="str">
        <f>'SO01 2015200005 Pol'!B110</f>
        <v>721</v>
      </c>
      <c r="B18" s="62" t="str">
        <f>'SO01 2015200005 Pol'!C110</f>
        <v>Vnitřní kanalizace</v>
      </c>
      <c r="D18" s="203"/>
      <c r="E18" s="292">
        <f>'SO01 2015200005 Pol'!BA122</f>
        <v>0</v>
      </c>
      <c r="F18" s="293">
        <f>'SO01 2015200005 Pol'!BB122</f>
        <v>0</v>
      </c>
      <c r="G18" s="293">
        <f>'SO01 2015200005 Pol'!BC122</f>
        <v>0</v>
      </c>
      <c r="H18" s="293">
        <f>'SO01 2015200005 Pol'!BD122</f>
        <v>0</v>
      </c>
      <c r="I18" s="294">
        <f>'SO01 2015200005 Pol'!BE122</f>
        <v>0</v>
      </c>
    </row>
    <row r="19" spans="1:9" s="126" customFormat="1" x14ac:dyDescent="0.2">
      <c r="A19" s="291" t="str">
        <f>'SO01 2015200005 Pol'!B123</f>
        <v>722</v>
      </c>
      <c r="B19" s="62" t="str">
        <f>'SO01 2015200005 Pol'!C123</f>
        <v>Vnitřní vodovod</v>
      </c>
      <c r="D19" s="203"/>
      <c r="E19" s="292">
        <f>'SO01 2015200005 Pol'!BA137</f>
        <v>0</v>
      </c>
      <c r="F19" s="293">
        <f>'SO01 2015200005 Pol'!BB137</f>
        <v>0</v>
      </c>
      <c r="G19" s="293">
        <f>'SO01 2015200005 Pol'!BC137</f>
        <v>0</v>
      </c>
      <c r="H19" s="293">
        <f>'SO01 2015200005 Pol'!BD137</f>
        <v>0</v>
      </c>
      <c r="I19" s="294">
        <f>'SO01 2015200005 Pol'!BE137</f>
        <v>0</v>
      </c>
    </row>
    <row r="20" spans="1:9" s="126" customFormat="1" x14ac:dyDescent="0.2">
      <c r="A20" s="291" t="str">
        <f>'SO01 2015200005 Pol'!B138</f>
        <v>725</v>
      </c>
      <c r="B20" s="62" t="str">
        <f>'SO01 2015200005 Pol'!C138</f>
        <v>Zařizovací předměty</v>
      </c>
      <c r="D20" s="203"/>
      <c r="E20" s="292">
        <f>'SO01 2015200005 Pol'!BA168</f>
        <v>0</v>
      </c>
      <c r="F20" s="293">
        <f>'SO01 2015200005 Pol'!BB168</f>
        <v>0</v>
      </c>
      <c r="G20" s="293">
        <f>'SO01 2015200005 Pol'!BC168</f>
        <v>0</v>
      </c>
      <c r="H20" s="293">
        <f>'SO01 2015200005 Pol'!BD168</f>
        <v>0</v>
      </c>
      <c r="I20" s="294">
        <f>'SO01 2015200005 Pol'!BE168</f>
        <v>0</v>
      </c>
    </row>
    <row r="21" spans="1:9" s="126" customFormat="1" x14ac:dyDescent="0.2">
      <c r="A21" s="291" t="str">
        <f>'SO01 2015200005 Pol'!B169</f>
        <v>735</v>
      </c>
      <c r="B21" s="62" t="str">
        <f>'SO01 2015200005 Pol'!C169</f>
        <v>Otopná tělesa</v>
      </c>
      <c r="D21" s="203"/>
      <c r="E21" s="292">
        <f>'SO01 2015200005 Pol'!BA172</f>
        <v>0</v>
      </c>
      <c r="F21" s="293">
        <f>'SO01 2015200005 Pol'!BB172</f>
        <v>0</v>
      </c>
      <c r="G21" s="293">
        <f>'SO01 2015200005 Pol'!BC172</f>
        <v>0</v>
      </c>
      <c r="H21" s="293">
        <f>'SO01 2015200005 Pol'!BD172</f>
        <v>0</v>
      </c>
      <c r="I21" s="294">
        <f>'SO01 2015200005 Pol'!BE172</f>
        <v>0</v>
      </c>
    </row>
    <row r="22" spans="1:9" s="126" customFormat="1" x14ac:dyDescent="0.2">
      <c r="A22" s="291" t="str">
        <f>'SO01 2015200005 Pol'!B173</f>
        <v>736</v>
      </c>
      <c r="B22" s="62" t="str">
        <f>'SO01 2015200005 Pol'!C173</f>
        <v>Podlahové vytápění</v>
      </c>
      <c r="D22" s="203"/>
      <c r="E22" s="292">
        <f>'SO01 2015200005 Pol'!BA191</f>
        <v>0</v>
      </c>
      <c r="F22" s="293">
        <f>'SO01 2015200005 Pol'!BB191</f>
        <v>0</v>
      </c>
      <c r="G22" s="293">
        <f>'SO01 2015200005 Pol'!BC191</f>
        <v>0</v>
      </c>
      <c r="H22" s="293">
        <f>'SO01 2015200005 Pol'!BD191</f>
        <v>0</v>
      </c>
      <c r="I22" s="294">
        <f>'SO01 2015200005 Pol'!BE191</f>
        <v>0</v>
      </c>
    </row>
    <row r="23" spans="1:9" s="126" customFormat="1" x14ac:dyDescent="0.2">
      <c r="A23" s="291" t="str">
        <f>'SO01 2015200005 Pol'!B192</f>
        <v>766</v>
      </c>
      <c r="B23" s="62" t="str">
        <f>'SO01 2015200005 Pol'!C192</f>
        <v>Konstrukce truhlářské</v>
      </c>
      <c r="D23" s="203"/>
      <c r="E23" s="292">
        <f>'SO01 2015200005 Pol'!BA215</f>
        <v>0</v>
      </c>
      <c r="F23" s="293">
        <f>'SO01 2015200005 Pol'!BB215</f>
        <v>0</v>
      </c>
      <c r="G23" s="293">
        <f>'SO01 2015200005 Pol'!BC215</f>
        <v>0</v>
      </c>
      <c r="H23" s="293">
        <f>'SO01 2015200005 Pol'!BD215</f>
        <v>0</v>
      </c>
      <c r="I23" s="294">
        <f>'SO01 2015200005 Pol'!BE215</f>
        <v>0</v>
      </c>
    </row>
    <row r="24" spans="1:9" s="126" customFormat="1" x14ac:dyDescent="0.2">
      <c r="A24" s="291" t="str">
        <f>'SO01 2015200005 Pol'!B216</f>
        <v>771</v>
      </c>
      <c r="B24" s="62" t="str">
        <f>'SO01 2015200005 Pol'!C216</f>
        <v>Podlahy z dlaždic a obklady</v>
      </c>
      <c r="D24" s="203"/>
      <c r="E24" s="292">
        <f>'SO01 2015200005 Pol'!BA227</f>
        <v>0</v>
      </c>
      <c r="F24" s="293">
        <f>'SO01 2015200005 Pol'!BB227</f>
        <v>0</v>
      </c>
      <c r="G24" s="293">
        <f>'SO01 2015200005 Pol'!BC227</f>
        <v>0</v>
      </c>
      <c r="H24" s="293">
        <f>'SO01 2015200005 Pol'!BD227</f>
        <v>0</v>
      </c>
      <c r="I24" s="294">
        <f>'SO01 2015200005 Pol'!BE227</f>
        <v>0</v>
      </c>
    </row>
    <row r="25" spans="1:9" s="126" customFormat="1" x14ac:dyDescent="0.2">
      <c r="A25" s="291" t="str">
        <f>'SO01 2015200005 Pol'!B228</f>
        <v>775</v>
      </c>
      <c r="B25" s="62" t="str">
        <f>'SO01 2015200005 Pol'!C228</f>
        <v>Podlahy vlysové a parketové</v>
      </c>
      <c r="D25" s="203"/>
      <c r="E25" s="292">
        <f>'SO01 2015200005 Pol'!BA231</f>
        <v>0</v>
      </c>
      <c r="F25" s="293">
        <f>'SO01 2015200005 Pol'!BB231</f>
        <v>0</v>
      </c>
      <c r="G25" s="293">
        <f>'SO01 2015200005 Pol'!BC231</f>
        <v>0</v>
      </c>
      <c r="H25" s="293">
        <f>'SO01 2015200005 Pol'!BD231</f>
        <v>0</v>
      </c>
      <c r="I25" s="294">
        <f>'SO01 2015200005 Pol'!BE231</f>
        <v>0</v>
      </c>
    </row>
    <row r="26" spans="1:9" s="126" customFormat="1" x14ac:dyDescent="0.2">
      <c r="A26" s="291" t="str">
        <f>'SO01 2015200005 Pol'!B232</f>
        <v>776</v>
      </c>
      <c r="B26" s="62" t="str">
        <f>'SO01 2015200005 Pol'!C232</f>
        <v>Podlahy povlakové</v>
      </c>
      <c r="D26" s="203"/>
      <c r="E26" s="292">
        <f>'SO01 2015200005 Pol'!BA239</f>
        <v>0</v>
      </c>
      <c r="F26" s="293">
        <f>'SO01 2015200005 Pol'!BB239</f>
        <v>0</v>
      </c>
      <c r="G26" s="293">
        <f>'SO01 2015200005 Pol'!BC239</f>
        <v>0</v>
      </c>
      <c r="H26" s="293">
        <f>'SO01 2015200005 Pol'!BD239</f>
        <v>0</v>
      </c>
      <c r="I26" s="294">
        <f>'SO01 2015200005 Pol'!BE239</f>
        <v>0</v>
      </c>
    </row>
    <row r="27" spans="1:9" s="126" customFormat="1" x14ac:dyDescent="0.2">
      <c r="A27" s="291" t="str">
        <f>'SO01 2015200005 Pol'!B240</f>
        <v>781</v>
      </c>
      <c r="B27" s="62" t="str">
        <f>'SO01 2015200005 Pol'!C240</f>
        <v>Obklady keramické</v>
      </c>
      <c r="D27" s="203"/>
      <c r="E27" s="292">
        <f>'SO01 2015200005 Pol'!BA256</f>
        <v>0</v>
      </c>
      <c r="F27" s="293">
        <f>'SO01 2015200005 Pol'!BB256</f>
        <v>0</v>
      </c>
      <c r="G27" s="293">
        <f>'SO01 2015200005 Pol'!BC256</f>
        <v>0</v>
      </c>
      <c r="H27" s="293">
        <f>'SO01 2015200005 Pol'!BD256</f>
        <v>0</v>
      </c>
      <c r="I27" s="294">
        <f>'SO01 2015200005 Pol'!BE256</f>
        <v>0</v>
      </c>
    </row>
    <row r="28" spans="1:9" s="126" customFormat="1" x14ac:dyDescent="0.2">
      <c r="A28" s="291" t="str">
        <f>'SO01 2015200005 Pol'!B257</f>
        <v>783</v>
      </c>
      <c r="B28" s="62" t="str">
        <f>'SO01 2015200005 Pol'!C257</f>
        <v>Nátěry</v>
      </c>
      <c r="D28" s="203"/>
      <c r="E28" s="292">
        <f>'SO01 2015200005 Pol'!BA259</f>
        <v>0</v>
      </c>
      <c r="F28" s="293">
        <f>'SO01 2015200005 Pol'!BB259</f>
        <v>0</v>
      </c>
      <c r="G28" s="293">
        <f>'SO01 2015200005 Pol'!BC259</f>
        <v>0</v>
      </c>
      <c r="H28" s="293">
        <f>'SO01 2015200005 Pol'!BD259</f>
        <v>0</v>
      </c>
      <c r="I28" s="294">
        <f>'SO01 2015200005 Pol'!BE259</f>
        <v>0</v>
      </c>
    </row>
    <row r="29" spans="1:9" s="126" customFormat="1" x14ac:dyDescent="0.2">
      <c r="A29" s="291" t="str">
        <f>'SO01 2015200005 Pol'!B260</f>
        <v>784</v>
      </c>
      <c r="B29" s="62" t="str">
        <f>'SO01 2015200005 Pol'!C260</f>
        <v>Malby</v>
      </c>
      <c r="D29" s="203"/>
      <c r="E29" s="292">
        <f>'SO01 2015200005 Pol'!BA266</f>
        <v>0</v>
      </c>
      <c r="F29" s="293">
        <f>'SO01 2015200005 Pol'!BB266</f>
        <v>0</v>
      </c>
      <c r="G29" s="293">
        <f>'SO01 2015200005 Pol'!BC266</f>
        <v>0</v>
      </c>
      <c r="H29" s="293">
        <f>'SO01 2015200005 Pol'!BD266</f>
        <v>0</v>
      </c>
      <c r="I29" s="294">
        <f>'SO01 2015200005 Pol'!BE266</f>
        <v>0</v>
      </c>
    </row>
    <row r="30" spans="1:9" s="126" customFormat="1" x14ac:dyDescent="0.2">
      <c r="A30" s="291" t="str">
        <f>'SO01 2015200005 Pol'!B267</f>
        <v>M21</v>
      </c>
      <c r="B30" s="62" t="str">
        <f>'SO01 2015200005 Pol'!C267</f>
        <v>Elektromontáže</v>
      </c>
      <c r="D30" s="203"/>
      <c r="E30" s="292">
        <f>'SO01 2015200005 Pol'!BA293</f>
        <v>0</v>
      </c>
      <c r="F30" s="293">
        <f>'SO01 2015200005 Pol'!BB293</f>
        <v>0</v>
      </c>
      <c r="G30" s="293">
        <f>'SO01 2015200005 Pol'!BC293</f>
        <v>0</v>
      </c>
      <c r="H30" s="293">
        <f>'SO01 2015200005 Pol'!BD293</f>
        <v>0</v>
      </c>
      <c r="I30" s="294">
        <f>'SO01 2015200005 Pol'!BE293</f>
        <v>0</v>
      </c>
    </row>
    <row r="31" spans="1:9" s="126" customFormat="1" ht="13.5" thickBot="1" x14ac:dyDescent="0.25">
      <c r="A31" s="291" t="str">
        <f>'SO01 2015200005 Pol'!B294</f>
        <v>D96</v>
      </c>
      <c r="B31" s="62" t="str">
        <f>'SO01 2015200005 Pol'!C294</f>
        <v>Přesuny suti a vybouraných hmot</v>
      </c>
      <c r="D31" s="203"/>
      <c r="E31" s="292">
        <f>'SO01 2015200005 Pol'!BA302</f>
        <v>0</v>
      </c>
      <c r="F31" s="293">
        <f>'SO01 2015200005 Pol'!BB302</f>
        <v>0</v>
      </c>
      <c r="G31" s="293">
        <f>'SO01 2015200005 Pol'!BC302</f>
        <v>0</v>
      </c>
      <c r="H31" s="293">
        <f>'SO01 2015200005 Pol'!BD302</f>
        <v>0</v>
      </c>
      <c r="I31" s="294">
        <f>'SO01 2015200005 Pol'!BE302</f>
        <v>0</v>
      </c>
    </row>
    <row r="32" spans="1:9" s="14" customFormat="1" ht="13.5" thickBot="1" x14ac:dyDescent="0.25">
      <c r="A32" s="204"/>
      <c r="B32" s="205" t="s">
        <v>79</v>
      </c>
      <c r="C32" s="205"/>
      <c r="D32" s="206"/>
      <c r="E32" s="207">
        <f>SUM(E7:E31)</f>
        <v>0</v>
      </c>
      <c r="F32" s="208">
        <f>SUM(F7:F31)</f>
        <v>0</v>
      </c>
      <c r="G32" s="208">
        <f>SUM(G7:G31)</f>
        <v>0</v>
      </c>
      <c r="H32" s="208">
        <f>SUM(H7:H31)</f>
        <v>0</v>
      </c>
      <c r="I32" s="209">
        <f>SUM(I7:I31)</f>
        <v>0</v>
      </c>
    </row>
    <row r="33" spans="1:57" x14ac:dyDescent="0.2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57" ht="19.5" customHeight="1" x14ac:dyDescent="0.25">
      <c r="A34" s="195" t="s">
        <v>80</v>
      </c>
      <c r="B34" s="195"/>
      <c r="C34" s="195"/>
      <c r="D34" s="195"/>
      <c r="E34" s="195"/>
      <c r="F34" s="195"/>
      <c r="G34" s="210"/>
      <c r="H34" s="195"/>
      <c r="I34" s="195"/>
      <c r="BA34" s="132"/>
      <c r="BB34" s="132"/>
      <c r="BC34" s="132"/>
      <c r="BD34" s="132"/>
      <c r="BE34" s="132"/>
    </row>
    <row r="35" spans="1:57" ht="13.5" thickBot="1" x14ac:dyDescent="0.25"/>
    <row r="36" spans="1:57" x14ac:dyDescent="0.2">
      <c r="A36" s="161" t="s">
        <v>81</v>
      </c>
      <c r="B36" s="162"/>
      <c r="C36" s="162"/>
      <c r="D36" s="211"/>
      <c r="E36" s="212" t="s">
        <v>82</v>
      </c>
      <c r="F36" s="213" t="s">
        <v>12</v>
      </c>
      <c r="G36" s="214" t="s">
        <v>83</v>
      </c>
      <c r="H36" s="215"/>
      <c r="I36" s="216" t="s">
        <v>82</v>
      </c>
    </row>
    <row r="37" spans="1:57" x14ac:dyDescent="0.2">
      <c r="A37" s="155" t="s">
        <v>582</v>
      </c>
      <c r="B37" s="146"/>
      <c r="C37" s="146"/>
      <c r="D37" s="217"/>
      <c r="E37" s="218"/>
      <c r="F37" s="219"/>
      <c r="G37" s="220">
        <v>0</v>
      </c>
      <c r="H37" s="221"/>
      <c r="I37" s="222">
        <f t="shared" ref="I37:I44" si="0">E37+F37*G37/100</f>
        <v>0</v>
      </c>
      <c r="BA37" s="1">
        <v>0</v>
      </c>
    </row>
    <row r="38" spans="1:57" x14ac:dyDescent="0.2">
      <c r="A38" s="155" t="s">
        <v>583</v>
      </c>
      <c r="B38" s="146"/>
      <c r="C38" s="146"/>
      <c r="D38" s="217"/>
      <c r="E38" s="218"/>
      <c r="F38" s="219"/>
      <c r="G38" s="220">
        <v>0</v>
      </c>
      <c r="H38" s="221"/>
      <c r="I38" s="222">
        <f t="shared" si="0"/>
        <v>0</v>
      </c>
      <c r="BA38" s="1">
        <v>0</v>
      </c>
    </row>
    <row r="39" spans="1:57" x14ac:dyDescent="0.2">
      <c r="A39" s="155" t="s">
        <v>584</v>
      </c>
      <c r="B39" s="146"/>
      <c r="C39" s="146"/>
      <c r="D39" s="217"/>
      <c r="E39" s="218"/>
      <c r="F39" s="219"/>
      <c r="G39" s="220">
        <v>0</v>
      </c>
      <c r="H39" s="221"/>
      <c r="I39" s="222">
        <f t="shared" si="0"/>
        <v>0</v>
      </c>
      <c r="BA39" s="1">
        <v>0</v>
      </c>
    </row>
    <row r="40" spans="1:57" x14ac:dyDescent="0.2">
      <c r="A40" s="155" t="s">
        <v>585</v>
      </c>
      <c r="B40" s="146"/>
      <c r="C40" s="146"/>
      <c r="D40" s="217"/>
      <c r="E40" s="218"/>
      <c r="F40" s="219"/>
      <c r="G40" s="220">
        <v>0</v>
      </c>
      <c r="H40" s="221"/>
      <c r="I40" s="222">
        <f t="shared" si="0"/>
        <v>0</v>
      </c>
      <c r="BA40" s="1">
        <v>0</v>
      </c>
    </row>
    <row r="41" spans="1:57" x14ac:dyDescent="0.2">
      <c r="A41" s="155" t="s">
        <v>586</v>
      </c>
      <c r="B41" s="146"/>
      <c r="C41" s="146"/>
      <c r="D41" s="217"/>
      <c r="E41" s="218"/>
      <c r="F41" s="219"/>
      <c r="G41" s="220">
        <v>0</v>
      </c>
      <c r="H41" s="221"/>
      <c r="I41" s="222">
        <f t="shared" si="0"/>
        <v>0</v>
      </c>
      <c r="BA41" s="1">
        <v>1</v>
      </c>
    </row>
    <row r="42" spans="1:57" x14ac:dyDescent="0.2">
      <c r="A42" s="155" t="s">
        <v>587</v>
      </c>
      <c r="B42" s="146"/>
      <c r="C42" s="146"/>
      <c r="D42" s="217"/>
      <c r="E42" s="218"/>
      <c r="F42" s="219"/>
      <c r="G42" s="220">
        <v>0</v>
      </c>
      <c r="H42" s="221"/>
      <c r="I42" s="222">
        <f t="shared" si="0"/>
        <v>0</v>
      </c>
      <c r="BA42" s="1">
        <v>1</v>
      </c>
    </row>
    <row r="43" spans="1:57" x14ac:dyDescent="0.2">
      <c r="A43" s="155" t="s">
        <v>588</v>
      </c>
      <c r="B43" s="146"/>
      <c r="C43" s="146"/>
      <c r="D43" s="217"/>
      <c r="E43" s="218"/>
      <c r="F43" s="219"/>
      <c r="G43" s="220">
        <v>0</v>
      </c>
      <c r="H43" s="221"/>
      <c r="I43" s="222">
        <f t="shared" si="0"/>
        <v>0</v>
      </c>
      <c r="BA43" s="1">
        <v>2</v>
      </c>
    </row>
    <row r="44" spans="1:57" x14ac:dyDescent="0.2">
      <c r="A44" s="155" t="s">
        <v>589</v>
      </c>
      <c r="B44" s="146"/>
      <c r="C44" s="146"/>
      <c r="D44" s="217"/>
      <c r="E44" s="218"/>
      <c r="F44" s="219"/>
      <c r="G44" s="220">
        <v>0</v>
      </c>
      <c r="H44" s="221"/>
      <c r="I44" s="222">
        <f t="shared" si="0"/>
        <v>0</v>
      </c>
      <c r="BA44" s="1">
        <v>2</v>
      </c>
    </row>
    <row r="45" spans="1:57" ht="13.5" thickBot="1" x14ac:dyDescent="0.25">
      <c r="A45" s="223"/>
      <c r="B45" s="224" t="s">
        <v>84</v>
      </c>
      <c r="C45" s="225"/>
      <c r="D45" s="226"/>
      <c r="E45" s="227"/>
      <c r="F45" s="228"/>
      <c r="G45" s="228"/>
      <c r="H45" s="321">
        <f>SUM(I37:I44)</f>
        <v>0</v>
      </c>
      <c r="I45" s="322"/>
    </row>
    <row r="47" spans="1:57" x14ac:dyDescent="0.2">
      <c r="B47" s="14"/>
      <c r="F47" s="229"/>
      <c r="G47" s="230"/>
      <c r="H47" s="230"/>
      <c r="I47" s="46"/>
    </row>
    <row r="48" spans="1:57" x14ac:dyDescent="0.2">
      <c r="F48" s="229"/>
      <c r="G48" s="230"/>
      <c r="H48" s="230"/>
      <c r="I48" s="46"/>
    </row>
    <row r="49" spans="6:9" x14ac:dyDescent="0.2">
      <c r="F49" s="229"/>
      <c r="G49" s="230"/>
      <c r="H49" s="230"/>
      <c r="I49" s="46"/>
    </row>
    <row r="50" spans="6:9" x14ac:dyDescent="0.2">
      <c r="F50" s="229"/>
      <c r="G50" s="230"/>
      <c r="H50" s="230"/>
      <c r="I50" s="46"/>
    </row>
    <row r="51" spans="6:9" x14ac:dyDescent="0.2">
      <c r="F51" s="229"/>
      <c r="G51" s="230"/>
      <c r="H51" s="230"/>
      <c r="I51" s="46"/>
    </row>
    <row r="52" spans="6:9" x14ac:dyDescent="0.2">
      <c r="F52" s="229"/>
      <c r="G52" s="230"/>
      <c r="H52" s="230"/>
      <c r="I52" s="46"/>
    </row>
    <row r="53" spans="6:9" x14ac:dyDescent="0.2">
      <c r="F53" s="229"/>
      <c r="G53" s="230"/>
      <c r="H53" s="230"/>
      <c r="I53" s="46"/>
    </row>
    <row r="54" spans="6:9" x14ac:dyDescent="0.2">
      <c r="F54" s="229"/>
      <c r="G54" s="230"/>
      <c r="H54" s="230"/>
      <c r="I54" s="46"/>
    </row>
    <row r="55" spans="6:9" x14ac:dyDescent="0.2">
      <c r="F55" s="229"/>
      <c r="G55" s="230"/>
      <c r="H55" s="230"/>
      <c r="I55" s="46"/>
    </row>
    <row r="56" spans="6:9" x14ac:dyDescent="0.2">
      <c r="F56" s="229"/>
      <c r="G56" s="230"/>
      <c r="H56" s="230"/>
      <c r="I56" s="46"/>
    </row>
    <row r="57" spans="6:9" x14ac:dyDescent="0.2">
      <c r="F57" s="229"/>
      <c r="G57" s="230"/>
      <c r="H57" s="230"/>
      <c r="I57" s="46"/>
    </row>
    <row r="58" spans="6:9" x14ac:dyDescent="0.2">
      <c r="F58" s="229"/>
      <c r="G58" s="230"/>
      <c r="H58" s="230"/>
      <c r="I58" s="46"/>
    </row>
    <row r="59" spans="6:9" x14ac:dyDescent="0.2">
      <c r="F59" s="229"/>
      <c r="G59" s="230"/>
      <c r="H59" s="230"/>
      <c r="I59" s="46"/>
    </row>
    <row r="60" spans="6:9" x14ac:dyDescent="0.2">
      <c r="F60" s="229"/>
      <c r="G60" s="230"/>
      <c r="H60" s="230"/>
      <c r="I60" s="46"/>
    </row>
    <row r="61" spans="6:9" x14ac:dyDescent="0.2">
      <c r="F61" s="229"/>
      <c r="G61" s="230"/>
      <c r="H61" s="230"/>
      <c r="I61" s="46"/>
    </row>
    <row r="62" spans="6:9" x14ac:dyDescent="0.2">
      <c r="F62" s="229"/>
      <c r="G62" s="230"/>
      <c r="H62" s="230"/>
      <c r="I62" s="46"/>
    </row>
    <row r="63" spans="6:9" x14ac:dyDescent="0.2">
      <c r="F63" s="229"/>
      <c r="G63" s="230"/>
      <c r="H63" s="230"/>
      <c r="I63" s="46"/>
    </row>
    <row r="64" spans="6:9" x14ac:dyDescent="0.2">
      <c r="F64" s="229"/>
      <c r="G64" s="230"/>
      <c r="H64" s="230"/>
      <c r="I64" s="46"/>
    </row>
    <row r="65" spans="6:9" x14ac:dyDescent="0.2">
      <c r="F65" s="229"/>
      <c r="G65" s="230"/>
      <c r="H65" s="230"/>
      <c r="I65" s="46"/>
    </row>
    <row r="66" spans="6:9" x14ac:dyDescent="0.2">
      <c r="F66" s="229"/>
      <c r="G66" s="230"/>
      <c r="H66" s="230"/>
      <c r="I66" s="46"/>
    </row>
    <row r="67" spans="6:9" x14ac:dyDescent="0.2">
      <c r="F67" s="229"/>
      <c r="G67" s="230"/>
      <c r="H67" s="230"/>
      <c r="I67" s="46"/>
    </row>
    <row r="68" spans="6:9" x14ac:dyDescent="0.2">
      <c r="F68" s="229"/>
      <c r="G68" s="230"/>
      <c r="H68" s="230"/>
      <c r="I68" s="46"/>
    </row>
    <row r="69" spans="6:9" x14ac:dyDescent="0.2">
      <c r="F69" s="229"/>
      <c r="G69" s="230"/>
      <c r="H69" s="230"/>
      <c r="I69" s="46"/>
    </row>
    <row r="70" spans="6:9" x14ac:dyDescent="0.2">
      <c r="F70" s="229"/>
      <c r="G70" s="230"/>
      <c r="H70" s="230"/>
      <c r="I70" s="46"/>
    </row>
    <row r="71" spans="6:9" x14ac:dyDescent="0.2">
      <c r="F71" s="229"/>
      <c r="G71" s="230"/>
      <c r="H71" s="230"/>
      <c r="I71" s="46"/>
    </row>
    <row r="72" spans="6:9" x14ac:dyDescent="0.2">
      <c r="F72" s="229"/>
      <c r="G72" s="230"/>
      <c r="H72" s="230"/>
      <c r="I72" s="46"/>
    </row>
    <row r="73" spans="6:9" x14ac:dyDescent="0.2">
      <c r="F73" s="229"/>
      <c r="G73" s="230"/>
      <c r="H73" s="230"/>
      <c r="I73" s="46"/>
    </row>
    <row r="74" spans="6:9" x14ac:dyDescent="0.2">
      <c r="F74" s="229"/>
      <c r="G74" s="230"/>
      <c r="H74" s="230"/>
      <c r="I74" s="46"/>
    </row>
    <row r="75" spans="6:9" x14ac:dyDescent="0.2">
      <c r="F75" s="229"/>
      <c r="G75" s="230"/>
      <c r="H75" s="230"/>
      <c r="I75" s="46"/>
    </row>
    <row r="76" spans="6:9" x14ac:dyDescent="0.2">
      <c r="F76" s="229"/>
      <c r="G76" s="230"/>
      <c r="H76" s="230"/>
      <c r="I76" s="46"/>
    </row>
    <row r="77" spans="6:9" x14ac:dyDescent="0.2">
      <c r="F77" s="229"/>
      <c r="G77" s="230"/>
      <c r="H77" s="230"/>
      <c r="I77" s="46"/>
    </row>
    <row r="78" spans="6:9" x14ac:dyDescent="0.2">
      <c r="F78" s="229"/>
      <c r="G78" s="230"/>
      <c r="H78" s="230"/>
      <c r="I78" s="46"/>
    </row>
    <row r="79" spans="6:9" x14ac:dyDescent="0.2">
      <c r="F79" s="229"/>
      <c r="G79" s="230"/>
      <c r="H79" s="230"/>
      <c r="I79" s="46"/>
    </row>
    <row r="80" spans="6:9" x14ac:dyDescent="0.2">
      <c r="F80" s="229"/>
      <c r="G80" s="230"/>
      <c r="H80" s="230"/>
      <c r="I80" s="46"/>
    </row>
    <row r="81" spans="6:9" x14ac:dyDescent="0.2">
      <c r="F81" s="229"/>
      <c r="G81" s="230"/>
      <c r="H81" s="230"/>
      <c r="I81" s="46"/>
    </row>
    <row r="82" spans="6:9" x14ac:dyDescent="0.2">
      <c r="F82" s="229"/>
      <c r="G82" s="230"/>
      <c r="H82" s="230"/>
      <c r="I82" s="46"/>
    </row>
    <row r="83" spans="6:9" x14ac:dyDescent="0.2">
      <c r="F83" s="229"/>
      <c r="G83" s="230"/>
      <c r="H83" s="230"/>
      <c r="I83" s="46"/>
    </row>
    <row r="84" spans="6:9" x14ac:dyDescent="0.2">
      <c r="F84" s="229"/>
      <c r="G84" s="230"/>
      <c r="H84" s="230"/>
      <c r="I84" s="46"/>
    </row>
    <row r="85" spans="6:9" x14ac:dyDescent="0.2">
      <c r="F85" s="229"/>
      <c r="G85" s="230"/>
      <c r="H85" s="230"/>
      <c r="I85" s="46"/>
    </row>
    <row r="86" spans="6:9" x14ac:dyDescent="0.2">
      <c r="F86" s="229"/>
      <c r="G86" s="230"/>
      <c r="H86" s="230"/>
      <c r="I86" s="46"/>
    </row>
    <row r="87" spans="6:9" x14ac:dyDescent="0.2">
      <c r="F87" s="229"/>
      <c r="G87" s="230"/>
      <c r="H87" s="230"/>
      <c r="I87" s="46"/>
    </row>
    <row r="88" spans="6:9" x14ac:dyDescent="0.2">
      <c r="F88" s="229"/>
      <c r="G88" s="230"/>
      <c r="H88" s="230"/>
      <c r="I88" s="46"/>
    </row>
    <row r="89" spans="6:9" x14ac:dyDescent="0.2">
      <c r="F89" s="229"/>
      <c r="G89" s="230"/>
      <c r="H89" s="230"/>
      <c r="I89" s="46"/>
    </row>
    <row r="90" spans="6:9" x14ac:dyDescent="0.2">
      <c r="F90" s="229"/>
      <c r="G90" s="230"/>
      <c r="H90" s="230"/>
      <c r="I90" s="46"/>
    </row>
    <row r="91" spans="6:9" x14ac:dyDescent="0.2">
      <c r="F91" s="229"/>
      <c r="G91" s="230"/>
      <c r="H91" s="230"/>
      <c r="I91" s="46"/>
    </row>
    <row r="92" spans="6:9" x14ac:dyDescent="0.2">
      <c r="F92" s="229"/>
      <c r="G92" s="230"/>
      <c r="H92" s="230"/>
      <c r="I92" s="46"/>
    </row>
    <row r="93" spans="6:9" x14ac:dyDescent="0.2">
      <c r="F93" s="229"/>
      <c r="G93" s="230"/>
      <c r="H93" s="230"/>
      <c r="I93" s="46"/>
    </row>
    <row r="94" spans="6:9" x14ac:dyDescent="0.2">
      <c r="F94" s="229"/>
      <c r="G94" s="230"/>
      <c r="H94" s="230"/>
      <c r="I94" s="46"/>
    </row>
    <row r="95" spans="6:9" x14ac:dyDescent="0.2">
      <c r="F95" s="229"/>
      <c r="G95" s="230"/>
      <c r="H95" s="230"/>
      <c r="I95" s="46"/>
    </row>
    <row r="96" spans="6:9" x14ac:dyDescent="0.2">
      <c r="F96" s="229"/>
      <c r="G96" s="230"/>
      <c r="H96" s="230"/>
      <c r="I96" s="46"/>
    </row>
  </sheetData>
  <mergeCells count="4">
    <mergeCell ref="A1:B1"/>
    <mergeCell ref="A2:B2"/>
    <mergeCell ref="G2:I2"/>
    <mergeCell ref="H45:I4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375"/>
  <sheetViews>
    <sheetView showGridLines="0" showZeros="0" zoomScaleNormal="100" zoomScaleSheetLayoutView="100" workbookViewId="0">
      <selection activeCell="J1" sqref="J1:J65536 K1:K65536"/>
    </sheetView>
  </sheetViews>
  <sheetFormatPr defaultRowHeight="12.75" x14ac:dyDescent="0.2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39" customWidth="1"/>
    <col min="6" max="6" width="9.85546875" style="231" customWidth="1"/>
    <col min="7" max="7" width="13.85546875" style="231" customWidth="1"/>
    <col min="8" max="8" width="11.7109375" style="231" hidden="1" customWidth="1"/>
    <col min="9" max="9" width="11.5703125" style="231" hidden="1" customWidth="1"/>
    <col min="10" max="10" width="11" style="231" hidden="1" customWidth="1"/>
    <col min="11" max="11" width="10.42578125" style="231" hidden="1" customWidth="1"/>
    <col min="12" max="12" width="75.42578125" style="231" customWidth="1"/>
    <col min="13" max="13" width="45.28515625" style="231" customWidth="1"/>
    <col min="14" max="16384" width="9.140625" style="231"/>
  </cols>
  <sheetData>
    <row r="1" spans="1:80" ht="15.75" x14ac:dyDescent="0.25">
      <c r="A1" s="328" t="s">
        <v>102</v>
      </c>
      <c r="B1" s="328"/>
      <c r="C1" s="328"/>
      <c r="D1" s="328"/>
      <c r="E1" s="328"/>
      <c r="F1" s="328"/>
      <c r="G1" s="328"/>
    </row>
    <row r="2" spans="1:80" ht="14.25" customHeight="1" thickBot="1" x14ac:dyDescent="0.25">
      <c r="B2" s="232"/>
      <c r="C2" s="233"/>
      <c r="D2" s="233"/>
      <c r="E2" s="234"/>
      <c r="F2" s="233"/>
      <c r="G2" s="233"/>
    </row>
    <row r="3" spans="1:80" ht="13.5" thickTop="1" x14ac:dyDescent="0.2">
      <c r="A3" s="314" t="s">
        <v>2</v>
      </c>
      <c r="B3" s="315"/>
      <c r="C3" s="185" t="s">
        <v>105</v>
      </c>
      <c r="D3" s="186"/>
      <c r="E3" s="235" t="s">
        <v>85</v>
      </c>
      <c r="F3" s="236">
        <f>'SO01 2015200005 Rek'!H1</f>
        <v>2015200005</v>
      </c>
      <c r="G3" s="237"/>
    </row>
    <row r="4" spans="1:80" ht="13.5" thickBot="1" x14ac:dyDescent="0.25">
      <c r="A4" s="329" t="s">
        <v>76</v>
      </c>
      <c r="B4" s="317"/>
      <c r="C4" s="191" t="s">
        <v>108</v>
      </c>
      <c r="D4" s="192"/>
      <c r="E4" s="330" t="str">
        <f>'SO01 2015200005 Rek'!G2</f>
        <v>Sociální zařízení</v>
      </c>
      <c r="F4" s="331"/>
      <c r="G4" s="332"/>
    </row>
    <row r="5" spans="1:80" ht="13.5" thickTop="1" x14ac:dyDescent="0.2">
      <c r="A5" s="238"/>
      <c r="G5" s="240"/>
    </row>
    <row r="6" spans="1:80" ht="27" customHeight="1" x14ac:dyDescent="0.2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80" x14ac:dyDescent="0.2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x14ac:dyDescent="0.2">
      <c r="A8" s="257">
        <v>1</v>
      </c>
      <c r="B8" s="258" t="s">
        <v>110</v>
      </c>
      <c r="C8" s="259" t="s">
        <v>111</v>
      </c>
      <c r="D8" s="260" t="s">
        <v>112</v>
      </c>
      <c r="E8" s="261">
        <v>2.64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80" x14ac:dyDescent="0.2">
      <c r="A9" s="265"/>
      <c r="B9" s="269"/>
      <c r="C9" s="326" t="s">
        <v>113</v>
      </c>
      <c r="D9" s="327"/>
      <c r="E9" s="270">
        <v>2.64</v>
      </c>
      <c r="F9" s="271"/>
      <c r="G9" s="272"/>
      <c r="H9" s="273"/>
      <c r="I9" s="267"/>
      <c r="J9" s="274"/>
      <c r="K9" s="267"/>
      <c r="M9" s="268" t="s">
        <v>113</v>
      </c>
      <c r="O9" s="256"/>
    </row>
    <row r="10" spans="1:80" ht="22.5" x14ac:dyDescent="0.2">
      <c r="A10" s="257">
        <v>2</v>
      </c>
      <c r="B10" s="258" t="s">
        <v>114</v>
      </c>
      <c r="C10" s="259" t="s">
        <v>115</v>
      </c>
      <c r="D10" s="260" t="s">
        <v>112</v>
      </c>
      <c r="E10" s="261">
        <v>0.106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/>
      <c r="K10" s="264">
        <f>E10*J10</f>
        <v>0</v>
      </c>
      <c r="O10" s="256">
        <v>2</v>
      </c>
      <c r="AA10" s="231">
        <v>12</v>
      </c>
      <c r="AB10" s="231">
        <v>0</v>
      </c>
      <c r="AC10" s="231">
        <v>145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12</v>
      </c>
      <c r="CB10" s="256">
        <v>0</v>
      </c>
    </row>
    <row r="11" spans="1:80" x14ac:dyDescent="0.2">
      <c r="A11" s="265"/>
      <c r="B11" s="269"/>
      <c r="C11" s="326" t="s">
        <v>116</v>
      </c>
      <c r="D11" s="327"/>
      <c r="E11" s="270">
        <v>0.106</v>
      </c>
      <c r="F11" s="271"/>
      <c r="G11" s="272"/>
      <c r="H11" s="273"/>
      <c r="I11" s="267"/>
      <c r="J11" s="274"/>
      <c r="K11" s="267"/>
      <c r="M11" s="268" t="s">
        <v>116</v>
      </c>
      <c r="O11" s="256"/>
    </row>
    <row r="12" spans="1:80" x14ac:dyDescent="0.2">
      <c r="A12" s="275"/>
      <c r="B12" s="276" t="s">
        <v>100</v>
      </c>
      <c r="C12" s="277" t="s">
        <v>109</v>
      </c>
      <c r="D12" s="278"/>
      <c r="E12" s="279"/>
      <c r="F12" s="280"/>
      <c r="G12" s="281">
        <f>SUM(G7:G11)</f>
        <v>0</v>
      </c>
      <c r="H12" s="282"/>
      <c r="I12" s="283">
        <f>SUM(I7:I11)</f>
        <v>0</v>
      </c>
      <c r="J12" s="282"/>
      <c r="K12" s="283">
        <f>SUM(K7:K11)</f>
        <v>0</v>
      </c>
      <c r="O12" s="256">
        <v>4</v>
      </c>
      <c r="BA12" s="284">
        <f>SUM(BA7:BA11)</f>
        <v>0</v>
      </c>
      <c r="BB12" s="284">
        <f>SUM(BB7:BB11)</f>
        <v>0</v>
      </c>
      <c r="BC12" s="284">
        <f>SUM(BC7:BC11)</f>
        <v>0</v>
      </c>
      <c r="BD12" s="284">
        <f>SUM(BD7:BD11)</f>
        <v>0</v>
      </c>
      <c r="BE12" s="284">
        <f>SUM(BE7:BE11)</f>
        <v>0</v>
      </c>
    </row>
    <row r="13" spans="1:80" x14ac:dyDescent="0.2">
      <c r="A13" s="246" t="s">
        <v>97</v>
      </c>
      <c r="B13" s="247" t="s">
        <v>117</v>
      </c>
      <c r="C13" s="248" t="s">
        <v>118</v>
      </c>
      <c r="D13" s="249"/>
      <c r="E13" s="250"/>
      <c r="F13" s="250"/>
      <c r="G13" s="251"/>
      <c r="H13" s="252"/>
      <c r="I13" s="253"/>
      <c r="J13" s="254"/>
      <c r="K13" s="255"/>
      <c r="O13" s="256">
        <v>1</v>
      </c>
    </row>
    <row r="14" spans="1:80" ht="22.5" x14ac:dyDescent="0.2">
      <c r="A14" s="257">
        <v>3</v>
      </c>
      <c r="B14" s="258" t="s">
        <v>120</v>
      </c>
      <c r="C14" s="259" t="s">
        <v>121</v>
      </c>
      <c r="D14" s="260" t="s">
        <v>122</v>
      </c>
      <c r="E14" s="261">
        <v>0.94499999999999995</v>
      </c>
      <c r="F14" s="261">
        <v>0</v>
      </c>
      <c r="G14" s="262">
        <f>E14*F14</f>
        <v>0</v>
      </c>
      <c r="H14" s="263">
        <v>0.21371999999999999</v>
      </c>
      <c r="I14" s="264">
        <f>E14*H14</f>
        <v>0.20196539999999999</v>
      </c>
      <c r="J14" s="263">
        <v>0</v>
      </c>
      <c r="K14" s="264">
        <f>E14*J14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6">
        <v>1</v>
      </c>
      <c r="CB14" s="256">
        <v>1</v>
      </c>
    </row>
    <row r="15" spans="1:80" x14ac:dyDescent="0.2">
      <c r="A15" s="265"/>
      <c r="B15" s="269"/>
      <c r="C15" s="326" t="s">
        <v>123</v>
      </c>
      <c r="D15" s="327"/>
      <c r="E15" s="270">
        <v>0.94499999999999995</v>
      </c>
      <c r="F15" s="271"/>
      <c r="G15" s="272"/>
      <c r="H15" s="273"/>
      <c r="I15" s="267"/>
      <c r="J15" s="274"/>
      <c r="K15" s="267"/>
      <c r="M15" s="268" t="s">
        <v>123</v>
      </c>
      <c r="O15" s="256"/>
    </row>
    <row r="16" spans="1:80" ht="22.5" x14ac:dyDescent="0.2">
      <c r="A16" s="257">
        <v>4</v>
      </c>
      <c r="B16" s="258" t="s">
        <v>124</v>
      </c>
      <c r="C16" s="259" t="s">
        <v>125</v>
      </c>
      <c r="D16" s="260" t="s">
        <v>126</v>
      </c>
      <c r="E16" s="261">
        <v>2</v>
      </c>
      <c r="F16" s="261">
        <v>0</v>
      </c>
      <c r="G16" s="262">
        <f>E16*F16</f>
        <v>0</v>
      </c>
      <c r="H16" s="263">
        <v>9.9470000000000003E-2</v>
      </c>
      <c r="I16" s="264">
        <f>E16*H16</f>
        <v>0.19894000000000001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80" ht="22.5" x14ac:dyDescent="0.2">
      <c r="A17" s="257">
        <v>5</v>
      </c>
      <c r="B17" s="258" t="s">
        <v>127</v>
      </c>
      <c r="C17" s="259" t="s">
        <v>128</v>
      </c>
      <c r="D17" s="260" t="s">
        <v>126</v>
      </c>
      <c r="E17" s="261">
        <v>2</v>
      </c>
      <c r="F17" s="261">
        <v>0</v>
      </c>
      <c r="G17" s="262">
        <f>E17*F17</f>
        <v>0</v>
      </c>
      <c r="H17" s="263">
        <v>0.11361</v>
      </c>
      <c r="I17" s="264">
        <f>E17*H17</f>
        <v>0.22722000000000001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80" x14ac:dyDescent="0.2">
      <c r="A18" s="257">
        <v>6</v>
      </c>
      <c r="B18" s="258" t="s">
        <v>129</v>
      </c>
      <c r="C18" s="259" t="s">
        <v>130</v>
      </c>
      <c r="D18" s="260" t="s">
        <v>131</v>
      </c>
      <c r="E18" s="261">
        <v>5.0000000000000001E-3</v>
      </c>
      <c r="F18" s="261">
        <v>0</v>
      </c>
      <c r="G18" s="262">
        <f>E18*F18</f>
        <v>0</v>
      </c>
      <c r="H18" s="263">
        <v>1.9539999999999998E-2</v>
      </c>
      <c r="I18" s="264">
        <f>E18*H18</f>
        <v>9.769999999999999E-5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80" x14ac:dyDescent="0.2">
      <c r="A19" s="265"/>
      <c r="B19" s="269"/>
      <c r="C19" s="326" t="s">
        <v>132</v>
      </c>
      <c r="D19" s="327"/>
      <c r="E19" s="270">
        <v>5.0000000000000001E-3</v>
      </c>
      <c r="F19" s="271"/>
      <c r="G19" s="272"/>
      <c r="H19" s="273"/>
      <c r="I19" s="267"/>
      <c r="J19" s="274"/>
      <c r="K19" s="267"/>
      <c r="M19" s="268" t="s">
        <v>132</v>
      </c>
      <c r="O19" s="256"/>
    </row>
    <row r="20" spans="1:80" ht="22.5" x14ac:dyDescent="0.2">
      <c r="A20" s="257">
        <v>7</v>
      </c>
      <c r="B20" s="258" t="s">
        <v>133</v>
      </c>
      <c r="C20" s="259" t="s">
        <v>134</v>
      </c>
      <c r="D20" s="260" t="s">
        <v>131</v>
      </c>
      <c r="E20" s="261">
        <v>8.2699999999999996E-2</v>
      </c>
      <c r="F20" s="261">
        <v>0</v>
      </c>
      <c r="G20" s="262">
        <f>E20*F20</f>
        <v>0</v>
      </c>
      <c r="H20" s="263">
        <v>1.0970899999999999</v>
      </c>
      <c r="I20" s="264">
        <f>E20*H20</f>
        <v>9.072934299999999E-2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80" x14ac:dyDescent="0.2">
      <c r="A21" s="265"/>
      <c r="B21" s="269"/>
      <c r="C21" s="326" t="s">
        <v>135</v>
      </c>
      <c r="D21" s="327"/>
      <c r="E21" s="270">
        <v>8.2699999999999996E-2</v>
      </c>
      <c r="F21" s="271"/>
      <c r="G21" s="272"/>
      <c r="H21" s="273"/>
      <c r="I21" s="267"/>
      <c r="J21" s="274"/>
      <c r="K21" s="267"/>
      <c r="M21" s="268" t="s">
        <v>135</v>
      </c>
      <c r="O21" s="256"/>
    </row>
    <row r="22" spans="1:80" ht="22.5" x14ac:dyDescent="0.2">
      <c r="A22" s="257">
        <v>8</v>
      </c>
      <c r="B22" s="258" t="s">
        <v>136</v>
      </c>
      <c r="C22" s="259" t="s">
        <v>137</v>
      </c>
      <c r="D22" s="260" t="s">
        <v>138</v>
      </c>
      <c r="E22" s="261">
        <v>7.1212999999999997</v>
      </c>
      <c r="F22" s="261">
        <v>0</v>
      </c>
      <c r="G22" s="262">
        <f>E22*F22</f>
        <v>0</v>
      </c>
      <c r="H22" s="263">
        <v>7.0629999999999998E-2</v>
      </c>
      <c r="I22" s="264">
        <f>E22*H22</f>
        <v>0.50297741899999993</v>
      </c>
      <c r="J22" s="263">
        <v>0</v>
      </c>
      <c r="K22" s="264">
        <f>E22*J22</f>
        <v>0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1</v>
      </c>
      <c r="CB22" s="256">
        <v>1</v>
      </c>
    </row>
    <row r="23" spans="1:80" x14ac:dyDescent="0.2">
      <c r="A23" s="265"/>
      <c r="B23" s="269"/>
      <c r="C23" s="326" t="s">
        <v>139</v>
      </c>
      <c r="D23" s="327"/>
      <c r="E23" s="270">
        <v>9.2212999999999994</v>
      </c>
      <c r="F23" s="271"/>
      <c r="G23" s="272"/>
      <c r="H23" s="273"/>
      <c r="I23" s="267"/>
      <c r="J23" s="274"/>
      <c r="K23" s="267"/>
      <c r="M23" s="268" t="s">
        <v>139</v>
      </c>
      <c r="O23" s="256"/>
    </row>
    <row r="24" spans="1:80" x14ac:dyDescent="0.2">
      <c r="A24" s="265"/>
      <c r="B24" s="269"/>
      <c r="C24" s="326" t="s">
        <v>140</v>
      </c>
      <c r="D24" s="327"/>
      <c r="E24" s="270">
        <v>-2.1</v>
      </c>
      <c r="F24" s="271"/>
      <c r="G24" s="272"/>
      <c r="H24" s="273"/>
      <c r="I24" s="267"/>
      <c r="J24" s="274"/>
      <c r="K24" s="267"/>
      <c r="M24" s="268" t="s">
        <v>140</v>
      </c>
      <c r="O24" s="256"/>
    </row>
    <row r="25" spans="1:80" ht="22.5" x14ac:dyDescent="0.2">
      <c r="A25" s="257">
        <v>9</v>
      </c>
      <c r="B25" s="258" t="s">
        <v>141</v>
      </c>
      <c r="C25" s="259" t="s">
        <v>142</v>
      </c>
      <c r="D25" s="260" t="s">
        <v>138</v>
      </c>
      <c r="E25" s="261">
        <v>51.832799999999999</v>
      </c>
      <c r="F25" s="261">
        <v>0</v>
      </c>
      <c r="G25" s="262">
        <f>E25*F25</f>
        <v>0</v>
      </c>
      <c r="H25" s="263">
        <v>0.10539999999999999</v>
      </c>
      <c r="I25" s="264">
        <f>E25*H25</f>
        <v>5.4631771199999992</v>
      </c>
      <c r="J25" s="263">
        <v>0</v>
      </c>
      <c r="K25" s="264">
        <f>E25*J25</f>
        <v>0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>IF(AZ25=1,G25,0)</f>
        <v>0</v>
      </c>
      <c r="BB25" s="231">
        <f>IF(AZ25=2,G25,0)</f>
        <v>0</v>
      </c>
      <c r="BC25" s="231">
        <f>IF(AZ25=3,G25,0)</f>
        <v>0</v>
      </c>
      <c r="BD25" s="231">
        <f>IF(AZ25=4,G25,0)</f>
        <v>0</v>
      </c>
      <c r="BE25" s="231">
        <f>IF(AZ25=5,G25,0)</f>
        <v>0</v>
      </c>
      <c r="CA25" s="256">
        <v>1</v>
      </c>
      <c r="CB25" s="256">
        <v>1</v>
      </c>
    </row>
    <row r="26" spans="1:80" x14ac:dyDescent="0.2">
      <c r="A26" s="265"/>
      <c r="B26" s="269"/>
      <c r="C26" s="326" t="s">
        <v>143</v>
      </c>
      <c r="D26" s="327"/>
      <c r="E26" s="270">
        <v>51.832799999999999</v>
      </c>
      <c r="F26" s="271"/>
      <c r="G26" s="272"/>
      <c r="H26" s="273"/>
      <c r="I26" s="267"/>
      <c r="J26" s="274"/>
      <c r="K26" s="267"/>
      <c r="M26" s="268" t="s">
        <v>143</v>
      </c>
      <c r="O26" s="256"/>
    </row>
    <row r="27" spans="1:80" ht="22.5" x14ac:dyDescent="0.2">
      <c r="A27" s="257">
        <v>10</v>
      </c>
      <c r="B27" s="258" t="s">
        <v>144</v>
      </c>
      <c r="C27" s="259" t="s">
        <v>145</v>
      </c>
      <c r="D27" s="260" t="s">
        <v>138</v>
      </c>
      <c r="E27" s="261">
        <v>23</v>
      </c>
      <c r="F27" s="261">
        <v>0</v>
      </c>
      <c r="G27" s="262">
        <f>E27*F27</f>
        <v>0</v>
      </c>
      <c r="H27" s="263">
        <v>2.0930000000000001E-2</v>
      </c>
      <c r="I27" s="264">
        <f>E27*H27</f>
        <v>0.48139000000000004</v>
      </c>
      <c r="J27" s="263">
        <v>0</v>
      </c>
      <c r="K27" s="264">
        <f>E27*J27</f>
        <v>0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>IF(AZ27=1,G27,0)</f>
        <v>0</v>
      </c>
      <c r="BB27" s="231">
        <f>IF(AZ27=2,G27,0)</f>
        <v>0</v>
      </c>
      <c r="BC27" s="231">
        <f>IF(AZ27=3,G27,0)</f>
        <v>0</v>
      </c>
      <c r="BD27" s="231">
        <f>IF(AZ27=4,G27,0)</f>
        <v>0</v>
      </c>
      <c r="BE27" s="231">
        <f>IF(AZ27=5,G27,0)</f>
        <v>0</v>
      </c>
      <c r="CA27" s="256">
        <v>1</v>
      </c>
      <c r="CB27" s="256">
        <v>1</v>
      </c>
    </row>
    <row r="28" spans="1:80" x14ac:dyDescent="0.2">
      <c r="A28" s="265"/>
      <c r="B28" s="269"/>
      <c r="C28" s="326" t="s">
        <v>146</v>
      </c>
      <c r="D28" s="327"/>
      <c r="E28" s="270">
        <v>23</v>
      </c>
      <c r="F28" s="271"/>
      <c r="G28" s="272"/>
      <c r="H28" s="273"/>
      <c r="I28" s="267"/>
      <c r="J28" s="274"/>
      <c r="K28" s="267"/>
      <c r="M28" s="268" t="s">
        <v>146</v>
      </c>
      <c r="O28" s="256"/>
    </row>
    <row r="29" spans="1:80" x14ac:dyDescent="0.2">
      <c r="A29" s="257">
        <v>11</v>
      </c>
      <c r="B29" s="258" t="s">
        <v>147</v>
      </c>
      <c r="C29" s="259" t="s">
        <v>148</v>
      </c>
      <c r="D29" s="260" t="s">
        <v>149</v>
      </c>
      <c r="E29" s="261">
        <v>5.0000000000000001E-3</v>
      </c>
      <c r="F29" s="261">
        <v>0</v>
      </c>
      <c r="G29" s="262">
        <f>E29*F29</f>
        <v>0</v>
      </c>
      <c r="H29" s="263">
        <v>1</v>
      </c>
      <c r="I29" s="264">
        <f>E29*H29</f>
        <v>5.0000000000000001E-3</v>
      </c>
      <c r="J29" s="263"/>
      <c r="K29" s="264">
        <f>E29*J29</f>
        <v>0</v>
      </c>
      <c r="O29" s="256">
        <v>2</v>
      </c>
      <c r="AA29" s="231">
        <v>3</v>
      </c>
      <c r="AB29" s="231">
        <v>1</v>
      </c>
      <c r="AC29" s="231">
        <v>13330309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6">
        <v>3</v>
      </c>
      <c r="CB29" s="256">
        <v>1</v>
      </c>
    </row>
    <row r="30" spans="1:80" x14ac:dyDescent="0.2">
      <c r="A30" s="275"/>
      <c r="B30" s="276" t="s">
        <v>100</v>
      </c>
      <c r="C30" s="277" t="s">
        <v>119</v>
      </c>
      <c r="D30" s="278"/>
      <c r="E30" s="279"/>
      <c r="F30" s="280"/>
      <c r="G30" s="281">
        <f>SUM(G13:G29)</f>
        <v>0</v>
      </c>
      <c r="H30" s="282"/>
      <c r="I30" s="283">
        <f>SUM(I13:I29)</f>
        <v>7.171496981999999</v>
      </c>
      <c r="J30" s="282"/>
      <c r="K30" s="283">
        <f>SUM(K13:K29)</f>
        <v>0</v>
      </c>
      <c r="O30" s="256">
        <v>4</v>
      </c>
      <c r="BA30" s="284">
        <f>SUM(BA13:BA29)</f>
        <v>0</v>
      </c>
      <c r="BB30" s="284">
        <f>SUM(BB13:BB29)</f>
        <v>0</v>
      </c>
      <c r="BC30" s="284">
        <f>SUM(BC13:BC29)</f>
        <v>0</v>
      </c>
      <c r="BD30" s="284">
        <f>SUM(BD13:BD29)</f>
        <v>0</v>
      </c>
      <c r="BE30" s="284">
        <f>SUM(BE13:BE29)</f>
        <v>0</v>
      </c>
    </row>
    <row r="31" spans="1:80" x14ac:dyDescent="0.2">
      <c r="A31" s="246" t="s">
        <v>97</v>
      </c>
      <c r="B31" s="247" t="s">
        <v>150</v>
      </c>
      <c r="C31" s="248" t="s">
        <v>151</v>
      </c>
      <c r="D31" s="249"/>
      <c r="E31" s="250"/>
      <c r="F31" s="250"/>
      <c r="G31" s="251"/>
      <c r="H31" s="252"/>
      <c r="I31" s="253"/>
      <c r="J31" s="254"/>
      <c r="K31" s="255"/>
      <c r="O31" s="256">
        <v>1</v>
      </c>
    </row>
    <row r="32" spans="1:80" x14ac:dyDescent="0.2">
      <c r="A32" s="257">
        <v>12</v>
      </c>
      <c r="B32" s="258" t="s">
        <v>153</v>
      </c>
      <c r="C32" s="259" t="s">
        <v>154</v>
      </c>
      <c r="D32" s="260" t="s">
        <v>138</v>
      </c>
      <c r="E32" s="261">
        <v>30.8</v>
      </c>
      <c r="F32" s="261">
        <v>0</v>
      </c>
      <c r="G32" s="262">
        <f>E32*F32</f>
        <v>0</v>
      </c>
      <c r="H32" s="263">
        <v>8.9599999999999992E-3</v>
      </c>
      <c r="I32" s="264">
        <f>E32*H32</f>
        <v>0.27596799999999999</v>
      </c>
      <c r="J32" s="263">
        <v>0</v>
      </c>
      <c r="K32" s="264">
        <f>E32*J32</f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6">
        <v>1</v>
      </c>
      <c r="CB32" s="256">
        <v>1</v>
      </c>
    </row>
    <row r="33" spans="1:80" x14ac:dyDescent="0.2">
      <c r="A33" s="265"/>
      <c r="B33" s="269"/>
      <c r="C33" s="326" t="s">
        <v>155</v>
      </c>
      <c r="D33" s="327"/>
      <c r="E33" s="270">
        <v>30.8</v>
      </c>
      <c r="F33" s="271"/>
      <c r="G33" s="272"/>
      <c r="H33" s="273"/>
      <c r="I33" s="267"/>
      <c r="J33" s="274"/>
      <c r="K33" s="267"/>
      <c r="M33" s="268" t="s">
        <v>155</v>
      </c>
      <c r="O33" s="256"/>
    </row>
    <row r="34" spans="1:80" x14ac:dyDescent="0.2">
      <c r="A34" s="257">
        <v>13</v>
      </c>
      <c r="B34" s="258" t="s">
        <v>156</v>
      </c>
      <c r="C34" s="259" t="s">
        <v>157</v>
      </c>
      <c r="D34" s="260" t="s">
        <v>138</v>
      </c>
      <c r="E34" s="261">
        <v>6.39</v>
      </c>
      <c r="F34" s="261">
        <v>0</v>
      </c>
      <c r="G34" s="262">
        <f>E34*F34</f>
        <v>0</v>
      </c>
      <c r="H34" s="263">
        <v>5.5E-2</v>
      </c>
      <c r="I34" s="264">
        <f>E34*H34</f>
        <v>0.35144999999999998</v>
      </c>
      <c r="J34" s="263">
        <v>0</v>
      </c>
      <c r="K34" s="264">
        <f>E34*J34</f>
        <v>0</v>
      </c>
      <c r="O34" s="256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56">
        <v>1</v>
      </c>
      <c r="CB34" s="256">
        <v>1</v>
      </c>
    </row>
    <row r="35" spans="1:80" x14ac:dyDescent="0.2">
      <c r="A35" s="265"/>
      <c r="B35" s="269"/>
      <c r="C35" s="326" t="s">
        <v>158</v>
      </c>
      <c r="D35" s="327"/>
      <c r="E35" s="270">
        <v>6.39</v>
      </c>
      <c r="F35" s="271"/>
      <c r="G35" s="272"/>
      <c r="H35" s="273"/>
      <c r="I35" s="267"/>
      <c r="J35" s="274"/>
      <c r="K35" s="267"/>
      <c r="M35" s="268" t="s">
        <v>158</v>
      </c>
      <c r="O35" s="256"/>
    </row>
    <row r="36" spans="1:80" x14ac:dyDescent="0.2">
      <c r="A36" s="257">
        <v>14</v>
      </c>
      <c r="B36" s="258" t="s">
        <v>159</v>
      </c>
      <c r="C36" s="259" t="s">
        <v>160</v>
      </c>
      <c r="D36" s="260" t="s">
        <v>138</v>
      </c>
      <c r="E36" s="261">
        <v>44.746200000000002</v>
      </c>
      <c r="F36" s="261">
        <v>0</v>
      </c>
      <c r="G36" s="262">
        <f>E36*F36</f>
        <v>0</v>
      </c>
      <c r="H36" s="263">
        <v>7.62E-3</v>
      </c>
      <c r="I36" s="264">
        <f>E36*H36</f>
        <v>0.34096604400000002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80" x14ac:dyDescent="0.2">
      <c r="A37" s="265"/>
      <c r="B37" s="269"/>
      <c r="C37" s="326" t="s">
        <v>161</v>
      </c>
      <c r="D37" s="327"/>
      <c r="E37" s="270">
        <v>34.523400000000002</v>
      </c>
      <c r="F37" s="271"/>
      <c r="G37" s="272"/>
      <c r="H37" s="273"/>
      <c r="I37" s="267"/>
      <c r="J37" s="274"/>
      <c r="K37" s="267"/>
      <c r="M37" s="268" t="s">
        <v>161</v>
      </c>
      <c r="O37" s="256"/>
    </row>
    <row r="38" spans="1:80" x14ac:dyDescent="0.2">
      <c r="A38" s="265"/>
      <c r="B38" s="269"/>
      <c r="C38" s="326" t="s">
        <v>162</v>
      </c>
      <c r="D38" s="327"/>
      <c r="E38" s="270">
        <v>21.436800000000002</v>
      </c>
      <c r="F38" s="271"/>
      <c r="G38" s="272"/>
      <c r="H38" s="273"/>
      <c r="I38" s="267"/>
      <c r="J38" s="274"/>
      <c r="K38" s="267"/>
      <c r="M38" s="268" t="s">
        <v>162</v>
      </c>
      <c r="O38" s="256"/>
    </row>
    <row r="39" spans="1:80" x14ac:dyDescent="0.2">
      <c r="A39" s="265"/>
      <c r="B39" s="269"/>
      <c r="C39" s="326" t="s">
        <v>163</v>
      </c>
      <c r="D39" s="327"/>
      <c r="E39" s="270">
        <v>-11.214</v>
      </c>
      <c r="F39" s="271"/>
      <c r="G39" s="272"/>
      <c r="H39" s="273"/>
      <c r="I39" s="267"/>
      <c r="J39" s="274"/>
      <c r="K39" s="267"/>
      <c r="M39" s="268" t="s">
        <v>163</v>
      </c>
      <c r="O39" s="256"/>
    </row>
    <row r="40" spans="1:80" ht="22.5" x14ac:dyDescent="0.2">
      <c r="A40" s="257">
        <v>15</v>
      </c>
      <c r="B40" s="258" t="s">
        <v>164</v>
      </c>
      <c r="C40" s="259" t="s">
        <v>165</v>
      </c>
      <c r="D40" s="260" t="s">
        <v>138</v>
      </c>
      <c r="E40" s="261">
        <v>117.2574</v>
      </c>
      <c r="F40" s="261">
        <v>0</v>
      </c>
      <c r="G40" s="262">
        <f>E40*F40</f>
        <v>0</v>
      </c>
      <c r="H40" s="263">
        <v>3.6600000000000001E-3</v>
      </c>
      <c r="I40" s="264">
        <f>E40*H40</f>
        <v>0.429162084</v>
      </c>
      <c r="J40" s="263">
        <v>0</v>
      </c>
      <c r="K40" s="264">
        <f>E40*J40</f>
        <v>0</v>
      </c>
      <c r="O40" s="256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6">
        <v>1</v>
      </c>
      <c r="CB40" s="256">
        <v>1</v>
      </c>
    </row>
    <row r="41" spans="1:80" ht="22.5" x14ac:dyDescent="0.2">
      <c r="A41" s="265"/>
      <c r="B41" s="269"/>
      <c r="C41" s="326" t="s">
        <v>166</v>
      </c>
      <c r="D41" s="327"/>
      <c r="E41" s="270">
        <v>119.3574</v>
      </c>
      <c r="F41" s="271"/>
      <c r="G41" s="272"/>
      <c r="H41" s="273"/>
      <c r="I41" s="267"/>
      <c r="J41" s="274"/>
      <c r="K41" s="267"/>
      <c r="M41" s="268" t="s">
        <v>166</v>
      </c>
      <c r="O41" s="256"/>
    </row>
    <row r="42" spans="1:80" x14ac:dyDescent="0.2">
      <c r="A42" s="265"/>
      <c r="B42" s="269"/>
      <c r="C42" s="326" t="s">
        <v>140</v>
      </c>
      <c r="D42" s="327"/>
      <c r="E42" s="270">
        <v>-2.1</v>
      </c>
      <c r="F42" s="271"/>
      <c r="G42" s="272"/>
      <c r="H42" s="273"/>
      <c r="I42" s="267"/>
      <c r="J42" s="274"/>
      <c r="K42" s="267"/>
      <c r="M42" s="268" t="s">
        <v>140</v>
      </c>
      <c r="O42" s="256"/>
    </row>
    <row r="43" spans="1:80" x14ac:dyDescent="0.2">
      <c r="A43" s="275"/>
      <c r="B43" s="276" t="s">
        <v>100</v>
      </c>
      <c r="C43" s="277" t="s">
        <v>152</v>
      </c>
      <c r="D43" s="278"/>
      <c r="E43" s="279"/>
      <c r="F43" s="280"/>
      <c r="G43" s="281">
        <f>SUM(G31:G42)</f>
        <v>0</v>
      </c>
      <c r="H43" s="282"/>
      <c r="I43" s="283">
        <f>SUM(I31:I42)</f>
        <v>1.3975461280000001</v>
      </c>
      <c r="J43" s="282"/>
      <c r="K43" s="283">
        <f>SUM(K31:K42)</f>
        <v>0</v>
      </c>
      <c r="O43" s="256">
        <v>4</v>
      </c>
      <c r="BA43" s="284">
        <f>SUM(BA31:BA42)</f>
        <v>0</v>
      </c>
      <c r="BB43" s="284">
        <f>SUM(BB31:BB42)</f>
        <v>0</v>
      </c>
      <c r="BC43" s="284">
        <f>SUM(BC31:BC42)</f>
        <v>0</v>
      </c>
      <c r="BD43" s="284">
        <f>SUM(BD31:BD42)</f>
        <v>0</v>
      </c>
      <c r="BE43" s="284">
        <f>SUM(BE31:BE42)</f>
        <v>0</v>
      </c>
    </row>
    <row r="44" spans="1:80" x14ac:dyDescent="0.2">
      <c r="A44" s="246" t="s">
        <v>97</v>
      </c>
      <c r="B44" s="247" t="s">
        <v>167</v>
      </c>
      <c r="C44" s="248" t="s">
        <v>168</v>
      </c>
      <c r="D44" s="249"/>
      <c r="E44" s="250"/>
      <c r="F44" s="250"/>
      <c r="G44" s="251"/>
      <c r="H44" s="252"/>
      <c r="I44" s="253"/>
      <c r="J44" s="254"/>
      <c r="K44" s="255"/>
      <c r="O44" s="256">
        <v>1</v>
      </c>
    </row>
    <row r="45" spans="1:80" x14ac:dyDescent="0.2">
      <c r="A45" s="257">
        <v>16</v>
      </c>
      <c r="B45" s="258" t="s">
        <v>170</v>
      </c>
      <c r="C45" s="259" t="s">
        <v>171</v>
      </c>
      <c r="D45" s="260" t="s">
        <v>112</v>
      </c>
      <c r="E45" s="261">
        <v>0.81</v>
      </c>
      <c r="F45" s="261">
        <v>0</v>
      </c>
      <c r="G45" s="262">
        <f>E45*F45</f>
        <v>0</v>
      </c>
      <c r="H45" s="263">
        <v>2.2610000000000001</v>
      </c>
      <c r="I45" s="264">
        <f>E45*H45</f>
        <v>1.8314100000000002</v>
      </c>
      <c r="J45" s="263">
        <v>0</v>
      </c>
      <c r="K45" s="264">
        <f>E45*J45</f>
        <v>0</v>
      </c>
      <c r="O45" s="256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6">
        <v>1</v>
      </c>
      <c r="CB45" s="256">
        <v>1</v>
      </c>
    </row>
    <row r="46" spans="1:80" x14ac:dyDescent="0.2">
      <c r="A46" s="265"/>
      <c r="B46" s="269"/>
      <c r="C46" s="326" t="s">
        <v>172</v>
      </c>
      <c r="D46" s="327"/>
      <c r="E46" s="270">
        <v>0.81</v>
      </c>
      <c r="F46" s="271"/>
      <c r="G46" s="272"/>
      <c r="H46" s="273"/>
      <c r="I46" s="267"/>
      <c r="J46" s="274"/>
      <c r="K46" s="267"/>
      <c r="M46" s="268" t="s">
        <v>172</v>
      </c>
      <c r="O46" s="256"/>
    </row>
    <row r="47" spans="1:80" ht="22.5" x14ac:dyDescent="0.2">
      <c r="A47" s="257">
        <v>17</v>
      </c>
      <c r="B47" s="258" t="s">
        <v>173</v>
      </c>
      <c r="C47" s="259" t="s">
        <v>174</v>
      </c>
      <c r="D47" s="260" t="s">
        <v>138</v>
      </c>
      <c r="E47" s="261">
        <v>28.757000000000001</v>
      </c>
      <c r="F47" s="261">
        <v>0</v>
      </c>
      <c r="G47" s="262">
        <f>E47*F47</f>
        <v>0</v>
      </c>
      <c r="H47" s="263">
        <v>7.954E-2</v>
      </c>
      <c r="I47" s="264">
        <f>E47*H47</f>
        <v>2.2873317800000001</v>
      </c>
      <c r="J47" s="263">
        <v>0</v>
      </c>
      <c r="K47" s="264">
        <f>E47*J47</f>
        <v>0</v>
      </c>
      <c r="O47" s="256">
        <v>2</v>
      </c>
      <c r="AA47" s="231">
        <v>1</v>
      </c>
      <c r="AB47" s="231">
        <v>0</v>
      </c>
      <c r="AC47" s="231">
        <v>0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6">
        <v>1</v>
      </c>
      <c r="CB47" s="256">
        <v>0</v>
      </c>
    </row>
    <row r="48" spans="1:80" x14ac:dyDescent="0.2">
      <c r="A48" s="275"/>
      <c r="B48" s="276" t="s">
        <v>100</v>
      </c>
      <c r="C48" s="277" t="s">
        <v>169</v>
      </c>
      <c r="D48" s="278"/>
      <c r="E48" s="279"/>
      <c r="F48" s="280"/>
      <c r="G48" s="281">
        <f>SUM(G44:G47)</f>
        <v>0</v>
      </c>
      <c r="H48" s="282"/>
      <c r="I48" s="283">
        <f>SUM(I44:I47)</f>
        <v>4.1187417800000006</v>
      </c>
      <c r="J48" s="282"/>
      <c r="K48" s="283">
        <f>SUM(K44:K47)</f>
        <v>0</v>
      </c>
      <c r="O48" s="256">
        <v>4</v>
      </c>
      <c r="BA48" s="284">
        <f>SUM(BA44:BA47)</f>
        <v>0</v>
      </c>
      <c r="BB48" s="284">
        <f>SUM(BB44:BB47)</f>
        <v>0</v>
      </c>
      <c r="BC48" s="284">
        <f>SUM(BC44:BC47)</f>
        <v>0</v>
      </c>
      <c r="BD48" s="284">
        <f>SUM(BD44:BD47)</f>
        <v>0</v>
      </c>
      <c r="BE48" s="284">
        <f>SUM(BE44:BE47)</f>
        <v>0</v>
      </c>
    </row>
    <row r="49" spans="1:80" x14ac:dyDescent="0.2">
      <c r="A49" s="246" t="s">
        <v>97</v>
      </c>
      <c r="B49" s="247" t="s">
        <v>175</v>
      </c>
      <c r="C49" s="248" t="s">
        <v>176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22.5" x14ac:dyDescent="0.2">
      <c r="A50" s="257">
        <v>18</v>
      </c>
      <c r="B50" s="258" t="s">
        <v>178</v>
      </c>
      <c r="C50" s="259" t="s">
        <v>179</v>
      </c>
      <c r="D50" s="260" t="s">
        <v>126</v>
      </c>
      <c r="E50" s="261">
        <v>3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>
        <v>0</v>
      </c>
      <c r="K50" s="264">
        <f>E50*J50</f>
        <v>0</v>
      </c>
      <c r="O50" s="256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6">
        <v>1</v>
      </c>
      <c r="CB50" s="256">
        <v>1</v>
      </c>
    </row>
    <row r="51" spans="1:80" x14ac:dyDescent="0.2">
      <c r="A51" s="257">
        <v>19</v>
      </c>
      <c r="B51" s="258" t="s">
        <v>180</v>
      </c>
      <c r="C51" s="259" t="s">
        <v>181</v>
      </c>
      <c r="D51" s="260" t="s">
        <v>126</v>
      </c>
      <c r="E51" s="261">
        <v>2</v>
      </c>
      <c r="F51" s="261">
        <v>0</v>
      </c>
      <c r="G51" s="262">
        <f>E51*F51</f>
        <v>0</v>
      </c>
      <c r="H51" s="263">
        <v>5.0459999999999998E-2</v>
      </c>
      <c r="I51" s="264">
        <f>E51*H51</f>
        <v>0.10092</v>
      </c>
      <c r="J51" s="263">
        <v>0</v>
      </c>
      <c r="K51" s="264">
        <f>E51*J51</f>
        <v>0</v>
      </c>
      <c r="O51" s="256">
        <v>2</v>
      </c>
      <c r="AA51" s="231">
        <v>1</v>
      </c>
      <c r="AB51" s="231">
        <v>1</v>
      </c>
      <c r="AC51" s="231">
        <v>1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6">
        <v>1</v>
      </c>
      <c r="CB51" s="256">
        <v>1</v>
      </c>
    </row>
    <row r="52" spans="1:80" x14ac:dyDescent="0.2">
      <c r="A52" s="257">
        <v>20</v>
      </c>
      <c r="B52" s="258" t="s">
        <v>182</v>
      </c>
      <c r="C52" s="259" t="s">
        <v>183</v>
      </c>
      <c r="D52" s="260" t="s">
        <v>126</v>
      </c>
      <c r="E52" s="261">
        <v>1</v>
      </c>
      <c r="F52" s="261">
        <v>0</v>
      </c>
      <c r="G52" s="262">
        <f>E52*F52</f>
        <v>0</v>
      </c>
      <c r="H52" s="263">
        <v>0</v>
      </c>
      <c r="I52" s="264">
        <f>E52*H52</f>
        <v>0</v>
      </c>
      <c r="J52" s="263">
        <v>0</v>
      </c>
      <c r="K52" s="264">
        <f>E52*J52</f>
        <v>0</v>
      </c>
      <c r="O52" s="256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6">
        <v>1</v>
      </c>
      <c r="CB52" s="256">
        <v>1</v>
      </c>
    </row>
    <row r="53" spans="1:80" x14ac:dyDescent="0.2">
      <c r="A53" s="257">
        <v>21</v>
      </c>
      <c r="B53" s="258" t="s">
        <v>184</v>
      </c>
      <c r="C53" s="259" t="s">
        <v>185</v>
      </c>
      <c r="D53" s="260" t="s">
        <v>126</v>
      </c>
      <c r="E53" s="261">
        <v>1</v>
      </c>
      <c r="F53" s="261">
        <v>0</v>
      </c>
      <c r="G53" s="262">
        <f>E53*F53</f>
        <v>0</v>
      </c>
      <c r="H53" s="263">
        <v>1E-4</v>
      </c>
      <c r="I53" s="264">
        <f>E53*H53</f>
        <v>1E-4</v>
      </c>
      <c r="J53" s="263"/>
      <c r="K53" s="264">
        <f>E53*J53</f>
        <v>0</v>
      </c>
      <c r="O53" s="256">
        <v>2</v>
      </c>
      <c r="AA53" s="231">
        <v>3</v>
      </c>
      <c r="AB53" s="231">
        <v>1</v>
      </c>
      <c r="AC53" s="231" t="s">
        <v>184</v>
      </c>
      <c r="AZ53" s="231">
        <v>1</v>
      </c>
      <c r="BA53" s="231">
        <f>IF(AZ53=1,G53,0)</f>
        <v>0</v>
      </c>
      <c r="BB53" s="231">
        <f>IF(AZ53=2,G53,0)</f>
        <v>0</v>
      </c>
      <c r="BC53" s="231">
        <f>IF(AZ53=3,G53,0)</f>
        <v>0</v>
      </c>
      <c r="BD53" s="231">
        <f>IF(AZ53=4,G53,0)</f>
        <v>0</v>
      </c>
      <c r="BE53" s="231">
        <f>IF(AZ53=5,G53,0)</f>
        <v>0</v>
      </c>
      <c r="CA53" s="256">
        <v>3</v>
      </c>
      <c r="CB53" s="256">
        <v>1</v>
      </c>
    </row>
    <row r="54" spans="1:80" x14ac:dyDescent="0.2">
      <c r="A54" s="265"/>
      <c r="B54" s="266"/>
      <c r="C54" s="323" t="s">
        <v>186</v>
      </c>
      <c r="D54" s="324"/>
      <c r="E54" s="324"/>
      <c r="F54" s="324"/>
      <c r="G54" s="325"/>
      <c r="I54" s="267"/>
      <c r="K54" s="267"/>
      <c r="L54" s="268" t="s">
        <v>186</v>
      </c>
      <c r="O54" s="256">
        <v>3</v>
      </c>
    </row>
    <row r="55" spans="1:80" x14ac:dyDescent="0.2">
      <c r="A55" s="257">
        <v>22</v>
      </c>
      <c r="B55" s="258" t="s">
        <v>187</v>
      </c>
      <c r="C55" s="259" t="s">
        <v>188</v>
      </c>
      <c r="D55" s="260" t="s">
        <v>126</v>
      </c>
      <c r="E55" s="261">
        <v>1</v>
      </c>
      <c r="F55" s="261">
        <v>0</v>
      </c>
      <c r="G55" s="262">
        <f>E55*F55</f>
        <v>0</v>
      </c>
      <c r="H55" s="263">
        <v>1.0999999999999999E-2</v>
      </c>
      <c r="I55" s="264">
        <f>E55*H55</f>
        <v>1.0999999999999999E-2</v>
      </c>
      <c r="J55" s="263"/>
      <c r="K55" s="264">
        <f>E55*J55</f>
        <v>0</v>
      </c>
      <c r="O55" s="256">
        <v>2</v>
      </c>
      <c r="AA55" s="231">
        <v>3</v>
      </c>
      <c r="AB55" s="231">
        <v>1</v>
      </c>
      <c r="AC55" s="231">
        <v>55330396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6">
        <v>3</v>
      </c>
      <c r="CB55" s="256">
        <v>1</v>
      </c>
    </row>
    <row r="56" spans="1:80" x14ac:dyDescent="0.2">
      <c r="A56" s="257">
        <v>23</v>
      </c>
      <c r="B56" s="258" t="s">
        <v>189</v>
      </c>
      <c r="C56" s="259" t="s">
        <v>190</v>
      </c>
      <c r="D56" s="260" t="s">
        <v>126</v>
      </c>
      <c r="E56" s="261">
        <v>1</v>
      </c>
      <c r="F56" s="261">
        <v>0</v>
      </c>
      <c r="G56" s="262">
        <f>E56*F56</f>
        <v>0</v>
      </c>
      <c r="H56" s="263">
        <v>1.0999999999999999E-2</v>
      </c>
      <c r="I56" s="264">
        <f>E56*H56</f>
        <v>1.0999999999999999E-2</v>
      </c>
      <c r="J56" s="263"/>
      <c r="K56" s="264">
        <f>E56*J56</f>
        <v>0</v>
      </c>
      <c r="O56" s="256">
        <v>2</v>
      </c>
      <c r="AA56" s="231">
        <v>3</v>
      </c>
      <c r="AB56" s="231">
        <v>1</v>
      </c>
      <c r="AC56" s="231">
        <v>55330397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6">
        <v>3</v>
      </c>
      <c r="CB56" s="256">
        <v>1</v>
      </c>
    </row>
    <row r="57" spans="1:80" x14ac:dyDescent="0.2">
      <c r="A57" s="257">
        <v>24</v>
      </c>
      <c r="B57" s="258" t="s">
        <v>191</v>
      </c>
      <c r="C57" s="259" t="s">
        <v>192</v>
      </c>
      <c r="D57" s="260" t="s">
        <v>126</v>
      </c>
      <c r="E57" s="261">
        <v>1</v>
      </c>
      <c r="F57" s="261">
        <v>0</v>
      </c>
      <c r="G57" s="262">
        <f>E57*F57</f>
        <v>0</v>
      </c>
      <c r="H57" s="263">
        <v>1.1259999999999999E-2</v>
      </c>
      <c r="I57" s="264">
        <f>E57*H57</f>
        <v>1.1259999999999999E-2</v>
      </c>
      <c r="J57" s="263"/>
      <c r="K57" s="264">
        <f>E57*J57</f>
        <v>0</v>
      </c>
      <c r="O57" s="256">
        <v>2</v>
      </c>
      <c r="AA57" s="231">
        <v>3</v>
      </c>
      <c r="AB57" s="231">
        <v>1</v>
      </c>
      <c r="AC57" s="231">
        <v>55330398</v>
      </c>
      <c r="AZ57" s="231">
        <v>1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6">
        <v>3</v>
      </c>
      <c r="CB57" s="256">
        <v>1</v>
      </c>
    </row>
    <row r="58" spans="1:80" x14ac:dyDescent="0.2">
      <c r="A58" s="257">
        <v>25</v>
      </c>
      <c r="B58" s="258" t="s">
        <v>193</v>
      </c>
      <c r="C58" s="259" t="s">
        <v>194</v>
      </c>
      <c r="D58" s="260" t="s">
        <v>126</v>
      </c>
      <c r="E58" s="261">
        <v>2</v>
      </c>
      <c r="F58" s="261">
        <v>0</v>
      </c>
      <c r="G58" s="262">
        <f>E58*F58</f>
        <v>0</v>
      </c>
      <c r="H58" s="263">
        <v>5.0459999999999998E-2</v>
      </c>
      <c r="I58" s="264">
        <f>E58*H58</f>
        <v>0.10092</v>
      </c>
      <c r="J58" s="263"/>
      <c r="K58" s="264">
        <f>E58*J58</f>
        <v>0</v>
      </c>
      <c r="O58" s="256">
        <v>2</v>
      </c>
      <c r="AA58" s="231">
        <v>12</v>
      </c>
      <c r="AB58" s="231">
        <v>1</v>
      </c>
      <c r="AC58" s="231">
        <v>12</v>
      </c>
      <c r="AZ58" s="231">
        <v>1</v>
      </c>
      <c r="BA58" s="231">
        <f>IF(AZ58=1,G58,0)</f>
        <v>0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6">
        <v>12</v>
      </c>
      <c r="CB58" s="256">
        <v>1</v>
      </c>
    </row>
    <row r="59" spans="1:80" x14ac:dyDescent="0.2">
      <c r="A59" s="265"/>
      <c r="B59" s="266"/>
      <c r="C59" s="323" t="s">
        <v>195</v>
      </c>
      <c r="D59" s="324"/>
      <c r="E59" s="324"/>
      <c r="F59" s="324"/>
      <c r="G59" s="325"/>
      <c r="I59" s="267"/>
      <c r="K59" s="267"/>
      <c r="L59" s="268" t="s">
        <v>195</v>
      </c>
      <c r="O59" s="256">
        <v>3</v>
      </c>
    </row>
    <row r="60" spans="1:80" x14ac:dyDescent="0.2">
      <c r="A60" s="275"/>
      <c r="B60" s="276" t="s">
        <v>100</v>
      </c>
      <c r="C60" s="277" t="s">
        <v>177</v>
      </c>
      <c r="D60" s="278"/>
      <c r="E60" s="279"/>
      <c r="F60" s="280"/>
      <c r="G60" s="281">
        <f>SUM(G49:G59)</f>
        <v>0</v>
      </c>
      <c r="H60" s="282"/>
      <c r="I60" s="283">
        <f>SUM(I49:I59)</f>
        <v>0.23519999999999996</v>
      </c>
      <c r="J60" s="282"/>
      <c r="K60" s="283">
        <f>SUM(K49:K59)</f>
        <v>0</v>
      </c>
      <c r="O60" s="256">
        <v>4</v>
      </c>
      <c r="BA60" s="284">
        <f>SUM(BA49:BA59)</f>
        <v>0</v>
      </c>
      <c r="BB60" s="284">
        <f>SUM(BB49:BB59)</f>
        <v>0</v>
      </c>
      <c r="BC60" s="284">
        <f>SUM(BC49:BC59)</f>
        <v>0</v>
      </c>
      <c r="BD60" s="284">
        <f>SUM(BD49:BD59)</f>
        <v>0</v>
      </c>
      <c r="BE60" s="284">
        <f>SUM(BE49:BE59)</f>
        <v>0</v>
      </c>
    </row>
    <row r="61" spans="1:80" x14ac:dyDescent="0.2">
      <c r="A61" s="246" t="s">
        <v>97</v>
      </c>
      <c r="B61" s="247" t="s">
        <v>196</v>
      </c>
      <c r="C61" s="248" t="s">
        <v>197</v>
      </c>
      <c r="D61" s="249"/>
      <c r="E61" s="250"/>
      <c r="F61" s="250"/>
      <c r="G61" s="251"/>
      <c r="H61" s="252"/>
      <c r="I61" s="253"/>
      <c r="J61" s="254"/>
      <c r="K61" s="255"/>
      <c r="O61" s="256">
        <v>1</v>
      </c>
    </row>
    <row r="62" spans="1:80" x14ac:dyDescent="0.2">
      <c r="A62" s="257">
        <v>26</v>
      </c>
      <c r="B62" s="258" t="s">
        <v>199</v>
      </c>
      <c r="C62" s="259" t="s">
        <v>200</v>
      </c>
      <c r="D62" s="260" t="s">
        <v>112</v>
      </c>
      <c r="E62" s="261">
        <v>2.6711999999999998</v>
      </c>
      <c r="F62" s="261">
        <v>0</v>
      </c>
      <c r="G62" s="262">
        <f>E62*F62</f>
        <v>0</v>
      </c>
      <c r="H62" s="263">
        <v>0</v>
      </c>
      <c r="I62" s="264">
        <f>E62*H62</f>
        <v>0</v>
      </c>
      <c r="J62" s="263">
        <v>-1.8</v>
      </c>
      <c r="K62" s="264">
        <f>E62*J62</f>
        <v>-4.80816</v>
      </c>
      <c r="O62" s="256">
        <v>2</v>
      </c>
      <c r="AA62" s="231">
        <v>1</v>
      </c>
      <c r="AB62" s="231">
        <v>1</v>
      </c>
      <c r="AC62" s="231">
        <v>1</v>
      </c>
      <c r="AZ62" s="231">
        <v>1</v>
      </c>
      <c r="BA62" s="231">
        <f>IF(AZ62=1,G62,0)</f>
        <v>0</v>
      </c>
      <c r="BB62" s="231">
        <f>IF(AZ62=2,G62,0)</f>
        <v>0</v>
      </c>
      <c r="BC62" s="231">
        <f>IF(AZ62=3,G62,0)</f>
        <v>0</v>
      </c>
      <c r="BD62" s="231">
        <f>IF(AZ62=4,G62,0)</f>
        <v>0</v>
      </c>
      <c r="BE62" s="231">
        <f>IF(AZ62=5,G62,0)</f>
        <v>0</v>
      </c>
      <c r="CA62" s="256">
        <v>1</v>
      </c>
      <c r="CB62" s="256">
        <v>1</v>
      </c>
    </row>
    <row r="63" spans="1:80" x14ac:dyDescent="0.2">
      <c r="A63" s="265"/>
      <c r="B63" s="269"/>
      <c r="C63" s="326" t="s">
        <v>201</v>
      </c>
      <c r="D63" s="327"/>
      <c r="E63" s="270">
        <v>2.6711999999999998</v>
      </c>
      <c r="F63" s="271"/>
      <c r="G63" s="272"/>
      <c r="H63" s="273"/>
      <c r="I63" s="267"/>
      <c r="J63" s="274"/>
      <c r="K63" s="267"/>
      <c r="M63" s="268" t="s">
        <v>201</v>
      </c>
      <c r="O63" s="256"/>
    </row>
    <row r="64" spans="1:80" ht="22.5" x14ac:dyDescent="0.2">
      <c r="A64" s="257">
        <v>27</v>
      </c>
      <c r="B64" s="258" t="s">
        <v>202</v>
      </c>
      <c r="C64" s="259" t="s">
        <v>203</v>
      </c>
      <c r="D64" s="260" t="s">
        <v>112</v>
      </c>
      <c r="E64" s="261">
        <v>2.3006000000000002</v>
      </c>
      <c r="F64" s="261">
        <v>0</v>
      </c>
      <c r="G64" s="262">
        <f>E64*F64</f>
        <v>0</v>
      </c>
      <c r="H64" s="263">
        <v>0</v>
      </c>
      <c r="I64" s="264">
        <f>E64*H64</f>
        <v>0</v>
      </c>
      <c r="J64" s="263">
        <v>-2.2000000000000002</v>
      </c>
      <c r="K64" s="264">
        <f>E64*J64</f>
        <v>-5.0613200000000012</v>
      </c>
      <c r="O64" s="256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>IF(AZ64=1,G64,0)</f>
        <v>0</v>
      </c>
      <c r="BB64" s="231">
        <f>IF(AZ64=2,G64,0)</f>
        <v>0</v>
      </c>
      <c r="BC64" s="231">
        <f>IF(AZ64=3,G64,0)</f>
        <v>0</v>
      </c>
      <c r="BD64" s="231">
        <f>IF(AZ64=4,G64,0)</f>
        <v>0</v>
      </c>
      <c r="BE64" s="231">
        <f>IF(AZ64=5,G64,0)</f>
        <v>0</v>
      </c>
      <c r="CA64" s="256">
        <v>1</v>
      </c>
      <c r="CB64" s="256">
        <v>1</v>
      </c>
    </row>
    <row r="65" spans="1:80" x14ac:dyDescent="0.2">
      <c r="A65" s="265"/>
      <c r="B65" s="269"/>
      <c r="C65" s="326" t="s">
        <v>204</v>
      </c>
      <c r="D65" s="327"/>
      <c r="E65" s="270">
        <v>2.3006000000000002</v>
      </c>
      <c r="F65" s="271"/>
      <c r="G65" s="272"/>
      <c r="H65" s="273"/>
      <c r="I65" s="267"/>
      <c r="J65" s="274"/>
      <c r="K65" s="267"/>
      <c r="M65" s="268" t="s">
        <v>204</v>
      </c>
      <c r="O65" s="256"/>
    </row>
    <row r="66" spans="1:80" x14ac:dyDescent="0.2">
      <c r="A66" s="257">
        <v>28</v>
      </c>
      <c r="B66" s="258" t="s">
        <v>205</v>
      </c>
      <c r="C66" s="259" t="s">
        <v>206</v>
      </c>
      <c r="D66" s="260" t="s">
        <v>126</v>
      </c>
      <c r="E66" s="261">
        <v>6.1319999999999997</v>
      </c>
      <c r="F66" s="261">
        <v>0</v>
      </c>
      <c r="G66" s="262">
        <f>E66*F66</f>
        <v>0</v>
      </c>
      <c r="H66" s="263">
        <v>0</v>
      </c>
      <c r="I66" s="264">
        <f>E66*H66</f>
        <v>0</v>
      </c>
      <c r="J66" s="263">
        <v>0</v>
      </c>
      <c r="K66" s="264">
        <f>E66*J66</f>
        <v>0</v>
      </c>
      <c r="O66" s="256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>IF(AZ66=1,G66,0)</f>
        <v>0</v>
      </c>
      <c r="BB66" s="231">
        <f>IF(AZ66=2,G66,0)</f>
        <v>0</v>
      </c>
      <c r="BC66" s="231">
        <f>IF(AZ66=3,G66,0)</f>
        <v>0</v>
      </c>
      <c r="BD66" s="231">
        <f>IF(AZ66=4,G66,0)</f>
        <v>0</v>
      </c>
      <c r="BE66" s="231">
        <f>IF(AZ66=5,G66,0)</f>
        <v>0</v>
      </c>
      <c r="CA66" s="256">
        <v>1</v>
      </c>
      <c r="CB66" s="256">
        <v>1</v>
      </c>
    </row>
    <row r="67" spans="1:80" x14ac:dyDescent="0.2">
      <c r="A67" s="265"/>
      <c r="B67" s="269"/>
      <c r="C67" s="326" t="s">
        <v>207</v>
      </c>
      <c r="D67" s="327"/>
      <c r="E67" s="270">
        <v>6.1319999999999997</v>
      </c>
      <c r="F67" s="271"/>
      <c r="G67" s="272"/>
      <c r="H67" s="273"/>
      <c r="I67" s="267"/>
      <c r="J67" s="274"/>
      <c r="K67" s="267"/>
      <c r="M67" s="268" t="s">
        <v>207</v>
      </c>
      <c r="O67" s="256"/>
    </row>
    <row r="68" spans="1:80" x14ac:dyDescent="0.2">
      <c r="A68" s="257">
        <v>29</v>
      </c>
      <c r="B68" s="258" t="s">
        <v>208</v>
      </c>
      <c r="C68" s="259" t="s">
        <v>209</v>
      </c>
      <c r="D68" s="260" t="s">
        <v>138</v>
      </c>
      <c r="E68" s="261">
        <v>6.67</v>
      </c>
      <c r="F68" s="261">
        <v>0</v>
      </c>
      <c r="G68" s="262">
        <f>E68*F68</f>
        <v>0</v>
      </c>
      <c r="H68" s="263">
        <v>1E-3</v>
      </c>
      <c r="I68" s="264">
        <f>E68*H68</f>
        <v>6.6699999999999997E-3</v>
      </c>
      <c r="J68" s="263">
        <v>-6.3E-2</v>
      </c>
      <c r="K68" s="264">
        <f>E68*J68</f>
        <v>-0.42020999999999997</v>
      </c>
      <c r="O68" s="256">
        <v>2</v>
      </c>
      <c r="AA68" s="231">
        <v>1</v>
      </c>
      <c r="AB68" s="231">
        <v>1</v>
      </c>
      <c r="AC68" s="231">
        <v>1</v>
      </c>
      <c r="AZ68" s="231">
        <v>1</v>
      </c>
      <c r="BA68" s="231">
        <f>IF(AZ68=1,G68,0)</f>
        <v>0</v>
      </c>
      <c r="BB68" s="231">
        <f>IF(AZ68=2,G68,0)</f>
        <v>0</v>
      </c>
      <c r="BC68" s="231">
        <f>IF(AZ68=3,G68,0)</f>
        <v>0</v>
      </c>
      <c r="BD68" s="231">
        <f>IF(AZ68=4,G68,0)</f>
        <v>0</v>
      </c>
      <c r="BE68" s="231">
        <f>IF(AZ68=5,G68,0)</f>
        <v>0</v>
      </c>
      <c r="CA68" s="256">
        <v>1</v>
      </c>
      <c r="CB68" s="256">
        <v>1</v>
      </c>
    </row>
    <row r="69" spans="1:80" x14ac:dyDescent="0.2">
      <c r="A69" s="265"/>
      <c r="B69" s="269"/>
      <c r="C69" s="326" t="s">
        <v>210</v>
      </c>
      <c r="D69" s="327"/>
      <c r="E69" s="270">
        <v>6.67</v>
      </c>
      <c r="F69" s="271"/>
      <c r="G69" s="272"/>
      <c r="H69" s="273"/>
      <c r="I69" s="267"/>
      <c r="J69" s="274"/>
      <c r="K69" s="267"/>
      <c r="M69" s="268" t="s">
        <v>210</v>
      </c>
      <c r="O69" s="256"/>
    </row>
    <row r="70" spans="1:80" x14ac:dyDescent="0.2">
      <c r="A70" s="275"/>
      <c r="B70" s="276" t="s">
        <v>100</v>
      </c>
      <c r="C70" s="277" t="s">
        <v>198</v>
      </c>
      <c r="D70" s="278"/>
      <c r="E70" s="279"/>
      <c r="F70" s="280"/>
      <c r="G70" s="281">
        <f>SUM(G61:G69)</f>
        <v>0</v>
      </c>
      <c r="H70" s="282"/>
      <c r="I70" s="283">
        <f>SUM(I61:I69)</f>
        <v>6.6699999999999997E-3</v>
      </c>
      <c r="J70" s="282"/>
      <c r="K70" s="283">
        <f>SUM(K61:K69)</f>
        <v>-10.28969</v>
      </c>
      <c r="O70" s="256">
        <v>4</v>
      </c>
      <c r="BA70" s="284">
        <f>SUM(BA61:BA69)</f>
        <v>0</v>
      </c>
      <c r="BB70" s="284">
        <f>SUM(BB61:BB69)</f>
        <v>0</v>
      </c>
      <c r="BC70" s="284">
        <f>SUM(BC61:BC69)</f>
        <v>0</v>
      </c>
      <c r="BD70" s="284">
        <f>SUM(BD61:BD69)</f>
        <v>0</v>
      </c>
      <c r="BE70" s="284">
        <f>SUM(BE61:BE69)</f>
        <v>0</v>
      </c>
    </row>
    <row r="71" spans="1:80" x14ac:dyDescent="0.2">
      <c r="A71" s="246" t="s">
        <v>97</v>
      </c>
      <c r="B71" s="247" t="s">
        <v>211</v>
      </c>
      <c r="C71" s="248" t="s">
        <v>212</v>
      </c>
      <c r="D71" s="249"/>
      <c r="E71" s="250"/>
      <c r="F71" s="250"/>
      <c r="G71" s="251"/>
      <c r="H71" s="252"/>
      <c r="I71" s="253"/>
      <c r="J71" s="254"/>
      <c r="K71" s="255"/>
      <c r="O71" s="256">
        <v>1</v>
      </c>
    </row>
    <row r="72" spans="1:80" x14ac:dyDescent="0.2">
      <c r="A72" s="257">
        <v>30</v>
      </c>
      <c r="B72" s="258" t="s">
        <v>214</v>
      </c>
      <c r="C72" s="259" t="s">
        <v>215</v>
      </c>
      <c r="D72" s="260" t="s">
        <v>126</v>
      </c>
      <c r="E72" s="261">
        <v>1</v>
      </c>
      <c r="F72" s="261">
        <v>0</v>
      </c>
      <c r="G72" s="262">
        <f>E72*F72</f>
        <v>0</v>
      </c>
      <c r="H72" s="263">
        <v>1E-3</v>
      </c>
      <c r="I72" s="264">
        <f>E72*H72</f>
        <v>1E-3</v>
      </c>
      <c r="J72" s="263">
        <v>-1.2E-2</v>
      </c>
      <c r="K72" s="264">
        <f>E72*J72</f>
        <v>-1.2E-2</v>
      </c>
      <c r="O72" s="256">
        <v>2</v>
      </c>
      <c r="AA72" s="231">
        <v>1</v>
      </c>
      <c r="AB72" s="231">
        <v>1</v>
      </c>
      <c r="AC72" s="231">
        <v>1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56">
        <v>1</v>
      </c>
      <c r="CB72" s="256">
        <v>1</v>
      </c>
    </row>
    <row r="73" spans="1:80" x14ac:dyDescent="0.2">
      <c r="A73" s="257">
        <v>31</v>
      </c>
      <c r="B73" s="258" t="s">
        <v>216</v>
      </c>
      <c r="C73" s="259" t="s">
        <v>217</v>
      </c>
      <c r="D73" s="260" t="s">
        <v>126</v>
      </c>
      <c r="E73" s="261">
        <v>3</v>
      </c>
      <c r="F73" s="261">
        <v>0</v>
      </c>
      <c r="G73" s="262">
        <f>E73*F73</f>
        <v>0</v>
      </c>
      <c r="H73" s="263">
        <v>0</v>
      </c>
      <c r="I73" s="264">
        <f>E73*H73</f>
        <v>0</v>
      </c>
      <c r="J73" s="263">
        <v>-1E-3</v>
      </c>
      <c r="K73" s="264">
        <f>E73*J73</f>
        <v>-3.0000000000000001E-3</v>
      </c>
      <c r="O73" s="256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6">
        <v>1</v>
      </c>
      <c r="CB73" s="256">
        <v>1</v>
      </c>
    </row>
    <row r="74" spans="1:80" x14ac:dyDescent="0.2">
      <c r="A74" s="257">
        <v>32</v>
      </c>
      <c r="B74" s="258" t="s">
        <v>218</v>
      </c>
      <c r="C74" s="259" t="s">
        <v>219</v>
      </c>
      <c r="D74" s="260" t="s">
        <v>126</v>
      </c>
      <c r="E74" s="261">
        <v>1</v>
      </c>
      <c r="F74" s="261">
        <v>0</v>
      </c>
      <c r="G74" s="262">
        <f>E74*F74</f>
        <v>0</v>
      </c>
      <c r="H74" s="263">
        <v>1E-3</v>
      </c>
      <c r="I74" s="264">
        <f>E74*H74</f>
        <v>1E-3</v>
      </c>
      <c r="J74" s="263">
        <v>-2.1999999999999999E-2</v>
      </c>
      <c r="K74" s="264">
        <f>E74*J74</f>
        <v>-2.1999999999999999E-2</v>
      </c>
      <c r="O74" s="256">
        <v>2</v>
      </c>
      <c r="AA74" s="231">
        <v>1</v>
      </c>
      <c r="AB74" s="231">
        <v>1</v>
      </c>
      <c r="AC74" s="231">
        <v>1</v>
      </c>
      <c r="AZ74" s="231">
        <v>1</v>
      </c>
      <c r="BA74" s="231">
        <f>IF(AZ74=1,G74,0)</f>
        <v>0</v>
      </c>
      <c r="BB74" s="231">
        <f>IF(AZ74=2,G74,0)</f>
        <v>0</v>
      </c>
      <c r="BC74" s="231">
        <f>IF(AZ74=3,G74,0)</f>
        <v>0</v>
      </c>
      <c r="BD74" s="231">
        <f>IF(AZ74=4,G74,0)</f>
        <v>0</v>
      </c>
      <c r="BE74" s="231">
        <f>IF(AZ74=5,G74,0)</f>
        <v>0</v>
      </c>
      <c r="CA74" s="256">
        <v>1</v>
      </c>
      <c r="CB74" s="256">
        <v>1</v>
      </c>
    </row>
    <row r="75" spans="1:80" x14ac:dyDescent="0.2">
      <c r="A75" s="257">
        <v>33</v>
      </c>
      <c r="B75" s="258" t="s">
        <v>220</v>
      </c>
      <c r="C75" s="259" t="s">
        <v>221</v>
      </c>
      <c r="D75" s="260" t="s">
        <v>222</v>
      </c>
      <c r="E75" s="261">
        <v>19.5</v>
      </c>
      <c r="F75" s="261">
        <v>0</v>
      </c>
      <c r="G75" s="262">
        <f>E75*F75</f>
        <v>0</v>
      </c>
      <c r="H75" s="263">
        <v>0</v>
      </c>
      <c r="I75" s="264">
        <f>E75*H75</f>
        <v>0</v>
      </c>
      <c r="J75" s="263">
        <v>-6.0000000000000001E-3</v>
      </c>
      <c r="K75" s="264">
        <f>E75*J75</f>
        <v>-0.11700000000000001</v>
      </c>
      <c r="O75" s="256">
        <v>2</v>
      </c>
      <c r="AA75" s="231">
        <v>1</v>
      </c>
      <c r="AB75" s="231">
        <v>1</v>
      </c>
      <c r="AC75" s="231">
        <v>1</v>
      </c>
      <c r="AZ75" s="231">
        <v>1</v>
      </c>
      <c r="BA75" s="231">
        <f>IF(AZ75=1,G75,0)</f>
        <v>0</v>
      </c>
      <c r="BB75" s="231">
        <f>IF(AZ75=2,G75,0)</f>
        <v>0</v>
      </c>
      <c r="BC75" s="231">
        <f>IF(AZ75=3,G75,0)</f>
        <v>0</v>
      </c>
      <c r="BD75" s="231">
        <f>IF(AZ75=4,G75,0)</f>
        <v>0</v>
      </c>
      <c r="BE75" s="231">
        <f>IF(AZ75=5,G75,0)</f>
        <v>0</v>
      </c>
      <c r="CA75" s="256">
        <v>1</v>
      </c>
      <c r="CB75" s="256">
        <v>1</v>
      </c>
    </row>
    <row r="76" spans="1:80" x14ac:dyDescent="0.2">
      <c r="A76" s="257">
        <v>34</v>
      </c>
      <c r="B76" s="258" t="s">
        <v>223</v>
      </c>
      <c r="C76" s="259" t="s">
        <v>224</v>
      </c>
      <c r="D76" s="260" t="s">
        <v>222</v>
      </c>
      <c r="E76" s="261">
        <v>28.5</v>
      </c>
      <c r="F76" s="261">
        <v>0</v>
      </c>
      <c r="G76" s="262">
        <f>E76*F76</f>
        <v>0</v>
      </c>
      <c r="H76" s="263">
        <v>1E-3</v>
      </c>
      <c r="I76" s="264">
        <f>E76*H76</f>
        <v>2.8500000000000001E-2</v>
      </c>
      <c r="J76" s="263">
        <v>-1.7999999999999999E-2</v>
      </c>
      <c r="K76" s="264">
        <f>E76*J76</f>
        <v>-0.51300000000000001</v>
      </c>
      <c r="O76" s="256">
        <v>2</v>
      </c>
      <c r="AA76" s="231">
        <v>1</v>
      </c>
      <c r="AB76" s="231">
        <v>1</v>
      </c>
      <c r="AC76" s="231">
        <v>1</v>
      </c>
      <c r="AZ76" s="231">
        <v>1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6">
        <v>1</v>
      </c>
      <c r="CB76" s="256">
        <v>1</v>
      </c>
    </row>
    <row r="77" spans="1:80" x14ac:dyDescent="0.2">
      <c r="A77" s="265"/>
      <c r="B77" s="269"/>
      <c r="C77" s="326" t="s">
        <v>225</v>
      </c>
      <c r="D77" s="327"/>
      <c r="E77" s="270">
        <v>10</v>
      </c>
      <c r="F77" s="271"/>
      <c r="G77" s="272"/>
      <c r="H77" s="273"/>
      <c r="I77" s="267"/>
      <c r="J77" s="274"/>
      <c r="K77" s="267"/>
      <c r="M77" s="268" t="s">
        <v>225</v>
      </c>
      <c r="O77" s="256"/>
    </row>
    <row r="78" spans="1:80" x14ac:dyDescent="0.2">
      <c r="A78" s="265"/>
      <c r="B78" s="269"/>
      <c r="C78" s="326" t="s">
        <v>226</v>
      </c>
      <c r="D78" s="327"/>
      <c r="E78" s="270">
        <v>18.5</v>
      </c>
      <c r="F78" s="271"/>
      <c r="G78" s="272"/>
      <c r="H78" s="273"/>
      <c r="I78" s="267"/>
      <c r="J78" s="274"/>
      <c r="K78" s="267"/>
      <c r="M78" s="268" t="s">
        <v>226</v>
      </c>
      <c r="O78" s="256"/>
    </row>
    <row r="79" spans="1:80" x14ac:dyDescent="0.2">
      <c r="A79" s="257">
        <v>35</v>
      </c>
      <c r="B79" s="258" t="s">
        <v>227</v>
      </c>
      <c r="C79" s="259" t="s">
        <v>228</v>
      </c>
      <c r="D79" s="260" t="s">
        <v>222</v>
      </c>
      <c r="E79" s="261">
        <v>14.5</v>
      </c>
      <c r="F79" s="261">
        <v>0</v>
      </c>
      <c r="G79" s="262">
        <f>E79*F79</f>
        <v>0</v>
      </c>
      <c r="H79" s="263">
        <v>0</v>
      </c>
      <c r="I79" s="264">
        <f>E79*H79</f>
        <v>0</v>
      </c>
      <c r="J79" s="263">
        <v>-0.04</v>
      </c>
      <c r="K79" s="264">
        <f>E79*J79</f>
        <v>-0.57999999999999996</v>
      </c>
      <c r="O79" s="256">
        <v>2</v>
      </c>
      <c r="AA79" s="231">
        <v>1</v>
      </c>
      <c r="AB79" s="231">
        <v>1</v>
      </c>
      <c r="AC79" s="231">
        <v>1</v>
      </c>
      <c r="AZ79" s="231">
        <v>1</v>
      </c>
      <c r="BA79" s="231">
        <f>IF(AZ79=1,G79,0)</f>
        <v>0</v>
      </c>
      <c r="BB79" s="231">
        <f>IF(AZ79=2,G79,0)</f>
        <v>0</v>
      </c>
      <c r="BC79" s="231">
        <f>IF(AZ79=3,G79,0)</f>
        <v>0</v>
      </c>
      <c r="BD79" s="231">
        <f>IF(AZ79=4,G79,0)</f>
        <v>0</v>
      </c>
      <c r="BE79" s="231">
        <f>IF(AZ79=5,G79,0)</f>
        <v>0</v>
      </c>
      <c r="CA79" s="256">
        <v>1</v>
      </c>
      <c r="CB79" s="256">
        <v>1</v>
      </c>
    </row>
    <row r="80" spans="1:80" x14ac:dyDescent="0.2">
      <c r="A80" s="257">
        <v>36</v>
      </c>
      <c r="B80" s="258" t="s">
        <v>229</v>
      </c>
      <c r="C80" s="259" t="s">
        <v>230</v>
      </c>
      <c r="D80" s="260" t="s">
        <v>222</v>
      </c>
      <c r="E80" s="261">
        <v>19.5</v>
      </c>
      <c r="F80" s="261">
        <v>0</v>
      </c>
      <c r="G80" s="262">
        <f>E80*F80</f>
        <v>0</v>
      </c>
      <c r="H80" s="263">
        <v>0</v>
      </c>
      <c r="I80" s="264">
        <f>E80*H80</f>
        <v>0</v>
      </c>
      <c r="J80" s="263">
        <v>-2.1999999999999999E-2</v>
      </c>
      <c r="K80" s="264">
        <f>E80*J80</f>
        <v>-0.42899999999999999</v>
      </c>
      <c r="O80" s="256">
        <v>2</v>
      </c>
      <c r="AA80" s="231">
        <v>1</v>
      </c>
      <c r="AB80" s="231">
        <v>1</v>
      </c>
      <c r="AC80" s="231">
        <v>1</v>
      </c>
      <c r="AZ80" s="231">
        <v>1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6">
        <v>1</v>
      </c>
      <c r="CB80" s="256">
        <v>1</v>
      </c>
    </row>
    <row r="81" spans="1:80" x14ac:dyDescent="0.2">
      <c r="A81" s="257">
        <v>37</v>
      </c>
      <c r="B81" s="258" t="s">
        <v>231</v>
      </c>
      <c r="C81" s="259" t="s">
        <v>232</v>
      </c>
      <c r="D81" s="260" t="s">
        <v>222</v>
      </c>
      <c r="E81" s="261">
        <v>21</v>
      </c>
      <c r="F81" s="261">
        <v>0</v>
      </c>
      <c r="G81" s="262">
        <f>E81*F81</f>
        <v>0</v>
      </c>
      <c r="H81" s="263">
        <v>0</v>
      </c>
      <c r="I81" s="264">
        <f>E81*H81</f>
        <v>0</v>
      </c>
      <c r="J81" s="263">
        <v>-3.3000000000000002E-2</v>
      </c>
      <c r="K81" s="264">
        <f>E81*J81</f>
        <v>-0.69300000000000006</v>
      </c>
      <c r="O81" s="256">
        <v>2</v>
      </c>
      <c r="AA81" s="231">
        <v>1</v>
      </c>
      <c r="AB81" s="231">
        <v>1</v>
      </c>
      <c r="AC81" s="231">
        <v>1</v>
      </c>
      <c r="AZ81" s="231">
        <v>1</v>
      </c>
      <c r="BA81" s="231">
        <f>IF(AZ81=1,G81,0)</f>
        <v>0</v>
      </c>
      <c r="BB81" s="231">
        <f>IF(AZ81=2,G81,0)</f>
        <v>0</v>
      </c>
      <c r="BC81" s="231">
        <f>IF(AZ81=3,G81,0)</f>
        <v>0</v>
      </c>
      <c r="BD81" s="231">
        <f>IF(AZ81=4,G81,0)</f>
        <v>0</v>
      </c>
      <c r="BE81" s="231">
        <f>IF(AZ81=5,G81,0)</f>
        <v>0</v>
      </c>
      <c r="CA81" s="256">
        <v>1</v>
      </c>
      <c r="CB81" s="256">
        <v>1</v>
      </c>
    </row>
    <row r="82" spans="1:80" x14ac:dyDescent="0.2">
      <c r="A82" s="265"/>
      <c r="B82" s="269"/>
      <c r="C82" s="326" t="s">
        <v>233</v>
      </c>
      <c r="D82" s="327"/>
      <c r="E82" s="270">
        <v>21</v>
      </c>
      <c r="F82" s="271"/>
      <c r="G82" s="272"/>
      <c r="H82" s="273"/>
      <c r="I82" s="267"/>
      <c r="J82" s="274"/>
      <c r="K82" s="267"/>
      <c r="M82" s="268" t="s">
        <v>233</v>
      </c>
      <c r="O82" s="256"/>
    </row>
    <row r="83" spans="1:80" x14ac:dyDescent="0.2">
      <c r="A83" s="275"/>
      <c r="B83" s="276" t="s">
        <v>100</v>
      </c>
      <c r="C83" s="277" t="s">
        <v>213</v>
      </c>
      <c r="D83" s="278"/>
      <c r="E83" s="279"/>
      <c r="F83" s="280"/>
      <c r="G83" s="281">
        <f>SUM(G71:G82)</f>
        <v>0</v>
      </c>
      <c r="H83" s="282"/>
      <c r="I83" s="283">
        <f>SUM(I71:I82)</f>
        <v>3.0499999999999999E-2</v>
      </c>
      <c r="J83" s="282"/>
      <c r="K83" s="283">
        <f>SUM(K71:K82)</f>
        <v>-2.3689999999999998</v>
      </c>
      <c r="O83" s="256">
        <v>4</v>
      </c>
      <c r="BA83" s="284">
        <f>SUM(BA71:BA82)</f>
        <v>0</v>
      </c>
      <c r="BB83" s="284">
        <f>SUM(BB71:BB82)</f>
        <v>0</v>
      </c>
      <c r="BC83" s="284">
        <f>SUM(BC71:BC82)</f>
        <v>0</v>
      </c>
      <c r="BD83" s="284">
        <f>SUM(BD71:BD82)</f>
        <v>0</v>
      </c>
      <c r="BE83" s="284">
        <f>SUM(BE71:BE82)</f>
        <v>0</v>
      </c>
    </row>
    <row r="84" spans="1:80" x14ac:dyDescent="0.2">
      <c r="A84" s="246" t="s">
        <v>97</v>
      </c>
      <c r="B84" s="247" t="s">
        <v>234</v>
      </c>
      <c r="C84" s="248" t="s">
        <v>235</v>
      </c>
      <c r="D84" s="249"/>
      <c r="E84" s="250"/>
      <c r="F84" s="250"/>
      <c r="G84" s="251"/>
      <c r="H84" s="252"/>
      <c r="I84" s="253"/>
      <c r="J84" s="254"/>
      <c r="K84" s="255"/>
      <c r="O84" s="256">
        <v>1</v>
      </c>
    </row>
    <row r="85" spans="1:80" x14ac:dyDescent="0.2">
      <c r="A85" s="257">
        <v>38</v>
      </c>
      <c r="B85" s="258" t="s">
        <v>237</v>
      </c>
      <c r="C85" s="259" t="s">
        <v>238</v>
      </c>
      <c r="D85" s="260" t="s">
        <v>131</v>
      </c>
      <c r="E85" s="261">
        <v>12.96015489</v>
      </c>
      <c r="F85" s="261">
        <v>0</v>
      </c>
      <c r="G85" s="262">
        <f>E85*F85</f>
        <v>0</v>
      </c>
      <c r="H85" s="263">
        <v>0</v>
      </c>
      <c r="I85" s="264">
        <f>E85*H85</f>
        <v>0</v>
      </c>
      <c r="J85" s="263"/>
      <c r="K85" s="264">
        <f>E85*J85</f>
        <v>0</v>
      </c>
      <c r="O85" s="256">
        <v>2</v>
      </c>
      <c r="AA85" s="231">
        <v>7</v>
      </c>
      <c r="AB85" s="231">
        <v>1</v>
      </c>
      <c r="AC85" s="231">
        <v>2</v>
      </c>
      <c r="AZ85" s="231">
        <v>1</v>
      </c>
      <c r="BA85" s="231">
        <f>IF(AZ85=1,G85,0)</f>
        <v>0</v>
      </c>
      <c r="BB85" s="231">
        <f>IF(AZ85=2,G85,0)</f>
        <v>0</v>
      </c>
      <c r="BC85" s="231">
        <f>IF(AZ85=3,G85,0)</f>
        <v>0</v>
      </c>
      <c r="BD85" s="231">
        <f>IF(AZ85=4,G85,0)</f>
        <v>0</v>
      </c>
      <c r="BE85" s="231">
        <f>IF(AZ85=5,G85,0)</f>
        <v>0</v>
      </c>
      <c r="CA85" s="256">
        <v>7</v>
      </c>
      <c r="CB85" s="256">
        <v>1</v>
      </c>
    </row>
    <row r="86" spans="1:80" x14ac:dyDescent="0.2">
      <c r="A86" s="275"/>
      <c r="B86" s="276" t="s">
        <v>100</v>
      </c>
      <c r="C86" s="277" t="s">
        <v>236</v>
      </c>
      <c r="D86" s="278"/>
      <c r="E86" s="279"/>
      <c r="F86" s="280"/>
      <c r="G86" s="281">
        <f>SUM(G84:G85)</f>
        <v>0</v>
      </c>
      <c r="H86" s="282"/>
      <c r="I86" s="283">
        <f>SUM(I84:I85)</f>
        <v>0</v>
      </c>
      <c r="J86" s="282"/>
      <c r="K86" s="283">
        <f>SUM(K84:K85)</f>
        <v>0</v>
      </c>
      <c r="O86" s="256">
        <v>4</v>
      </c>
      <c r="BA86" s="284">
        <f>SUM(BA84:BA85)</f>
        <v>0</v>
      </c>
      <c r="BB86" s="284">
        <f>SUM(BB84:BB85)</f>
        <v>0</v>
      </c>
      <c r="BC86" s="284">
        <f>SUM(BC84:BC85)</f>
        <v>0</v>
      </c>
      <c r="BD86" s="284">
        <f>SUM(BD84:BD85)</f>
        <v>0</v>
      </c>
      <c r="BE86" s="284">
        <f>SUM(BE84:BE85)</f>
        <v>0</v>
      </c>
    </row>
    <row r="87" spans="1:80" x14ac:dyDescent="0.2">
      <c r="A87" s="246" t="s">
        <v>97</v>
      </c>
      <c r="B87" s="247" t="s">
        <v>239</v>
      </c>
      <c r="C87" s="248" t="s">
        <v>240</v>
      </c>
      <c r="D87" s="249"/>
      <c r="E87" s="250"/>
      <c r="F87" s="250"/>
      <c r="G87" s="251"/>
      <c r="H87" s="252"/>
      <c r="I87" s="253"/>
      <c r="J87" s="254"/>
      <c r="K87" s="255"/>
      <c r="O87" s="256">
        <v>1</v>
      </c>
    </row>
    <row r="88" spans="1:80" ht="22.5" x14ac:dyDescent="0.2">
      <c r="A88" s="257">
        <v>39</v>
      </c>
      <c r="B88" s="258" t="s">
        <v>242</v>
      </c>
      <c r="C88" s="259" t="s">
        <v>243</v>
      </c>
      <c r="D88" s="260" t="s">
        <v>126</v>
      </c>
      <c r="E88" s="261">
        <v>3</v>
      </c>
      <c r="F88" s="261">
        <v>0</v>
      </c>
      <c r="G88" s="262">
        <f>E88*F88</f>
        <v>0</v>
      </c>
      <c r="H88" s="263">
        <v>0</v>
      </c>
      <c r="I88" s="264">
        <f>E88*H88</f>
        <v>0</v>
      </c>
      <c r="J88" s="263"/>
      <c r="K88" s="264">
        <f>E88*J88</f>
        <v>0</v>
      </c>
      <c r="O88" s="256">
        <v>2</v>
      </c>
      <c r="AA88" s="231">
        <v>12</v>
      </c>
      <c r="AB88" s="231">
        <v>0</v>
      </c>
      <c r="AC88" s="231">
        <v>124</v>
      </c>
      <c r="AZ88" s="231">
        <v>1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6">
        <v>12</v>
      </c>
      <c r="CB88" s="256">
        <v>0</v>
      </c>
    </row>
    <row r="89" spans="1:80" x14ac:dyDescent="0.2">
      <c r="A89" s="265"/>
      <c r="B89" s="266"/>
      <c r="C89" s="323" t="s">
        <v>244</v>
      </c>
      <c r="D89" s="324"/>
      <c r="E89" s="324"/>
      <c r="F89" s="324"/>
      <c r="G89" s="325"/>
      <c r="I89" s="267"/>
      <c r="K89" s="267"/>
      <c r="L89" s="268" t="s">
        <v>244</v>
      </c>
      <c r="O89" s="256">
        <v>3</v>
      </c>
    </row>
    <row r="90" spans="1:80" x14ac:dyDescent="0.2">
      <c r="A90" s="257">
        <v>40</v>
      </c>
      <c r="B90" s="258" t="s">
        <v>245</v>
      </c>
      <c r="C90" s="259" t="s">
        <v>246</v>
      </c>
      <c r="D90" s="260" t="s">
        <v>222</v>
      </c>
      <c r="E90" s="261">
        <v>14.5</v>
      </c>
      <c r="F90" s="261">
        <v>0</v>
      </c>
      <c r="G90" s="262">
        <f>E90*F90</f>
        <v>0</v>
      </c>
      <c r="H90" s="263">
        <v>0</v>
      </c>
      <c r="I90" s="264">
        <f>E90*H90</f>
        <v>0</v>
      </c>
      <c r="J90" s="263"/>
      <c r="K90" s="264">
        <f>E90*J90</f>
        <v>0</v>
      </c>
      <c r="O90" s="256">
        <v>2</v>
      </c>
      <c r="AA90" s="231">
        <v>12</v>
      </c>
      <c r="AB90" s="231">
        <v>0</v>
      </c>
      <c r="AC90" s="231">
        <v>122</v>
      </c>
      <c r="AZ90" s="231">
        <v>1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6">
        <v>12</v>
      </c>
      <c r="CB90" s="256">
        <v>0</v>
      </c>
    </row>
    <row r="91" spans="1:80" x14ac:dyDescent="0.2">
      <c r="A91" s="257">
        <v>41</v>
      </c>
      <c r="B91" s="258" t="s">
        <v>247</v>
      </c>
      <c r="C91" s="259" t="s">
        <v>248</v>
      </c>
      <c r="D91" s="260" t="s">
        <v>222</v>
      </c>
      <c r="E91" s="261">
        <v>15.95</v>
      </c>
      <c r="F91" s="261">
        <v>0</v>
      </c>
      <c r="G91" s="262">
        <f>E91*F91</f>
        <v>0</v>
      </c>
      <c r="H91" s="263">
        <v>0</v>
      </c>
      <c r="I91" s="264">
        <f>E91*H91</f>
        <v>0</v>
      </c>
      <c r="J91" s="263"/>
      <c r="K91" s="264">
        <f>E91*J91</f>
        <v>0</v>
      </c>
      <c r="O91" s="256">
        <v>2</v>
      </c>
      <c r="AA91" s="231">
        <v>12</v>
      </c>
      <c r="AB91" s="231">
        <v>0</v>
      </c>
      <c r="AC91" s="231">
        <v>141</v>
      </c>
      <c r="AZ91" s="231">
        <v>1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6">
        <v>12</v>
      </c>
      <c r="CB91" s="256">
        <v>0</v>
      </c>
    </row>
    <row r="92" spans="1:80" x14ac:dyDescent="0.2">
      <c r="A92" s="265"/>
      <c r="B92" s="266"/>
      <c r="C92" s="323" t="s">
        <v>249</v>
      </c>
      <c r="D92" s="324"/>
      <c r="E92" s="324"/>
      <c r="F92" s="324"/>
      <c r="G92" s="325"/>
      <c r="I92" s="267"/>
      <c r="K92" s="267"/>
      <c r="L92" s="268" t="s">
        <v>249</v>
      </c>
      <c r="O92" s="256">
        <v>3</v>
      </c>
    </row>
    <row r="93" spans="1:80" x14ac:dyDescent="0.2">
      <c r="A93" s="265"/>
      <c r="B93" s="269"/>
      <c r="C93" s="326" t="s">
        <v>250</v>
      </c>
      <c r="D93" s="327"/>
      <c r="E93" s="270">
        <v>15.95</v>
      </c>
      <c r="F93" s="271"/>
      <c r="G93" s="272"/>
      <c r="H93" s="273"/>
      <c r="I93" s="267"/>
      <c r="J93" s="274"/>
      <c r="K93" s="267"/>
      <c r="M93" s="268" t="s">
        <v>250</v>
      </c>
      <c r="O93" s="256"/>
    </row>
    <row r="94" spans="1:80" x14ac:dyDescent="0.2">
      <c r="A94" s="257">
        <v>42</v>
      </c>
      <c r="B94" s="258" t="s">
        <v>184</v>
      </c>
      <c r="C94" s="259" t="s">
        <v>185</v>
      </c>
      <c r="D94" s="260" t="s">
        <v>126</v>
      </c>
      <c r="E94" s="261">
        <v>3</v>
      </c>
      <c r="F94" s="261">
        <v>0</v>
      </c>
      <c r="G94" s="262">
        <f>E94*F94</f>
        <v>0</v>
      </c>
      <c r="H94" s="263">
        <v>1E-4</v>
      </c>
      <c r="I94" s="264">
        <f>E94*H94</f>
        <v>3.0000000000000003E-4</v>
      </c>
      <c r="J94" s="263"/>
      <c r="K94" s="264">
        <f>E94*J94</f>
        <v>0</v>
      </c>
      <c r="O94" s="256">
        <v>2</v>
      </c>
      <c r="AA94" s="231">
        <v>3</v>
      </c>
      <c r="AB94" s="231">
        <v>1</v>
      </c>
      <c r="AC94" s="231" t="s">
        <v>184</v>
      </c>
      <c r="AZ94" s="231">
        <v>1</v>
      </c>
      <c r="BA94" s="231">
        <f>IF(AZ94=1,G94,0)</f>
        <v>0</v>
      </c>
      <c r="BB94" s="231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6">
        <v>3</v>
      </c>
      <c r="CB94" s="256">
        <v>1</v>
      </c>
    </row>
    <row r="95" spans="1:80" x14ac:dyDescent="0.2">
      <c r="A95" s="275"/>
      <c r="B95" s="276" t="s">
        <v>100</v>
      </c>
      <c r="C95" s="277" t="s">
        <v>241</v>
      </c>
      <c r="D95" s="278"/>
      <c r="E95" s="279"/>
      <c r="F95" s="280"/>
      <c r="G95" s="281">
        <f>SUM(G87:G94)</f>
        <v>0</v>
      </c>
      <c r="H95" s="282"/>
      <c r="I95" s="283">
        <f>SUM(I87:I94)</f>
        <v>3.0000000000000003E-4</v>
      </c>
      <c r="J95" s="282"/>
      <c r="K95" s="283">
        <f>SUM(K87:K94)</f>
        <v>0</v>
      </c>
      <c r="O95" s="256">
        <v>4</v>
      </c>
      <c r="BA95" s="284">
        <f>SUM(BA87:BA94)</f>
        <v>0</v>
      </c>
      <c r="BB95" s="284">
        <f>SUM(BB87:BB94)</f>
        <v>0</v>
      </c>
      <c r="BC95" s="284">
        <f>SUM(BC87:BC94)</f>
        <v>0</v>
      </c>
      <c r="BD95" s="284">
        <f>SUM(BD87:BD94)</f>
        <v>0</v>
      </c>
      <c r="BE95" s="284">
        <f>SUM(BE87:BE94)</f>
        <v>0</v>
      </c>
    </row>
    <row r="96" spans="1:80" x14ac:dyDescent="0.2">
      <c r="A96" s="246" t="s">
        <v>97</v>
      </c>
      <c r="B96" s="247" t="s">
        <v>251</v>
      </c>
      <c r="C96" s="248" t="s">
        <v>252</v>
      </c>
      <c r="D96" s="249"/>
      <c r="E96" s="250"/>
      <c r="F96" s="250"/>
      <c r="G96" s="251"/>
      <c r="H96" s="252"/>
      <c r="I96" s="253"/>
      <c r="J96" s="254"/>
      <c r="K96" s="255"/>
      <c r="O96" s="256">
        <v>1</v>
      </c>
    </row>
    <row r="97" spans="1:80" ht="22.5" x14ac:dyDescent="0.2">
      <c r="A97" s="257">
        <v>43</v>
      </c>
      <c r="B97" s="258" t="s">
        <v>254</v>
      </c>
      <c r="C97" s="259" t="s">
        <v>255</v>
      </c>
      <c r="D97" s="260" t="s">
        <v>138</v>
      </c>
      <c r="E97" s="261">
        <v>28.757000000000001</v>
      </c>
      <c r="F97" s="261">
        <v>0</v>
      </c>
      <c r="G97" s="262">
        <f>E97*F97</f>
        <v>0</v>
      </c>
      <c r="H97" s="263">
        <v>2.0000000000000001E-4</v>
      </c>
      <c r="I97" s="264">
        <f>E97*H97</f>
        <v>5.7514000000000003E-3</v>
      </c>
      <c r="J97" s="263">
        <v>0</v>
      </c>
      <c r="K97" s="264">
        <f>E97*J97</f>
        <v>0</v>
      </c>
      <c r="O97" s="256">
        <v>2</v>
      </c>
      <c r="AA97" s="231">
        <v>1</v>
      </c>
      <c r="AB97" s="231">
        <v>7</v>
      </c>
      <c r="AC97" s="231">
        <v>7</v>
      </c>
      <c r="AZ97" s="231">
        <v>2</v>
      </c>
      <c r="BA97" s="231">
        <f>IF(AZ97=1,G97,0)</f>
        <v>0</v>
      </c>
      <c r="BB97" s="231">
        <f>IF(AZ97=2,G97,0)</f>
        <v>0</v>
      </c>
      <c r="BC97" s="231">
        <f>IF(AZ97=3,G97,0)</f>
        <v>0</v>
      </c>
      <c r="BD97" s="231">
        <f>IF(AZ97=4,G97,0)</f>
        <v>0</v>
      </c>
      <c r="BE97" s="231">
        <f>IF(AZ97=5,G97,0)</f>
        <v>0</v>
      </c>
      <c r="CA97" s="256">
        <v>1</v>
      </c>
      <c r="CB97" s="256">
        <v>7</v>
      </c>
    </row>
    <row r="98" spans="1:80" x14ac:dyDescent="0.2">
      <c r="A98" s="265"/>
      <c r="B98" s="269"/>
      <c r="C98" s="326" t="s">
        <v>256</v>
      </c>
      <c r="D98" s="327"/>
      <c r="E98" s="270">
        <v>28.757000000000001</v>
      </c>
      <c r="F98" s="271"/>
      <c r="G98" s="272"/>
      <c r="H98" s="273"/>
      <c r="I98" s="267"/>
      <c r="J98" s="274"/>
      <c r="K98" s="267"/>
      <c r="M98" s="268" t="s">
        <v>256</v>
      </c>
      <c r="O98" s="256"/>
    </row>
    <row r="99" spans="1:80" ht="22.5" x14ac:dyDescent="0.2">
      <c r="A99" s="257">
        <v>44</v>
      </c>
      <c r="B99" s="258" t="s">
        <v>257</v>
      </c>
      <c r="C99" s="259" t="s">
        <v>258</v>
      </c>
      <c r="D99" s="260" t="s">
        <v>138</v>
      </c>
      <c r="E99" s="261">
        <v>28.757000000000001</v>
      </c>
      <c r="F99" s="261">
        <v>0</v>
      </c>
      <c r="G99" s="262">
        <f>E99*F99</f>
        <v>0</v>
      </c>
      <c r="H99" s="263">
        <v>5.3E-3</v>
      </c>
      <c r="I99" s="264">
        <f>E99*H99</f>
        <v>0.15241209999999999</v>
      </c>
      <c r="J99" s="263">
        <v>0</v>
      </c>
      <c r="K99" s="264">
        <f>E99*J99</f>
        <v>0</v>
      </c>
      <c r="O99" s="256">
        <v>2</v>
      </c>
      <c r="AA99" s="231">
        <v>1</v>
      </c>
      <c r="AB99" s="231">
        <v>7</v>
      </c>
      <c r="AC99" s="231">
        <v>7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6">
        <v>1</v>
      </c>
      <c r="CB99" s="256">
        <v>7</v>
      </c>
    </row>
    <row r="100" spans="1:80" ht="22.5" x14ac:dyDescent="0.2">
      <c r="A100" s="257">
        <v>45</v>
      </c>
      <c r="B100" s="258" t="s">
        <v>259</v>
      </c>
      <c r="C100" s="259" t="s">
        <v>260</v>
      </c>
      <c r="D100" s="260" t="s">
        <v>138</v>
      </c>
      <c r="E100" s="261">
        <v>3.6</v>
      </c>
      <c r="F100" s="261">
        <v>0</v>
      </c>
      <c r="G100" s="262">
        <f>E100*F100</f>
        <v>0</v>
      </c>
      <c r="H100" s="263">
        <v>3.0599999999999998E-3</v>
      </c>
      <c r="I100" s="264">
        <f>E100*H100</f>
        <v>1.1016E-2</v>
      </c>
      <c r="J100" s="263">
        <v>0</v>
      </c>
      <c r="K100" s="264">
        <f>E100*J100</f>
        <v>0</v>
      </c>
      <c r="O100" s="256">
        <v>2</v>
      </c>
      <c r="AA100" s="231">
        <v>1</v>
      </c>
      <c r="AB100" s="231">
        <v>7</v>
      </c>
      <c r="AC100" s="231">
        <v>7</v>
      </c>
      <c r="AZ100" s="231">
        <v>2</v>
      </c>
      <c r="BA100" s="231">
        <f>IF(AZ100=1,G100,0)</f>
        <v>0</v>
      </c>
      <c r="BB100" s="231">
        <f>IF(AZ100=2,G100,0)</f>
        <v>0</v>
      </c>
      <c r="BC100" s="231">
        <f>IF(AZ100=3,G100,0)</f>
        <v>0</v>
      </c>
      <c r="BD100" s="231">
        <f>IF(AZ100=4,G100,0)</f>
        <v>0</v>
      </c>
      <c r="BE100" s="231">
        <f>IF(AZ100=5,G100,0)</f>
        <v>0</v>
      </c>
      <c r="CA100" s="256">
        <v>1</v>
      </c>
      <c r="CB100" s="256">
        <v>7</v>
      </c>
    </row>
    <row r="101" spans="1:80" x14ac:dyDescent="0.2">
      <c r="A101" s="265"/>
      <c r="B101" s="269"/>
      <c r="C101" s="326" t="s">
        <v>261</v>
      </c>
      <c r="D101" s="327"/>
      <c r="E101" s="270">
        <v>3.6</v>
      </c>
      <c r="F101" s="271"/>
      <c r="G101" s="272"/>
      <c r="H101" s="273"/>
      <c r="I101" s="267"/>
      <c r="J101" s="274"/>
      <c r="K101" s="267"/>
      <c r="M101" s="268" t="s">
        <v>261</v>
      </c>
      <c r="O101" s="256"/>
    </row>
    <row r="102" spans="1:80" x14ac:dyDescent="0.2">
      <c r="A102" s="257">
        <v>46</v>
      </c>
      <c r="B102" s="258" t="s">
        <v>262</v>
      </c>
      <c r="C102" s="259" t="s">
        <v>263</v>
      </c>
      <c r="D102" s="260" t="s">
        <v>131</v>
      </c>
      <c r="E102" s="261">
        <v>0.16917950000000001</v>
      </c>
      <c r="F102" s="261">
        <v>0</v>
      </c>
      <c r="G102" s="262">
        <f>E102*F102</f>
        <v>0</v>
      </c>
      <c r="H102" s="263">
        <v>0</v>
      </c>
      <c r="I102" s="264">
        <f>E102*H102</f>
        <v>0</v>
      </c>
      <c r="J102" s="263"/>
      <c r="K102" s="264">
        <f>E102*J102</f>
        <v>0</v>
      </c>
      <c r="O102" s="256">
        <v>2</v>
      </c>
      <c r="AA102" s="231">
        <v>7</v>
      </c>
      <c r="AB102" s="231">
        <v>1001</v>
      </c>
      <c r="AC102" s="231">
        <v>5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56">
        <v>7</v>
      </c>
      <c r="CB102" s="256">
        <v>1001</v>
      </c>
    </row>
    <row r="103" spans="1:80" x14ac:dyDescent="0.2">
      <c r="A103" s="275"/>
      <c r="B103" s="276" t="s">
        <v>100</v>
      </c>
      <c r="C103" s="277" t="s">
        <v>253</v>
      </c>
      <c r="D103" s="278"/>
      <c r="E103" s="279"/>
      <c r="F103" s="280"/>
      <c r="G103" s="281">
        <f>SUM(G96:G102)</f>
        <v>0</v>
      </c>
      <c r="H103" s="282"/>
      <c r="I103" s="283">
        <f>SUM(I96:I102)</f>
        <v>0.16917949999999998</v>
      </c>
      <c r="J103" s="282"/>
      <c r="K103" s="283">
        <f>SUM(K96:K102)</f>
        <v>0</v>
      </c>
      <c r="O103" s="256">
        <v>4</v>
      </c>
      <c r="BA103" s="284">
        <f>SUM(BA96:BA102)</f>
        <v>0</v>
      </c>
      <c r="BB103" s="284">
        <f>SUM(BB96:BB102)</f>
        <v>0</v>
      </c>
      <c r="BC103" s="284">
        <f>SUM(BC96:BC102)</f>
        <v>0</v>
      </c>
      <c r="BD103" s="284">
        <f>SUM(BD96:BD102)</f>
        <v>0</v>
      </c>
      <c r="BE103" s="284">
        <f>SUM(BE96:BE102)</f>
        <v>0</v>
      </c>
    </row>
    <row r="104" spans="1:80" x14ac:dyDescent="0.2">
      <c r="A104" s="246" t="s">
        <v>97</v>
      </c>
      <c r="B104" s="247" t="s">
        <v>264</v>
      </c>
      <c r="C104" s="248" t="s">
        <v>265</v>
      </c>
      <c r="D104" s="249"/>
      <c r="E104" s="250"/>
      <c r="F104" s="250"/>
      <c r="G104" s="251"/>
      <c r="H104" s="252"/>
      <c r="I104" s="253"/>
      <c r="J104" s="254"/>
      <c r="K104" s="255"/>
      <c r="O104" s="256">
        <v>1</v>
      </c>
    </row>
    <row r="105" spans="1:80" ht="22.5" x14ac:dyDescent="0.2">
      <c r="A105" s="257">
        <v>47</v>
      </c>
      <c r="B105" s="258" t="s">
        <v>267</v>
      </c>
      <c r="C105" s="259" t="s">
        <v>268</v>
      </c>
      <c r="D105" s="260" t="s">
        <v>138</v>
      </c>
      <c r="E105" s="261">
        <v>28.757000000000001</v>
      </c>
      <c r="F105" s="261">
        <v>0</v>
      </c>
      <c r="G105" s="262">
        <f>E105*F105</f>
        <v>0</v>
      </c>
      <c r="H105" s="263">
        <v>3.0000000000000001E-5</v>
      </c>
      <c r="I105" s="264">
        <f>E105*H105</f>
        <v>8.6271000000000004E-4</v>
      </c>
      <c r="J105" s="263">
        <v>0</v>
      </c>
      <c r="K105" s="264">
        <f>E105*J105</f>
        <v>0</v>
      </c>
      <c r="O105" s="256">
        <v>2</v>
      </c>
      <c r="AA105" s="231">
        <v>1</v>
      </c>
      <c r="AB105" s="231">
        <v>7</v>
      </c>
      <c r="AC105" s="231">
        <v>7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56">
        <v>1</v>
      </c>
      <c r="CB105" s="256">
        <v>7</v>
      </c>
    </row>
    <row r="106" spans="1:80" x14ac:dyDescent="0.2">
      <c r="A106" s="257">
        <v>48</v>
      </c>
      <c r="B106" s="258" t="s">
        <v>269</v>
      </c>
      <c r="C106" s="259" t="s">
        <v>270</v>
      </c>
      <c r="D106" s="260" t="s">
        <v>112</v>
      </c>
      <c r="E106" s="261">
        <v>1.2653000000000001</v>
      </c>
      <c r="F106" s="261">
        <v>0</v>
      </c>
      <c r="G106" s="262">
        <f>E106*F106</f>
        <v>0</v>
      </c>
      <c r="H106" s="263">
        <v>2.5000000000000001E-2</v>
      </c>
      <c r="I106" s="264">
        <f>E106*H106</f>
        <v>3.1632500000000001E-2</v>
      </c>
      <c r="J106" s="263"/>
      <c r="K106" s="264">
        <f>E106*J106</f>
        <v>0</v>
      </c>
      <c r="O106" s="256">
        <v>2</v>
      </c>
      <c r="AA106" s="231">
        <v>3</v>
      </c>
      <c r="AB106" s="231">
        <v>7</v>
      </c>
      <c r="AC106" s="231" t="s">
        <v>269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6">
        <v>3</v>
      </c>
      <c r="CB106" s="256">
        <v>7</v>
      </c>
    </row>
    <row r="107" spans="1:80" x14ac:dyDescent="0.2">
      <c r="A107" s="265"/>
      <c r="B107" s="269"/>
      <c r="C107" s="326" t="s">
        <v>271</v>
      </c>
      <c r="D107" s="327"/>
      <c r="E107" s="270">
        <v>1.2653000000000001</v>
      </c>
      <c r="F107" s="271"/>
      <c r="G107" s="272"/>
      <c r="H107" s="273"/>
      <c r="I107" s="267"/>
      <c r="J107" s="274"/>
      <c r="K107" s="267"/>
      <c r="M107" s="268" t="s">
        <v>271</v>
      </c>
      <c r="O107" s="256"/>
    </row>
    <row r="108" spans="1:80" x14ac:dyDescent="0.2">
      <c r="A108" s="257">
        <v>49</v>
      </c>
      <c r="B108" s="258" t="s">
        <v>272</v>
      </c>
      <c r="C108" s="259" t="s">
        <v>273</v>
      </c>
      <c r="D108" s="260" t="s">
        <v>131</v>
      </c>
      <c r="E108" s="261">
        <v>3.2495209999999997E-2</v>
      </c>
      <c r="F108" s="261">
        <v>0</v>
      </c>
      <c r="G108" s="262">
        <f>E108*F108</f>
        <v>0</v>
      </c>
      <c r="H108" s="263">
        <v>0</v>
      </c>
      <c r="I108" s="264">
        <f>E108*H108</f>
        <v>0</v>
      </c>
      <c r="J108" s="263"/>
      <c r="K108" s="264">
        <f>E108*J108</f>
        <v>0</v>
      </c>
      <c r="O108" s="256">
        <v>2</v>
      </c>
      <c r="AA108" s="231">
        <v>7</v>
      </c>
      <c r="AB108" s="231">
        <v>1001</v>
      </c>
      <c r="AC108" s="231">
        <v>5</v>
      </c>
      <c r="AZ108" s="231">
        <v>2</v>
      </c>
      <c r="BA108" s="231">
        <f>IF(AZ108=1,G108,0)</f>
        <v>0</v>
      </c>
      <c r="BB108" s="231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6">
        <v>7</v>
      </c>
      <c r="CB108" s="256">
        <v>1001</v>
      </c>
    </row>
    <row r="109" spans="1:80" x14ac:dyDescent="0.2">
      <c r="A109" s="275"/>
      <c r="B109" s="276" t="s">
        <v>100</v>
      </c>
      <c r="C109" s="277" t="s">
        <v>266</v>
      </c>
      <c r="D109" s="278"/>
      <c r="E109" s="279"/>
      <c r="F109" s="280"/>
      <c r="G109" s="281">
        <f>SUM(G104:G108)</f>
        <v>0</v>
      </c>
      <c r="H109" s="282"/>
      <c r="I109" s="283">
        <f>SUM(I104:I108)</f>
        <v>3.2495210000000004E-2</v>
      </c>
      <c r="J109" s="282"/>
      <c r="K109" s="283">
        <f>SUM(K104:K108)</f>
        <v>0</v>
      </c>
      <c r="O109" s="256">
        <v>4</v>
      </c>
      <c r="BA109" s="284">
        <f>SUM(BA104:BA108)</f>
        <v>0</v>
      </c>
      <c r="BB109" s="284">
        <f>SUM(BB104:BB108)</f>
        <v>0</v>
      </c>
      <c r="BC109" s="284">
        <f>SUM(BC104:BC108)</f>
        <v>0</v>
      </c>
      <c r="BD109" s="284">
        <f>SUM(BD104:BD108)</f>
        <v>0</v>
      </c>
      <c r="BE109" s="284">
        <f>SUM(BE104:BE108)</f>
        <v>0</v>
      </c>
    </row>
    <row r="110" spans="1:80" x14ac:dyDescent="0.2">
      <c r="A110" s="246" t="s">
        <v>97</v>
      </c>
      <c r="B110" s="247" t="s">
        <v>274</v>
      </c>
      <c r="C110" s="248" t="s">
        <v>275</v>
      </c>
      <c r="D110" s="249"/>
      <c r="E110" s="250"/>
      <c r="F110" s="250"/>
      <c r="G110" s="251"/>
      <c r="H110" s="252"/>
      <c r="I110" s="253"/>
      <c r="J110" s="254"/>
      <c r="K110" s="255"/>
      <c r="O110" s="256">
        <v>1</v>
      </c>
    </row>
    <row r="111" spans="1:80" ht="22.5" x14ac:dyDescent="0.2">
      <c r="A111" s="257">
        <v>50</v>
      </c>
      <c r="B111" s="258" t="s">
        <v>277</v>
      </c>
      <c r="C111" s="259" t="s">
        <v>278</v>
      </c>
      <c r="D111" s="260" t="s">
        <v>112</v>
      </c>
      <c r="E111" s="261">
        <v>1.724</v>
      </c>
      <c r="F111" s="261">
        <v>0</v>
      </c>
      <c r="G111" s="262">
        <f>E111*F111</f>
        <v>0</v>
      </c>
      <c r="H111" s="263">
        <v>1.7</v>
      </c>
      <c r="I111" s="264">
        <f>E111*H111</f>
        <v>2.9308000000000001</v>
      </c>
      <c r="J111" s="263">
        <v>0</v>
      </c>
      <c r="K111" s="264">
        <f>E111*J111</f>
        <v>0</v>
      </c>
      <c r="O111" s="256">
        <v>2</v>
      </c>
      <c r="AA111" s="231">
        <v>1</v>
      </c>
      <c r="AB111" s="231">
        <v>1</v>
      </c>
      <c r="AC111" s="231">
        <v>1</v>
      </c>
      <c r="AZ111" s="231">
        <v>2</v>
      </c>
      <c r="BA111" s="231">
        <f>IF(AZ111=1,G111,0)</f>
        <v>0</v>
      </c>
      <c r="BB111" s="231">
        <f>IF(AZ111=2,G111,0)</f>
        <v>0</v>
      </c>
      <c r="BC111" s="231">
        <f>IF(AZ111=3,G111,0)</f>
        <v>0</v>
      </c>
      <c r="BD111" s="231">
        <f>IF(AZ111=4,G111,0)</f>
        <v>0</v>
      </c>
      <c r="BE111" s="231">
        <f>IF(AZ111=5,G111,0)</f>
        <v>0</v>
      </c>
      <c r="CA111" s="256">
        <v>1</v>
      </c>
      <c r="CB111" s="256">
        <v>1</v>
      </c>
    </row>
    <row r="112" spans="1:80" x14ac:dyDescent="0.2">
      <c r="A112" s="265"/>
      <c r="B112" s="269"/>
      <c r="C112" s="326" t="s">
        <v>279</v>
      </c>
      <c r="D112" s="327"/>
      <c r="E112" s="270">
        <v>2.105</v>
      </c>
      <c r="F112" s="271"/>
      <c r="G112" s="272"/>
      <c r="H112" s="273"/>
      <c r="I112" s="267"/>
      <c r="J112" s="274"/>
      <c r="K112" s="267"/>
      <c r="M112" s="268" t="s">
        <v>279</v>
      </c>
      <c r="O112" s="256"/>
    </row>
    <row r="113" spans="1:80" x14ac:dyDescent="0.2">
      <c r="A113" s="265"/>
      <c r="B113" s="269"/>
      <c r="C113" s="326" t="s">
        <v>280</v>
      </c>
      <c r="D113" s="327"/>
      <c r="E113" s="270">
        <v>-0.38100000000000001</v>
      </c>
      <c r="F113" s="271"/>
      <c r="G113" s="272"/>
      <c r="H113" s="273"/>
      <c r="I113" s="267"/>
      <c r="J113" s="274"/>
      <c r="K113" s="267"/>
      <c r="M113" s="268" t="s">
        <v>280</v>
      </c>
      <c r="O113" s="256"/>
    </row>
    <row r="114" spans="1:80" x14ac:dyDescent="0.2">
      <c r="A114" s="257">
        <v>51</v>
      </c>
      <c r="B114" s="258" t="s">
        <v>281</v>
      </c>
      <c r="C114" s="259" t="s">
        <v>282</v>
      </c>
      <c r="D114" s="260" t="s">
        <v>112</v>
      </c>
      <c r="E114" s="261">
        <v>0.81</v>
      </c>
      <c r="F114" s="261">
        <v>0</v>
      </c>
      <c r="G114" s="262">
        <f>E114*F114</f>
        <v>0</v>
      </c>
      <c r="H114" s="263">
        <v>1.891</v>
      </c>
      <c r="I114" s="264">
        <f>E114*H114</f>
        <v>1.5317100000000001</v>
      </c>
      <c r="J114" s="263">
        <v>0</v>
      </c>
      <c r="K114" s="264">
        <f>E114*J114</f>
        <v>0</v>
      </c>
      <c r="O114" s="256">
        <v>2</v>
      </c>
      <c r="AA114" s="231">
        <v>1</v>
      </c>
      <c r="AB114" s="231">
        <v>1</v>
      </c>
      <c r="AC114" s="231">
        <v>1</v>
      </c>
      <c r="AZ114" s="231">
        <v>2</v>
      </c>
      <c r="BA114" s="231">
        <f>IF(AZ114=1,G114,0)</f>
        <v>0</v>
      </c>
      <c r="BB114" s="231">
        <f>IF(AZ114=2,G114,0)</f>
        <v>0</v>
      </c>
      <c r="BC114" s="231">
        <f>IF(AZ114=3,G114,0)</f>
        <v>0</v>
      </c>
      <c r="BD114" s="231">
        <f>IF(AZ114=4,G114,0)</f>
        <v>0</v>
      </c>
      <c r="BE114" s="231">
        <f>IF(AZ114=5,G114,0)</f>
        <v>0</v>
      </c>
      <c r="CA114" s="256">
        <v>1</v>
      </c>
      <c r="CB114" s="256">
        <v>1</v>
      </c>
    </row>
    <row r="115" spans="1:80" x14ac:dyDescent="0.2">
      <c r="A115" s="265"/>
      <c r="B115" s="269"/>
      <c r="C115" s="326" t="s">
        <v>283</v>
      </c>
      <c r="D115" s="327"/>
      <c r="E115" s="270">
        <v>0.81</v>
      </c>
      <c r="F115" s="271"/>
      <c r="G115" s="272"/>
      <c r="H115" s="273"/>
      <c r="I115" s="267"/>
      <c r="J115" s="274"/>
      <c r="K115" s="267"/>
      <c r="M115" s="268" t="s">
        <v>283</v>
      </c>
      <c r="O115" s="256"/>
    </row>
    <row r="116" spans="1:80" x14ac:dyDescent="0.2">
      <c r="A116" s="257">
        <v>52</v>
      </c>
      <c r="B116" s="258" t="s">
        <v>284</v>
      </c>
      <c r="C116" s="259" t="s">
        <v>285</v>
      </c>
      <c r="D116" s="260" t="s">
        <v>222</v>
      </c>
      <c r="E116" s="261">
        <v>2</v>
      </c>
      <c r="F116" s="261">
        <v>0</v>
      </c>
      <c r="G116" s="262">
        <f t="shared" ref="G116:G121" si="0">E116*F116</f>
        <v>0</v>
      </c>
      <c r="H116" s="263">
        <v>4.6999999999999999E-4</v>
      </c>
      <c r="I116" s="264">
        <f t="shared" ref="I116:I121" si="1">E116*H116</f>
        <v>9.3999999999999997E-4</v>
      </c>
      <c r="J116" s="263">
        <v>0</v>
      </c>
      <c r="K116" s="264">
        <f t="shared" ref="K116:K121" si="2">E116*J116</f>
        <v>0</v>
      </c>
      <c r="O116" s="256">
        <v>2</v>
      </c>
      <c r="AA116" s="231">
        <v>1</v>
      </c>
      <c r="AB116" s="231">
        <v>7</v>
      </c>
      <c r="AC116" s="231">
        <v>7</v>
      </c>
      <c r="AZ116" s="231">
        <v>2</v>
      </c>
      <c r="BA116" s="231">
        <f t="shared" ref="BA116:BA121" si="3">IF(AZ116=1,G116,0)</f>
        <v>0</v>
      </c>
      <c r="BB116" s="231">
        <f t="shared" ref="BB116:BB121" si="4">IF(AZ116=2,G116,0)</f>
        <v>0</v>
      </c>
      <c r="BC116" s="231">
        <f t="shared" ref="BC116:BC121" si="5">IF(AZ116=3,G116,0)</f>
        <v>0</v>
      </c>
      <c r="BD116" s="231">
        <f t="shared" ref="BD116:BD121" si="6">IF(AZ116=4,G116,0)</f>
        <v>0</v>
      </c>
      <c r="BE116" s="231">
        <f t="shared" ref="BE116:BE121" si="7">IF(AZ116=5,G116,0)</f>
        <v>0</v>
      </c>
      <c r="CA116" s="256">
        <v>1</v>
      </c>
      <c r="CB116" s="256">
        <v>7</v>
      </c>
    </row>
    <row r="117" spans="1:80" x14ac:dyDescent="0.2">
      <c r="A117" s="257">
        <v>53</v>
      </c>
      <c r="B117" s="258" t="s">
        <v>286</v>
      </c>
      <c r="C117" s="259" t="s">
        <v>287</v>
      </c>
      <c r="D117" s="260" t="s">
        <v>222</v>
      </c>
      <c r="E117" s="261">
        <v>7</v>
      </c>
      <c r="F117" s="261">
        <v>0</v>
      </c>
      <c r="G117" s="262">
        <f t="shared" si="0"/>
        <v>0</v>
      </c>
      <c r="H117" s="263">
        <v>6.9999999999999999E-4</v>
      </c>
      <c r="I117" s="264">
        <f t="shared" si="1"/>
        <v>4.8999999999999998E-3</v>
      </c>
      <c r="J117" s="263">
        <v>0</v>
      </c>
      <c r="K117" s="264">
        <f t="shared" si="2"/>
        <v>0</v>
      </c>
      <c r="O117" s="256">
        <v>2</v>
      </c>
      <c r="AA117" s="231">
        <v>1</v>
      </c>
      <c r="AB117" s="231">
        <v>7</v>
      </c>
      <c r="AC117" s="231">
        <v>7</v>
      </c>
      <c r="AZ117" s="231">
        <v>2</v>
      </c>
      <c r="BA117" s="231">
        <f t="shared" si="3"/>
        <v>0</v>
      </c>
      <c r="BB117" s="231">
        <f t="shared" si="4"/>
        <v>0</v>
      </c>
      <c r="BC117" s="231">
        <f t="shared" si="5"/>
        <v>0</v>
      </c>
      <c r="BD117" s="231">
        <f t="shared" si="6"/>
        <v>0</v>
      </c>
      <c r="BE117" s="231">
        <f t="shared" si="7"/>
        <v>0</v>
      </c>
      <c r="CA117" s="256">
        <v>1</v>
      </c>
      <c r="CB117" s="256">
        <v>7</v>
      </c>
    </row>
    <row r="118" spans="1:80" x14ac:dyDescent="0.2">
      <c r="A118" s="257">
        <v>54</v>
      </c>
      <c r="B118" s="258" t="s">
        <v>288</v>
      </c>
      <c r="C118" s="259" t="s">
        <v>289</v>
      </c>
      <c r="D118" s="260" t="s">
        <v>222</v>
      </c>
      <c r="E118" s="261">
        <v>19.5</v>
      </c>
      <c r="F118" s="261">
        <v>0</v>
      </c>
      <c r="G118" s="262">
        <f t="shared" si="0"/>
        <v>0</v>
      </c>
      <c r="H118" s="263">
        <v>5.2999999999999998E-4</v>
      </c>
      <c r="I118" s="264">
        <f t="shared" si="1"/>
        <v>1.0335E-2</v>
      </c>
      <c r="J118" s="263">
        <v>0</v>
      </c>
      <c r="K118" s="264">
        <f t="shared" si="2"/>
        <v>0</v>
      </c>
      <c r="O118" s="256">
        <v>2</v>
      </c>
      <c r="AA118" s="231">
        <v>1</v>
      </c>
      <c r="AB118" s="231">
        <v>7</v>
      </c>
      <c r="AC118" s="231">
        <v>7</v>
      </c>
      <c r="AZ118" s="231">
        <v>2</v>
      </c>
      <c r="BA118" s="231">
        <f t="shared" si="3"/>
        <v>0</v>
      </c>
      <c r="BB118" s="231">
        <f t="shared" si="4"/>
        <v>0</v>
      </c>
      <c r="BC118" s="231">
        <f t="shared" si="5"/>
        <v>0</v>
      </c>
      <c r="BD118" s="231">
        <f t="shared" si="6"/>
        <v>0</v>
      </c>
      <c r="BE118" s="231">
        <f t="shared" si="7"/>
        <v>0</v>
      </c>
      <c r="CA118" s="256">
        <v>1</v>
      </c>
      <c r="CB118" s="256">
        <v>7</v>
      </c>
    </row>
    <row r="119" spans="1:80" x14ac:dyDescent="0.2">
      <c r="A119" s="257">
        <v>55</v>
      </c>
      <c r="B119" s="258" t="s">
        <v>290</v>
      </c>
      <c r="C119" s="259" t="s">
        <v>291</v>
      </c>
      <c r="D119" s="260" t="s">
        <v>222</v>
      </c>
      <c r="E119" s="261">
        <v>6.5</v>
      </c>
      <c r="F119" s="261">
        <v>0</v>
      </c>
      <c r="G119" s="262">
        <f t="shared" si="0"/>
        <v>0</v>
      </c>
      <c r="H119" s="263">
        <v>1.07E-3</v>
      </c>
      <c r="I119" s="264">
        <f t="shared" si="1"/>
        <v>6.9550000000000002E-3</v>
      </c>
      <c r="J119" s="263">
        <v>0</v>
      </c>
      <c r="K119" s="264">
        <f t="shared" si="2"/>
        <v>0</v>
      </c>
      <c r="O119" s="256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 t="shared" si="3"/>
        <v>0</v>
      </c>
      <c r="BB119" s="231">
        <f t="shared" si="4"/>
        <v>0</v>
      </c>
      <c r="BC119" s="231">
        <f t="shared" si="5"/>
        <v>0</v>
      </c>
      <c r="BD119" s="231">
        <f t="shared" si="6"/>
        <v>0</v>
      </c>
      <c r="BE119" s="231">
        <f t="shared" si="7"/>
        <v>0</v>
      </c>
      <c r="CA119" s="256">
        <v>1</v>
      </c>
      <c r="CB119" s="256">
        <v>7</v>
      </c>
    </row>
    <row r="120" spans="1:80" x14ac:dyDescent="0.2">
      <c r="A120" s="257">
        <v>56</v>
      </c>
      <c r="B120" s="258" t="s">
        <v>292</v>
      </c>
      <c r="C120" s="259" t="s">
        <v>293</v>
      </c>
      <c r="D120" s="260" t="s">
        <v>222</v>
      </c>
      <c r="E120" s="261">
        <v>14.5</v>
      </c>
      <c r="F120" s="261">
        <v>0</v>
      </c>
      <c r="G120" s="262">
        <f t="shared" si="0"/>
        <v>0</v>
      </c>
      <c r="H120" s="263">
        <v>2.1099999999999999E-3</v>
      </c>
      <c r="I120" s="264">
        <f t="shared" si="1"/>
        <v>3.0594999999999997E-2</v>
      </c>
      <c r="J120" s="263">
        <v>0</v>
      </c>
      <c r="K120" s="264">
        <f t="shared" si="2"/>
        <v>0</v>
      </c>
      <c r="O120" s="256">
        <v>2</v>
      </c>
      <c r="AA120" s="231">
        <v>1</v>
      </c>
      <c r="AB120" s="231">
        <v>7</v>
      </c>
      <c r="AC120" s="231">
        <v>7</v>
      </c>
      <c r="AZ120" s="231">
        <v>2</v>
      </c>
      <c r="BA120" s="231">
        <f t="shared" si="3"/>
        <v>0</v>
      </c>
      <c r="BB120" s="231">
        <f t="shared" si="4"/>
        <v>0</v>
      </c>
      <c r="BC120" s="231">
        <f t="shared" si="5"/>
        <v>0</v>
      </c>
      <c r="BD120" s="231">
        <f t="shared" si="6"/>
        <v>0</v>
      </c>
      <c r="BE120" s="231">
        <f t="shared" si="7"/>
        <v>0</v>
      </c>
      <c r="CA120" s="256">
        <v>1</v>
      </c>
      <c r="CB120" s="256">
        <v>7</v>
      </c>
    </row>
    <row r="121" spans="1:80" x14ac:dyDescent="0.2">
      <c r="A121" s="257">
        <v>57</v>
      </c>
      <c r="B121" s="258" t="s">
        <v>294</v>
      </c>
      <c r="C121" s="259" t="s">
        <v>295</v>
      </c>
      <c r="D121" s="260" t="s">
        <v>131</v>
      </c>
      <c r="E121" s="261">
        <v>4.516235</v>
      </c>
      <c r="F121" s="261">
        <v>0</v>
      </c>
      <c r="G121" s="262">
        <f t="shared" si="0"/>
        <v>0</v>
      </c>
      <c r="H121" s="263">
        <v>0</v>
      </c>
      <c r="I121" s="264">
        <f t="shared" si="1"/>
        <v>0</v>
      </c>
      <c r="J121" s="263"/>
      <c r="K121" s="264">
        <f t="shared" si="2"/>
        <v>0</v>
      </c>
      <c r="O121" s="256">
        <v>2</v>
      </c>
      <c r="AA121" s="231">
        <v>7</v>
      </c>
      <c r="AB121" s="231">
        <v>1001</v>
      </c>
      <c r="AC121" s="231">
        <v>5</v>
      </c>
      <c r="AZ121" s="231">
        <v>2</v>
      </c>
      <c r="BA121" s="231">
        <f t="shared" si="3"/>
        <v>0</v>
      </c>
      <c r="BB121" s="231">
        <f t="shared" si="4"/>
        <v>0</v>
      </c>
      <c r="BC121" s="231">
        <f t="shared" si="5"/>
        <v>0</v>
      </c>
      <c r="BD121" s="231">
        <f t="shared" si="6"/>
        <v>0</v>
      </c>
      <c r="BE121" s="231">
        <f t="shared" si="7"/>
        <v>0</v>
      </c>
      <c r="CA121" s="256">
        <v>7</v>
      </c>
      <c r="CB121" s="256">
        <v>1001</v>
      </c>
    </row>
    <row r="122" spans="1:80" x14ac:dyDescent="0.2">
      <c r="A122" s="275"/>
      <c r="B122" s="276" t="s">
        <v>100</v>
      </c>
      <c r="C122" s="277" t="s">
        <v>276</v>
      </c>
      <c r="D122" s="278"/>
      <c r="E122" s="279"/>
      <c r="F122" s="280"/>
      <c r="G122" s="281">
        <f>SUM(G110:G121)</f>
        <v>0</v>
      </c>
      <c r="H122" s="282"/>
      <c r="I122" s="283">
        <f>SUM(I110:I121)</f>
        <v>4.516235</v>
      </c>
      <c r="J122" s="282"/>
      <c r="K122" s="283">
        <f>SUM(K110:K121)</f>
        <v>0</v>
      </c>
      <c r="O122" s="256">
        <v>4</v>
      </c>
      <c r="BA122" s="284">
        <f>SUM(BA110:BA121)</f>
        <v>0</v>
      </c>
      <c r="BB122" s="284">
        <f>SUM(BB110:BB121)</f>
        <v>0</v>
      </c>
      <c r="BC122" s="284">
        <f>SUM(BC110:BC121)</f>
        <v>0</v>
      </c>
      <c r="BD122" s="284">
        <f>SUM(BD110:BD121)</f>
        <v>0</v>
      </c>
      <c r="BE122" s="284">
        <f>SUM(BE110:BE121)</f>
        <v>0</v>
      </c>
    </row>
    <row r="123" spans="1:80" x14ac:dyDescent="0.2">
      <c r="A123" s="246" t="s">
        <v>97</v>
      </c>
      <c r="B123" s="247" t="s">
        <v>296</v>
      </c>
      <c r="C123" s="248" t="s">
        <v>297</v>
      </c>
      <c r="D123" s="249"/>
      <c r="E123" s="250"/>
      <c r="F123" s="250"/>
      <c r="G123" s="251"/>
      <c r="H123" s="252"/>
      <c r="I123" s="253"/>
      <c r="J123" s="254"/>
      <c r="K123" s="255"/>
      <c r="O123" s="256">
        <v>1</v>
      </c>
    </row>
    <row r="124" spans="1:80" x14ac:dyDescent="0.2">
      <c r="A124" s="257">
        <v>58</v>
      </c>
      <c r="B124" s="258" t="s">
        <v>299</v>
      </c>
      <c r="C124" s="259" t="s">
        <v>300</v>
      </c>
      <c r="D124" s="260" t="s">
        <v>222</v>
      </c>
      <c r="E124" s="261">
        <v>88.45</v>
      </c>
      <c r="F124" s="261">
        <v>0</v>
      </c>
      <c r="G124" s="262">
        <f>E124*F124</f>
        <v>0</v>
      </c>
      <c r="H124" s="263">
        <v>3.9899999999999996E-3</v>
      </c>
      <c r="I124" s="264">
        <f>E124*H124</f>
        <v>0.35291549999999999</v>
      </c>
      <c r="J124" s="263">
        <v>0</v>
      </c>
      <c r="K124" s="264">
        <f>E124*J124</f>
        <v>0</v>
      </c>
      <c r="O124" s="256">
        <v>2</v>
      </c>
      <c r="AA124" s="231">
        <v>1</v>
      </c>
      <c r="AB124" s="231">
        <v>7</v>
      </c>
      <c r="AC124" s="231">
        <v>7</v>
      </c>
      <c r="AZ124" s="231">
        <v>2</v>
      </c>
      <c r="BA124" s="231">
        <f>IF(AZ124=1,G124,0)</f>
        <v>0</v>
      </c>
      <c r="BB124" s="231">
        <f>IF(AZ124=2,G124,0)</f>
        <v>0</v>
      </c>
      <c r="BC124" s="231">
        <f>IF(AZ124=3,G124,0)</f>
        <v>0</v>
      </c>
      <c r="BD124" s="231">
        <f>IF(AZ124=4,G124,0)</f>
        <v>0</v>
      </c>
      <c r="BE124" s="231">
        <f>IF(AZ124=5,G124,0)</f>
        <v>0</v>
      </c>
      <c r="CA124" s="256">
        <v>1</v>
      </c>
      <c r="CB124" s="256">
        <v>7</v>
      </c>
    </row>
    <row r="125" spans="1:80" x14ac:dyDescent="0.2">
      <c r="A125" s="265"/>
      <c r="B125" s="269"/>
      <c r="C125" s="326" t="s">
        <v>301</v>
      </c>
      <c r="D125" s="327"/>
      <c r="E125" s="270">
        <v>77.95</v>
      </c>
      <c r="F125" s="271"/>
      <c r="G125" s="272"/>
      <c r="H125" s="273"/>
      <c r="I125" s="267"/>
      <c r="J125" s="274"/>
      <c r="K125" s="267"/>
      <c r="M125" s="268" t="s">
        <v>301</v>
      </c>
      <c r="O125" s="256"/>
    </row>
    <row r="126" spans="1:80" x14ac:dyDescent="0.2">
      <c r="A126" s="265"/>
      <c r="B126" s="269"/>
      <c r="C126" s="326" t="s">
        <v>302</v>
      </c>
      <c r="D126" s="327"/>
      <c r="E126" s="270">
        <v>10.5</v>
      </c>
      <c r="F126" s="271"/>
      <c r="G126" s="272"/>
      <c r="H126" s="273"/>
      <c r="I126" s="267"/>
      <c r="J126" s="274"/>
      <c r="K126" s="267"/>
      <c r="M126" s="268" t="s">
        <v>302</v>
      </c>
      <c r="O126" s="256"/>
    </row>
    <row r="127" spans="1:80" x14ac:dyDescent="0.2">
      <c r="A127" s="257">
        <v>59</v>
      </c>
      <c r="B127" s="258" t="s">
        <v>303</v>
      </c>
      <c r="C127" s="259" t="s">
        <v>304</v>
      </c>
      <c r="D127" s="260" t="s">
        <v>222</v>
      </c>
      <c r="E127" s="261">
        <v>20.6</v>
      </c>
      <c r="F127" s="261">
        <v>0</v>
      </c>
      <c r="G127" s="262">
        <f>E127*F127</f>
        <v>0</v>
      </c>
      <c r="H127" s="263">
        <v>4.0099999999999997E-3</v>
      </c>
      <c r="I127" s="264">
        <f>E127*H127</f>
        <v>8.2605999999999999E-2</v>
      </c>
      <c r="J127" s="263">
        <v>0</v>
      </c>
      <c r="K127" s="264">
        <f>E127*J127</f>
        <v>0</v>
      </c>
      <c r="O127" s="256">
        <v>2</v>
      </c>
      <c r="AA127" s="231">
        <v>1</v>
      </c>
      <c r="AB127" s="231">
        <v>7</v>
      </c>
      <c r="AC127" s="231">
        <v>7</v>
      </c>
      <c r="AZ127" s="231">
        <v>2</v>
      </c>
      <c r="BA127" s="231">
        <f>IF(AZ127=1,G127,0)</f>
        <v>0</v>
      </c>
      <c r="BB127" s="231">
        <f>IF(AZ127=2,G127,0)</f>
        <v>0</v>
      </c>
      <c r="BC127" s="231">
        <f>IF(AZ127=3,G127,0)</f>
        <v>0</v>
      </c>
      <c r="BD127" s="231">
        <f>IF(AZ127=4,G127,0)</f>
        <v>0</v>
      </c>
      <c r="BE127" s="231">
        <f>IF(AZ127=5,G127,0)</f>
        <v>0</v>
      </c>
      <c r="CA127" s="256">
        <v>1</v>
      </c>
      <c r="CB127" s="256">
        <v>7</v>
      </c>
    </row>
    <row r="128" spans="1:80" x14ac:dyDescent="0.2">
      <c r="A128" s="265"/>
      <c r="B128" s="269"/>
      <c r="C128" s="326" t="s">
        <v>305</v>
      </c>
      <c r="D128" s="327"/>
      <c r="E128" s="270">
        <v>20.6</v>
      </c>
      <c r="F128" s="271"/>
      <c r="G128" s="272"/>
      <c r="H128" s="273"/>
      <c r="I128" s="267"/>
      <c r="J128" s="274"/>
      <c r="K128" s="267"/>
      <c r="M128" s="268" t="s">
        <v>305</v>
      </c>
      <c r="O128" s="256"/>
    </row>
    <row r="129" spans="1:80" ht="22.5" x14ac:dyDescent="0.2">
      <c r="A129" s="257">
        <v>60</v>
      </c>
      <c r="B129" s="258" t="s">
        <v>306</v>
      </c>
      <c r="C129" s="259" t="s">
        <v>307</v>
      </c>
      <c r="D129" s="260" t="s">
        <v>222</v>
      </c>
      <c r="E129" s="261">
        <v>20.6</v>
      </c>
      <c r="F129" s="261">
        <v>0</v>
      </c>
      <c r="G129" s="262">
        <f>E129*F129</f>
        <v>0</v>
      </c>
      <c r="H129" s="263">
        <v>0</v>
      </c>
      <c r="I129" s="264">
        <f>E129*H129</f>
        <v>0</v>
      </c>
      <c r="J129" s="263">
        <v>0</v>
      </c>
      <c r="K129" s="264">
        <f>E129*J129</f>
        <v>0</v>
      </c>
      <c r="O129" s="256">
        <v>2</v>
      </c>
      <c r="AA129" s="231">
        <v>1</v>
      </c>
      <c r="AB129" s="231">
        <v>7</v>
      </c>
      <c r="AC129" s="231">
        <v>7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6">
        <v>1</v>
      </c>
      <c r="CB129" s="256">
        <v>7</v>
      </c>
    </row>
    <row r="130" spans="1:80" x14ac:dyDescent="0.2">
      <c r="A130" s="265"/>
      <c r="B130" s="269"/>
      <c r="C130" s="326" t="s">
        <v>308</v>
      </c>
      <c r="D130" s="327"/>
      <c r="E130" s="270">
        <v>20.6</v>
      </c>
      <c r="F130" s="271"/>
      <c r="G130" s="272"/>
      <c r="H130" s="273"/>
      <c r="I130" s="267"/>
      <c r="J130" s="274"/>
      <c r="K130" s="267"/>
      <c r="M130" s="268" t="s">
        <v>308</v>
      </c>
      <c r="O130" s="256"/>
    </row>
    <row r="131" spans="1:80" x14ac:dyDescent="0.2">
      <c r="A131" s="257">
        <v>61</v>
      </c>
      <c r="B131" s="258" t="s">
        <v>309</v>
      </c>
      <c r="C131" s="259" t="s">
        <v>310</v>
      </c>
      <c r="D131" s="260" t="s">
        <v>311</v>
      </c>
      <c r="E131" s="261">
        <v>7</v>
      </c>
      <c r="F131" s="261">
        <v>0</v>
      </c>
      <c r="G131" s="262">
        <f>E131*F131</f>
        <v>0</v>
      </c>
      <c r="H131" s="263">
        <v>1.56E-3</v>
      </c>
      <c r="I131" s="264">
        <f>E131*H131</f>
        <v>1.0919999999999999E-2</v>
      </c>
      <c r="J131" s="263">
        <v>0</v>
      </c>
      <c r="K131" s="264">
        <f>E131*J131</f>
        <v>0</v>
      </c>
      <c r="O131" s="256">
        <v>2</v>
      </c>
      <c r="AA131" s="231">
        <v>1</v>
      </c>
      <c r="AB131" s="231">
        <v>7</v>
      </c>
      <c r="AC131" s="231">
        <v>7</v>
      </c>
      <c r="AZ131" s="231">
        <v>2</v>
      </c>
      <c r="BA131" s="231">
        <f>IF(AZ131=1,G131,0)</f>
        <v>0</v>
      </c>
      <c r="BB131" s="231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6">
        <v>1</v>
      </c>
      <c r="CB131" s="256">
        <v>7</v>
      </c>
    </row>
    <row r="132" spans="1:80" x14ac:dyDescent="0.2">
      <c r="A132" s="257">
        <v>62</v>
      </c>
      <c r="B132" s="258" t="s">
        <v>312</v>
      </c>
      <c r="C132" s="259" t="s">
        <v>313</v>
      </c>
      <c r="D132" s="260" t="s">
        <v>222</v>
      </c>
      <c r="E132" s="261">
        <v>98.55</v>
      </c>
      <c r="F132" s="261">
        <v>0</v>
      </c>
      <c r="G132" s="262">
        <f>E132*F132</f>
        <v>0</v>
      </c>
      <c r="H132" s="263">
        <v>3.8999999999999999E-4</v>
      </c>
      <c r="I132" s="264">
        <f>E132*H132</f>
        <v>3.8434499999999996E-2</v>
      </c>
      <c r="J132" s="263">
        <v>0</v>
      </c>
      <c r="K132" s="264">
        <f>E132*J132</f>
        <v>0</v>
      </c>
      <c r="O132" s="256">
        <v>2</v>
      </c>
      <c r="AA132" s="231">
        <v>1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56">
        <v>1</v>
      </c>
      <c r="CB132" s="256">
        <v>7</v>
      </c>
    </row>
    <row r="133" spans="1:80" x14ac:dyDescent="0.2">
      <c r="A133" s="265"/>
      <c r="B133" s="269"/>
      <c r="C133" s="326" t="s">
        <v>314</v>
      </c>
      <c r="D133" s="327"/>
      <c r="E133" s="270">
        <v>98.55</v>
      </c>
      <c r="F133" s="271"/>
      <c r="G133" s="272"/>
      <c r="H133" s="273"/>
      <c r="I133" s="267"/>
      <c r="J133" s="274"/>
      <c r="K133" s="267"/>
      <c r="M133" s="268" t="s">
        <v>314</v>
      </c>
      <c r="O133" s="256"/>
    </row>
    <row r="134" spans="1:80" x14ac:dyDescent="0.2">
      <c r="A134" s="257">
        <v>63</v>
      </c>
      <c r="B134" s="258" t="s">
        <v>315</v>
      </c>
      <c r="C134" s="259" t="s">
        <v>316</v>
      </c>
      <c r="D134" s="260" t="s">
        <v>222</v>
      </c>
      <c r="E134" s="261">
        <v>22.66</v>
      </c>
      <c r="F134" s="261">
        <v>0</v>
      </c>
      <c r="G134" s="262">
        <f>E134*F134</f>
        <v>0</v>
      </c>
      <c r="H134" s="263">
        <v>2.0000000000000002E-5</v>
      </c>
      <c r="I134" s="264">
        <f>E134*H134</f>
        <v>4.5320000000000007E-4</v>
      </c>
      <c r="J134" s="263"/>
      <c r="K134" s="264">
        <f>E134*J134</f>
        <v>0</v>
      </c>
      <c r="O134" s="256">
        <v>2</v>
      </c>
      <c r="AA134" s="231">
        <v>3</v>
      </c>
      <c r="AB134" s="231">
        <v>7</v>
      </c>
      <c r="AC134" s="231">
        <v>28377102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56">
        <v>3</v>
      </c>
      <c r="CB134" s="256">
        <v>7</v>
      </c>
    </row>
    <row r="135" spans="1:80" x14ac:dyDescent="0.2">
      <c r="A135" s="265"/>
      <c r="B135" s="269"/>
      <c r="C135" s="326" t="s">
        <v>317</v>
      </c>
      <c r="D135" s="327"/>
      <c r="E135" s="270">
        <v>22.66</v>
      </c>
      <c r="F135" s="271"/>
      <c r="G135" s="272"/>
      <c r="H135" s="273"/>
      <c r="I135" s="267"/>
      <c r="J135" s="274"/>
      <c r="K135" s="267"/>
      <c r="M135" s="268" t="s">
        <v>317</v>
      </c>
      <c r="O135" s="256"/>
    </row>
    <row r="136" spans="1:80" x14ac:dyDescent="0.2">
      <c r="A136" s="257">
        <v>64</v>
      </c>
      <c r="B136" s="258" t="s">
        <v>318</v>
      </c>
      <c r="C136" s="259" t="s">
        <v>319</v>
      </c>
      <c r="D136" s="260" t="s">
        <v>131</v>
      </c>
      <c r="E136" s="261">
        <v>0.48532920000000002</v>
      </c>
      <c r="F136" s="261">
        <v>0</v>
      </c>
      <c r="G136" s="262">
        <f>E136*F136</f>
        <v>0</v>
      </c>
      <c r="H136" s="263">
        <v>0</v>
      </c>
      <c r="I136" s="264">
        <f>E136*H136</f>
        <v>0</v>
      </c>
      <c r="J136" s="263"/>
      <c r="K136" s="264">
        <f>E136*J136</f>
        <v>0</v>
      </c>
      <c r="O136" s="256">
        <v>2</v>
      </c>
      <c r="AA136" s="231">
        <v>7</v>
      </c>
      <c r="AB136" s="231">
        <v>1001</v>
      </c>
      <c r="AC136" s="231">
        <v>5</v>
      </c>
      <c r="AZ136" s="231">
        <v>2</v>
      </c>
      <c r="BA136" s="231">
        <f>IF(AZ136=1,G136,0)</f>
        <v>0</v>
      </c>
      <c r="BB136" s="231">
        <f>IF(AZ136=2,G136,0)</f>
        <v>0</v>
      </c>
      <c r="BC136" s="231">
        <f>IF(AZ136=3,G136,0)</f>
        <v>0</v>
      </c>
      <c r="BD136" s="231">
        <f>IF(AZ136=4,G136,0)</f>
        <v>0</v>
      </c>
      <c r="BE136" s="231">
        <f>IF(AZ136=5,G136,0)</f>
        <v>0</v>
      </c>
      <c r="CA136" s="256">
        <v>7</v>
      </c>
      <c r="CB136" s="256">
        <v>1001</v>
      </c>
    </row>
    <row r="137" spans="1:80" x14ac:dyDescent="0.2">
      <c r="A137" s="275"/>
      <c r="B137" s="276" t="s">
        <v>100</v>
      </c>
      <c r="C137" s="277" t="s">
        <v>298</v>
      </c>
      <c r="D137" s="278"/>
      <c r="E137" s="279"/>
      <c r="F137" s="280"/>
      <c r="G137" s="281">
        <f>SUM(G123:G136)</f>
        <v>0</v>
      </c>
      <c r="H137" s="282"/>
      <c r="I137" s="283">
        <f>SUM(I123:I136)</f>
        <v>0.48532919999999996</v>
      </c>
      <c r="J137" s="282"/>
      <c r="K137" s="283">
        <f>SUM(K123:K136)</f>
        <v>0</v>
      </c>
      <c r="O137" s="256">
        <v>4</v>
      </c>
      <c r="BA137" s="284">
        <f>SUM(BA123:BA136)</f>
        <v>0</v>
      </c>
      <c r="BB137" s="284">
        <f>SUM(BB123:BB136)</f>
        <v>0</v>
      </c>
      <c r="BC137" s="284">
        <f>SUM(BC123:BC136)</f>
        <v>0</v>
      </c>
      <c r="BD137" s="284">
        <f>SUM(BD123:BD136)</f>
        <v>0</v>
      </c>
      <c r="BE137" s="284">
        <f>SUM(BE123:BE136)</f>
        <v>0</v>
      </c>
    </row>
    <row r="138" spans="1:80" x14ac:dyDescent="0.2">
      <c r="A138" s="246" t="s">
        <v>97</v>
      </c>
      <c r="B138" s="247" t="s">
        <v>320</v>
      </c>
      <c r="C138" s="248" t="s">
        <v>321</v>
      </c>
      <c r="D138" s="249"/>
      <c r="E138" s="250"/>
      <c r="F138" s="250"/>
      <c r="G138" s="251"/>
      <c r="H138" s="252"/>
      <c r="I138" s="253"/>
      <c r="J138" s="254"/>
      <c r="K138" s="255"/>
      <c r="O138" s="256">
        <v>1</v>
      </c>
    </row>
    <row r="139" spans="1:80" x14ac:dyDescent="0.2">
      <c r="A139" s="257">
        <v>65</v>
      </c>
      <c r="B139" s="258" t="s">
        <v>323</v>
      </c>
      <c r="C139" s="259" t="s">
        <v>324</v>
      </c>
      <c r="D139" s="260" t="s">
        <v>325</v>
      </c>
      <c r="E139" s="261">
        <v>2</v>
      </c>
      <c r="F139" s="261">
        <v>0</v>
      </c>
      <c r="G139" s="262">
        <f t="shared" ref="G139:G155" si="8">E139*F139</f>
        <v>0</v>
      </c>
      <c r="H139" s="263">
        <v>2.3900000000000001E-2</v>
      </c>
      <c r="I139" s="264">
        <f t="shared" ref="I139:I155" si="9">E139*H139</f>
        <v>4.7800000000000002E-2</v>
      </c>
      <c r="J139" s="263">
        <v>0</v>
      </c>
      <c r="K139" s="264">
        <f t="shared" ref="K139:K155" si="10">E139*J139</f>
        <v>0</v>
      </c>
      <c r="O139" s="256">
        <v>2</v>
      </c>
      <c r="AA139" s="231">
        <v>1</v>
      </c>
      <c r="AB139" s="231">
        <v>7</v>
      </c>
      <c r="AC139" s="231">
        <v>7</v>
      </c>
      <c r="AZ139" s="231">
        <v>2</v>
      </c>
      <c r="BA139" s="231">
        <f t="shared" ref="BA139:BA155" si="11">IF(AZ139=1,G139,0)</f>
        <v>0</v>
      </c>
      <c r="BB139" s="231">
        <f t="shared" ref="BB139:BB155" si="12">IF(AZ139=2,G139,0)</f>
        <v>0</v>
      </c>
      <c r="BC139" s="231">
        <f t="shared" ref="BC139:BC155" si="13">IF(AZ139=3,G139,0)</f>
        <v>0</v>
      </c>
      <c r="BD139" s="231">
        <f t="shared" ref="BD139:BD155" si="14">IF(AZ139=4,G139,0)</f>
        <v>0</v>
      </c>
      <c r="BE139" s="231">
        <f t="shared" ref="BE139:BE155" si="15">IF(AZ139=5,G139,0)</f>
        <v>0</v>
      </c>
      <c r="CA139" s="256">
        <v>1</v>
      </c>
      <c r="CB139" s="256">
        <v>7</v>
      </c>
    </row>
    <row r="140" spans="1:80" x14ac:dyDescent="0.2">
      <c r="A140" s="257">
        <v>66</v>
      </c>
      <c r="B140" s="258" t="s">
        <v>326</v>
      </c>
      <c r="C140" s="259" t="s">
        <v>327</v>
      </c>
      <c r="D140" s="260" t="s">
        <v>325</v>
      </c>
      <c r="E140" s="261">
        <v>1</v>
      </c>
      <c r="F140" s="261">
        <v>0</v>
      </c>
      <c r="G140" s="262">
        <f t="shared" si="8"/>
        <v>0</v>
      </c>
      <c r="H140" s="263">
        <v>1.444E-2</v>
      </c>
      <c r="I140" s="264">
        <f t="shared" si="9"/>
        <v>1.444E-2</v>
      </c>
      <c r="J140" s="263">
        <v>0</v>
      </c>
      <c r="K140" s="264">
        <f t="shared" si="10"/>
        <v>0</v>
      </c>
      <c r="O140" s="256">
        <v>2</v>
      </c>
      <c r="AA140" s="231">
        <v>1</v>
      </c>
      <c r="AB140" s="231">
        <v>7</v>
      </c>
      <c r="AC140" s="231">
        <v>7</v>
      </c>
      <c r="AZ140" s="231">
        <v>2</v>
      </c>
      <c r="BA140" s="231">
        <f t="shared" si="11"/>
        <v>0</v>
      </c>
      <c r="BB140" s="231">
        <f t="shared" si="12"/>
        <v>0</v>
      </c>
      <c r="BC140" s="231">
        <f t="shared" si="13"/>
        <v>0</v>
      </c>
      <c r="BD140" s="231">
        <f t="shared" si="14"/>
        <v>0</v>
      </c>
      <c r="BE140" s="231">
        <f t="shared" si="15"/>
        <v>0</v>
      </c>
      <c r="CA140" s="256">
        <v>1</v>
      </c>
      <c r="CB140" s="256">
        <v>7</v>
      </c>
    </row>
    <row r="141" spans="1:80" x14ac:dyDescent="0.2">
      <c r="A141" s="257">
        <v>67</v>
      </c>
      <c r="B141" s="258" t="s">
        <v>328</v>
      </c>
      <c r="C141" s="259" t="s">
        <v>329</v>
      </c>
      <c r="D141" s="260" t="s">
        <v>126</v>
      </c>
      <c r="E141" s="261">
        <v>6</v>
      </c>
      <c r="F141" s="261">
        <v>0</v>
      </c>
      <c r="G141" s="262">
        <f t="shared" si="8"/>
        <v>0</v>
      </c>
      <c r="H141" s="263">
        <v>0</v>
      </c>
      <c r="I141" s="264">
        <f t="shared" si="9"/>
        <v>0</v>
      </c>
      <c r="J141" s="263">
        <v>0</v>
      </c>
      <c r="K141" s="264">
        <f t="shared" si="10"/>
        <v>0</v>
      </c>
      <c r="O141" s="256">
        <v>2</v>
      </c>
      <c r="AA141" s="231">
        <v>1</v>
      </c>
      <c r="AB141" s="231">
        <v>7</v>
      </c>
      <c r="AC141" s="231">
        <v>7</v>
      </c>
      <c r="AZ141" s="231">
        <v>2</v>
      </c>
      <c r="BA141" s="231">
        <f t="shared" si="11"/>
        <v>0</v>
      </c>
      <c r="BB141" s="231">
        <f t="shared" si="12"/>
        <v>0</v>
      </c>
      <c r="BC141" s="231">
        <f t="shared" si="13"/>
        <v>0</v>
      </c>
      <c r="BD141" s="231">
        <f t="shared" si="14"/>
        <v>0</v>
      </c>
      <c r="BE141" s="231">
        <f t="shared" si="15"/>
        <v>0</v>
      </c>
      <c r="CA141" s="256">
        <v>1</v>
      </c>
      <c r="CB141" s="256">
        <v>7</v>
      </c>
    </row>
    <row r="142" spans="1:80" x14ac:dyDescent="0.2">
      <c r="A142" s="257">
        <v>68</v>
      </c>
      <c r="B142" s="258" t="s">
        <v>330</v>
      </c>
      <c r="C142" s="259" t="s">
        <v>331</v>
      </c>
      <c r="D142" s="260" t="s">
        <v>325</v>
      </c>
      <c r="E142" s="261">
        <v>5</v>
      </c>
      <c r="F142" s="261">
        <v>0</v>
      </c>
      <c r="G142" s="262">
        <f t="shared" si="8"/>
        <v>0</v>
      </c>
      <c r="H142" s="263">
        <v>8.8999999999999995E-4</v>
      </c>
      <c r="I142" s="264">
        <f t="shared" si="9"/>
        <v>4.45E-3</v>
      </c>
      <c r="J142" s="263">
        <v>0</v>
      </c>
      <c r="K142" s="264">
        <f t="shared" si="10"/>
        <v>0</v>
      </c>
      <c r="O142" s="256">
        <v>2</v>
      </c>
      <c r="AA142" s="231">
        <v>1</v>
      </c>
      <c r="AB142" s="231">
        <v>7</v>
      </c>
      <c r="AC142" s="231">
        <v>7</v>
      </c>
      <c r="AZ142" s="231">
        <v>2</v>
      </c>
      <c r="BA142" s="231">
        <f t="shared" si="11"/>
        <v>0</v>
      </c>
      <c r="BB142" s="231">
        <f t="shared" si="12"/>
        <v>0</v>
      </c>
      <c r="BC142" s="231">
        <f t="shared" si="13"/>
        <v>0</v>
      </c>
      <c r="BD142" s="231">
        <f t="shared" si="14"/>
        <v>0</v>
      </c>
      <c r="BE142" s="231">
        <f t="shared" si="15"/>
        <v>0</v>
      </c>
      <c r="CA142" s="256">
        <v>1</v>
      </c>
      <c r="CB142" s="256">
        <v>7</v>
      </c>
    </row>
    <row r="143" spans="1:80" x14ac:dyDescent="0.2">
      <c r="A143" s="257">
        <v>69</v>
      </c>
      <c r="B143" s="258" t="s">
        <v>332</v>
      </c>
      <c r="C143" s="259" t="s">
        <v>333</v>
      </c>
      <c r="D143" s="260" t="s">
        <v>325</v>
      </c>
      <c r="E143" s="261">
        <v>5</v>
      </c>
      <c r="F143" s="261">
        <v>0</v>
      </c>
      <c r="G143" s="262">
        <f t="shared" si="8"/>
        <v>0</v>
      </c>
      <c r="H143" s="263">
        <v>1.39E-3</v>
      </c>
      <c r="I143" s="264">
        <f t="shared" si="9"/>
        <v>6.9499999999999996E-3</v>
      </c>
      <c r="J143" s="263">
        <v>0</v>
      </c>
      <c r="K143" s="264">
        <f t="shared" si="10"/>
        <v>0</v>
      </c>
      <c r="O143" s="256">
        <v>2</v>
      </c>
      <c r="AA143" s="231">
        <v>1</v>
      </c>
      <c r="AB143" s="231">
        <v>7</v>
      </c>
      <c r="AC143" s="231">
        <v>7</v>
      </c>
      <c r="AZ143" s="231">
        <v>2</v>
      </c>
      <c r="BA143" s="231">
        <f t="shared" si="11"/>
        <v>0</v>
      </c>
      <c r="BB143" s="231">
        <f t="shared" si="12"/>
        <v>0</v>
      </c>
      <c r="BC143" s="231">
        <f t="shared" si="13"/>
        <v>0</v>
      </c>
      <c r="BD143" s="231">
        <f t="shared" si="14"/>
        <v>0</v>
      </c>
      <c r="BE143" s="231">
        <f t="shared" si="15"/>
        <v>0</v>
      </c>
      <c r="CA143" s="256">
        <v>1</v>
      </c>
      <c r="CB143" s="256">
        <v>7</v>
      </c>
    </row>
    <row r="144" spans="1:80" x14ac:dyDescent="0.2">
      <c r="A144" s="257">
        <v>70</v>
      </c>
      <c r="B144" s="258" t="s">
        <v>334</v>
      </c>
      <c r="C144" s="259" t="s">
        <v>335</v>
      </c>
      <c r="D144" s="260" t="s">
        <v>325</v>
      </c>
      <c r="E144" s="261">
        <v>3</v>
      </c>
      <c r="F144" s="261">
        <v>0</v>
      </c>
      <c r="G144" s="262">
        <f t="shared" si="8"/>
        <v>0</v>
      </c>
      <c r="H144" s="263">
        <v>1.2E-4</v>
      </c>
      <c r="I144" s="264">
        <f t="shared" si="9"/>
        <v>3.6000000000000002E-4</v>
      </c>
      <c r="J144" s="263">
        <v>0</v>
      </c>
      <c r="K144" s="264">
        <f t="shared" si="10"/>
        <v>0</v>
      </c>
      <c r="O144" s="256">
        <v>2</v>
      </c>
      <c r="AA144" s="231">
        <v>1</v>
      </c>
      <c r="AB144" s="231">
        <v>7</v>
      </c>
      <c r="AC144" s="231">
        <v>7</v>
      </c>
      <c r="AZ144" s="231">
        <v>2</v>
      </c>
      <c r="BA144" s="231">
        <f t="shared" si="11"/>
        <v>0</v>
      </c>
      <c r="BB144" s="231">
        <f t="shared" si="12"/>
        <v>0</v>
      </c>
      <c r="BC144" s="231">
        <f t="shared" si="13"/>
        <v>0</v>
      </c>
      <c r="BD144" s="231">
        <f t="shared" si="14"/>
        <v>0</v>
      </c>
      <c r="BE144" s="231">
        <f t="shared" si="15"/>
        <v>0</v>
      </c>
      <c r="CA144" s="256">
        <v>1</v>
      </c>
      <c r="CB144" s="256">
        <v>7</v>
      </c>
    </row>
    <row r="145" spans="1:80" x14ac:dyDescent="0.2">
      <c r="A145" s="257">
        <v>71</v>
      </c>
      <c r="B145" s="258" t="s">
        <v>336</v>
      </c>
      <c r="C145" s="259" t="s">
        <v>337</v>
      </c>
      <c r="D145" s="260" t="s">
        <v>325</v>
      </c>
      <c r="E145" s="261">
        <v>1</v>
      </c>
      <c r="F145" s="261">
        <v>0</v>
      </c>
      <c r="G145" s="262">
        <f t="shared" si="8"/>
        <v>0</v>
      </c>
      <c r="H145" s="263">
        <v>3.2000000000000003E-4</v>
      </c>
      <c r="I145" s="264">
        <f t="shared" si="9"/>
        <v>3.2000000000000003E-4</v>
      </c>
      <c r="J145" s="263">
        <v>0</v>
      </c>
      <c r="K145" s="264">
        <f t="shared" si="10"/>
        <v>0</v>
      </c>
      <c r="O145" s="256">
        <v>2</v>
      </c>
      <c r="AA145" s="231">
        <v>1</v>
      </c>
      <c r="AB145" s="231">
        <v>7</v>
      </c>
      <c r="AC145" s="231">
        <v>7</v>
      </c>
      <c r="AZ145" s="231">
        <v>2</v>
      </c>
      <c r="BA145" s="231">
        <f t="shared" si="11"/>
        <v>0</v>
      </c>
      <c r="BB145" s="231">
        <f t="shared" si="12"/>
        <v>0</v>
      </c>
      <c r="BC145" s="231">
        <f t="shared" si="13"/>
        <v>0</v>
      </c>
      <c r="BD145" s="231">
        <f t="shared" si="14"/>
        <v>0</v>
      </c>
      <c r="BE145" s="231">
        <f t="shared" si="15"/>
        <v>0</v>
      </c>
      <c r="CA145" s="256">
        <v>1</v>
      </c>
      <c r="CB145" s="256">
        <v>7</v>
      </c>
    </row>
    <row r="146" spans="1:80" x14ac:dyDescent="0.2">
      <c r="A146" s="257">
        <v>72</v>
      </c>
      <c r="B146" s="258" t="s">
        <v>338</v>
      </c>
      <c r="C146" s="259" t="s">
        <v>339</v>
      </c>
      <c r="D146" s="260" t="s">
        <v>325</v>
      </c>
      <c r="E146" s="261">
        <v>5</v>
      </c>
      <c r="F146" s="261">
        <v>0</v>
      </c>
      <c r="G146" s="262">
        <f t="shared" si="8"/>
        <v>0</v>
      </c>
      <c r="H146" s="263">
        <v>5.2999999999999998E-4</v>
      </c>
      <c r="I146" s="264">
        <f t="shared" si="9"/>
        <v>2.65E-3</v>
      </c>
      <c r="J146" s="263">
        <v>0</v>
      </c>
      <c r="K146" s="264">
        <f t="shared" si="10"/>
        <v>0</v>
      </c>
      <c r="O146" s="256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 t="shared" si="11"/>
        <v>0</v>
      </c>
      <c r="BB146" s="231">
        <f t="shared" si="12"/>
        <v>0</v>
      </c>
      <c r="BC146" s="231">
        <f t="shared" si="13"/>
        <v>0</v>
      </c>
      <c r="BD146" s="231">
        <f t="shared" si="14"/>
        <v>0</v>
      </c>
      <c r="BE146" s="231">
        <f t="shared" si="15"/>
        <v>0</v>
      </c>
      <c r="CA146" s="256">
        <v>1</v>
      </c>
      <c r="CB146" s="256">
        <v>7</v>
      </c>
    </row>
    <row r="147" spans="1:80" x14ac:dyDescent="0.2">
      <c r="A147" s="257">
        <v>73</v>
      </c>
      <c r="B147" s="258" t="s">
        <v>340</v>
      </c>
      <c r="C147" s="259" t="s">
        <v>341</v>
      </c>
      <c r="D147" s="260" t="s">
        <v>325</v>
      </c>
      <c r="E147" s="261">
        <v>9</v>
      </c>
      <c r="F147" s="261">
        <v>0</v>
      </c>
      <c r="G147" s="262">
        <f t="shared" si="8"/>
        <v>0</v>
      </c>
      <c r="H147" s="263">
        <v>1.7000000000000001E-4</v>
      </c>
      <c r="I147" s="264">
        <f t="shared" si="9"/>
        <v>1.5300000000000001E-3</v>
      </c>
      <c r="J147" s="263">
        <v>0</v>
      </c>
      <c r="K147" s="264">
        <f t="shared" si="10"/>
        <v>0</v>
      </c>
      <c r="O147" s="256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 t="shared" si="11"/>
        <v>0</v>
      </c>
      <c r="BB147" s="231">
        <f t="shared" si="12"/>
        <v>0</v>
      </c>
      <c r="BC147" s="231">
        <f t="shared" si="13"/>
        <v>0</v>
      </c>
      <c r="BD147" s="231">
        <f t="shared" si="14"/>
        <v>0</v>
      </c>
      <c r="BE147" s="231">
        <f t="shared" si="15"/>
        <v>0</v>
      </c>
      <c r="CA147" s="256">
        <v>1</v>
      </c>
      <c r="CB147" s="256">
        <v>7</v>
      </c>
    </row>
    <row r="148" spans="1:80" x14ac:dyDescent="0.2">
      <c r="A148" s="257">
        <v>74</v>
      </c>
      <c r="B148" s="258" t="s">
        <v>342</v>
      </c>
      <c r="C148" s="259" t="s">
        <v>343</v>
      </c>
      <c r="D148" s="260" t="s">
        <v>325</v>
      </c>
      <c r="E148" s="261">
        <v>1</v>
      </c>
      <c r="F148" s="261">
        <v>0</v>
      </c>
      <c r="G148" s="262">
        <f t="shared" si="8"/>
        <v>0</v>
      </c>
      <c r="H148" s="263">
        <v>2.2799999999999999E-3</v>
      </c>
      <c r="I148" s="264">
        <f t="shared" si="9"/>
        <v>2.2799999999999999E-3</v>
      </c>
      <c r="J148" s="263">
        <v>0</v>
      </c>
      <c r="K148" s="264">
        <f t="shared" si="10"/>
        <v>0</v>
      </c>
      <c r="O148" s="256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 t="shared" si="11"/>
        <v>0</v>
      </c>
      <c r="BB148" s="231">
        <f t="shared" si="12"/>
        <v>0</v>
      </c>
      <c r="BC148" s="231">
        <f t="shared" si="13"/>
        <v>0</v>
      </c>
      <c r="BD148" s="231">
        <f t="shared" si="14"/>
        <v>0</v>
      </c>
      <c r="BE148" s="231">
        <f t="shared" si="15"/>
        <v>0</v>
      </c>
      <c r="CA148" s="256">
        <v>1</v>
      </c>
      <c r="CB148" s="256">
        <v>7</v>
      </c>
    </row>
    <row r="149" spans="1:80" x14ac:dyDescent="0.2">
      <c r="A149" s="257">
        <v>75</v>
      </c>
      <c r="B149" s="258" t="s">
        <v>344</v>
      </c>
      <c r="C149" s="259" t="s">
        <v>345</v>
      </c>
      <c r="D149" s="260" t="s">
        <v>325</v>
      </c>
      <c r="E149" s="261">
        <v>1</v>
      </c>
      <c r="F149" s="261">
        <v>0</v>
      </c>
      <c r="G149" s="262">
        <f t="shared" si="8"/>
        <v>0</v>
      </c>
      <c r="H149" s="263">
        <v>2.631E-2</v>
      </c>
      <c r="I149" s="264">
        <f t="shared" si="9"/>
        <v>2.631E-2</v>
      </c>
      <c r="J149" s="263">
        <v>0</v>
      </c>
      <c r="K149" s="264">
        <f t="shared" si="10"/>
        <v>0</v>
      </c>
      <c r="O149" s="256">
        <v>2</v>
      </c>
      <c r="AA149" s="231">
        <v>1</v>
      </c>
      <c r="AB149" s="231">
        <v>7</v>
      </c>
      <c r="AC149" s="231">
        <v>7</v>
      </c>
      <c r="AZ149" s="231">
        <v>2</v>
      </c>
      <c r="BA149" s="231">
        <f t="shared" si="11"/>
        <v>0</v>
      </c>
      <c r="BB149" s="231">
        <f t="shared" si="12"/>
        <v>0</v>
      </c>
      <c r="BC149" s="231">
        <f t="shared" si="13"/>
        <v>0</v>
      </c>
      <c r="BD149" s="231">
        <f t="shared" si="14"/>
        <v>0</v>
      </c>
      <c r="BE149" s="231">
        <f t="shared" si="15"/>
        <v>0</v>
      </c>
      <c r="CA149" s="256">
        <v>1</v>
      </c>
      <c r="CB149" s="256">
        <v>7</v>
      </c>
    </row>
    <row r="150" spans="1:80" x14ac:dyDescent="0.2">
      <c r="A150" s="257">
        <v>76</v>
      </c>
      <c r="B150" s="258" t="s">
        <v>346</v>
      </c>
      <c r="C150" s="259" t="s">
        <v>347</v>
      </c>
      <c r="D150" s="260" t="s">
        <v>325</v>
      </c>
      <c r="E150" s="261">
        <v>22</v>
      </c>
      <c r="F150" s="261">
        <v>0</v>
      </c>
      <c r="G150" s="262">
        <f t="shared" si="8"/>
        <v>0</v>
      </c>
      <c r="H150" s="263">
        <v>3.8000000000000002E-4</v>
      </c>
      <c r="I150" s="264">
        <f t="shared" si="9"/>
        <v>8.3600000000000011E-3</v>
      </c>
      <c r="J150" s="263">
        <v>0</v>
      </c>
      <c r="K150" s="264">
        <f t="shared" si="10"/>
        <v>0</v>
      </c>
      <c r="O150" s="256">
        <v>2</v>
      </c>
      <c r="AA150" s="231">
        <v>1</v>
      </c>
      <c r="AB150" s="231">
        <v>7</v>
      </c>
      <c r="AC150" s="231">
        <v>7</v>
      </c>
      <c r="AZ150" s="231">
        <v>2</v>
      </c>
      <c r="BA150" s="231">
        <f t="shared" si="11"/>
        <v>0</v>
      </c>
      <c r="BB150" s="231">
        <f t="shared" si="12"/>
        <v>0</v>
      </c>
      <c r="BC150" s="231">
        <f t="shared" si="13"/>
        <v>0</v>
      </c>
      <c r="BD150" s="231">
        <f t="shared" si="14"/>
        <v>0</v>
      </c>
      <c r="BE150" s="231">
        <f t="shared" si="15"/>
        <v>0</v>
      </c>
      <c r="CA150" s="256">
        <v>1</v>
      </c>
      <c r="CB150" s="256">
        <v>7</v>
      </c>
    </row>
    <row r="151" spans="1:80" ht="22.5" x14ac:dyDescent="0.2">
      <c r="A151" s="257">
        <v>77</v>
      </c>
      <c r="B151" s="258" t="s">
        <v>348</v>
      </c>
      <c r="C151" s="259" t="s">
        <v>349</v>
      </c>
      <c r="D151" s="260" t="s">
        <v>126</v>
      </c>
      <c r="E151" s="261">
        <v>6</v>
      </c>
      <c r="F151" s="261">
        <v>0</v>
      </c>
      <c r="G151" s="262">
        <f t="shared" si="8"/>
        <v>0</v>
      </c>
      <c r="H151" s="263">
        <v>4.0000000000000003E-5</v>
      </c>
      <c r="I151" s="264">
        <f t="shared" si="9"/>
        <v>2.4000000000000003E-4</v>
      </c>
      <c r="J151" s="263">
        <v>0</v>
      </c>
      <c r="K151" s="264">
        <f t="shared" si="10"/>
        <v>0</v>
      </c>
      <c r="O151" s="256">
        <v>2</v>
      </c>
      <c r="AA151" s="231">
        <v>1</v>
      </c>
      <c r="AB151" s="231">
        <v>7</v>
      </c>
      <c r="AC151" s="231">
        <v>7</v>
      </c>
      <c r="AZ151" s="231">
        <v>2</v>
      </c>
      <c r="BA151" s="231">
        <f t="shared" si="11"/>
        <v>0</v>
      </c>
      <c r="BB151" s="231">
        <f t="shared" si="12"/>
        <v>0</v>
      </c>
      <c r="BC151" s="231">
        <f t="shared" si="13"/>
        <v>0</v>
      </c>
      <c r="BD151" s="231">
        <f t="shared" si="14"/>
        <v>0</v>
      </c>
      <c r="BE151" s="231">
        <f t="shared" si="15"/>
        <v>0</v>
      </c>
      <c r="CA151" s="256">
        <v>1</v>
      </c>
      <c r="CB151" s="256">
        <v>7</v>
      </c>
    </row>
    <row r="152" spans="1:80" x14ac:dyDescent="0.2">
      <c r="A152" s="257">
        <v>78</v>
      </c>
      <c r="B152" s="258" t="s">
        <v>350</v>
      </c>
      <c r="C152" s="259" t="s">
        <v>351</v>
      </c>
      <c r="D152" s="260" t="s">
        <v>126</v>
      </c>
      <c r="E152" s="261">
        <v>1</v>
      </c>
      <c r="F152" s="261">
        <v>0</v>
      </c>
      <c r="G152" s="262">
        <f t="shared" si="8"/>
        <v>0</v>
      </c>
      <c r="H152" s="263">
        <v>1.2999999999999999E-4</v>
      </c>
      <c r="I152" s="264">
        <f t="shared" si="9"/>
        <v>1.2999999999999999E-4</v>
      </c>
      <c r="J152" s="263">
        <v>0</v>
      </c>
      <c r="K152" s="264">
        <f t="shared" si="10"/>
        <v>0</v>
      </c>
      <c r="O152" s="256">
        <v>2</v>
      </c>
      <c r="AA152" s="231">
        <v>1</v>
      </c>
      <c r="AB152" s="231">
        <v>7</v>
      </c>
      <c r="AC152" s="231">
        <v>7</v>
      </c>
      <c r="AZ152" s="231">
        <v>2</v>
      </c>
      <c r="BA152" s="231">
        <f t="shared" si="11"/>
        <v>0</v>
      </c>
      <c r="BB152" s="231">
        <f t="shared" si="12"/>
        <v>0</v>
      </c>
      <c r="BC152" s="231">
        <f t="shared" si="13"/>
        <v>0</v>
      </c>
      <c r="BD152" s="231">
        <f t="shared" si="14"/>
        <v>0</v>
      </c>
      <c r="BE152" s="231">
        <f t="shared" si="15"/>
        <v>0</v>
      </c>
      <c r="CA152" s="256">
        <v>1</v>
      </c>
      <c r="CB152" s="256">
        <v>7</v>
      </c>
    </row>
    <row r="153" spans="1:80" x14ac:dyDescent="0.2">
      <c r="A153" s="257">
        <v>79</v>
      </c>
      <c r="B153" s="258" t="s">
        <v>352</v>
      </c>
      <c r="C153" s="259" t="s">
        <v>353</v>
      </c>
      <c r="D153" s="260" t="s">
        <v>126</v>
      </c>
      <c r="E153" s="261">
        <v>5</v>
      </c>
      <c r="F153" s="261">
        <v>0</v>
      </c>
      <c r="G153" s="262">
        <f t="shared" si="8"/>
        <v>0</v>
      </c>
      <c r="H153" s="263">
        <v>0</v>
      </c>
      <c r="I153" s="264">
        <f t="shared" si="9"/>
        <v>0</v>
      </c>
      <c r="J153" s="263"/>
      <c r="K153" s="264">
        <f t="shared" si="10"/>
        <v>0</v>
      </c>
      <c r="O153" s="256">
        <v>2</v>
      </c>
      <c r="AA153" s="231">
        <v>12</v>
      </c>
      <c r="AB153" s="231">
        <v>0</v>
      </c>
      <c r="AC153" s="231">
        <v>134</v>
      </c>
      <c r="AZ153" s="231">
        <v>2</v>
      </c>
      <c r="BA153" s="231">
        <f t="shared" si="11"/>
        <v>0</v>
      </c>
      <c r="BB153" s="231">
        <f t="shared" si="12"/>
        <v>0</v>
      </c>
      <c r="BC153" s="231">
        <f t="shared" si="13"/>
        <v>0</v>
      </c>
      <c r="BD153" s="231">
        <f t="shared" si="14"/>
        <v>0</v>
      </c>
      <c r="BE153" s="231">
        <f t="shared" si="15"/>
        <v>0</v>
      </c>
      <c r="CA153" s="256">
        <v>12</v>
      </c>
      <c r="CB153" s="256">
        <v>0</v>
      </c>
    </row>
    <row r="154" spans="1:80" x14ac:dyDescent="0.2">
      <c r="A154" s="257">
        <v>80</v>
      </c>
      <c r="B154" s="258" t="s">
        <v>354</v>
      </c>
      <c r="C154" s="259" t="s">
        <v>355</v>
      </c>
      <c r="D154" s="260" t="s">
        <v>126</v>
      </c>
      <c r="E154" s="261">
        <v>2</v>
      </c>
      <c r="F154" s="261">
        <v>0</v>
      </c>
      <c r="G154" s="262">
        <f t="shared" si="8"/>
        <v>0</v>
      </c>
      <c r="H154" s="263">
        <v>0</v>
      </c>
      <c r="I154" s="264">
        <f t="shared" si="9"/>
        <v>0</v>
      </c>
      <c r="J154" s="263"/>
      <c r="K154" s="264">
        <f t="shared" si="10"/>
        <v>0</v>
      </c>
      <c r="O154" s="256">
        <v>2</v>
      </c>
      <c r="AA154" s="231">
        <v>12</v>
      </c>
      <c r="AB154" s="231">
        <v>0</v>
      </c>
      <c r="AC154" s="231">
        <v>135</v>
      </c>
      <c r="AZ154" s="231">
        <v>2</v>
      </c>
      <c r="BA154" s="231">
        <f t="shared" si="11"/>
        <v>0</v>
      </c>
      <c r="BB154" s="231">
        <f t="shared" si="12"/>
        <v>0</v>
      </c>
      <c r="BC154" s="231">
        <f t="shared" si="13"/>
        <v>0</v>
      </c>
      <c r="BD154" s="231">
        <f t="shared" si="14"/>
        <v>0</v>
      </c>
      <c r="BE154" s="231">
        <f t="shared" si="15"/>
        <v>0</v>
      </c>
      <c r="CA154" s="256">
        <v>12</v>
      </c>
      <c r="CB154" s="256">
        <v>0</v>
      </c>
    </row>
    <row r="155" spans="1:80" x14ac:dyDescent="0.2">
      <c r="A155" s="257">
        <v>81</v>
      </c>
      <c r="B155" s="258" t="s">
        <v>356</v>
      </c>
      <c r="C155" s="259" t="s">
        <v>357</v>
      </c>
      <c r="D155" s="260" t="s">
        <v>126</v>
      </c>
      <c r="E155" s="261">
        <v>1</v>
      </c>
      <c r="F155" s="261">
        <v>0</v>
      </c>
      <c r="G155" s="262">
        <f t="shared" si="8"/>
        <v>0</v>
      </c>
      <c r="H155" s="263">
        <v>0.04</v>
      </c>
      <c r="I155" s="264">
        <f t="shared" si="9"/>
        <v>0.04</v>
      </c>
      <c r="J155" s="263"/>
      <c r="K155" s="264">
        <f t="shared" si="10"/>
        <v>0</v>
      </c>
      <c r="O155" s="256">
        <v>2</v>
      </c>
      <c r="AA155" s="231">
        <v>3</v>
      </c>
      <c r="AB155" s="231">
        <v>7</v>
      </c>
      <c r="AC155" s="231">
        <v>54132241</v>
      </c>
      <c r="AZ155" s="231">
        <v>2</v>
      </c>
      <c r="BA155" s="231">
        <f t="shared" si="11"/>
        <v>0</v>
      </c>
      <c r="BB155" s="231">
        <f t="shared" si="12"/>
        <v>0</v>
      </c>
      <c r="BC155" s="231">
        <f t="shared" si="13"/>
        <v>0</v>
      </c>
      <c r="BD155" s="231">
        <f t="shared" si="14"/>
        <v>0</v>
      </c>
      <c r="BE155" s="231">
        <f t="shared" si="15"/>
        <v>0</v>
      </c>
      <c r="CA155" s="256">
        <v>3</v>
      </c>
      <c r="CB155" s="256">
        <v>7</v>
      </c>
    </row>
    <row r="156" spans="1:80" ht="33.75" x14ac:dyDescent="0.2">
      <c r="A156" s="265"/>
      <c r="B156" s="266"/>
      <c r="C156" s="323" t="s">
        <v>358</v>
      </c>
      <c r="D156" s="324"/>
      <c r="E156" s="324"/>
      <c r="F156" s="324"/>
      <c r="G156" s="325"/>
      <c r="I156" s="267"/>
      <c r="K156" s="267"/>
      <c r="L156" s="268" t="s">
        <v>358</v>
      </c>
      <c r="O156" s="256">
        <v>3</v>
      </c>
    </row>
    <row r="157" spans="1:80" x14ac:dyDescent="0.2">
      <c r="A157" s="257">
        <v>82</v>
      </c>
      <c r="B157" s="258" t="s">
        <v>359</v>
      </c>
      <c r="C157" s="259" t="s">
        <v>360</v>
      </c>
      <c r="D157" s="260" t="s">
        <v>126</v>
      </c>
      <c r="E157" s="261">
        <v>1</v>
      </c>
      <c r="F157" s="261">
        <v>0</v>
      </c>
      <c r="G157" s="262">
        <f t="shared" ref="G157:G162" si="16">E157*F157</f>
        <v>0</v>
      </c>
      <c r="H157" s="263">
        <v>2E-3</v>
      </c>
      <c r="I157" s="264">
        <f t="shared" ref="I157:I162" si="17">E157*H157</f>
        <v>2E-3</v>
      </c>
      <c r="J157" s="263"/>
      <c r="K157" s="264">
        <f t="shared" ref="K157:K162" si="18">E157*J157</f>
        <v>0</v>
      </c>
      <c r="O157" s="256">
        <v>2</v>
      </c>
      <c r="AA157" s="231">
        <v>3</v>
      </c>
      <c r="AB157" s="231">
        <v>7</v>
      </c>
      <c r="AC157" s="231">
        <v>55145523</v>
      </c>
      <c r="AZ157" s="231">
        <v>2</v>
      </c>
      <c r="BA157" s="231">
        <f t="shared" ref="BA157:BA162" si="19">IF(AZ157=1,G157,0)</f>
        <v>0</v>
      </c>
      <c r="BB157" s="231">
        <f t="shared" ref="BB157:BB162" si="20">IF(AZ157=2,G157,0)</f>
        <v>0</v>
      </c>
      <c r="BC157" s="231">
        <f t="shared" ref="BC157:BC162" si="21">IF(AZ157=3,G157,0)</f>
        <v>0</v>
      </c>
      <c r="BD157" s="231">
        <f t="shared" ref="BD157:BD162" si="22">IF(AZ157=4,G157,0)</f>
        <v>0</v>
      </c>
      <c r="BE157" s="231">
        <f t="shared" ref="BE157:BE162" si="23">IF(AZ157=5,G157,0)</f>
        <v>0</v>
      </c>
      <c r="CA157" s="256">
        <v>3</v>
      </c>
      <c r="CB157" s="256">
        <v>7</v>
      </c>
    </row>
    <row r="158" spans="1:80" x14ac:dyDescent="0.2">
      <c r="A158" s="257">
        <v>83</v>
      </c>
      <c r="B158" s="258" t="s">
        <v>361</v>
      </c>
      <c r="C158" s="259" t="s">
        <v>362</v>
      </c>
      <c r="D158" s="260" t="s">
        <v>126</v>
      </c>
      <c r="E158" s="261">
        <v>1</v>
      </c>
      <c r="F158" s="261">
        <v>0</v>
      </c>
      <c r="G158" s="262">
        <f t="shared" si="16"/>
        <v>0</v>
      </c>
      <c r="H158" s="263">
        <v>4.0000000000000001E-3</v>
      </c>
      <c r="I158" s="264">
        <f t="shared" si="17"/>
        <v>4.0000000000000001E-3</v>
      </c>
      <c r="J158" s="263"/>
      <c r="K158" s="264">
        <f t="shared" si="18"/>
        <v>0</v>
      </c>
      <c r="O158" s="256">
        <v>2</v>
      </c>
      <c r="AA158" s="231">
        <v>3</v>
      </c>
      <c r="AB158" s="231">
        <v>7</v>
      </c>
      <c r="AC158" s="231">
        <v>55231080</v>
      </c>
      <c r="AZ158" s="231">
        <v>2</v>
      </c>
      <c r="BA158" s="231">
        <f t="shared" si="19"/>
        <v>0</v>
      </c>
      <c r="BB158" s="231">
        <f t="shared" si="20"/>
        <v>0</v>
      </c>
      <c r="BC158" s="231">
        <f t="shared" si="21"/>
        <v>0</v>
      </c>
      <c r="BD158" s="231">
        <f t="shared" si="22"/>
        <v>0</v>
      </c>
      <c r="BE158" s="231">
        <f t="shared" si="23"/>
        <v>0</v>
      </c>
      <c r="CA158" s="256">
        <v>3</v>
      </c>
      <c r="CB158" s="256">
        <v>7</v>
      </c>
    </row>
    <row r="159" spans="1:80" x14ac:dyDescent="0.2">
      <c r="A159" s="257">
        <v>84</v>
      </c>
      <c r="B159" s="258" t="s">
        <v>363</v>
      </c>
      <c r="C159" s="259" t="s">
        <v>364</v>
      </c>
      <c r="D159" s="260" t="s">
        <v>126</v>
      </c>
      <c r="E159" s="261">
        <v>1</v>
      </c>
      <c r="F159" s="261">
        <v>0</v>
      </c>
      <c r="G159" s="262">
        <f t="shared" si="16"/>
        <v>0</v>
      </c>
      <c r="H159" s="263">
        <v>3.6999999999999998E-2</v>
      </c>
      <c r="I159" s="264">
        <f t="shared" si="17"/>
        <v>3.6999999999999998E-2</v>
      </c>
      <c r="J159" s="263"/>
      <c r="K159" s="264">
        <f t="shared" si="18"/>
        <v>0</v>
      </c>
      <c r="O159" s="256">
        <v>2</v>
      </c>
      <c r="AA159" s="231">
        <v>3</v>
      </c>
      <c r="AB159" s="231">
        <v>7</v>
      </c>
      <c r="AC159" s="231" t="s">
        <v>363</v>
      </c>
      <c r="AZ159" s="231">
        <v>2</v>
      </c>
      <c r="BA159" s="231">
        <f t="shared" si="19"/>
        <v>0</v>
      </c>
      <c r="BB159" s="231">
        <f t="shared" si="20"/>
        <v>0</v>
      </c>
      <c r="BC159" s="231">
        <f t="shared" si="21"/>
        <v>0</v>
      </c>
      <c r="BD159" s="231">
        <f t="shared" si="22"/>
        <v>0</v>
      </c>
      <c r="BE159" s="231">
        <f t="shared" si="23"/>
        <v>0</v>
      </c>
      <c r="CA159" s="256">
        <v>3</v>
      </c>
      <c r="CB159" s="256">
        <v>7</v>
      </c>
    </row>
    <row r="160" spans="1:80" x14ac:dyDescent="0.2">
      <c r="A160" s="257">
        <v>85</v>
      </c>
      <c r="B160" s="258" t="s">
        <v>365</v>
      </c>
      <c r="C160" s="259" t="s">
        <v>366</v>
      </c>
      <c r="D160" s="260" t="s">
        <v>126</v>
      </c>
      <c r="E160" s="261">
        <v>3</v>
      </c>
      <c r="F160" s="261">
        <v>0</v>
      </c>
      <c r="G160" s="262">
        <f t="shared" si="16"/>
        <v>0</v>
      </c>
      <c r="H160" s="263">
        <v>1.6E-2</v>
      </c>
      <c r="I160" s="264">
        <f t="shared" si="17"/>
        <v>4.8000000000000001E-2</v>
      </c>
      <c r="J160" s="263"/>
      <c r="K160" s="264">
        <f t="shared" si="18"/>
        <v>0</v>
      </c>
      <c r="O160" s="256">
        <v>2</v>
      </c>
      <c r="AA160" s="231">
        <v>3</v>
      </c>
      <c r="AB160" s="231">
        <v>7</v>
      </c>
      <c r="AC160" s="231" t="s">
        <v>365</v>
      </c>
      <c r="AZ160" s="231">
        <v>2</v>
      </c>
      <c r="BA160" s="231">
        <f t="shared" si="19"/>
        <v>0</v>
      </c>
      <c r="BB160" s="231">
        <f t="shared" si="20"/>
        <v>0</v>
      </c>
      <c r="BC160" s="231">
        <f t="shared" si="21"/>
        <v>0</v>
      </c>
      <c r="BD160" s="231">
        <f t="shared" si="22"/>
        <v>0</v>
      </c>
      <c r="BE160" s="231">
        <f t="shared" si="23"/>
        <v>0</v>
      </c>
      <c r="CA160" s="256">
        <v>3</v>
      </c>
      <c r="CB160" s="256">
        <v>7</v>
      </c>
    </row>
    <row r="161" spans="1:80" ht="22.5" x14ac:dyDescent="0.2">
      <c r="A161" s="257">
        <v>86</v>
      </c>
      <c r="B161" s="258" t="s">
        <v>367</v>
      </c>
      <c r="C161" s="259" t="s">
        <v>368</v>
      </c>
      <c r="D161" s="260" t="s">
        <v>126</v>
      </c>
      <c r="E161" s="261">
        <v>4</v>
      </c>
      <c r="F161" s="261">
        <v>0</v>
      </c>
      <c r="G161" s="262">
        <f t="shared" si="16"/>
        <v>0</v>
      </c>
      <c r="H161" s="263">
        <v>1.2999999999999999E-2</v>
      </c>
      <c r="I161" s="264">
        <f t="shared" si="17"/>
        <v>5.1999999999999998E-2</v>
      </c>
      <c r="J161" s="263"/>
      <c r="K161" s="264">
        <f t="shared" si="18"/>
        <v>0</v>
      </c>
      <c r="O161" s="256">
        <v>2</v>
      </c>
      <c r="AA161" s="231">
        <v>3</v>
      </c>
      <c r="AB161" s="231">
        <v>7</v>
      </c>
      <c r="AC161" s="231" t="s">
        <v>367</v>
      </c>
      <c r="AZ161" s="231">
        <v>2</v>
      </c>
      <c r="BA161" s="231">
        <f t="shared" si="19"/>
        <v>0</v>
      </c>
      <c r="BB161" s="231">
        <f t="shared" si="20"/>
        <v>0</v>
      </c>
      <c r="BC161" s="231">
        <f t="shared" si="21"/>
        <v>0</v>
      </c>
      <c r="BD161" s="231">
        <f t="shared" si="22"/>
        <v>0</v>
      </c>
      <c r="BE161" s="231">
        <f t="shared" si="23"/>
        <v>0</v>
      </c>
      <c r="CA161" s="256">
        <v>3</v>
      </c>
      <c r="CB161" s="256">
        <v>7</v>
      </c>
    </row>
    <row r="162" spans="1:80" ht="22.5" x14ac:dyDescent="0.2">
      <c r="A162" s="257">
        <v>87</v>
      </c>
      <c r="B162" s="258" t="s">
        <v>369</v>
      </c>
      <c r="C162" s="259" t="s">
        <v>370</v>
      </c>
      <c r="D162" s="260" t="s">
        <v>126</v>
      </c>
      <c r="E162" s="261">
        <v>1</v>
      </c>
      <c r="F162" s="261">
        <v>0</v>
      </c>
      <c r="G162" s="262">
        <f t="shared" si="16"/>
        <v>0</v>
      </c>
      <c r="H162" s="263">
        <v>1.43E-2</v>
      </c>
      <c r="I162" s="264">
        <f t="shared" si="17"/>
        <v>1.43E-2</v>
      </c>
      <c r="J162" s="263"/>
      <c r="K162" s="264">
        <f t="shared" si="18"/>
        <v>0</v>
      </c>
      <c r="O162" s="256">
        <v>2</v>
      </c>
      <c r="AA162" s="231">
        <v>3</v>
      </c>
      <c r="AB162" s="231">
        <v>1</v>
      </c>
      <c r="AC162" s="231">
        <v>64214452</v>
      </c>
      <c r="AZ162" s="231">
        <v>2</v>
      </c>
      <c r="BA162" s="231">
        <f t="shared" si="19"/>
        <v>0</v>
      </c>
      <c r="BB162" s="231">
        <f t="shared" si="20"/>
        <v>0</v>
      </c>
      <c r="BC162" s="231">
        <f t="shared" si="21"/>
        <v>0</v>
      </c>
      <c r="BD162" s="231">
        <f t="shared" si="22"/>
        <v>0</v>
      </c>
      <c r="BE162" s="231">
        <f t="shared" si="23"/>
        <v>0</v>
      </c>
      <c r="CA162" s="256">
        <v>3</v>
      </c>
      <c r="CB162" s="256">
        <v>1</v>
      </c>
    </row>
    <row r="163" spans="1:80" x14ac:dyDescent="0.2">
      <c r="A163" s="265"/>
      <c r="B163" s="266"/>
      <c r="C163" s="323" t="s">
        <v>371</v>
      </c>
      <c r="D163" s="324"/>
      <c r="E163" s="324"/>
      <c r="F163" s="324"/>
      <c r="G163" s="325"/>
      <c r="I163" s="267"/>
      <c r="K163" s="267"/>
      <c r="L163" s="268" t="s">
        <v>371</v>
      </c>
      <c r="O163" s="256">
        <v>3</v>
      </c>
    </row>
    <row r="164" spans="1:80" x14ac:dyDescent="0.2">
      <c r="A164" s="257">
        <v>88</v>
      </c>
      <c r="B164" s="258" t="s">
        <v>372</v>
      </c>
      <c r="C164" s="259" t="s">
        <v>373</v>
      </c>
      <c r="D164" s="260" t="s">
        <v>126</v>
      </c>
      <c r="E164" s="261">
        <v>1</v>
      </c>
      <c r="F164" s="261">
        <v>0</v>
      </c>
      <c r="G164" s="262">
        <f>E164*F164</f>
        <v>0</v>
      </c>
      <c r="H164" s="263">
        <v>1.9E-2</v>
      </c>
      <c r="I164" s="264">
        <f>E164*H164</f>
        <v>1.9E-2</v>
      </c>
      <c r="J164" s="263"/>
      <c r="K164" s="264">
        <f>E164*J164</f>
        <v>0</v>
      </c>
      <c r="O164" s="256">
        <v>2</v>
      </c>
      <c r="AA164" s="231">
        <v>3</v>
      </c>
      <c r="AB164" s="231">
        <v>1</v>
      </c>
      <c r="AC164" s="231">
        <v>64238817</v>
      </c>
      <c r="AZ164" s="231">
        <v>2</v>
      </c>
      <c r="BA164" s="231">
        <f>IF(AZ164=1,G164,0)</f>
        <v>0</v>
      </c>
      <c r="BB164" s="231">
        <f>IF(AZ164=2,G164,0)</f>
        <v>0</v>
      </c>
      <c r="BC164" s="231">
        <f>IF(AZ164=3,G164,0)</f>
        <v>0</v>
      </c>
      <c r="BD164" s="231">
        <f>IF(AZ164=4,G164,0)</f>
        <v>0</v>
      </c>
      <c r="BE164" s="231">
        <f>IF(AZ164=5,G164,0)</f>
        <v>0</v>
      </c>
      <c r="CA164" s="256">
        <v>3</v>
      </c>
      <c r="CB164" s="256">
        <v>1</v>
      </c>
    </row>
    <row r="165" spans="1:80" x14ac:dyDescent="0.2">
      <c r="A165" s="257">
        <v>89</v>
      </c>
      <c r="B165" s="258" t="s">
        <v>374</v>
      </c>
      <c r="C165" s="259" t="s">
        <v>375</v>
      </c>
      <c r="D165" s="260" t="s">
        <v>126</v>
      </c>
      <c r="E165" s="261">
        <v>4</v>
      </c>
      <c r="F165" s="261">
        <v>0</v>
      </c>
      <c r="G165" s="262">
        <f>E165*F165</f>
        <v>0</v>
      </c>
      <c r="H165" s="263">
        <v>1.55E-2</v>
      </c>
      <c r="I165" s="264">
        <f>E165*H165</f>
        <v>6.2E-2</v>
      </c>
      <c r="J165" s="263"/>
      <c r="K165" s="264">
        <f>E165*J165</f>
        <v>0</v>
      </c>
      <c r="O165" s="256">
        <v>2</v>
      </c>
      <c r="AA165" s="231">
        <v>3</v>
      </c>
      <c r="AB165" s="231">
        <v>7</v>
      </c>
      <c r="AC165" s="231">
        <v>64240053</v>
      </c>
      <c r="AZ165" s="231">
        <v>2</v>
      </c>
      <c r="BA165" s="231">
        <f>IF(AZ165=1,G165,0)</f>
        <v>0</v>
      </c>
      <c r="BB165" s="231">
        <f>IF(AZ165=2,G165,0)</f>
        <v>0</v>
      </c>
      <c r="BC165" s="231">
        <f>IF(AZ165=3,G165,0)</f>
        <v>0</v>
      </c>
      <c r="BD165" s="231">
        <f>IF(AZ165=4,G165,0)</f>
        <v>0</v>
      </c>
      <c r="BE165" s="231">
        <f>IF(AZ165=5,G165,0)</f>
        <v>0</v>
      </c>
      <c r="CA165" s="256">
        <v>3</v>
      </c>
      <c r="CB165" s="256">
        <v>7</v>
      </c>
    </row>
    <row r="166" spans="1:80" x14ac:dyDescent="0.2">
      <c r="A166" s="257">
        <v>90</v>
      </c>
      <c r="B166" s="258" t="s">
        <v>376</v>
      </c>
      <c r="C166" s="259" t="s">
        <v>377</v>
      </c>
      <c r="D166" s="260" t="s">
        <v>126</v>
      </c>
      <c r="E166" s="261">
        <v>6</v>
      </c>
      <c r="F166" s="261">
        <v>0</v>
      </c>
      <c r="G166" s="262">
        <f>E166*F166</f>
        <v>0</v>
      </c>
      <c r="H166" s="263">
        <v>9.4999999999999998E-3</v>
      </c>
      <c r="I166" s="264">
        <f>E166*H166</f>
        <v>5.6999999999999995E-2</v>
      </c>
      <c r="J166" s="263"/>
      <c r="K166" s="264">
        <f>E166*J166</f>
        <v>0</v>
      </c>
      <c r="O166" s="256">
        <v>2</v>
      </c>
      <c r="AA166" s="231">
        <v>3</v>
      </c>
      <c r="AB166" s="231">
        <v>7</v>
      </c>
      <c r="AC166" s="231">
        <v>64262877</v>
      </c>
      <c r="AZ166" s="231">
        <v>2</v>
      </c>
      <c r="BA166" s="231">
        <f>IF(AZ166=1,G166,0)</f>
        <v>0</v>
      </c>
      <c r="BB166" s="231">
        <f>IF(AZ166=2,G166,0)</f>
        <v>0</v>
      </c>
      <c r="BC166" s="231">
        <f>IF(AZ166=3,G166,0)</f>
        <v>0</v>
      </c>
      <c r="BD166" s="231">
        <f>IF(AZ166=4,G166,0)</f>
        <v>0</v>
      </c>
      <c r="BE166" s="231">
        <f>IF(AZ166=5,G166,0)</f>
        <v>0</v>
      </c>
      <c r="CA166" s="256">
        <v>3</v>
      </c>
      <c r="CB166" s="256">
        <v>7</v>
      </c>
    </row>
    <row r="167" spans="1:80" x14ac:dyDescent="0.2">
      <c r="A167" s="257">
        <v>91</v>
      </c>
      <c r="B167" s="258" t="s">
        <v>378</v>
      </c>
      <c r="C167" s="259" t="s">
        <v>379</v>
      </c>
      <c r="D167" s="260" t="s">
        <v>131</v>
      </c>
      <c r="E167" s="261">
        <v>0.45112000000000002</v>
      </c>
      <c r="F167" s="261">
        <v>0</v>
      </c>
      <c r="G167" s="262">
        <f>E167*F167</f>
        <v>0</v>
      </c>
      <c r="H167" s="263">
        <v>0</v>
      </c>
      <c r="I167" s="264">
        <f>E167*H167</f>
        <v>0</v>
      </c>
      <c r="J167" s="263"/>
      <c r="K167" s="264">
        <f>E167*J167</f>
        <v>0</v>
      </c>
      <c r="O167" s="256">
        <v>2</v>
      </c>
      <c r="AA167" s="231">
        <v>7</v>
      </c>
      <c r="AB167" s="231">
        <v>1001</v>
      </c>
      <c r="AC167" s="231">
        <v>5</v>
      </c>
      <c r="AZ167" s="231">
        <v>2</v>
      </c>
      <c r="BA167" s="231">
        <f>IF(AZ167=1,G167,0)</f>
        <v>0</v>
      </c>
      <c r="BB167" s="231">
        <f>IF(AZ167=2,G167,0)</f>
        <v>0</v>
      </c>
      <c r="BC167" s="231">
        <f>IF(AZ167=3,G167,0)</f>
        <v>0</v>
      </c>
      <c r="BD167" s="231">
        <f>IF(AZ167=4,G167,0)</f>
        <v>0</v>
      </c>
      <c r="BE167" s="231">
        <f>IF(AZ167=5,G167,0)</f>
        <v>0</v>
      </c>
      <c r="CA167" s="256">
        <v>7</v>
      </c>
      <c r="CB167" s="256">
        <v>1001</v>
      </c>
    </row>
    <row r="168" spans="1:80" x14ac:dyDescent="0.2">
      <c r="A168" s="275"/>
      <c r="B168" s="276" t="s">
        <v>100</v>
      </c>
      <c r="C168" s="277" t="s">
        <v>322</v>
      </c>
      <c r="D168" s="278"/>
      <c r="E168" s="279"/>
      <c r="F168" s="280"/>
      <c r="G168" s="281">
        <f>SUM(G138:G167)</f>
        <v>0</v>
      </c>
      <c r="H168" s="282"/>
      <c r="I168" s="283">
        <f>SUM(I138:I167)</f>
        <v>0.45112000000000002</v>
      </c>
      <c r="J168" s="282"/>
      <c r="K168" s="283">
        <f>SUM(K138:K167)</f>
        <v>0</v>
      </c>
      <c r="O168" s="256">
        <v>4</v>
      </c>
      <c r="BA168" s="284">
        <f>SUM(BA138:BA167)</f>
        <v>0</v>
      </c>
      <c r="BB168" s="284">
        <f>SUM(BB138:BB167)</f>
        <v>0</v>
      </c>
      <c r="BC168" s="284">
        <f>SUM(BC138:BC167)</f>
        <v>0</v>
      </c>
      <c r="BD168" s="284">
        <f>SUM(BD138:BD167)</f>
        <v>0</v>
      </c>
      <c r="BE168" s="284">
        <f>SUM(BE138:BE167)</f>
        <v>0</v>
      </c>
    </row>
    <row r="169" spans="1:80" x14ac:dyDescent="0.2">
      <c r="A169" s="246" t="s">
        <v>97</v>
      </c>
      <c r="B169" s="247" t="s">
        <v>380</v>
      </c>
      <c r="C169" s="248" t="s">
        <v>381</v>
      </c>
      <c r="D169" s="249"/>
      <c r="E169" s="250"/>
      <c r="F169" s="250"/>
      <c r="G169" s="251"/>
      <c r="H169" s="252"/>
      <c r="I169" s="253"/>
      <c r="J169" s="254"/>
      <c r="K169" s="255"/>
      <c r="O169" s="256">
        <v>1</v>
      </c>
    </row>
    <row r="170" spans="1:80" x14ac:dyDescent="0.2">
      <c r="A170" s="257">
        <v>92</v>
      </c>
      <c r="B170" s="258" t="s">
        <v>383</v>
      </c>
      <c r="C170" s="259" t="s">
        <v>384</v>
      </c>
      <c r="D170" s="260" t="s">
        <v>138</v>
      </c>
      <c r="E170" s="261">
        <v>5.32</v>
      </c>
      <c r="F170" s="261">
        <v>0</v>
      </c>
      <c r="G170" s="262">
        <f>E170*F170</f>
        <v>0</v>
      </c>
      <c r="H170" s="263">
        <v>0</v>
      </c>
      <c r="I170" s="264">
        <f>E170*H170</f>
        <v>0</v>
      </c>
      <c r="J170" s="263">
        <v>-2.3800000000000002E-2</v>
      </c>
      <c r="K170" s="264">
        <f>E170*J170</f>
        <v>-0.12661600000000001</v>
      </c>
      <c r="O170" s="256">
        <v>2</v>
      </c>
      <c r="AA170" s="231">
        <v>1</v>
      </c>
      <c r="AB170" s="231">
        <v>7</v>
      </c>
      <c r="AC170" s="231">
        <v>7</v>
      </c>
      <c r="AZ170" s="231">
        <v>2</v>
      </c>
      <c r="BA170" s="231">
        <f>IF(AZ170=1,G170,0)</f>
        <v>0</v>
      </c>
      <c r="BB170" s="231">
        <f>IF(AZ170=2,G170,0)</f>
        <v>0</v>
      </c>
      <c r="BC170" s="231">
        <f>IF(AZ170=3,G170,0)</f>
        <v>0</v>
      </c>
      <c r="BD170" s="231">
        <f>IF(AZ170=4,G170,0)</f>
        <v>0</v>
      </c>
      <c r="BE170" s="231">
        <f>IF(AZ170=5,G170,0)</f>
        <v>0</v>
      </c>
      <c r="CA170" s="256">
        <v>1</v>
      </c>
      <c r="CB170" s="256">
        <v>7</v>
      </c>
    </row>
    <row r="171" spans="1:80" x14ac:dyDescent="0.2">
      <c r="A171" s="265"/>
      <c r="B171" s="269"/>
      <c r="C171" s="326" t="s">
        <v>385</v>
      </c>
      <c r="D171" s="327"/>
      <c r="E171" s="270">
        <v>5.32</v>
      </c>
      <c r="F171" s="271"/>
      <c r="G171" s="272"/>
      <c r="H171" s="273"/>
      <c r="I171" s="267"/>
      <c r="J171" s="274"/>
      <c r="K171" s="267"/>
      <c r="M171" s="268" t="s">
        <v>385</v>
      </c>
      <c r="O171" s="256"/>
    </row>
    <row r="172" spans="1:80" x14ac:dyDescent="0.2">
      <c r="A172" s="275"/>
      <c r="B172" s="276" t="s">
        <v>100</v>
      </c>
      <c r="C172" s="277" t="s">
        <v>382</v>
      </c>
      <c r="D172" s="278"/>
      <c r="E172" s="279"/>
      <c r="F172" s="280"/>
      <c r="G172" s="281">
        <f>SUM(G169:G171)</f>
        <v>0</v>
      </c>
      <c r="H172" s="282"/>
      <c r="I172" s="283">
        <f>SUM(I169:I171)</f>
        <v>0</v>
      </c>
      <c r="J172" s="282"/>
      <c r="K172" s="283">
        <f>SUM(K169:K171)</f>
        <v>-0.12661600000000001</v>
      </c>
      <c r="O172" s="256">
        <v>4</v>
      </c>
      <c r="BA172" s="284">
        <f>SUM(BA169:BA171)</f>
        <v>0</v>
      </c>
      <c r="BB172" s="284">
        <f>SUM(BB169:BB171)</f>
        <v>0</v>
      </c>
      <c r="BC172" s="284">
        <f>SUM(BC169:BC171)</f>
        <v>0</v>
      </c>
      <c r="BD172" s="284">
        <f>SUM(BD169:BD171)</f>
        <v>0</v>
      </c>
      <c r="BE172" s="284">
        <f>SUM(BE169:BE171)</f>
        <v>0</v>
      </c>
    </row>
    <row r="173" spans="1:80" x14ac:dyDescent="0.2">
      <c r="A173" s="246" t="s">
        <v>97</v>
      </c>
      <c r="B173" s="247" t="s">
        <v>386</v>
      </c>
      <c r="C173" s="248" t="s">
        <v>387</v>
      </c>
      <c r="D173" s="249"/>
      <c r="E173" s="250"/>
      <c r="F173" s="250"/>
      <c r="G173" s="251"/>
      <c r="H173" s="252"/>
      <c r="I173" s="253"/>
      <c r="J173" s="254"/>
      <c r="K173" s="255"/>
      <c r="O173" s="256">
        <v>1</v>
      </c>
    </row>
    <row r="174" spans="1:80" x14ac:dyDescent="0.2">
      <c r="A174" s="257">
        <v>93</v>
      </c>
      <c r="B174" s="258" t="s">
        <v>389</v>
      </c>
      <c r="C174" s="259" t="s">
        <v>390</v>
      </c>
      <c r="D174" s="260" t="s">
        <v>222</v>
      </c>
      <c r="E174" s="261">
        <v>6</v>
      </c>
      <c r="F174" s="261">
        <v>0</v>
      </c>
      <c r="G174" s="262">
        <f>E174*F174</f>
        <v>0</v>
      </c>
      <c r="H174" s="263">
        <v>7.7999999999999999E-4</v>
      </c>
      <c r="I174" s="264">
        <f>E174*H174</f>
        <v>4.6800000000000001E-3</v>
      </c>
      <c r="J174" s="263">
        <v>0</v>
      </c>
      <c r="K174" s="264">
        <f>E174*J174</f>
        <v>0</v>
      </c>
      <c r="O174" s="256">
        <v>2</v>
      </c>
      <c r="AA174" s="231">
        <v>1</v>
      </c>
      <c r="AB174" s="231">
        <v>7</v>
      </c>
      <c r="AC174" s="231">
        <v>7</v>
      </c>
      <c r="AZ174" s="231">
        <v>2</v>
      </c>
      <c r="BA174" s="231">
        <f>IF(AZ174=1,G174,0)</f>
        <v>0</v>
      </c>
      <c r="BB174" s="231">
        <f>IF(AZ174=2,G174,0)</f>
        <v>0</v>
      </c>
      <c r="BC174" s="231">
        <f>IF(AZ174=3,G174,0)</f>
        <v>0</v>
      </c>
      <c r="BD174" s="231">
        <f>IF(AZ174=4,G174,0)</f>
        <v>0</v>
      </c>
      <c r="BE174" s="231">
        <f>IF(AZ174=5,G174,0)</f>
        <v>0</v>
      </c>
      <c r="CA174" s="256">
        <v>1</v>
      </c>
      <c r="CB174" s="256">
        <v>7</v>
      </c>
    </row>
    <row r="175" spans="1:80" x14ac:dyDescent="0.2">
      <c r="A175" s="257">
        <v>94</v>
      </c>
      <c r="B175" s="258" t="s">
        <v>391</v>
      </c>
      <c r="C175" s="259" t="s">
        <v>392</v>
      </c>
      <c r="D175" s="260" t="s">
        <v>126</v>
      </c>
      <c r="E175" s="261">
        <v>1</v>
      </c>
      <c r="F175" s="261">
        <v>0</v>
      </c>
      <c r="G175" s="262">
        <f>E175*F175</f>
        <v>0</v>
      </c>
      <c r="H175" s="263">
        <v>1.65E-3</v>
      </c>
      <c r="I175" s="264">
        <f>E175*H175</f>
        <v>1.65E-3</v>
      </c>
      <c r="J175" s="263">
        <v>0</v>
      </c>
      <c r="K175" s="264">
        <f>E175*J175</f>
        <v>0</v>
      </c>
      <c r="O175" s="256">
        <v>2</v>
      </c>
      <c r="AA175" s="231">
        <v>1</v>
      </c>
      <c r="AB175" s="231">
        <v>7</v>
      </c>
      <c r="AC175" s="231">
        <v>7</v>
      </c>
      <c r="AZ175" s="231">
        <v>2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6">
        <v>1</v>
      </c>
      <c r="CB175" s="256">
        <v>7</v>
      </c>
    </row>
    <row r="176" spans="1:80" x14ac:dyDescent="0.2">
      <c r="A176" s="257">
        <v>95</v>
      </c>
      <c r="B176" s="258" t="s">
        <v>393</v>
      </c>
      <c r="C176" s="259" t="s">
        <v>394</v>
      </c>
      <c r="D176" s="260" t="s">
        <v>138</v>
      </c>
      <c r="E176" s="261">
        <v>28.757000000000001</v>
      </c>
      <c r="F176" s="261">
        <v>0</v>
      </c>
      <c r="G176" s="262">
        <f>E176*F176</f>
        <v>0</v>
      </c>
      <c r="H176" s="263">
        <v>2.8900000000000002E-3</v>
      </c>
      <c r="I176" s="264">
        <f>E176*H176</f>
        <v>8.3107730000000005E-2</v>
      </c>
      <c r="J176" s="263">
        <v>0</v>
      </c>
      <c r="K176" s="264">
        <f>E176*J176</f>
        <v>0</v>
      </c>
      <c r="O176" s="256">
        <v>2</v>
      </c>
      <c r="AA176" s="231">
        <v>1</v>
      </c>
      <c r="AB176" s="231">
        <v>7</v>
      </c>
      <c r="AC176" s="231">
        <v>7</v>
      </c>
      <c r="AZ176" s="231">
        <v>2</v>
      </c>
      <c r="BA176" s="231">
        <f>IF(AZ176=1,G176,0)</f>
        <v>0</v>
      </c>
      <c r="BB176" s="231">
        <f>IF(AZ176=2,G176,0)</f>
        <v>0</v>
      </c>
      <c r="BC176" s="231">
        <f>IF(AZ176=3,G176,0)</f>
        <v>0</v>
      </c>
      <c r="BD176" s="231">
        <f>IF(AZ176=4,G176,0)</f>
        <v>0</v>
      </c>
      <c r="BE176" s="231">
        <f>IF(AZ176=5,G176,0)</f>
        <v>0</v>
      </c>
      <c r="CA176" s="256">
        <v>1</v>
      </c>
      <c r="CB176" s="256">
        <v>7</v>
      </c>
    </row>
    <row r="177" spans="1:80" x14ac:dyDescent="0.2">
      <c r="A177" s="257">
        <v>96</v>
      </c>
      <c r="B177" s="258" t="s">
        <v>395</v>
      </c>
      <c r="C177" s="259" t="s">
        <v>396</v>
      </c>
      <c r="D177" s="260" t="s">
        <v>126</v>
      </c>
      <c r="E177" s="261">
        <v>1</v>
      </c>
      <c r="F177" s="261">
        <v>0</v>
      </c>
      <c r="G177" s="262">
        <f>E177*F177</f>
        <v>0</v>
      </c>
      <c r="H177" s="263">
        <v>0</v>
      </c>
      <c r="I177" s="264">
        <f>E177*H177</f>
        <v>0</v>
      </c>
      <c r="J177" s="263"/>
      <c r="K177" s="264">
        <f>E177*J177</f>
        <v>0</v>
      </c>
      <c r="O177" s="256">
        <v>2</v>
      </c>
      <c r="AA177" s="231">
        <v>3</v>
      </c>
      <c r="AB177" s="231">
        <v>7</v>
      </c>
      <c r="AC177" s="231">
        <v>40541214</v>
      </c>
      <c r="AZ177" s="231">
        <v>2</v>
      </c>
      <c r="BA177" s="231">
        <f>IF(AZ177=1,G177,0)</f>
        <v>0</v>
      </c>
      <c r="BB177" s="231">
        <f>IF(AZ177=2,G177,0)</f>
        <v>0</v>
      </c>
      <c r="BC177" s="231">
        <f>IF(AZ177=3,G177,0)</f>
        <v>0</v>
      </c>
      <c r="BD177" s="231">
        <f>IF(AZ177=4,G177,0)</f>
        <v>0</v>
      </c>
      <c r="BE177" s="231">
        <f>IF(AZ177=5,G177,0)</f>
        <v>0</v>
      </c>
      <c r="CA177" s="256">
        <v>3</v>
      </c>
      <c r="CB177" s="256">
        <v>7</v>
      </c>
    </row>
    <row r="178" spans="1:80" x14ac:dyDescent="0.2">
      <c r="A178" s="257">
        <v>97</v>
      </c>
      <c r="B178" s="258" t="s">
        <v>397</v>
      </c>
      <c r="C178" s="259" t="s">
        <v>398</v>
      </c>
      <c r="D178" s="260" t="s">
        <v>126</v>
      </c>
      <c r="E178" s="261">
        <v>1</v>
      </c>
      <c r="F178" s="261">
        <v>0</v>
      </c>
      <c r="G178" s="262">
        <f>E178*F178</f>
        <v>0</v>
      </c>
      <c r="H178" s="263">
        <v>5.0000000000000001E-4</v>
      </c>
      <c r="I178" s="264">
        <f>E178*H178</f>
        <v>5.0000000000000001E-4</v>
      </c>
      <c r="J178" s="263"/>
      <c r="K178" s="264">
        <f>E178*J178</f>
        <v>0</v>
      </c>
      <c r="O178" s="256">
        <v>2</v>
      </c>
      <c r="AA178" s="231">
        <v>3</v>
      </c>
      <c r="AB178" s="231">
        <v>7</v>
      </c>
      <c r="AC178" s="231">
        <v>40551820</v>
      </c>
      <c r="AZ178" s="231">
        <v>2</v>
      </c>
      <c r="BA178" s="231">
        <f>IF(AZ178=1,G178,0)</f>
        <v>0</v>
      </c>
      <c r="BB178" s="231">
        <f>IF(AZ178=2,G178,0)</f>
        <v>0</v>
      </c>
      <c r="BC178" s="231">
        <f>IF(AZ178=3,G178,0)</f>
        <v>0</v>
      </c>
      <c r="BD178" s="231">
        <f>IF(AZ178=4,G178,0)</f>
        <v>0</v>
      </c>
      <c r="BE178" s="231">
        <f>IF(AZ178=5,G178,0)</f>
        <v>0</v>
      </c>
      <c r="CA178" s="256">
        <v>3</v>
      </c>
      <c r="CB178" s="256">
        <v>7</v>
      </c>
    </row>
    <row r="179" spans="1:80" x14ac:dyDescent="0.2">
      <c r="A179" s="265"/>
      <c r="B179" s="266"/>
      <c r="C179" s="323" t="s">
        <v>399</v>
      </c>
      <c r="D179" s="324"/>
      <c r="E179" s="324"/>
      <c r="F179" s="324"/>
      <c r="G179" s="325"/>
      <c r="I179" s="267"/>
      <c r="K179" s="267"/>
      <c r="L179" s="268" t="s">
        <v>399</v>
      </c>
      <c r="O179" s="256">
        <v>3</v>
      </c>
    </row>
    <row r="180" spans="1:80" x14ac:dyDescent="0.2">
      <c r="A180" s="265"/>
      <c r="B180" s="266"/>
      <c r="C180" s="323" t="s">
        <v>400</v>
      </c>
      <c r="D180" s="324"/>
      <c r="E180" s="324"/>
      <c r="F180" s="324"/>
      <c r="G180" s="325"/>
      <c r="I180" s="267"/>
      <c r="K180" s="267"/>
      <c r="L180" s="268" t="s">
        <v>400</v>
      </c>
      <c r="O180" s="256">
        <v>3</v>
      </c>
    </row>
    <row r="181" spans="1:80" x14ac:dyDescent="0.2">
      <c r="A181" s="265"/>
      <c r="B181" s="266"/>
      <c r="C181" s="323" t="s">
        <v>401</v>
      </c>
      <c r="D181" s="324"/>
      <c r="E181" s="324"/>
      <c r="F181" s="324"/>
      <c r="G181" s="325"/>
      <c r="I181" s="267"/>
      <c r="K181" s="267"/>
      <c r="L181" s="268" t="s">
        <v>401</v>
      </c>
      <c r="O181" s="256">
        <v>3</v>
      </c>
    </row>
    <row r="182" spans="1:80" x14ac:dyDescent="0.2">
      <c r="A182" s="265"/>
      <c r="B182" s="266"/>
      <c r="C182" s="323" t="s">
        <v>402</v>
      </c>
      <c r="D182" s="324"/>
      <c r="E182" s="324"/>
      <c r="F182" s="324"/>
      <c r="G182" s="325"/>
      <c r="I182" s="267"/>
      <c r="K182" s="267"/>
      <c r="L182" s="268" t="s">
        <v>402</v>
      </c>
      <c r="O182" s="256">
        <v>3</v>
      </c>
    </row>
    <row r="183" spans="1:80" x14ac:dyDescent="0.2">
      <c r="A183" s="265"/>
      <c r="B183" s="266"/>
      <c r="C183" s="323" t="s">
        <v>403</v>
      </c>
      <c r="D183" s="324"/>
      <c r="E183" s="324"/>
      <c r="F183" s="324"/>
      <c r="G183" s="325"/>
      <c r="I183" s="267"/>
      <c r="K183" s="267"/>
      <c r="L183" s="268" t="s">
        <v>403</v>
      </c>
      <c r="O183" s="256">
        <v>3</v>
      </c>
    </row>
    <row r="184" spans="1:80" x14ac:dyDescent="0.2">
      <c r="A184" s="265"/>
      <c r="B184" s="266"/>
      <c r="C184" s="323" t="s">
        <v>404</v>
      </c>
      <c r="D184" s="324"/>
      <c r="E184" s="324"/>
      <c r="F184" s="324"/>
      <c r="G184" s="325"/>
      <c r="I184" s="267"/>
      <c r="K184" s="267"/>
      <c r="L184" s="268" t="s">
        <v>404</v>
      </c>
      <c r="O184" s="256">
        <v>3</v>
      </c>
    </row>
    <row r="185" spans="1:80" x14ac:dyDescent="0.2">
      <c r="A185" s="265"/>
      <c r="B185" s="266"/>
      <c r="C185" s="323" t="s">
        <v>405</v>
      </c>
      <c r="D185" s="324"/>
      <c r="E185" s="324"/>
      <c r="F185" s="324"/>
      <c r="G185" s="325"/>
      <c r="I185" s="267"/>
      <c r="K185" s="267"/>
      <c r="L185" s="268" t="s">
        <v>405</v>
      </c>
      <c r="O185" s="256">
        <v>3</v>
      </c>
    </row>
    <row r="186" spans="1:80" x14ac:dyDescent="0.2">
      <c r="A186" s="265"/>
      <c r="B186" s="266"/>
      <c r="C186" s="323" t="s">
        <v>406</v>
      </c>
      <c r="D186" s="324"/>
      <c r="E186" s="324"/>
      <c r="F186" s="324"/>
      <c r="G186" s="325"/>
      <c r="I186" s="267"/>
      <c r="K186" s="267"/>
      <c r="L186" s="268" t="s">
        <v>406</v>
      </c>
      <c r="O186" s="256">
        <v>3</v>
      </c>
    </row>
    <row r="187" spans="1:80" x14ac:dyDescent="0.2">
      <c r="A187" s="265"/>
      <c r="B187" s="266"/>
      <c r="C187" s="323" t="s">
        <v>407</v>
      </c>
      <c r="D187" s="324"/>
      <c r="E187" s="324"/>
      <c r="F187" s="324"/>
      <c r="G187" s="325"/>
      <c r="I187" s="267"/>
      <c r="K187" s="267"/>
      <c r="L187" s="268" t="s">
        <v>407</v>
      </c>
      <c r="O187" s="256">
        <v>3</v>
      </c>
    </row>
    <row r="188" spans="1:80" x14ac:dyDescent="0.2">
      <c r="A188" s="265"/>
      <c r="B188" s="266"/>
      <c r="C188" s="323" t="s">
        <v>408</v>
      </c>
      <c r="D188" s="324"/>
      <c r="E188" s="324"/>
      <c r="F188" s="324"/>
      <c r="G188" s="325"/>
      <c r="I188" s="267"/>
      <c r="K188" s="267"/>
      <c r="L188" s="268" t="s">
        <v>408</v>
      </c>
      <c r="O188" s="256">
        <v>3</v>
      </c>
    </row>
    <row r="189" spans="1:80" x14ac:dyDescent="0.2">
      <c r="A189" s="265"/>
      <c r="B189" s="266"/>
      <c r="C189" s="323" t="s">
        <v>409</v>
      </c>
      <c r="D189" s="324"/>
      <c r="E189" s="324"/>
      <c r="F189" s="324"/>
      <c r="G189" s="325"/>
      <c r="I189" s="267"/>
      <c r="K189" s="267"/>
      <c r="L189" s="268" t="s">
        <v>409</v>
      </c>
      <c r="O189" s="256">
        <v>3</v>
      </c>
    </row>
    <row r="190" spans="1:80" x14ac:dyDescent="0.2">
      <c r="A190" s="265"/>
      <c r="B190" s="266"/>
      <c r="C190" s="323" t="s">
        <v>410</v>
      </c>
      <c r="D190" s="324"/>
      <c r="E190" s="324"/>
      <c r="F190" s="324"/>
      <c r="G190" s="325"/>
      <c r="I190" s="267"/>
      <c r="K190" s="267"/>
      <c r="L190" s="268" t="s">
        <v>410</v>
      </c>
      <c r="O190" s="256">
        <v>3</v>
      </c>
    </row>
    <row r="191" spans="1:80" x14ac:dyDescent="0.2">
      <c r="A191" s="275"/>
      <c r="B191" s="276" t="s">
        <v>100</v>
      </c>
      <c r="C191" s="277" t="s">
        <v>388</v>
      </c>
      <c r="D191" s="278"/>
      <c r="E191" s="279"/>
      <c r="F191" s="280"/>
      <c r="G191" s="281">
        <f>SUM(G173:G190)</f>
        <v>0</v>
      </c>
      <c r="H191" s="282"/>
      <c r="I191" s="283">
        <f>SUM(I173:I190)</f>
        <v>8.9937730000000007E-2</v>
      </c>
      <c r="J191" s="282"/>
      <c r="K191" s="283">
        <f>SUM(K173:K190)</f>
        <v>0</v>
      </c>
      <c r="O191" s="256">
        <v>4</v>
      </c>
      <c r="BA191" s="284">
        <f>SUM(BA173:BA190)</f>
        <v>0</v>
      </c>
      <c r="BB191" s="284">
        <f>SUM(BB173:BB190)</f>
        <v>0</v>
      </c>
      <c r="BC191" s="284">
        <f>SUM(BC173:BC190)</f>
        <v>0</v>
      </c>
      <c r="BD191" s="284">
        <f>SUM(BD173:BD190)</f>
        <v>0</v>
      </c>
      <c r="BE191" s="284">
        <f>SUM(BE173:BE190)</f>
        <v>0</v>
      </c>
    </row>
    <row r="192" spans="1:80" x14ac:dyDescent="0.2">
      <c r="A192" s="246" t="s">
        <v>97</v>
      </c>
      <c r="B192" s="247" t="s">
        <v>411</v>
      </c>
      <c r="C192" s="248" t="s">
        <v>412</v>
      </c>
      <c r="D192" s="249"/>
      <c r="E192" s="250"/>
      <c r="F192" s="250"/>
      <c r="G192" s="251"/>
      <c r="H192" s="252"/>
      <c r="I192" s="253"/>
      <c r="J192" s="254"/>
      <c r="K192" s="255"/>
      <c r="O192" s="256">
        <v>1</v>
      </c>
    </row>
    <row r="193" spans="1:80" x14ac:dyDescent="0.2">
      <c r="A193" s="257">
        <v>98</v>
      </c>
      <c r="B193" s="258" t="s">
        <v>414</v>
      </c>
      <c r="C193" s="259" t="s">
        <v>415</v>
      </c>
      <c r="D193" s="260" t="s">
        <v>138</v>
      </c>
      <c r="E193" s="261">
        <v>21</v>
      </c>
      <c r="F193" s="261">
        <v>0</v>
      </c>
      <c r="G193" s="262">
        <f>E193*F193</f>
        <v>0</v>
      </c>
      <c r="H193" s="263">
        <v>2.2000000000000001E-4</v>
      </c>
      <c r="I193" s="264">
        <f>E193*H193</f>
        <v>4.62E-3</v>
      </c>
      <c r="J193" s="263">
        <v>0</v>
      </c>
      <c r="K193" s="264">
        <f>E193*J193</f>
        <v>0</v>
      </c>
      <c r="O193" s="256">
        <v>2</v>
      </c>
      <c r="AA193" s="231">
        <v>1</v>
      </c>
      <c r="AB193" s="231">
        <v>7</v>
      </c>
      <c r="AC193" s="231">
        <v>7</v>
      </c>
      <c r="AZ193" s="231">
        <v>2</v>
      </c>
      <c r="BA193" s="231">
        <f>IF(AZ193=1,G193,0)</f>
        <v>0</v>
      </c>
      <c r="BB193" s="231">
        <f>IF(AZ193=2,G193,0)</f>
        <v>0</v>
      </c>
      <c r="BC193" s="231">
        <f>IF(AZ193=3,G193,0)</f>
        <v>0</v>
      </c>
      <c r="BD193" s="231">
        <f>IF(AZ193=4,G193,0)</f>
        <v>0</v>
      </c>
      <c r="BE193" s="231">
        <f>IF(AZ193=5,G193,0)</f>
        <v>0</v>
      </c>
      <c r="CA193" s="256">
        <v>1</v>
      </c>
      <c r="CB193" s="256">
        <v>7</v>
      </c>
    </row>
    <row r="194" spans="1:80" x14ac:dyDescent="0.2">
      <c r="A194" s="265"/>
      <c r="B194" s="266"/>
      <c r="C194" s="323" t="s">
        <v>416</v>
      </c>
      <c r="D194" s="324"/>
      <c r="E194" s="324"/>
      <c r="F194" s="324"/>
      <c r="G194" s="325"/>
      <c r="I194" s="267"/>
      <c r="K194" s="267"/>
      <c r="L194" s="268" t="s">
        <v>416</v>
      </c>
      <c r="O194" s="256">
        <v>3</v>
      </c>
    </row>
    <row r="195" spans="1:80" x14ac:dyDescent="0.2">
      <c r="A195" s="257">
        <v>99</v>
      </c>
      <c r="B195" s="258" t="s">
        <v>417</v>
      </c>
      <c r="C195" s="259" t="s">
        <v>418</v>
      </c>
      <c r="D195" s="260" t="s">
        <v>126</v>
      </c>
      <c r="E195" s="261">
        <v>2</v>
      </c>
      <c r="F195" s="261">
        <v>0</v>
      </c>
      <c r="G195" s="262">
        <f t="shared" ref="G195:G204" si="24">E195*F195</f>
        <v>0</v>
      </c>
      <c r="H195" s="263">
        <v>0</v>
      </c>
      <c r="I195" s="264">
        <f t="shared" ref="I195:I204" si="25">E195*H195</f>
        <v>0</v>
      </c>
      <c r="J195" s="263">
        <v>0</v>
      </c>
      <c r="K195" s="264">
        <f t="shared" ref="K195:K204" si="26">E195*J195</f>
        <v>0</v>
      </c>
      <c r="O195" s="256">
        <v>2</v>
      </c>
      <c r="AA195" s="231">
        <v>1</v>
      </c>
      <c r="AB195" s="231">
        <v>7</v>
      </c>
      <c r="AC195" s="231">
        <v>7</v>
      </c>
      <c r="AZ195" s="231">
        <v>2</v>
      </c>
      <c r="BA195" s="231">
        <f t="shared" ref="BA195:BA204" si="27">IF(AZ195=1,G195,0)</f>
        <v>0</v>
      </c>
      <c r="BB195" s="231">
        <f t="shared" ref="BB195:BB204" si="28">IF(AZ195=2,G195,0)</f>
        <v>0</v>
      </c>
      <c r="BC195" s="231">
        <f t="shared" ref="BC195:BC204" si="29">IF(AZ195=3,G195,0)</f>
        <v>0</v>
      </c>
      <c r="BD195" s="231">
        <f t="shared" ref="BD195:BD204" si="30">IF(AZ195=4,G195,0)</f>
        <v>0</v>
      </c>
      <c r="BE195" s="231">
        <f t="shared" ref="BE195:BE204" si="31">IF(AZ195=5,G195,0)</f>
        <v>0</v>
      </c>
      <c r="CA195" s="256">
        <v>1</v>
      </c>
      <c r="CB195" s="256">
        <v>7</v>
      </c>
    </row>
    <row r="196" spans="1:80" x14ac:dyDescent="0.2">
      <c r="A196" s="257">
        <v>100</v>
      </c>
      <c r="B196" s="258" t="s">
        <v>419</v>
      </c>
      <c r="C196" s="259" t="s">
        <v>420</v>
      </c>
      <c r="D196" s="260" t="s">
        <v>126</v>
      </c>
      <c r="E196" s="261">
        <v>1</v>
      </c>
      <c r="F196" s="261">
        <v>0</v>
      </c>
      <c r="G196" s="262">
        <f t="shared" si="24"/>
        <v>0</v>
      </c>
      <c r="H196" s="263">
        <v>0</v>
      </c>
      <c r="I196" s="264">
        <f t="shared" si="25"/>
        <v>0</v>
      </c>
      <c r="J196" s="263">
        <v>0</v>
      </c>
      <c r="K196" s="264">
        <f t="shared" si="26"/>
        <v>0</v>
      </c>
      <c r="O196" s="256">
        <v>2</v>
      </c>
      <c r="AA196" s="231">
        <v>1</v>
      </c>
      <c r="AB196" s="231">
        <v>7</v>
      </c>
      <c r="AC196" s="231">
        <v>7</v>
      </c>
      <c r="AZ196" s="231">
        <v>2</v>
      </c>
      <c r="BA196" s="231">
        <f t="shared" si="27"/>
        <v>0</v>
      </c>
      <c r="BB196" s="231">
        <f t="shared" si="28"/>
        <v>0</v>
      </c>
      <c r="BC196" s="231">
        <f t="shared" si="29"/>
        <v>0</v>
      </c>
      <c r="BD196" s="231">
        <f t="shared" si="30"/>
        <v>0</v>
      </c>
      <c r="BE196" s="231">
        <f t="shared" si="31"/>
        <v>0</v>
      </c>
      <c r="CA196" s="256">
        <v>1</v>
      </c>
      <c r="CB196" s="256">
        <v>7</v>
      </c>
    </row>
    <row r="197" spans="1:80" x14ac:dyDescent="0.2">
      <c r="A197" s="257">
        <v>101</v>
      </c>
      <c r="B197" s="258" t="s">
        <v>421</v>
      </c>
      <c r="C197" s="259" t="s">
        <v>422</v>
      </c>
      <c r="D197" s="260" t="s">
        <v>126</v>
      </c>
      <c r="E197" s="261">
        <v>2</v>
      </c>
      <c r="F197" s="261">
        <v>0</v>
      </c>
      <c r="G197" s="262">
        <f t="shared" si="24"/>
        <v>0</v>
      </c>
      <c r="H197" s="263">
        <v>0</v>
      </c>
      <c r="I197" s="264">
        <f t="shared" si="25"/>
        <v>0</v>
      </c>
      <c r="J197" s="263">
        <v>0</v>
      </c>
      <c r="K197" s="264">
        <f t="shared" si="26"/>
        <v>0</v>
      </c>
      <c r="O197" s="256">
        <v>2</v>
      </c>
      <c r="AA197" s="231">
        <v>1</v>
      </c>
      <c r="AB197" s="231">
        <v>7</v>
      </c>
      <c r="AC197" s="231">
        <v>7</v>
      </c>
      <c r="AZ197" s="231">
        <v>2</v>
      </c>
      <c r="BA197" s="231">
        <f t="shared" si="27"/>
        <v>0</v>
      </c>
      <c r="BB197" s="231">
        <f t="shared" si="28"/>
        <v>0</v>
      </c>
      <c r="BC197" s="231">
        <f t="shared" si="29"/>
        <v>0</v>
      </c>
      <c r="BD197" s="231">
        <f t="shared" si="30"/>
        <v>0</v>
      </c>
      <c r="BE197" s="231">
        <f t="shared" si="31"/>
        <v>0</v>
      </c>
      <c r="CA197" s="256">
        <v>1</v>
      </c>
      <c r="CB197" s="256">
        <v>7</v>
      </c>
    </row>
    <row r="198" spans="1:80" x14ac:dyDescent="0.2">
      <c r="A198" s="257">
        <v>102</v>
      </c>
      <c r="B198" s="258" t="s">
        <v>423</v>
      </c>
      <c r="C198" s="259" t="s">
        <v>424</v>
      </c>
      <c r="D198" s="260" t="s">
        <v>126</v>
      </c>
      <c r="E198" s="261">
        <v>3</v>
      </c>
      <c r="F198" s="261">
        <v>0</v>
      </c>
      <c r="G198" s="262">
        <f t="shared" si="24"/>
        <v>0</v>
      </c>
      <c r="H198" s="263">
        <v>0</v>
      </c>
      <c r="I198" s="264">
        <f t="shared" si="25"/>
        <v>0</v>
      </c>
      <c r="J198" s="263">
        <v>0</v>
      </c>
      <c r="K198" s="264">
        <f t="shared" si="26"/>
        <v>0</v>
      </c>
      <c r="O198" s="256">
        <v>2</v>
      </c>
      <c r="AA198" s="231">
        <v>1</v>
      </c>
      <c r="AB198" s="231">
        <v>7</v>
      </c>
      <c r="AC198" s="231">
        <v>7</v>
      </c>
      <c r="AZ198" s="231">
        <v>2</v>
      </c>
      <c r="BA198" s="231">
        <f t="shared" si="27"/>
        <v>0</v>
      </c>
      <c r="BB198" s="231">
        <f t="shared" si="28"/>
        <v>0</v>
      </c>
      <c r="BC198" s="231">
        <f t="shared" si="29"/>
        <v>0</v>
      </c>
      <c r="BD198" s="231">
        <f t="shared" si="30"/>
        <v>0</v>
      </c>
      <c r="BE198" s="231">
        <f t="shared" si="31"/>
        <v>0</v>
      </c>
      <c r="CA198" s="256">
        <v>1</v>
      </c>
      <c r="CB198" s="256">
        <v>7</v>
      </c>
    </row>
    <row r="199" spans="1:80" x14ac:dyDescent="0.2">
      <c r="A199" s="257">
        <v>103</v>
      </c>
      <c r="B199" s="258" t="s">
        <v>425</v>
      </c>
      <c r="C199" s="259" t="s">
        <v>426</v>
      </c>
      <c r="D199" s="260" t="s">
        <v>126</v>
      </c>
      <c r="E199" s="261">
        <v>2</v>
      </c>
      <c r="F199" s="261">
        <v>0</v>
      </c>
      <c r="G199" s="262">
        <f t="shared" si="24"/>
        <v>0</v>
      </c>
      <c r="H199" s="263">
        <v>0</v>
      </c>
      <c r="I199" s="264">
        <f t="shared" si="25"/>
        <v>0</v>
      </c>
      <c r="J199" s="263">
        <v>0</v>
      </c>
      <c r="K199" s="264">
        <f t="shared" si="26"/>
        <v>0</v>
      </c>
      <c r="O199" s="256">
        <v>2</v>
      </c>
      <c r="AA199" s="231">
        <v>1</v>
      </c>
      <c r="AB199" s="231">
        <v>7</v>
      </c>
      <c r="AC199" s="231">
        <v>7</v>
      </c>
      <c r="AZ199" s="231">
        <v>2</v>
      </c>
      <c r="BA199" s="231">
        <f t="shared" si="27"/>
        <v>0</v>
      </c>
      <c r="BB199" s="231">
        <f t="shared" si="28"/>
        <v>0</v>
      </c>
      <c r="BC199" s="231">
        <f t="shared" si="29"/>
        <v>0</v>
      </c>
      <c r="BD199" s="231">
        <f t="shared" si="30"/>
        <v>0</v>
      </c>
      <c r="BE199" s="231">
        <f t="shared" si="31"/>
        <v>0</v>
      </c>
      <c r="CA199" s="256">
        <v>1</v>
      </c>
      <c r="CB199" s="256">
        <v>7</v>
      </c>
    </row>
    <row r="200" spans="1:80" x14ac:dyDescent="0.2">
      <c r="A200" s="257">
        <v>104</v>
      </c>
      <c r="B200" s="258" t="s">
        <v>427</v>
      </c>
      <c r="C200" s="259" t="s">
        <v>428</v>
      </c>
      <c r="D200" s="260" t="s">
        <v>126</v>
      </c>
      <c r="E200" s="261">
        <v>2</v>
      </c>
      <c r="F200" s="261">
        <v>0</v>
      </c>
      <c r="G200" s="262">
        <f t="shared" si="24"/>
        <v>0</v>
      </c>
      <c r="H200" s="263">
        <v>1.0000000000000001E-5</v>
      </c>
      <c r="I200" s="264">
        <f t="shared" si="25"/>
        <v>2.0000000000000002E-5</v>
      </c>
      <c r="J200" s="263">
        <v>0</v>
      </c>
      <c r="K200" s="264">
        <f t="shared" si="26"/>
        <v>0</v>
      </c>
      <c r="O200" s="256">
        <v>2</v>
      </c>
      <c r="AA200" s="231">
        <v>1</v>
      </c>
      <c r="AB200" s="231">
        <v>7</v>
      </c>
      <c r="AC200" s="231">
        <v>7</v>
      </c>
      <c r="AZ200" s="231">
        <v>2</v>
      </c>
      <c r="BA200" s="231">
        <f t="shared" si="27"/>
        <v>0</v>
      </c>
      <c r="BB200" s="231">
        <f t="shared" si="28"/>
        <v>0</v>
      </c>
      <c r="BC200" s="231">
        <f t="shared" si="29"/>
        <v>0</v>
      </c>
      <c r="BD200" s="231">
        <f t="shared" si="30"/>
        <v>0</v>
      </c>
      <c r="BE200" s="231">
        <f t="shared" si="31"/>
        <v>0</v>
      </c>
      <c r="CA200" s="256">
        <v>1</v>
      </c>
      <c r="CB200" s="256">
        <v>7</v>
      </c>
    </row>
    <row r="201" spans="1:80" x14ac:dyDescent="0.2">
      <c r="A201" s="257">
        <v>105</v>
      </c>
      <c r="B201" s="258" t="s">
        <v>429</v>
      </c>
      <c r="C201" s="259" t="s">
        <v>430</v>
      </c>
      <c r="D201" s="260" t="s">
        <v>126</v>
      </c>
      <c r="E201" s="261">
        <v>1</v>
      </c>
      <c r="F201" s="261">
        <v>0</v>
      </c>
      <c r="G201" s="262">
        <f t="shared" si="24"/>
        <v>0</v>
      </c>
      <c r="H201" s="263">
        <v>0</v>
      </c>
      <c r="I201" s="264">
        <f t="shared" si="25"/>
        <v>0</v>
      </c>
      <c r="J201" s="263">
        <v>0</v>
      </c>
      <c r="K201" s="264">
        <f t="shared" si="26"/>
        <v>0</v>
      </c>
      <c r="O201" s="256">
        <v>2</v>
      </c>
      <c r="AA201" s="231">
        <v>1</v>
      </c>
      <c r="AB201" s="231">
        <v>7</v>
      </c>
      <c r="AC201" s="231">
        <v>7</v>
      </c>
      <c r="AZ201" s="231">
        <v>2</v>
      </c>
      <c r="BA201" s="231">
        <f t="shared" si="27"/>
        <v>0</v>
      </c>
      <c r="BB201" s="231">
        <f t="shared" si="28"/>
        <v>0</v>
      </c>
      <c r="BC201" s="231">
        <f t="shared" si="29"/>
        <v>0</v>
      </c>
      <c r="BD201" s="231">
        <f t="shared" si="30"/>
        <v>0</v>
      </c>
      <c r="BE201" s="231">
        <f t="shared" si="31"/>
        <v>0</v>
      </c>
      <c r="CA201" s="256">
        <v>1</v>
      </c>
      <c r="CB201" s="256">
        <v>7</v>
      </c>
    </row>
    <row r="202" spans="1:80" x14ac:dyDescent="0.2">
      <c r="A202" s="257">
        <v>106</v>
      </c>
      <c r="B202" s="258" t="s">
        <v>431</v>
      </c>
      <c r="C202" s="259" t="s">
        <v>432</v>
      </c>
      <c r="D202" s="260" t="s">
        <v>126</v>
      </c>
      <c r="E202" s="261">
        <v>2</v>
      </c>
      <c r="F202" s="261">
        <v>0</v>
      </c>
      <c r="G202" s="262">
        <f t="shared" si="24"/>
        <v>0</v>
      </c>
      <c r="H202" s="263">
        <v>0</v>
      </c>
      <c r="I202" s="264">
        <f t="shared" si="25"/>
        <v>0</v>
      </c>
      <c r="J202" s="263">
        <v>0</v>
      </c>
      <c r="K202" s="264">
        <f t="shared" si="26"/>
        <v>0</v>
      </c>
      <c r="O202" s="256">
        <v>2</v>
      </c>
      <c r="AA202" s="231">
        <v>1</v>
      </c>
      <c r="AB202" s="231">
        <v>7</v>
      </c>
      <c r="AC202" s="231">
        <v>7</v>
      </c>
      <c r="AZ202" s="231">
        <v>2</v>
      </c>
      <c r="BA202" s="231">
        <f t="shared" si="27"/>
        <v>0</v>
      </c>
      <c r="BB202" s="231">
        <f t="shared" si="28"/>
        <v>0</v>
      </c>
      <c r="BC202" s="231">
        <f t="shared" si="29"/>
        <v>0</v>
      </c>
      <c r="BD202" s="231">
        <f t="shared" si="30"/>
        <v>0</v>
      </c>
      <c r="BE202" s="231">
        <f t="shared" si="31"/>
        <v>0</v>
      </c>
      <c r="CA202" s="256">
        <v>1</v>
      </c>
      <c r="CB202" s="256">
        <v>7</v>
      </c>
    </row>
    <row r="203" spans="1:80" x14ac:dyDescent="0.2">
      <c r="A203" s="257">
        <v>107</v>
      </c>
      <c r="B203" s="258" t="s">
        <v>433</v>
      </c>
      <c r="C203" s="259" t="s">
        <v>434</v>
      </c>
      <c r="D203" s="260" t="s">
        <v>126</v>
      </c>
      <c r="E203" s="261">
        <v>1</v>
      </c>
      <c r="F203" s="261">
        <v>0</v>
      </c>
      <c r="G203" s="262">
        <f t="shared" si="24"/>
        <v>0</v>
      </c>
      <c r="H203" s="263">
        <v>1.6E-2</v>
      </c>
      <c r="I203" s="264">
        <f t="shared" si="25"/>
        <v>1.6E-2</v>
      </c>
      <c r="J203" s="263"/>
      <c r="K203" s="264">
        <f t="shared" si="26"/>
        <v>0</v>
      </c>
      <c r="O203" s="256">
        <v>2</v>
      </c>
      <c r="AA203" s="231">
        <v>12</v>
      </c>
      <c r="AB203" s="231">
        <v>0</v>
      </c>
      <c r="AC203" s="231">
        <v>117</v>
      </c>
      <c r="AZ203" s="231">
        <v>2</v>
      </c>
      <c r="BA203" s="231">
        <f t="shared" si="27"/>
        <v>0</v>
      </c>
      <c r="BB203" s="231">
        <f t="shared" si="28"/>
        <v>0</v>
      </c>
      <c r="BC203" s="231">
        <f t="shared" si="29"/>
        <v>0</v>
      </c>
      <c r="BD203" s="231">
        <f t="shared" si="30"/>
        <v>0</v>
      </c>
      <c r="BE203" s="231">
        <f t="shared" si="31"/>
        <v>0</v>
      </c>
      <c r="CA203" s="256">
        <v>12</v>
      </c>
      <c r="CB203" s="256">
        <v>0</v>
      </c>
    </row>
    <row r="204" spans="1:80" x14ac:dyDescent="0.2">
      <c r="A204" s="257">
        <v>108</v>
      </c>
      <c r="B204" s="258" t="s">
        <v>435</v>
      </c>
      <c r="C204" s="259" t="s">
        <v>436</v>
      </c>
      <c r="D204" s="260" t="s">
        <v>126</v>
      </c>
      <c r="E204" s="261">
        <v>1</v>
      </c>
      <c r="F204" s="261">
        <v>0</v>
      </c>
      <c r="G204" s="262">
        <f t="shared" si="24"/>
        <v>0</v>
      </c>
      <c r="H204" s="263">
        <v>0.03</v>
      </c>
      <c r="I204" s="264">
        <f t="shared" si="25"/>
        <v>0.03</v>
      </c>
      <c r="J204" s="263"/>
      <c r="K204" s="264">
        <f t="shared" si="26"/>
        <v>0</v>
      </c>
      <c r="O204" s="256">
        <v>2</v>
      </c>
      <c r="AA204" s="231">
        <v>12</v>
      </c>
      <c r="AB204" s="231">
        <v>0</v>
      </c>
      <c r="AC204" s="231">
        <v>138</v>
      </c>
      <c r="AZ204" s="231">
        <v>2</v>
      </c>
      <c r="BA204" s="231">
        <f t="shared" si="27"/>
        <v>0</v>
      </c>
      <c r="BB204" s="231">
        <f t="shared" si="28"/>
        <v>0</v>
      </c>
      <c r="BC204" s="231">
        <f t="shared" si="29"/>
        <v>0</v>
      </c>
      <c r="BD204" s="231">
        <f t="shared" si="30"/>
        <v>0</v>
      </c>
      <c r="BE204" s="231">
        <f t="shared" si="31"/>
        <v>0</v>
      </c>
      <c r="CA204" s="256">
        <v>12</v>
      </c>
      <c r="CB204" s="256">
        <v>0</v>
      </c>
    </row>
    <row r="205" spans="1:80" ht="22.5" x14ac:dyDescent="0.2">
      <c r="A205" s="265"/>
      <c r="B205" s="266"/>
      <c r="C205" s="323" t="s">
        <v>437</v>
      </c>
      <c r="D205" s="324"/>
      <c r="E205" s="324"/>
      <c r="F205" s="324"/>
      <c r="G205" s="325"/>
      <c r="I205" s="267"/>
      <c r="K205" s="267"/>
      <c r="L205" s="268" t="s">
        <v>437</v>
      </c>
      <c r="O205" s="256">
        <v>3</v>
      </c>
    </row>
    <row r="206" spans="1:80" x14ac:dyDescent="0.2">
      <c r="A206" s="257">
        <v>109</v>
      </c>
      <c r="B206" s="258" t="s">
        <v>438</v>
      </c>
      <c r="C206" s="259" t="s">
        <v>439</v>
      </c>
      <c r="D206" s="260" t="s">
        <v>126</v>
      </c>
      <c r="E206" s="261">
        <v>5</v>
      </c>
      <c r="F206" s="261">
        <v>0</v>
      </c>
      <c r="G206" s="262">
        <f>E206*F206</f>
        <v>0</v>
      </c>
      <c r="H206" s="263">
        <v>8.0000000000000004E-4</v>
      </c>
      <c r="I206" s="264">
        <f>E206*H206</f>
        <v>4.0000000000000001E-3</v>
      </c>
      <c r="J206" s="263"/>
      <c r="K206" s="264">
        <f>E206*J206</f>
        <v>0</v>
      </c>
      <c r="O206" s="256">
        <v>2</v>
      </c>
      <c r="AA206" s="231">
        <v>3</v>
      </c>
      <c r="AB206" s="231">
        <v>7</v>
      </c>
      <c r="AC206" s="231">
        <v>54914620</v>
      </c>
      <c r="AZ206" s="231">
        <v>2</v>
      </c>
      <c r="BA206" s="231">
        <f>IF(AZ206=1,G206,0)</f>
        <v>0</v>
      </c>
      <c r="BB206" s="231">
        <f>IF(AZ206=2,G206,0)</f>
        <v>0</v>
      </c>
      <c r="BC206" s="231">
        <f>IF(AZ206=3,G206,0)</f>
        <v>0</v>
      </c>
      <c r="BD206" s="231">
        <f>IF(AZ206=4,G206,0)</f>
        <v>0</v>
      </c>
      <c r="BE206" s="231">
        <f>IF(AZ206=5,G206,0)</f>
        <v>0</v>
      </c>
      <c r="CA206" s="256">
        <v>3</v>
      </c>
      <c r="CB206" s="256">
        <v>7</v>
      </c>
    </row>
    <row r="207" spans="1:80" ht="22.5" x14ac:dyDescent="0.2">
      <c r="A207" s="257">
        <v>110</v>
      </c>
      <c r="B207" s="258" t="s">
        <v>440</v>
      </c>
      <c r="C207" s="259" t="s">
        <v>441</v>
      </c>
      <c r="D207" s="260" t="s">
        <v>126</v>
      </c>
      <c r="E207" s="261">
        <v>2</v>
      </c>
      <c r="F207" s="261">
        <v>0</v>
      </c>
      <c r="G207" s="262">
        <f>E207*F207</f>
        <v>0</v>
      </c>
      <c r="H207" s="263">
        <v>1.6E-2</v>
      </c>
      <c r="I207" s="264">
        <f>E207*H207</f>
        <v>3.2000000000000001E-2</v>
      </c>
      <c r="J207" s="263"/>
      <c r="K207" s="264">
        <f>E207*J207</f>
        <v>0</v>
      </c>
      <c r="O207" s="256">
        <v>2</v>
      </c>
      <c r="AA207" s="231">
        <v>3</v>
      </c>
      <c r="AB207" s="231">
        <v>7</v>
      </c>
      <c r="AC207" s="231">
        <v>61160186</v>
      </c>
      <c r="AZ207" s="231">
        <v>2</v>
      </c>
      <c r="BA207" s="231">
        <f>IF(AZ207=1,G207,0)</f>
        <v>0</v>
      </c>
      <c r="BB207" s="231">
        <f>IF(AZ207=2,G207,0)</f>
        <v>0</v>
      </c>
      <c r="BC207" s="231">
        <f>IF(AZ207=3,G207,0)</f>
        <v>0</v>
      </c>
      <c r="BD207" s="231">
        <f>IF(AZ207=4,G207,0)</f>
        <v>0</v>
      </c>
      <c r="BE207" s="231">
        <f>IF(AZ207=5,G207,0)</f>
        <v>0</v>
      </c>
      <c r="CA207" s="256">
        <v>3</v>
      </c>
      <c r="CB207" s="256">
        <v>7</v>
      </c>
    </row>
    <row r="208" spans="1:80" ht="22.5" x14ac:dyDescent="0.2">
      <c r="A208" s="257">
        <v>111</v>
      </c>
      <c r="B208" s="258" t="s">
        <v>442</v>
      </c>
      <c r="C208" s="259" t="s">
        <v>443</v>
      </c>
      <c r="D208" s="260" t="s">
        <v>126</v>
      </c>
      <c r="E208" s="261">
        <v>1</v>
      </c>
      <c r="F208" s="261">
        <v>0</v>
      </c>
      <c r="G208" s="262">
        <f>E208*F208</f>
        <v>0</v>
      </c>
      <c r="H208" s="263">
        <v>1.7500000000000002E-2</v>
      </c>
      <c r="I208" s="264">
        <f>E208*H208</f>
        <v>1.7500000000000002E-2</v>
      </c>
      <c r="J208" s="263"/>
      <c r="K208" s="264">
        <f>E208*J208</f>
        <v>0</v>
      </c>
      <c r="O208" s="256">
        <v>2</v>
      </c>
      <c r="AA208" s="231">
        <v>3</v>
      </c>
      <c r="AB208" s="231">
        <v>7</v>
      </c>
      <c r="AC208" s="231">
        <v>61160216</v>
      </c>
      <c r="AZ208" s="231">
        <v>2</v>
      </c>
      <c r="BA208" s="231">
        <f>IF(AZ208=1,G208,0)</f>
        <v>0</v>
      </c>
      <c r="BB208" s="231">
        <f>IF(AZ208=2,G208,0)</f>
        <v>0</v>
      </c>
      <c r="BC208" s="231">
        <f>IF(AZ208=3,G208,0)</f>
        <v>0</v>
      </c>
      <c r="BD208" s="231">
        <f>IF(AZ208=4,G208,0)</f>
        <v>0</v>
      </c>
      <c r="BE208" s="231">
        <f>IF(AZ208=5,G208,0)</f>
        <v>0</v>
      </c>
      <c r="CA208" s="256">
        <v>3</v>
      </c>
      <c r="CB208" s="256">
        <v>7</v>
      </c>
    </row>
    <row r="209" spans="1:80" x14ac:dyDescent="0.2">
      <c r="A209" s="257">
        <v>112</v>
      </c>
      <c r="B209" s="258" t="s">
        <v>444</v>
      </c>
      <c r="C209" s="259" t="s">
        <v>445</v>
      </c>
      <c r="D209" s="260" t="s">
        <v>126</v>
      </c>
      <c r="E209" s="261">
        <v>2</v>
      </c>
      <c r="F209" s="261">
        <v>0</v>
      </c>
      <c r="G209" s="262">
        <f>E209*F209</f>
        <v>0</v>
      </c>
      <c r="H209" s="263">
        <v>4.1000000000000002E-2</v>
      </c>
      <c r="I209" s="264">
        <f>E209*H209</f>
        <v>8.2000000000000003E-2</v>
      </c>
      <c r="J209" s="263"/>
      <c r="K209" s="264">
        <f>E209*J209</f>
        <v>0</v>
      </c>
      <c r="O209" s="256">
        <v>2</v>
      </c>
      <c r="AA209" s="231">
        <v>3</v>
      </c>
      <c r="AB209" s="231">
        <v>7</v>
      </c>
      <c r="AC209" s="231">
        <v>61161772</v>
      </c>
      <c r="AZ209" s="231">
        <v>2</v>
      </c>
      <c r="BA209" s="231">
        <f>IF(AZ209=1,G209,0)</f>
        <v>0</v>
      </c>
      <c r="BB209" s="231">
        <f>IF(AZ209=2,G209,0)</f>
        <v>0</v>
      </c>
      <c r="BC209" s="231">
        <f>IF(AZ209=3,G209,0)</f>
        <v>0</v>
      </c>
      <c r="BD209" s="231">
        <f>IF(AZ209=4,G209,0)</f>
        <v>0</v>
      </c>
      <c r="BE209" s="231">
        <f>IF(AZ209=5,G209,0)</f>
        <v>0</v>
      </c>
      <c r="CA209" s="256">
        <v>3</v>
      </c>
      <c r="CB209" s="256">
        <v>7</v>
      </c>
    </row>
    <row r="210" spans="1:80" x14ac:dyDescent="0.2">
      <c r="A210" s="265"/>
      <c r="B210" s="266"/>
      <c r="C210" s="323" t="s">
        <v>446</v>
      </c>
      <c r="D210" s="324"/>
      <c r="E210" s="324"/>
      <c r="F210" s="324"/>
      <c r="G210" s="325"/>
      <c r="I210" s="267"/>
      <c r="K210" s="267"/>
      <c r="L210" s="268" t="s">
        <v>446</v>
      </c>
      <c r="O210" s="256">
        <v>3</v>
      </c>
    </row>
    <row r="211" spans="1:80" x14ac:dyDescent="0.2">
      <c r="A211" s="257">
        <v>113</v>
      </c>
      <c r="B211" s="258" t="s">
        <v>447</v>
      </c>
      <c r="C211" s="259" t="s">
        <v>448</v>
      </c>
      <c r="D211" s="260" t="s">
        <v>126</v>
      </c>
      <c r="E211" s="261">
        <v>2</v>
      </c>
      <c r="F211" s="261">
        <v>0</v>
      </c>
      <c r="G211" s="262">
        <f>E211*F211</f>
        <v>0</v>
      </c>
      <c r="H211" s="263">
        <v>1.23E-3</v>
      </c>
      <c r="I211" s="264">
        <f>E211*H211</f>
        <v>2.4599999999999999E-3</v>
      </c>
      <c r="J211" s="263"/>
      <c r="K211" s="264">
        <f>E211*J211</f>
        <v>0</v>
      </c>
      <c r="O211" s="256">
        <v>2</v>
      </c>
      <c r="AA211" s="231">
        <v>3</v>
      </c>
      <c r="AB211" s="231">
        <v>7</v>
      </c>
      <c r="AC211" s="231">
        <v>61187156</v>
      </c>
      <c r="AZ211" s="231">
        <v>2</v>
      </c>
      <c r="BA211" s="231">
        <f>IF(AZ211=1,G211,0)</f>
        <v>0</v>
      </c>
      <c r="BB211" s="231">
        <f>IF(AZ211=2,G211,0)</f>
        <v>0</v>
      </c>
      <c r="BC211" s="231">
        <f>IF(AZ211=3,G211,0)</f>
        <v>0</v>
      </c>
      <c r="BD211" s="231">
        <f>IF(AZ211=4,G211,0)</f>
        <v>0</v>
      </c>
      <c r="BE211" s="231">
        <f>IF(AZ211=5,G211,0)</f>
        <v>0</v>
      </c>
      <c r="CA211" s="256">
        <v>3</v>
      </c>
      <c r="CB211" s="256">
        <v>7</v>
      </c>
    </row>
    <row r="212" spans="1:80" x14ac:dyDescent="0.2">
      <c r="A212" s="257">
        <v>114</v>
      </c>
      <c r="B212" s="258" t="s">
        <v>449</v>
      </c>
      <c r="C212" s="259" t="s">
        <v>450</v>
      </c>
      <c r="D212" s="260" t="s">
        <v>126</v>
      </c>
      <c r="E212" s="261">
        <v>2</v>
      </c>
      <c r="F212" s="261">
        <v>0</v>
      </c>
      <c r="G212" s="262">
        <f>E212*F212</f>
        <v>0</v>
      </c>
      <c r="H212" s="263">
        <v>1.4999999999999999E-2</v>
      </c>
      <c r="I212" s="264">
        <f>E212*H212</f>
        <v>0.03</v>
      </c>
      <c r="J212" s="263"/>
      <c r="K212" s="264">
        <f>E212*J212</f>
        <v>0</v>
      </c>
      <c r="O212" s="256">
        <v>2</v>
      </c>
      <c r="AA212" s="231">
        <v>12</v>
      </c>
      <c r="AB212" s="231">
        <v>1</v>
      </c>
      <c r="AC212" s="231">
        <v>140</v>
      </c>
      <c r="AZ212" s="231">
        <v>2</v>
      </c>
      <c r="BA212" s="231">
        <f>IF(AZ212=1,G212,0)</f>
        <v>0</v>
      </c>
      <c r="BB212" s="231">
        <f>IF(AZ212=2,G212,0)</f>
        <v>0</v>
      </c>
      <c r="BC212" s="231">
        <f>IF(AZ212=3,G212,0)</f>
        <v>0</v>
      </c>
      <c r="BD212" s="231">
        <f>IF(AZ212=4,G212,0)</f>
        <v>0</v>
      </c>
      <c r="BE212" s="231">
        <f>IF(AZ212=5,G212,0)</f>
        <v>0</v>
      </c>
      <c r="CA212" s="256">
        <v>12</v>
      </c>
      <c r="CB212" s="256">
        <v>1</v>
      </c>
    </row>
    <row r="213" spans="1:80" x14ac:dyDescent="0.2">
      <c r="A213" s="265"/>
      <c r="B213" s="266"/>
      <c r="C213" s="323" t="s">
        <v>451</v>
      </c>
      <c r="D213" s="324"/>
      <c r="E213" s="324"/>
      <c r="F213" s="324"/>
      <c r="G213" s="325"/>
      <c r="I213" s="267"/>
      <c r="K213" s="267"/>
      <c r="L213" s="268" t="s">
        <v>451</v>
      </c>
      <c r="O213" s="256">
        <v>3</v>
      </c>
    </row>
    <row r="214" spans="1:80" x14ac:dyDescent="0.2">
      <c r="A214" s="257">
        <v>115</v>
      </c>
      <c r="B214" s="258" t="s">
        <v>452</v>
      </c>
      <c r="C214" s="259" t="s">
        <v>453</v>
      </c>
      <c r="D214" s="260" t="s">
        <v>131</v>
      </c>
      <c r="E214" s="261">
        <v>0.21859999999999999</v>
      </c>
      <c r="F214" s="261">
        <v>0</v>
      </c>
      <c r="G214" s="262">
        <f>E214*F214</f>
        <v>0</v>
      </c>
      <c r="H214" s="263">
        <v>0</v>
      </c>
      <c r="I214" s="264">
        <f>E214*H214</f>
        <v>0</v>
      </c>
      <c r="J214" s="263"/>
      <c r="K214" s="264">
        <f>E214*J214</f>
        <v>0</v>
      </c>
      <c r="O214" s="256">
        <v>2</v>
      </c>
      <c r="AA214" s="231">
        <v>7</v>
      </c>
      <c r="AB214" s="231">
        <v>1001</v>
      </c>
      <c r="AC214" s="231">
        <v>5</v>
      </c>
      <c r="AZ214" s="231">
        <v>2</v>
      </c>
      <c r="BA214" s="231">
        <f>IF(AZ214=1,G214,0)</f>
        <v>0</v>
      </c>
      <c r="BB214" s="231">
        <f>IF(AZ214=2,G214,0)</f>
        <v>0</v>
      </c>
      <c r="BC214" s="231">
        <f>IF(AZ214=3,G214,0)</f>
        <v>0</v>
      </c>
      <c r="BD214" s="231">
        <f>IF(AZ214=4,G214,0)</f>
        <v>0</v>
      </c>
      <c r="BE214" s="231">
        <f>IF(AZ214=5,G214,0)</f>
        <v>0</v>
      </c>
      <c r="CA214" s="256">
        <v>7</v>
      </c>
      <c r="CB214" s="256">
        <v>1001</v>
      </c>
    </row>
    <row r="215" spans="1:80" x14ac:dyDescent="0.2">
      <c r="A215" s="275"/>
      <c r="B215" s="276" t="s">
        <v>100</v>
      </c>
      <c r="C215" s="277" t="s">
        <v>413</v>
      </c>
      <c r="D215" s="278"/>
      <c r="E215" s="279"/>
      <c r="F215" s="280"/>
      <c r="G215" s="281">
        <f>SUM(G192:G214)</f>
        <v>0</v>
      </c>
      <c r="H215" s="282"/>
      <c r="I215" s="283">
        <f>SUM(I192:I214)</f>
        <v>0.21859999999999999</v>
      </c>
      <c r="J215" s="282"/>
      <c r="K215" s="283">
        <f>SUM(K192:K214)</f>
        <v>0</v>
      </c>
      <c r="O215" s="256">
        <v>4</v>
      </c>
      <c r="BA215" s="284">
        <f>SUM(BA192:BA214)</f>
        <v>0</v>
      </c>
      <c r="BB215" s="284">
        <f>SUM(BB192:BB214)</f>
        <v>0</v>
      </c>
      <c r="BC215" s="284">
        <f>SUM(BC192:BC214)</f>
        <v>0</v>
      </c>
      <c r="BD215" s="284">
        <f>SUM(BD192:BD214)</f>
        <v>0</v>
      </c>
      <c r="BE215" s="284">
        <f>SUM(BE192:BE214)</f>
        <v>0</v>
      </c>
    </row>
    <row r="216" spans="1:80" x14ac:dyDescent="0.2">
      <c r="A216" s="246" t="s">
        <v>97</v>
      </c>
      <c r="B216" s="247" t="s">
        <v>454</v>
      </c>
      <c r="C216" s="248" t="s">
        <v>455</v>
      </c>
      <c r="D216" s="249"/>
      <c r="E216" s="250"/>
      <c r="F216" s="250"/>
      <c r="G216" s="251"/>
      <c r="H216" s="252"/>
      <c r="I216" s="253"/>
      <c r="J216" s="254"/>
      <c r="K216" s="255"/>
      <c r="O216" s="256">
        <v>1</v>
      </c>
    </row>
    <row r="217" spans="1:80" x14ac:dyDescent="0.2">
      <c r="A217" s="257">
        <v>116</v>
      </c>
      <c r="B217" s="258" t="s">
        <v>457</v>
      </c>
      <c r="C217" s="259" t="s">
        <v>458</v>
      </c>
      <c r="D217" s="260" t="s">
        <v>138</v>
      </c>
      <c r="E217" s="261">
        <v>30.8</v>
      </c>
      <c r="F217" s="261">
        <v>0</v>
      </c>
      <c r="G217" s="262">
        <f>E217*F217</f>
        <v>0</v>
      </c>
      <c r="H217" s="263">
        <v>0</v>
      </c>
      <c r="I217" s="264">
        <f>E217*H217</f>
        <v>0</v>
      </c>
      <c r="J217" s="263">
        <v>0</v>
      </c>
      <c r="K217" s="264">
        <f>E217*J217</f>
        <v>0</v>
      </c>
      <c r="O217" s="256">
        <v>2</v>
      </c>
      <c r="AA217" s="231">
        <v>1</v>
      </c>
      <c r="AB217" s="231">
        <v>7</v>
      </c>
      <c r="AC217" s="231">
        <v>7</v>
      </c>
      <c r="AZ217" s="231">
        <v>2</v>
      </c>
      <c r="BA217" s="231">
        <f>IF(AZ217=1,G217,0)</f>
        <v>0</v>
      </c>
      <c r="BB217" s="231">
        <f>IF(AZ217=2,G217,0)</f>
        <v>0</v>
      </c>
      <c r="BC217" s="231">
        <f>IF(AZ217=3,G217,0)</f>
        <v>0</v>
      </c>
      <c r="BD217" s="231">
        <f>IF(AZ217=4,G217,0)</f>
        <v>0</v>
      </c>
      <c r="BE217" s="231">
        <f>IF(AZ217=5,G217,0)</f>
        <v>0</v>
      </c>
      <c r="CA217" s="256">
        <v>1</v>
      </c>
      <c r="CB217" s="256">
        <v>7</v>
      </c>
    </row>
    <row r="218" spans="1:80" x14ac:dyDescent="0.2">
      <c r="A218" s="257">
        <v>117</v>
      </c>
      <c r="B218" s="258" t="s">
        <v>459</v>
      </c>
      <c r="C218" s="259" t="s">
        <v>460</v>
      </c>
      <c r="D218" s="260" t="s">
        <v>222</v>
      </c>
      <c r="E218" s="261">
        <v>0.9</v>
      </c>
      <c r="F218" s="261">
        <v>0</v>
      </c>
      <c r="G218" s="262">
        <f>E218*F218</f>
        <v>0</v>
      </c>
      <c r="H218" s="263">
        <v>0</v>
      </c>
      <c r="I218" s="264">
        <f>E218*H218</f>
        <v>0</v>
      </c>
      <c r="J218" s="263">
        <v>0</v>
      </c>
      <c r="K218" s="264">
        <f>E218*J218</f>
        <v>0</v>
      </c>
      <c r="O218" s="256">
        <v>2</v>
      </c>
      <c r="AA218" s="231">
        <v>1</v>
      </c>
      <c r="AB218" s="231">
        <v>7</v>
      </c>
      <c r="AC218" s="231">
        <v>7</v>
      </c>
      <c r="AZ218" s="231">
        <v>2</v>
      </c>
      <c r="BA218" s="231">
        <f>IF(AZ218=1,G218,0)</f>
        <v>0</v>
      </c>
      <c r="BB218" s="231">
        <f>IF(AZ218=2,G218,0)</f>
        <v>0</v>
      </c>
      <c r="BC218" s="231">
        <f>IF(AZ218=3,G218,0)</f>
        <v>0</v>
      </c>
      <c r="BD218" s="231">
        <f>IF(AZ218=4,G218,0)</f>
        <v>0</v>
      </c>
      <c r="BE218" s="231">
        <f>IF(AZ218=5,G218,0)</f>
        <v>0</v>
      </c>
      <c r="CA218" s="256">
        <v>1</v>
      </c>
      <c r="CB218" s="256">
        <v>7</v>
      </c>
    </row>
    <row r="219" spans="1:80" x14ac:dyDescent="0.2">
      <c r="A219" s="257">
        <v>118</v>
      </c>
      <c r="B219" s="258" t="s">
        <v>461</v>
      </c>
      <c r="C219" s="259" t="s">
        <v>462</v>
      </c>
      <c r="D219" s="260" t="s">
        <v>138</v>
      </c>
      <c r="E219" s="261">
        <v>30.8</v>
      </c>
      <c r="F219" s="261">
        <v>0</v>
      </c>
      <c r="G219" s="262">
        <f>E219*F219</f>
        <v>0</v>
      </c>
      <c r="H219" s="263">
        <v>0</v>
      </c>
      <c r="I219" s="264">
        <f>E219*H219</f>
        <v>0</v>
      </c>
      <c r="J219" s="263">
        <v>0</v>
      </c>
      <c r="K219" s="264">
        <f>E219*J219</f>
        <v>0</v>
      </c>
      <c r="O219" s="256">
        <v>2</v>
      </c>
      <c r="AA219" s="231">
        <v>1</v>
      </c>
      <c r="AB219" s="231">
        <v>7</v>
      </c>
      <c r="AC219" s="231">
        <v>7</v>
      </c>
      <c r="AZ219" s="231">
        <v>2</v>
      </c>
      <c r="BA219" s="231">
        <f>IF(AZ219=1,G219,0)</f>
        <v>0</v>
      </c>
      <c r="BB219" s="231">
        <f>IF(AZ219=2,G219,0)</f>
        <v>0</v>
      </c>
      <c r="BC219" s="231">
        <f>IF(AZ219=3,G219,0)</f>
        <v>0</v>
      </c>
      <c r="BD219" s="231">
        <f>IF(AZ219=4,G219,0)</f>
        <v>0</v>
      </c>
      <c r="BE219" s="231">
        <f>IF(AZ219=5,G219,0)</f>
        <v>0</v>
      </c>
      <c r="CA219" s="256">
        <v>1</v>
      </c>
      <c r="CB219" s="256">
        <v>7</v>
      </c>
    </row>
    <row r="220" spans="1:80" x14ac:dyDescent="0.2">
      <c r="A220" s="265"/>
      <c r="B220" s="269"/>
      <c r="C220" s="326" t="s">
        <v>155</v>
      </c>
      <c r="D220" s="327"/>
      <c r="E220" s="270">
        <v>30.8</v>
      </c>
      <c r="F220" s="271"/>
      <c r="G220" s="272"/>
      <c r="H220" s="273"/>
      <c r="I220" s="267"/>
      <c r="J220" s="274"/>
      <c r="K220" s="267"/>
      <c r="M220" s="268" t="s">
        <v>155</v>
      </c>
      <c r="O220" s="256"/>
    </row>
    <row r="221" spans="1:80" x14ac:dyDescent="0.2">
      <c r="A221" s="257">
        <v>119</v>
      </c>
      <c r="B221" s="258" t="s">
        <v>463</v>
      </c>
      <c r="C221" s="259" t="s">
        <v>464</v>
      </c>
      <c r="D221" s="260" t="s">
        <v>138</v>
      </c>
      <c r="E221" s="261">
        <v>30.8</v>
      </c>
      <c r="F221" s="261">
        <v>0</v>
      </c>
      <c r="G221" s="262">
        <f>E221*F221</f>
        <v>0</v>
      </c>
      <c r="H221" s="263">
        <v>1.5E-3</v>
      </c>
      <c r="I221" s="264">
        <f>E221*H221</f>
        <v>4.6200000000000005E-2</v>
      </c>
      <c r="J221" s="263">
        <v>0</v>
      </c>
      <c r="K221" s="264">
        <f>E221*J221</f>
        <v>0</v>
      </c>
      <c r="O221" s="256">
        <v>2</v>
      </c>
      <c r="AA221" s="231">
        <v>1</v>
      </c>
      <c r="AB221" s="231">
        <v>7</v>
      </c>
      <c r="AC221" s="231">
        <v>7</v>
      </c>
      <c r="AZ221" s="231">
        <v>2</v>
      </c>
      <c r="BA221" s="231">
        <f>IF(AZ221=1,G221,0)</f>
        <v>0</v>
      </c>
      <c r="BB221" s="231">
        <f>IF(AZ221=2,G221,0)</f>
        <v>0</v>
      </c>
      <c r="BC221" s="231">
        <f>IF(AZ221=3,G221,0)</f>
        <v>0</v>
      </c>
      <c r="BD221" s="231">
        <f>IF(AZ221=4,G221,0)</f>
        <v>0</v>
      </c>
      <c r="BE221" s="231">
        <f>IF(AZ221=5,G221,0)</f>
        <v>0</v>
      </c>
      <c r="CA221" s="256">
        <v>1</v>
      </c>
      <c r="CB221" s="256">
        <v>7</v>
      </c>
    </row>
    <row r="222" spans="1:80" x14ac:dyDescent="0.2">
      <c r="A222" s="257">
        <v>120</v>
      </c>
      <c r="B222" s="258" t="s">
        <v>465</v>
      </c>
      <c r="C222" s="259" t="s">
        <v>466</v>
      </c>
      <c r="D222" s="260" t="s">
        <v>126</v>
      </c>
      <c r="E222" s="261">
        <v>1</v>
      </c>
      <c r="F222" s="261">
        <v>0</v>
      </c>
      <c r="G222" s="262">
        <f>E222*F222</f>
        <v>0</v>
      </c>
      <c r="H222" s="263">
        <v>0</v>
      </c>
      <c r="I222" s="264">
        <f>E222*H222</f>
        <v>0</v>
      </c>
      <c r="J222" s="263"/>
      <c r="K222" s="264">
        <f>E222*J222</f>
        <v>0</v>
      </c>
      <c r="O222" s="256">
        <v>2</v>
      </c>
      <c r="AA222" s="231">
        <v>3</v>
      </c>
      <c r="AB222" s="231">
        <v>7</v>
      </c>
      <c r="AC222" s="231" t="s">
        <v>465</v>
      </c>
      <c r="AZ222" s="231">
        <v>2</v>
      </c>
      <c r="BA222" s="231">
        <f>IF(AZ222=1,G222,0)</f>
        <v>0</v>
      </c>
      <c r="BB222" s="231">
        <f>IF(AZ222=2,G222,0)</f>
        <v>0</v>
      </c>
      <c r="BC222" s="231">
        <f>IF(AZ222=3,G222,0)</f>
        <v>0</v>
      </c>
      <c r="BD222" s="231">
        <f>IF(AZ222=4,G222,0)</f>
        <v>0</v>
      </c>
      <c r="BE222" s="231">
        <f>IF(AZ222=5,G222,0)</f>
        <v>0</v>
      </c>
      <c r="CA222" s="256">
        <v>3</v>
      </c>
      <c r="CB222" s="256">
        <v>7</v>
      </c>
    </row>
    <row r="223" spans="1:80" x14ac:dyDescent="0.2">
      <c r="A223" s="257">
        <v>121</v>
      </c>
      <c r="B223" s="258" t="s">
        <v>467</v>
      </c>
      <c r="C223" s="259" t="s">
        <v>468</v>
      </c>
      <c r="D223" s="260" t="s">
        <v>138</v>
      </c>
      <c r="E223" s="261">
        <v>33.880000000000003</v>
      </c>
      <c r="F223" s="261">
        <v>0</v>
      </c>
      <c r="G223" s="262">
        <f>E223*F223</f>
        <v>0</v>
      </c>
      <c r="H223" s="263">
        <v>1.9199999999999998E-2</v>
      </c>
      <c r="I223" s="264">
        <f>E223*H223</f>
        <v>0.65049599999999996</v>
      </c>
      <c r="J223" s="263"/>
      <c r="K223" s="264">
        <f>E223*J223</f>
        <v>0</v>
      </c>
      <c r="O223" s="256">
        <v>2</v>
      </c>
      <c r="AA223" s="231">
        <v>12</v>
      </c>
      <c r="AB223" s="231">
        <v>1</v>
      </c>
      <c r="AC223" s="231">
        <v>131</v>
      </c>
      <c r="AZ223" s="231">
        <v>2</v>
      </c>
      <c r="BA223" s="231">
        <f>IF(AZ223=1,G223,0)</f>
        <v>0</v>
      </c>
      <c r="BB223" s="231">
        <f>IF(AZ223=2,G223,0)</f>
        <v>0</v>
      </c>
      <c r="BC223" s="231">
        <f>IF(AZ223=3,G223,0)</f>
        <v>0</v>
      </c>
      <c r="BD223" s="231">
        <f>IF(AZ223=4,G223,0)</f>
        <v>0</v>
      </c>
      <c r="BE223" s="231">
        <f>IF(AZ223=5,G223,0)</f>
        <v>0</v>
      </c>
      <c r="CA223" s="256">
        <v>12</v>
      </c>
      <c r="CB223" s="256">
        <v>1</v>
      </c>
    </row>
    <row r="224" spans="1:80" x14ac:dyDescent="0.2">
      <c r="A224" s="265"/>
      <c r="B224" s="266"/>
      <c r="C224" s="323" t="s">
        <v>469</v>
      </c>
      <c r="D224" s="324"/>
      <c r="E224" s="324"/>
      <c r="F224" s="324"/>
      <c r="G224" s="325"/>
      <c r="I224" s="267"/>
      <c r="K224" s="267"/>
      <c r="L224" s="268" t="s">
        <v>469</v>
      </c>
      <c r="O224" s="256">
        <v>3</v>
      </c>
    </row>
    <row r="225" spans="1:80" x14ac:dyDescent="0.2">
      <c r="A225" s="265"/>
      <c r="B225" s="269"/>
      <c r="C225" s="326" t="s">
        <v>470</v>
      </c>
      <c r="D225" s="327"/>
      <c r="E225" s="270">
        <v>33.880000000000003</v>
      </c>
      <c r="F225" s="271"/>
      <c r="G225" s="272"/>
      <c r="H225" s="273"/>
      <c r="I225" s="267"/>
      <c r="J225" s="274"/>
      <c r="K225" s="267"/>
      <c r="M225" s="268" t="s">
        <v>470</v>
      </c>
      <c r="O225" s="256"/>
    </row>
    <row r="226" spans="1:80" x14ac:dyDescent="0.2">
      <c r="A226" s="257">
        <v>122</v>
      </c>
      <c r="B226" s="258" t="s">
        <v>471</v>
      </c>
      <c r="C226" s="259" t="s">
        <v>472</v>
      </c>
      <c r="D226" s="260" t="s">
        <v>131</v>
      </c>
      <c r="E226" s="261">
        <v>0.69669599999999998</v>
      </c>
      <c r="F226" s="261">
        <v>0</v>
      </c>
      <c r="G226" s="262">
        <f>E226*F226</f>
        <v>0</v>
      </c>
      <c r="H226" s="263">
        <v>0</v>
      </c>
      <c r="I226" s="264">
        <f>E226*H226</f>
        <v>0</v>
      </c>
      <c r="J226" s="263"/>
      <c r="K226" s="264">
        <f>E226*J226</f>
        <v>0</v>
      </c>
      <c r="O226" s="256">
        <v>2</v>
      </c>
      <c r="AA226" s="231">
        <v>7</v>
      </c>
      <c r="AB226" s="231">
        <v>1001</v>
      </c>
      <c r="AC226" s="231">
        <v>5</v>
      </c>
      <c r="AZ226" s="231">
        <v>2</v>
      </c>
      <c r="BA226" s="231">
        <f>IF(AZ226=1,G226,0)</f>
        <v>0</v>
      </c>
      <c r="BB226" s="231">
        <f>IF(AZ226=2,G226,0)</f>
        <v>0</v>
      </c>
      <c r="BC226" s="231">
        <f>IF(AZ226=3,G226,0)</f>
        <v>0</v>
      </c>
      <c r="BD226" s="231">
        <f>IF(AZ226=4,G226,0)</f>
        <v>0</v>
      </c>
      <c r="BE226" s="231">
        <f>IF(AZ226=5,G226,0)</f>
        <v>0</v>
      </c>
      <c r="CA226" s="256">
        <v>7</v>
      </c>
      <c r="CB226" s="256">
        <v>1001</v>
      </c>
    </row>
    <row r="227" spans="1:80" x14ac:dyDescent="0.2">
      <c r="A227" s="275"/>
      <c r="B227" s="276" t="s">
        <v>100</v>
      </c>
      <c r="C227" s="277" t="s">
        <v>456</v>
      </c>
      <c r="D227" s="278"/>
      <c r="E227" s="279"/>
      <c r="F227" s="280"/>
      <c r="G227" s="281">
        <f>SUM(G216:G226)</f>
        <v>0</v>
      </c>
      <c r="H227" s="282"/>
      <c r="I227" s="283">
        <f>SUM(I216:I226)</f>
        <v>0.69669599999999998</v>
      </c>
      <c r="J227" s="282"/>
      <c r="K227" s="283">
        <f>SUM(K216:K226)</f>
        <v>0</v>
      </c>
      <c r="O227" s="256">
        <v>4</v>
      </c>
      <c r="BA227" s="284">
        <f>SUM(BA216:BA226)</f>
        <v>0</v>
      </c>
      <c r="BB227" s="284">
        <f>SUM(BB216:BB226)</f>
        <v>0</v>
      </c>
      <c r="BC227" s="284">
        <f>SUM(BC216:BC226)</f>
        <v>0</v>
      </c>
      <c r="BD227" s="284">
        <f>SUM(BD216:BD226)</f>
        <v>0</v>
      </c>
      <c r="BE227" s="284">
        <f>SUM(BE216:BE226)</f>
        <v>0</v>
      </c>
    </row>
    <row r="228" spans="1:80" x14ac:dyDescent="0.2">
      <c r="A228" s="246" t="s">
        <v>97</v>
      </c>
      <c r="B228" s="247" t="s">
        <v>473</v>
      </c>
      <c r="C228" s="248" t="s">
        <v>474</v>
      </c>
      <c r="D228" s="249"/>
      <c r="E228" s="250"/>
      <c r="F228" s="250"/>
      <c r="G228" s="251"/>
      <c r="H228" s="252"/>
      <c r="I228" s="253"/>
      <c r="J228" s="254"/>
      <c r="K228" s="255"/>
      <c r="O228" s="256">
        <v>1</v>
      </c>
    </row>
    <row r="229" spans="1:80" x14ac:dyDescent="0.2">
      <c r="A229" s="257">
        <v>123</v>
      </c>
      <c r="B229" s="258" t="s">
        <v>476</v>
      </c>
      <c r="C229" s="259" t="s">
        <v>477</v>
      </c>
      <c r="D229" s="260" t="s">
        <v>138</v>
      </c>
      <c r="E229" s="261">
        <v>28.95</v>
      </c>
      <c r="F229" s="261">
        <v>0</v>
      </c>
      <c r="G229" s="262">
        <f>E229*F229</f>
        <v>0</v>
      </c>
      <c r="H229" s="263">
        <v>0</v>
      </c>
      <c r="I229" s="264">
        <f>E229*H229</f>
        <v>0</v>
      </c>
      <c r="J229" s="263">
        <v>-0.02</v>
      </c>
      <c r="K229" s="264">
        <f>E229*J229</f>
        <v>-0.57899999999999996</v>
      </c>
      <c r="O229" s="256">
        <v>2</v>
      </c>
      <c r="AA229" s="231">
        <v>1</v>
      </c>
      <c r="AB229" s="231">
        <v>7</v>
      </c>
      <c r="AC229" s="231">
        <v>7</v>
      </c>
      <c r="AZ229" s="231">
        <v>2</v>
      </c>
      <c r="BA229" s="231">
        <f>IF(AZ229=1,G229,0)</f>
        <v>0</v>
      </c>
      <c r="BB229" s="231">
        <f>IF(AZ229=2,G229,0)</f>
        <v>0</v>
      </c>
      <c r="BC229" s="231">
        <f>IF(AZ229=3,G229,0)</f>
        <v>0</v>
      </c>
      <c r="BD229" s="231">
        <f>IF(AZ229=4,G229,0)</f>
        <v>0</v>
      </c>
      <c r="BE229" s="231">
        <f>IF(AZ229=5,G229,0)</f>
        <v>0</v>
      </c>
      <c r="CA229" s="256">
        <v>1</v>
      </c>
      <c r="CB229" s="256">
        <v>7</v>
      </c>
    </row>
    <row r="230" spans="1:80" x14ac:dyDescent="0.2">
      <c r="A230" s="265"/>
      <c r="B230" s="269"/>
      <c r="C230" s="326" t="s">
        <v>478</v>
      </c>
      <c r="D230" s="327"/>
      <c r="E230" s="270">
        <v>28.95</v>
      </c>
      <c r="F230" s="271"/>
      <c r="G230" s="272"/>
      <c r="H230" s="273"/>
      <c r="I230" s="267"/>
      <c r="J230" s="274"/>
      <c r="K230" s="267"/>
      <c r="M230" s="268" t="s">
        <v>478</v>
      </c>
      <c r="O230" s="256"/>
    </row>
    <row r="231" spans="1:80" x14ac:dyDescent="0.2">
      <c r="A231" s="275"/>
      <c r="B231" s="276" t="s">
        <v>100</v>
      </c>
      <c r="C231" s="277" t="s">
        <v>475</v>
      </c>
      <c r="D231" s="278"/>
      <c r="E231" s="279"/>
      <c r="F231" s="280"/>
      <c r="G231" s="281">
        <f>SUM(G228:G230)</f>
        <v>0</v>
      </c>
      <c r="H231" s="282"/>
      <c r="I231" s="283">
        <f>SUM(I228:I230)</f>
        <v>0</v>
      </c>
      <c r="J231" s="282"/>
      <c r="K231" s="283">
        <f>SUM(K228:K230)</f>
        <v>-0.57899999999999996</v>
      </c>
      <c r="O231" s="256">
        <v>4</v>
      </c>
      <c r="BA231" s="284">
        <f>SUM(BA228:BA230)</f>
        <v>0</v>
      </c>
      <c r="BB231" s="284">
        <f>SUM(BB228:BB230)</f>
        <v>0</v>
      </c>
      <c r="BC231" s="284">
        <f>SUM(BC228:BC230)</f>
        <v>0</v>
      </c>
      <c r="BD231" s="284">
        <f>SUM(BD228:BD230)</f>
        <v>0</v>
      </c>
      <c r="BE231" s="284">
        <f>SUM(BE228:BE230)</f>
        <v>0</v>
      </c>
    </row>
    <row r="232" spans="1:80" x14ac:dyDescent="0.2">
      <c r="A232" s="246" t="s">
        <v>97</v>
      </c>
      <c r="B232" s="247" t="s">
        <v>479</v>
      </c>
      <c r="C232" s="248" t="s">
        <v>480</v>
      </c>
      <c r="D232" s="249"/>
      <c r="E232" s="250"/>
      <c r="F232" s="250"/>
      <c r="G232" s="251"/>
      <c r="H232" s="252"/>
      <c r="I232" s="253"/>
      <c r="J232" s="254"/>
      <c r="K232" s="255"/>
      <c r="O232" s="256">
        <v>1</v>
      </c>
    </row>
    <row r="233" spans="1:80" x14ac:dyDescent="0.2">
      <c r="A233" s="257">
        <v>124</v>
      </c>
      <c r="B233" s="258" t="s">
        <v>482</v>
      </c>
      <c r="C233" s="259" t="s">
        <v>483</v>
      </c>
      <c r="D233" s="260" t="s">
        <v>222</v>
      </c>
      <c r="E233" s="261">
        <v>23.4</v>
      </c>
      <c r="F233" s="261">
        <v>0</v>
      </c>
      <c r="G233" s="262">
        <f>E233*F233</f>
        <v>0</v>
      </c>
      <c r="H233" s="263">
        <v>3.0000000000000001E-5</v>
      </c>
      <c r="I233" s="264">
        <f>E233*H233</f>
        <v>7.0199999999999993E-4</v>
      </c>
      <c r="J233" s="263">
        <v>0</v>
      </c>
      <c r="K233" s="264">
        <f>E233*J233</f>
        <v>0</v>
      </c>
      <c r="O233" s="256">
        <v>2</v>
      </c>
      <c r="AA233" s="231">
        <v>1</v>
      </c>
      <c r="AB233" s="231">
        <v>7</v>
      </c>
      <c r="AC233" s="231">
        <v>7</v>
      </c>
      <c r="AZ233" s="231">
        <v>2</v>
      </c>
      <c r="BA233" s="231">
        <f>IF(AZ233=1,G233,0)</f>
        <v>0</v>
      </c>
      <c r="BB233" s="231">
        <f>IF(AZ233=2,G233,0)</f>
        <v>0</v>
      </c>
      <c r="BC233" s="231">
        <f>IF(AZ233=3,G233,0)</f>
        <v>0</v>
      </c>
      <c r="BD233" s="231">
        <f>IF(AZ233=4,G233,0)</f>
        <v>0</v>
      </c>
      <c r="BE233" s="231">
        <f>IF(AZ233=5,G233,0)</f>
        <v>0</v>
      </c>
      <c r="CA233" s="256">
        <v>1</v>
      </c>
      <c r="CB233" s="256">
        <v>7</v>
      </c>
    </row>
    <row r="234" spans="1:80" x14ac:dyDescent="0.2">
      <c r="A234" s="265"/>
      <c r="B234" s="269"/>
      <c r="C234" s="326" t="s">
        <v>484</v>
      </c>
      <c r="D234" s="327"/>
      <c r="E234" s="270">
        <v>23.4</v>
      </c>
      <c r="F234" s="271"/>
      <c r="G234" s="272"/>
      <c r="H234" s="273"/>
      <c r="I234" s="267"/>
      <c r="J234" s="274"/>
      <c r="K234" s="267"/>
      <c r="M234" s="268" t="s">
        <v>484</v>
      </c>
      <c r="O234" s="256"/>
    </row>
    <row r="235" spans="1:80" ht="22.5" x14ac:dyDescent="0.2">
      <c r="A235" s="257">
        <v>125</v>
      </c>
      <c r="B235" s="258" t="s">
        <v>485</v>
      </c>
      <c r="C235" s="259" t="s">
        <v>486</v>
      </c>
      <c r="D235" s="260" t="s">
        <v>138</v>
      </c>
      <c r="E235" s="261">
        <v>36.75</v>
      </c>
      <c r="F235" s="261">
        <v>0</v>
      </c>
      <c r="G235" s="262">
        <f>E235*F235</f>
        <v>0</v>
      </c>
      <c r="H235" s="263">
        <v>2.2499999999999998E-3</v>
      </c>
      <c r="I235" s="264">
        <f>E235*H235</f>
        <v>8.2687499999999997E-2</v>
      </c>
      <c r="J235" s="263">
        <v>0</v>
      </c>
      <c r="K235" s="264">
        <f>E235*J235</f>
        <v>0</v>
      </c>
      <c r="O235" s="256">
        <v>2</v>
      </c>
      <c r="AA235" s="231">
        <v>1</v>
      </c>
      <c r="AB235" s="231">
        <v>7</v>
      </c>
      <c r="AC235" s="231">
        <v>7</v>
      </c>
      <c r="AZ235" s="231">
        <v>2</v>
      </c>
      <c r="BA235" s="231">
        <f>IF(AZ235=1,G235,0)</f>
        <v>0</v>
      </c>
      <c r="BB235" s="231">
        <f>IF(AZ235=2,G235,0)</f>
        <v>0</v>
      </c>
      <c r="BC235" s="231">
        <f>IF(AZ235=3,G235,0)</f>
        <v>0</v>
      </c>
      <c r="BD235" s="231">
        <f>IF(AZ235=4,G235,0)</f>
        <v>0</v>
      </c>
      <c r="BE235" s="231">
        <f>IF(AZ235=5,G235,0)</f>
        <v>0</v>
      </c>
      <c r="CA235" s="256">
        <v>1</v>
      </c>
      <c r="CB235" s="256">
        <v>7</v>
      </c>
    </row>
    <row r="236" spans="1:80" x14ac:dyDescent="0.2">
      <c r="A236" s="257">
        <v>126</v>
      </c>
      <c r="B236" s="258" t="s">
        <v>487</v>
      </c>
      <c r="C236" s="259" t="s">
        <v>488</v>
      </c>
      <c r="D236" s="260" t="s">
        <v>138</v>
      </c>
      <c r="E236" s="261">
        <v>2.5739999999999998</v>
      </c>
      <c r="F236" s="261">
        <v>0</v>
      </c>
      <c r="G236" s="262">
        <f>E236*F236</f>
        <v>0</v>
      </c>
      <c r="H236" s="263">
        <v>1.8E-3</v>
      </c>
      <c r="I236" s="264">
        <f>E236*H236</f>
        <v>4.6331999999999996E-3</v>
      </c>
      <c r="J236" s="263"/>
      <c r="K236" s="264">
        <f>E236*J236</f>
        <v>0</v>
      </c>
      <c r="O236" s="256">
        <v>2</v>
      </c>
      <c r="AA236" s="231">
        <v>3</v>
      </c>
      <c r="AB236" s="231">
        <v>7</v>
      </c>
      <c r="AC236" s="231" t="s">
        <v>487</v>
      </c>
      <c r="AZ236" s="231">
        <v>2</v>
      </c>
      <c r="BA236" s="231">
        <f>IF(AZ236=1,G236,0)</f>
        <v>0</v>
      </c>
      <c r="BB236" s="231">
        <f>IF(AZ236=2,G236,0)</f>
        <v>0</v>
      </c>
      <c r="BC236" s="231">
        <f>IF(AZ236=3,G236,0)</f>
        <v>0</v>
      </c>
      <c r="BD236" s="231">
        <f>IF(AZ236=4,G236,0)</f>
        <v>0</v>
      </c>
      <c r="BE236" s="231">
        <f>IF(AZ236=5,G236,0)</f>
        <v>0</v>
      </c>
      <c r="CA236" s="256">
        <v>3</v>
      </c>
      <c r="CB236" s="256">
        <v>7</v>
      </c>
    </row>
    <row r="237" spans="1:80" x14ac:dyDescent="0.2">
      <c r="A237" s="265"/>
      <c r="B237" s="269"/>
      <c r="C237" s="326" t="s">
        <v>489</v>
      </c>
      <c r="D237" s="327"/>
      <c r="E237" s="270">
        <v>2.5739999999999998</v>
      </c>
      <c r="F237" s="271"/>
      <c r="G237" s="272"/>
      <c r="H237" s="273"/>
      <c r="I237" s="267"/>
      <c r="J237" s="274"/>
      <c r="K237" s="267"/>
      <c r="M237" s="268" t="s">
        <v>489</v>
      </c>
      <c r="O237" s="256"/>
    </row>
    <row r="238" spans="1:80" x14ac:dyDescent="0.2">
      <c r="A238" s="257">
        <v>127</v>
      </c>
      <c r="B238" s="258" t="s">
        <v>490</v>
      </c>
      <c r="C238" s="259" t="s">
        <v>491</v>
      </c>
      <c r="D238" s="260" t="s">
        <v>131</v>
      </c>
      <c r="E238" s="261">
        <v>8.8022699999999995E-2</v>
      </c>
      <c r="F238" s="261">
        <v>0</v>
      </c>
      <c r="G238" s="262">
        <f>E238*F238</f>
        <v>0</v>
      </c>
      <c r="H238" s="263">
        <v>0</v>
      </c>
      <c r="I238" s="264">
        <f>E238*H238</f>
        <v>0</v>
      </c>
      <c r="J238" s="263"/>
      <c r="K238" s="264">
        <f>E238*J238</f>
        <v>0</v>
      </c>
      <c r="O238" s="256">
        <v>2</v>
      </c>
      <c r="AA238" s="231">
        <v>7</v>
      </c>
      <c r="AB238" s="231">
        <v>1001</v>
      </c>
      <c r="AC238" s="231">
        <v>5</v>
      </c>
      <c r="AZ238" s="231">
        <v>2</v>
      </c>
      <c r="BA238" s="231">
        <f>IF(AZ238=1,G238,0)</f>
        <v>0</v>
      </c>
      <c r="BB238" s="231">
        <f>IF(AZ238=2,G238,0)</f>
        <v>0</v>
      </c>
      <c r="BC238" s="231">
        <f>IF(AZ238=3,G238,0)</f>
        <v>0</v>
      </c>
      <c r="BD238" s="231">
        <f>IF(AZ238=4,G238,0)</f>
        <v>0</v>
      </c>
      <c r="BE238" s="231">
        <f>IF(AZ238=5,G238,0)</f>
        <v>0</v>
      </c>
      <c r="CA238" s="256">
        <v>7</v>
      </c>
      <c r="CB238" s="256">
        <v>1001</v>
      </c>
    </row>
    <row r="239" spans="1:80" x14ac:dyDescent="0.2">
      <c r="A239" s="275"/>
      <c r="B239" s="276" t="s">
        <v>100</v>
      </c>
      <c r="C239" s="277" t="s">
        <v>481</v>
      </c>
      <c r="D239" s="278"/>
      <c r="E239" s="279"/>
      <c r="F239" s="280"/>
      <c r="G239" s="281">
        <f>SUM(G232:G238)</f>
        <v>0</v>
      </c>
      <c r="H239" s="282"/>
      <c r="I239" s="283">
        <f>SUM(I232:I238)</f>
        <v>8.8022699999999995E-2</v>
      </c>
      <c r="J239" s="282"/>
      <c r="K239" s="283">
        <f>SUM(K232:K238)</f>
        <v>0</v>
      </c>
      <c r="O239" s="256">
        <v>4</v>
      </c>
      <c r="BA239" s="284">
        <f>SUM(BA232:BA238)</f>
        <v>0</v>
      </c>
      <c r="BB239" s="284">
        <f>SUM(BB232:BB238)</f>
        <v>0</v>
      </c>
      <c r="BC239" s="284">
        <f>SUM(BC232:BC238)</f>
        <v>0</v>
      </c>
      <c r="BD239" s="284">
        <f>SUM(BD232:BD238)</f>
        <v>0</v>
      </c>
      <c r="BE239" s="284">
        <f>SUM(BE232:BE238)</f>
        <v>0</v>
      </c>
    </row>
    <row r="240" spans="1:80" x14ac:dyDescent="0.2">
      <c r="A240" s="246" t="s">
        <v>97</v>
      </c>
      <c r="B240" s="247" t="s">
        <v>492</v>
      </c>
      <c r="C240" s="248" t="s">
        <v>493</v>
      </c>
      <c r="D240" s="249"/>
      <c r="E240" s="250"/>
      <c r="F240" s="250"/>
      <c r="G240" s="251"/>
      <c r="H240" s="252"/>
      <c r="I240" s="253"/>
      <c r="J240" s="254"/>
      <c r="K240" s="255"/>
      <c r="O240" s="256">
        <v>1</v>
      </c>
    </row>
    <row r="241" spans="1:80" x14ac:dyDescent="0.2">
      <c r="A241" s="257">
        <v>128</v>
      </c>
      <c r="B241" s="258" t="s">
        <v>495</v>
      </c>
      <c r="C241" s="259" t="s">
        <v>496</v>
      </c>
      <c r="D241" s="260" t="s">
        <v>138</v>
      </c>
      <c r="E241" s="261">
        <v>88.140600000000006</v>
      </c>
      <c r="F241" s="261">
        <v>0</v>
      </c>
      <c r="G241" s="262">
        <f>E241*F241</f>
        <v>0</v>
      </c>
      <c r="H241" s="263">
        <v>0</v>
      </c>
      <c r="I241" s="264">
        <f>E241*H241</f>
        <v>0</v>
      </c>
      <c r="J241" s="263">
        <v>0</v>
      </c>
      <c r="K241" s="264">
        <f>E241*J241</f>
        <v>0</v>
      </c>
      <c r="O241" s="256">
        <v>2</v>
      </c>
      <c r="AA241" s="231">
        <v>1</v>
      </c>
      <c r="AB241" s="231">
        <v>7</v>
      </c>
      <c r="AC241" s="231">
        <v>7</v>
      </c>
      <c r="AZ241" s="231">
        <v>2</v>
      </c>
      <c r="BA241" s="231">
        <f>IF(AZ241=1,G241,0)</f>
        <v>0</v>
      </c>
      <c r="BB241" s="231">
        <f>IF(AZ241=2,G241,0)</f>
        <v>0</v>
      </c>
      <c r="BC241" s="231">
        <f>IF(AZ241=3,G241,0)</f>
        <v>0</v>
      </c>
      <c r="BD241" s="231">
        <f>IF(AZ241=4,G241,0)</f>
        <v>0</v>
      </c>
      <c r="BE241" s="231">
        <f>IF(AZ241=5,G241,0)</f>
        <v>0</v>
      </c>
      <c r="CA241" s="256">
        <v>1</v>
      </c>
      <c r="CB241" s="256">
        <v>7</v>
      </c>
    </row>
    <row r="242" spans="1:80" x14ac:dyDescent="0.2">
      <c r="A242" s="265"/>
      <c r="B242" s="269"/>
      <c r="C242" s="326" t="s">
        <v>497</v>
      </c>
      <c r="D242" s="327"/>
      <c r="E242" s="270">
        <v>88.140600000000006</v>
      </c>
      <c r="F242" s="271"/>
      <c r="G242" s="272"/>
      <c r="H242" s="273"/>
      <c r="I242" s="267"/>
      <c r="J242" s="274"/>
      <c r="K242" s="267"/>
      <c r="M242" s="268" t="s">
        <v>497</v>
      </c>
      <c r="O242" s="256"/>
    </row>
    <row r="243" spans="1:80" x14ac:dyDescent="0.2">
      <c r="A243" s="257">
        <v>129</v>
      </c>
      <c r="B243" s="258" t="s">
        <v>498</v>
      </c>
      <c r="C243" s="259" t="s">
        <v>499</v>
      </c>
      <c r="D243" s="260" t="s">
        <v>138</v>
      </c>
      <c r="E243" s="261">
        <v>88.146000000000001</v>
      </c>
      <c r="F243" s="261">
        <v>0</v>
      </c>
      <c r="G243" s="262">
        <f>E243*F243</f>
        <v>0</v>
      </c>
      <c r="H243" s="263">
        <v>0</v>
      </c>
      <c r="I243" s="264">
        <f>E243*H243</f>
        <v>0</v>
      </c>
      <c r="J243" s="263">
        <v>0</v>
      </c>
      <c r="K243" s="264">
        <f>E243*J243</f>
        <v>0</v>
      </c>
      <c r="O243" s="256">
        <v>2</v>
      </c>
      <c r="AA243" s="231">
        <v>1</v>
      </c>
      <c r="AB243" s="231">
        <v>7</v>
      </c>
      <c r="AC243" s="231">
        <v>7</v>
      </c>
      <c r="AZ243" s="231">
        <v>2</v>
      </c>
      <c r="BA243" s="231">
        <f>IF(AZ243=1,G243,0)</f>
        <v>0</v>
      </c>
      <c r="BB243" s="231">
        <f>IF(AZ243=2,G243,0)</f>
        <v>0</v>
      </c>
      <c r="BC243" s="231">
        <f>IF(AZ243=3,G243,0)</f>
        <v>0</v>
      </c>
      <c r="BD243" s="231">
        <f>IF(AZ243=4,G243,0)</f>
        <v>0</v>
      </c>
      <c r="BE243" s="231">
        <f>IF(AZ243=5,G243,0)</f>
        <v>0</v>
      </c>
      <c r="CA243" s="256">
        <v>1</v>
      </c>
      <c r="CB243" s="256">
        <v>7</v>
      </c>
    </row>
    <row r="244" spans="1:80" x14ac:dyDescent="0.2">
      <c r="A244" s="257">
        <v>130</v>
      </c>
      <c r="B244" s="258" t="s">
        <v>500</v>
      </c>
      <c r="C244" s="259" t="s">
        <v>501</v>
      </c>
      <c r="D244" s="260" t="s">
        <v>138</v>
      </c>
      <c r="E244" s="261">
        <v>88.146000000000001</v>
      </c>
      <c r="F244" s="261">
        <v>0</v>
      </c>
      <c r="G244" s="262">
        <f>E244*F244</f>
        <v>0</v>
      </c>
      <c r="H244" s="263">
        <v>0</v>
      </c>
      <c r="I244" s="264">
        <f>E244*H244</f>
        <v>0</v>
      </c>
      <c r="J244" s="263">
        <v>0</v>
      </c>
      <c r="K244" s="264">
        <f>E244*J244</f>
        <v>0</v>
      </c>
      <c r="O244" s="256">
        <v>2</v>
      </c>
      <c r="AA244" s="231">
        <v>1</v>
      </c>
      <c r="AB244" s="231">
        <v>7</v>
      </c>
      <c r="AC244" s="231">
        <v>7</v>
      </c>
      <c r="AZ244" s="231">
        <v>2</v>
      </c>
      <c r="BA244" s="231">
        <f>IF(AZ244=1,G244,0)</f>
        <v>0</v>
      </c>
      <c r="BB244" s="231">
        <f>IF(AZ244=2,G244,0)</f>
        <v>0</v>
      </c>
      <c r="BC244" s="231">
        <f>IF(AZ244=3,G244,0)</f>
        <v>0</v>
      </c>
      <c r="BD244" s="231">
        <f>IF(AZ244=4,G244,0)</f>
        <v>0</v>
      </c>
      <c r="BE244" s="231">
        <f>IF(AZ244=5,G244,0)</f>
        <v>0</v>
      </c>
      <c r="CA244" s="256">
        <v>1</v>
      </c>
      <c r="CB244" s="256">
        <v>7</v>
      </c>
    </row>
    <row r="245" spans="1:80" x14ac:dyDescent="0.2">
      <c r="A245" s="257">
        <v>131</v>
      </c>
      <c r="B245" s="258" t="s">
        <v>502</v>
      </c>
      <c r="C245" s="259" t="s">
        <v>464</v>
      </c>
      <c r="D245" s="260" t="s">
        <v>138</v>
      </c>
      <c r="E245" s="261">
        <v>88.146000000000001</v>
      </c>
      <c r="F245" s="261">
        <v>0</v>
      </c>
      <c r="G245" s="262">
        <f>E245*F245</f>
        <v>0</v>
      </c>
      <c r="H245" s="263">
        <v>5.9999999999999995E-4</v>
      </c>
      <c r="I245" s="264">
        <f>E245*H245</f>
        <v>5.2887599999999993E-2</v>
      </c>
      <c r="J245" s="263">
        <v>0</v>
      </c>
      <c r="K245" s="264">
        <f>E245*J245</f>
        <v>0</v>
      </c>
      <c r="O245" s="256">
        <v>2</v>
      </c>
      <c r="AA245" s="231">
        <v>1</v>
      </c>
      <c r="AB245" s="231">
        <v>7</v>
      </c>
      <c r="AC245" s="231">
        <v>7</v>
      </c>
      <c r="AZ245" s="231">
        <v>2</v>
      </c>
      <c r="BA245" s="231">
        <f>IF(AZ245=1,G245,0)</f>
        <v>0</v>
      </c>
      <c r="BB245" s="231">
        <f>IF(AZ245=2,G245,0)</f>
        <v>0</v>
      </c>
      <c r="BC245" s="231">
        <f>IF(AZ245=3,G245,0)</f>
        <v>0</v>
      </c>
      <c r="BD245" s="231">
        <f>IF(AZ245=4,G245,0)</f>
        <v>0</v>
      </c>
      <c r="BE245" s="231">
        <f>IF(AZ245=5,G245,0)</f>
        <v>0</v>
      </c>
      <c r="CA245" s="256">
        <v>1</v>
      </c>
      <c r="CB245" s="256">
        <v>7</v>
      </c>
    </row>
    <row r="246" spans="1:80" x14ac:dyDescent="0.2">
      <c r="A246" s="257">
        <v>132</v>
      </c>
      <c r="B246" s="258" t="s">
        <v>503</v>
      </c>
      <c r="C246" s="259" t="s">
        <v>504</v>
      </c>
      <c r="D246" s="260" t="s">
        <v>222</v>
      </c>
      <c r="E246" s="261">
        <v>32.49</v>
      </c>
      <c r="F246" s="261">
        <v>0</v>
      </c>
      <c r="G246" s="262">
        <f>E246*F246</f>
        <v>0</v>
      </c>
      <c r="H246" s="263">
        <v>0</v>
      </c>
      <c r="I246" s="264">
        <f>E246*H246</f>
        <v>0</v>
      </c>
      <c r="J246" s="263">
        <v>0</v>
      </c>
      <c r="K246" s="264">
        <f>E246*J246</f>
        <v>0</v>
      </c>
      <c r="O246" s="256">
        <v>2</v>
      </c>
      <c r="AA246" s="231">
        <v>1</v>
      </c>
      <c r="AB246" s="231">
        <v>7</v>
      </c>
      <c r="AC246" s="231">
        <v>7</v>
      </c>
      <c r="AZ246" s="231">
        <v>2</v>
      </c>
      <c r="BA246" s="231">
        <f>IF(AZ246=1,G246,0)</f>
        <v>0</v>
      </c>
      <c r="BB246" s="231">
        <f>IF(AZ246=2,G246,0)</f>
        <v>0</v>
      </c>
      <c r="BC246" s="231">
        <f>IF(AZ246=3,G246,0)</f>
        <v>0</v>
      </c>
      <c r="BD246" s="231">
        <f>IF(AZ246=4,G246,0)</f>
        <v>0</v>
      </c>
      <c r="BE246" s="231">
        <f>IF(AZ246=5,G246,0)</f>
        <v>0</v>
      </c>
      <c r="CA246" s="256">
        <v>1</v>
      </c>
      <c r="CB246" s="256">
        <v>7</v>
      </c>
    </row>
    <row r="247" spans="1:80" x14ac:dyDescent="0.2">
      <c r="A247" s="265"/>
      <c r="B247" s="269"/>
      <c r="C247" s="326" t="s">
        <v>505</v>
      </c>
      <c r="D247" s="327"/>
      <c r="E247" s="270">
        <v>32.49</v>
      </c>
      <c r="F247" s="271"/>
      <c r="G247" s="272"/>
      <c r="H247" s="273"/>
      <c r="I247" s="267"/>
      <c r="J247" s="274"/>
      <c r="K247" s="267"/>
      <c r="M247" s="268" t="s">
        <v>505</v>
      </c>
      <c r="O247" s="256"/>
    </row>
    <row r="248" spans="1:80" x14ac:dyDescent="0.2">
      <c r="A248" s="257">
        <v>133</v>
      </c>
      <c r="B248" s="258" t="s">
        <v>506</v>
      </c>
      <c r="C248" s="259" t="s">
        <v>507</v>
      </c>
      <c r="D248" s="260" t="s">
        <v>138</v>
      </c>
      <c r="E248" s="261">
        <v>6.2</v>
      </c>
      <c r="F248" s="261">
        <v>0</v>
      </c>
      <c r="G248" s="262">
        <f>E248*F248</f>
        <v>0</v>
      </c>
      <c r="H248" s="263">
        <v>4.4999999999999997E-3</v>
      </c>
      <c r="I248" s="264">
        <f>E248*H248</f>
        <v>2.7899999999999998E-2</v>
      </c>
      <c r="J248" s="263"/>
      <c r="K248" s="264">
        <f>E248*J248</f>
        <v>0</v>
      </c>
      <c r="O248" s="256">
        <v>2</v>
      </c>
      <c r="AA248" s="231">
        <v>12</v>
      </c>
      <c r="AB248" s="231">
        <v>0</v>
      </c>
      <c r="AC248" s="231">
        <v>129</v>
      </c>
      <c r="AZ248" s="231">
        <v>2</v>
      </c>
      <c r="BA248" s="231">
        <f>IF(AZ248=1,G248,0)</f>
        <v>0</v>
      </c>
      <c r="BB248" s="231">
        <f>IF(AZ248=2,G248,0)</f>
        <v>0</v>
      </c>
      <c r="BC248" s="231">
        <f>IF(AZ248=3,G248,0)</f>
        <v>0</v>
      </c>
      <c r="BD248" s="231">
        <f>IF(AZ248=4,G248,0)</f>
        <v>0</v>
      </c>
      <c r="BE248" s="231">
        <f>IF(AZ248=5,G248,0)</f>
        <v>0</v>
      </c>
      <c r="CA248" s="256">
        <v>12</v>
      </c>
      <c r="CB248" s="256">
        <v>0</v>
      </c>
    </row>
    <row r="249" spans="1:80" x14ac:dyDescent="0.2">
      <c r="A249" s="265"/>
      <c r="B249" s="266"/>
      <c r="C249" s="323" t="s">
        <v>508</v>
      </c>
      <c r="D249" s="324"/>
      <c r="E249" s="324"/>
      <c r="F249" s="324"/>
      <c r="G249" s="325"/>
      <c r="I249" s="267"/>
      <c r="K249" s="267"/>
      <c r="L249" s="268" t="s">
        <v>508</v>
      </c>
      <c r="O249" s="256">
        <v>3</v>
      </c>
    </row>
    <row r="250" spans="1:80" x14ac:dyDescent="0.2">
      <c r="A250" s="257">
        <v>134</v>
      </c>
      <c r="B250" s="258" t="s">
        <v>509</v>
      </c>
      <c r="C250" s="259" t="s">
        <v>510</v>
      </c>
      <c r="D250" s="260" t="s">
        <v>222</v>
      </c>
      <c r="E250" s="261">
        <v>35.738999999999997</v>
      </c>
      <c r="F250" s="261">
        <v>0</v>
      </c>
      <c r="G250" s="262">
        <f>E250*F250</f>
        <v>0</v>
      </c>
      <c r="H250" s="263">
        <v>2.2000000000000001E-4</v>
      </c>
      <c r="I250" s="264">
        <f>E250*H250</f>
        <v>7.8625799999999992E-3</v>
      </c>
      <c r="J250" s="263"/>
      <c r="K250" s="264">
        <f>E250*J250</f>
        <v>0</v>
      </c>
      <c r="O250" s="256">
        <v>2</v>
      </c>
      <c r="AA250" s="231">
        <v>3</v>
      </c>
      <c r="AB250" s="231">
        <v>7</v>
      </c>
      <c r="AC250" s="231" t="s">
        <v>509</v>
      </c>
      <c r="AZ250" s="231">
        <v>2</v>
      </c>
      <c r="BA250" s="231">
        <f>IF(AZ250=1,G250,0)</f>
        <v>0</v>
      </c>
      <c r="BB250" s="231">
        <f>IF(AZ250=2,G250,0)</f>
        <v>0</v>
      </c>
      <c r="BC250" s="231">
        <f>IF(AZ250=3,G250,0)</f>
        <v>0</v>
      </c>
      <c r="BD250" s="231">
        <f>IF(AZ250=4,G250,0)</f>
        <v>0</v>
      </c>
      <c r="BE250" s="231">
        <f>IF(AZ250=5,G250,0)</f>
        <v>0</v>
      </c>
      <c r="CA250" s="256">
        <v>3</v>
      </c>
      <c r="CB250" s="256">
        <v>7</v>
      </c>
    </row>
    <row r="251" spans="1:80" x14ac:dyDescent="0.2">
      <c r="A251" s="265"/>
      <c r="B251" s="269"/>
      <c r="C251" s="326" t="s">
        <v>511</v>
      </c>
      <c r="D251" s="327"/>
      <c r="E251" s="270">
        <v>35.738999999999997</v>
      </c>
      <c r="F251" s="271"/>
      <c r="G251" s="272"/>
      <c r="H251" s="273"/>
      <c r="I251" s="267"/>
      <c r="J251" s="274"/>
      <c r="K251" s="267"/>
      <c r="M251" s="268" t="s">
        <v>511</v>
      </c>
      <c r="O251" s="256"/>
    </row>
    <row r="252" spans="1:80" x14ac:dyDescent="0.2">
      <c r="A252" s="257">
        <v>135</v>
      </c>
      <c r="B252" s="258" t="s">
        <v>512</v>
      </c>
      <c r="C252" s="259" t="s">
        <v>513</v>
      </c>
      <c r="D252" s="260" t="s">
        <v>138</v>
      </c>
      <c r="E252" s="261">
        <v>96.960599999999999</v>
      </c>
      <c r="F252" s="261">
        <v>0</v>
      </c>
      <c r="G252" s="262">
        <f>E252*F252</f>
        <v>0</v>
      </c>
      <c r="H252" s="263">
        <v>1.0500000000000001E-2</v>
      </c>
      <c r="I252" s="264">
        <f>E252*H252</f>
        <v>1.0180863</v>
      </c>
      <c r="J252" s="263"/>
      <c r="K252" s="264">
        <f>E252*J252</f>
        <v>0</v>
      </c>
      <c r="O252" s="256">
        <v>2</v>
      </c>
      <c r="AA252" s="231">
        <v>12</v>
      </c>
      <c r="AB252" s="231">
        <v>1</v>
      </c>
      <c r="AC252" s="231">
        <v>130</v>
      </c>
      <c r="AZ252" s="231">
        <v>2</v>
      </c>
      <c r="BA252" s="231">
        <f>IF(AZ252=1,G252,0)</f>
        <v>0</v>
      </c>
      <c r="BB252" s="231">
        <f>IF(AZ252=2,G252,0)</f>
        <v>0</v>
      </c>
      <c r="BC252" s="231">
        <f>IF(AZ252=3,G252,0)</f>
        <v>0</v>
      </c>
      <c r="BD252" s="231">
        <f>IF(AZ252=4,G252,0)</f>
        <v>0</v>
      </c>
      <c r="BE252" s="231">
        <f>IF(AZ252=5,G252,0)</f>
        <v>0</v>
      </c>
      <c r="CA252" s="256">
        <v>12</v>
      </c>
      <c r="CB252" s="256">
        <v>1</v>
      </c>
    </row>
    <row r="253" spans="1:80" x14ac:dyDescent="0.2">
      <c r="A253" s="265"/>
      <c r="B253" s="266"/>
      <c r="C253" s="323" t="s">
        <v>514</v>
      </c>
      <c r="D253" s="324"/>
      <c r="E253" s="324"/>
      <c r="F253" s="324"/>
      <c r="G253" s="325"/>
      <c r="I253" s="267"/>
      <c r="K253" s="267"/>
      <c r="L253" s="268" t="s">
        <v>514</v>
      </c>
      <c r="O253" s="256">
        <v>3</v>
      </c>
    </row>
    <row r="254" spans="1:80" x14ac:dyDescent="0.2">
      <c r="A254" s="265"/>
      <c r="B254" s="269"/>
      <c r="C254" s="326" t="s">
        <v>515</v>
      </c>
      <c r="D254" s="327"/>
      <c r="E254" s="270">
        <v>96.960599999999999</v>
      </c>
      <c r="F254" s="271"/>
      <c r="G254" s="272"/>
      <c r="H254" s="273"/>
      <c r="I254" s="267"/>
      <c r="J254" s="274"/>
      <c r="K254" s="267"/>
      <c r="M254" s="268" t="s">
        <v>515</v>
      </c>
      <c r="O254" s="256"/>
    </row>
    <row r="255" spans="1:80" x14ac:dyDescent="0.2">
      <c r="A255" s="257">
        <v>136</v>
      </c>
      <c r="B255" s="258" t="s">
        <v>516</v>
      </c>
      <c r="C255" s="259" t="s">
        <v>517</v>
      </c>
      <c r="D255" s="260" t="s">
        <v>131</v>
      </c>
      <c r="E255" s="261">
        <v>1.1067364799999999</v>
      </c>
      <c r="F255" s="261">
        <v>0</v>
      </c>
      <c r="G255" s="262">
        <f>E255*F255</f>
        <v>0</v>
      </c>
      <c r="H255" s="263">
        <v>0</v>
      </c>
      <c r="I255" s="264">
        <f>E255*H255</f>
        <v>0</v>
      </c>
      <c r="J255" s="263"/>
      <c r="K255" s="264">
        <f>E255*J255</f>
        <v>0</v>
      </c>
      <c r="O255" s="256">
        <v>2</v>
      </c>
      <c r="AA255" s="231">
        <v>7</v>
      </c>
      <c r="AB255" s="231">
        <v>1001</v>
      </c>
      <c r="AC255" s="231">
        <v>5</v>
      </c>
      <c r="AZ255" s="231">
        <v>2</v>
      </c>
      <c r="BA255" s="231">
        <f>IF(AZ255=1,G255,0)</f>
        <v>0</v>
      </c>
      <c r="BB255" s="231">
        <f>IF(AZ255=2,G255,0)</f>
        <v>0</v>
      </c>
      <c r="BC255" s="231">
        <f>IF(AZ255=3,G255,0)</f>
        <v>0</v>
      </c>
      <c r="BD255" s="231">
        <f>IF(AZ255=4,G255,0)</f>
        <v>0</v>
      </c>
      <c r="BE255" s="231">
        <f>IF(AZ255=5,G255,0)</f>
        <v>0</v>
      </c>
      <c r="CA255" s="256">
        <v>7</v>
      </c>
      <c r="CB255" s="256">
        <v>1001</v>
      </c>
    </row>
    <row r="256" spans="1:80" x14ac:dyDescent="0.2">
      <c r="A256" s="275"/>
      <c r="B256" s="276" t="s">
        <v>100</v>
      </c>
      <c r="C256" s="277" t="s">
        <v>494</v>
      </c>
      <c r="D256" s="278"/>
      <c r="E256" s="279"/>
      <c r="F256" s="280"/>
      <c r="G256" s="281">
        <f>SUM(G240:G255)</f>
        <v>0</v>
      </c>
      <c r="H256" s="282"/>
      <c r="I256" s="283">
        <f>SUM(I240:I255)</f>
        <v>1.1067364799999999</v>
      </c>
      <c r="J256" s="282"/>
      <c r="K256" s="283">
        <f>SUM(K240:K255)</f>
        <v>0</v>
      </c>
      <c r="O256" s="256">
        <v>4</v>
      </c>
      <c r="BA256" s="284">
        <f>SUM(BA240:BA255)</f>
        <v>0</v>
      </c>
      <c r="BB256" s="284">
        <f>SUM(BB240:BB255)</f>
        <v>0</v>
      </c>
      <c r="BC256" s="284">
        <f>SUM(BC240:BC255)</f>
        <v>0</v>
      </c>
      <c r="BD256" s="284">
        <f>SUM(BD240:BD255)</f>
        <v>0</v>
      </c>
      <c r="BE256" s="284">
        <f>SUM(BE240:BE255)</f>
        <v>0</v>
      </c>
    </row>
    <row r="257" spans="1:80" x14ac:dyDescent="0.2">
      <c r="A257" s="246" t="s">
        <v>97</v>
      </c>
      <c r="B257" s="247" t="s">
        <v>518</v>
      </c>
      <c r="C257" s="248" t="s">
        <v>519</v>
      </c>
      <c r="D257" s="249"/>
      <c r="E257" s="250"/>
      <c r="F257" s="250"/>
      <c r="G257" s="251"/>
      <c r="H257" s="252"/>
      <c r="I257" s="253"/>
      <c r="J257" s="254"/>
      <c r="K257" s="255"/>
      <c r="O257" s="256">
        <v>1</v>
      </c>
    </row>
    <row r="258" spans="1:80" x14ac:dyDescent="0.2">
      <c r="A258" s="257">
        <v>137</v>
      </c>
      <c r="B258" s="258" t="s">
        <v>521</v>
      </c>
      <c r="C258" s="259" t="s">
        <v>522</v>
      </c>
      <c r="D258" s="260" t="s">
        <v>138</v>
      </c>
      <c r="E258" s="261">
        <v>4</v>
      </c>
      <c r="F258" s="261">
        <v>0</v>
      </c>
      <c r="G258" s="262">
        <f>E258*F258</f>
        <v>0</v>
      </c>
      <c r="H258" s="263">
        <v>2.2000000000000001E-4</v>
      </c>
      <c r="I258" s="264">
        <f>E258*H258</f>
        <v>8.8000000000000003E-4</v>
      </c>
      <c r="J258" s="263">
        <v>0</v>
      </c>
      <c r="K258" s="264">
        <f>E258*J258</f>
        <v>0</v>
      </c>
      <c r="O258" s="256">
        <v>2</v>
      </c>
      <c r="AA258" s="231">
        <v>1</v>
      </c>
      <c r="AB258" s="231">
        <v>7</v>
      </c>
      <c r="AC258" s="231">
        <v>7</v>
      </c>
      <c r="AZ258" s="231">
        <v>2</v>
      </c>
      <c r="BA258" s="231">
        <f>IF(AZ258=1,G258,0)</f>
        <v>0</v>
      </c>
      <c r="BB258" s="231">
        <f>IF(AZ258=2,G258,0)</f>
        <v>0</v>
      </c>
      <c r="BC258" s="231">
        <f>IF(AZ258=3,G258,0)</f>
        <v>0</v>
      </c>
      <c r="BD258" s="231">
        <f>IF(AZ258=4,G258,0)</f>
        <v>0</v>
      </c>
      <c r="BE258" s="231">
        <f>IF(AZ258=5,G258,0)</f>
        <v>0</v>
      </c>
      <c r="CA258" s="256">
        <v>1</v>
      </c>
      <c r="CB258" s="256">
        <v>7</v>
      </c>
    </row>
    <row r="259" spans="1:80" x14ac:dyDescent="0.2">
      <c r="A259" s="275"/>
      <c r="B259" s="276" t="s">
        <v>100</v>
      </c>
      <c r="C259" s="277" t="s">
        <v>520</v>
      </c>
      <c r="D259" s="278"/>
      <c r="E259" s="279"/>
      <c r="F259" s="280"/>
      <c r="G259" s="281">
        <f>SUM(G257:G258)</f>
        <v>0</v>
      </c>
      <c r="H259" s="282"/>
      <c r="I259" s="283">
        <f>SUM(I257:I258)</f>
        <v>8.8000000000000003E-4</v>
      </c>
      <c r="J259" s="282"/>
      <c r="K259" s="283">
        <f>SUM(K257:K258)</f>
        <v>0</v>
      </c>
      <c r="O259" s="256">
        <v>4</v>
      </c>
      <c r="BA259" s="284">
        <f>SUM(BA257:BA258)</f>
        <v>0</v>
      </c>
      <c r="BB259" s="284">
        <f>SUM(BB257:BB258)</f>
        <v>0</v>
      </c>
      <c r="BC259" s="284">
        <f>SUM(BC257:BC258)</f>
        <v>0</v>
      </c>
      <c r="BD259" s="284">
        <f>SUM(BD257:BD258)</f>
        <v>0</v>
      </c>
      <c r="BE259" s="284">
        <f>SUM(BE257:BE258)</f>
        <v>0</v>
      </c>
    </row>
    <row r="260" spans="1:80" x14ac:dyDescent="0.2">
      <c r="A260" s="246" t="s">
        <v>97</v>
      </c>
      <c r="B260" s="247" t="s">
        <v>523</v>
      </c>
      <c r="C260" s="248" t="s">
        <v>524</v>
      </c>
      <c r="D260" s="249"/>
      <c r="E260" s="250"/>
      <c r="F260" s="250"/>
      <c r="G260" s="251"/>
      <c r="H260" s="252"/>
      <c r="I260" s="253"/>
      <c r="J260" s="254"/>
      <c r="K260" s="255"/>
      <c r="O260" s="256">
        <v>1</v>
      </c>
    </row>
    <row r="261" spans="1:80" x14ac:dyDescent="0.2">
      <c r="A261" s="257">
        <v>138</v>
      </c>
      <c r="B261" s="258" t="s">
        <v>526</v>
      </c>
      <c r="C261" s="259" t="s">
        <v>527</v>
      </c>
      <c r="D261" s="260" t="s">
        <v>138</v>
      </c>
      <c r="E261" s="261">
        <v>295.36869999999999</v>
      </c>
      <c r="F261" s="261">
        <v>0</v>
      </c>
      <c r="G261" s="262">
        <f>E261*F261</f>
        <v>0</v>
      </c>
      <c r="H261" s="263">
        <v>6.9999999999999994E-5</v>
      </c>
      <c r="I261" s="264">
        <f>E261*H261</f>
        <v>2.0675808999999996E-2</v>
      </c>
      <c r="J261" s="263">
        <v>0</v>
      </c>
      <c r="K261" s="264">
        <f>E261*J261</f>
        <v>0</v>
      </c>
      <c r="O261" s="256">
        <v>2</v>
      </c>
      <c r="AA261" s="231">
        <v>1</v>
      </c>
      <c r="AB261" s="231">
        <v>7</v>
      </c>
      <c r="AC261" s="231">
        <v>7</v>
      </c>
      <c r="AZ261" s="231">
        <v>2</v>
      </c>
      <c r="BA261" s="231">
        <f>IF(AZ261=1,G261,0)</f>
        <v>0</v>
      </c>
      <c r="BB261" s="231">
        <f>IF(AZ261=2,G261,0)</f>
        <v>0</v>
      </c>
      <c r="BC261" s="231">
        <f>IF(AZ261=3,G261,0)</f>
        <v>0</v>
      </c>
      <c r="BD261" s="231">
        <f>IF(AZ261=4,G261,0)</f>
        <v>0</v>
      </c>
      <c r="BE261" s="231">
        <f>IF(AZ261=5,G261,0)</f>
        <v>0</v>
      </c>
      <c r="CA261" s="256">
        <v>1</v>
      </c>
      <c r="CB261" s="256">
        <v>7</v>
      </c>
    </row>
    <row r="262" spans="1:80" ht="45" x14ac:dyDescent="0.2">
      <c r="A262" s="265"/>
      <c r="B262" s="269"/>
      <c r="C262" s="326" t="s">
        <v>528</v>
      </c>
      <c r="D262" s="327"/>
      <c r="E262" s="270">
        <v>220.18170000000001</v>
      </c>
      <c r="F262" s="271"/>
      <c r="G262" s="272"/>
      <c r="H262" s="273"/>
      <c r="I262" s="267"/>
      <c r="J262" s="274"/>
      <c r="K262" s="267"/>
      <c r="M262" s="268" t="s">
        <v>528</v>
      </c>
      <c r="O262" s="256"/>
    </row>
    <row r="263" spans="1:80" x14ac:dyDescent="0.2">
      <c r="A263" s="265"/>
      <c r="B263" s="269"/>
      <c r="C263" s="326" t="s">
        <v>529</v>
      </c>
      <c r="D263" s="327"/>
      <c r="E263" s="270">
        <v>94.954999999999998</v>
      </c>
      <c r="F263" s="271"/>
      <c r="G263" s="272"/>
      <c r="H263" s="273"/>
      <c r="I263" s="267"/>
      <c r="J263" s="274"/>
      <c r="K263" s="267"/>
      <c r="M263" s="268" t="s">
        <v>529</v>
      </c>
      <c r="O263" s="256"/>
    </row>
    <row r="264" spans="1:80" x14ac:dyDescent="0.2">
      <c r="A264" s="265"/>
      <c r="B264" s="269"/>
      <c r="C264" s="326" t="s">
        <v>530</v>
      </c>
      <c r="D264" s="327"/>
      <c r="E264" s="270">
        <v>-19.768000000000001</v>
      </c>
      <c r="F264" s="271"/>
      <c r="G264" s="272"/>
      <c r="H264" s="273"/>
      <c r="I264" s="267"/>
      <c r="J264" s="274"/>
      <c r="K264" s="267"/>
      <c r="M264" s="268" t="s">
        <v>530</v>
      </c>
      <c r="O264" s="256"/>
    </row>
    <row r="265" spans="1:80" x14ac:dyDescent="0.2">
      <c r="A265" s="257">
        <v>139</v>
      </c>
      <c r="B265" s="258" t="s">
        <v>531</v>
      </c>
      <c r="C265" s="259" t="s">
        <v>532</v>
      </c>
      <c r="D265" s="260" t="s">
        <v>138</v>
      </c>
      <c r="E265" s="261">
        <v>295.36869999999999</v>
      </c>
      <c r="F265" s="261">
        <v>0</v>
      </c>
      <c r="G265" s="262">
        <f>E265*F265</f>
        <v>0</v>
      </c>
      <c r="H265" s="263">
        <v>1.3999999999999999E-4</v>
      </c>
      <c r="I265" s="264">
        <f>E265*H265</f>
        <v>4.1351617999999993E-2</v>
      </c>
      <c r="J265" s="263">
        <v>0</v>
      </c>
      <c r="K265" s="264">
        <f>E265*J265</f>
        <v>0</v>
      </c>
      <c r="O265" s="256">
        <v>2</v>
      </c>
      <c r="AA265" s="231">
        <v>1</v>
      </c>
      <c r="AB265" s="231">
        <v>7</v>
      </c>
      <c r="AC265" s="231">
        <v>7</v>
      </c>
      <c r="AZ265" s="231">
        <v>2</v>
      </c>
      <c r="BA265" s="231">
        <f>IF(AZ265=1,G265,0)</f>
        <v>0</v>
      </c>
      <c r="BB265" s="231">
        <f>IF(AZ265=2,G265,0)</f>
        <v>0</v>
      </c>
      <c r="BC265" s="231">
        <f>IF(AZ265=3,G265,0)</f>
        <v>0</v>
      </c>
      <c r="BD265" s="231">
        <f>IF(AZ265=4,G265,0)</f>
        <v>0</v>
      </c>
      <c r="BE265" s="231">
        <f>IF(AZ265=5,G265,0)</f>
        <v>0</v>
      </c>
      <c r="CA265" s="256">
        <v>1</v>
      </c>
      <c r="CB265" s="256">
        <v>7</v>
      </c>
    </row>
    <row r="266" spans="1:80" x14ac:dyDescent="0.2">
      <c r="A266" s="275"/>
      <c r="B266" s="276" t="s">
        <v>100</v>
      </c>
      <c r="C266" s="277" t="s">
        <v>525</v>
      </c>
      <c r="D266" s="278"/>
      <c r="E266" s="279"/>
      <c r="F266" s="280"/>
      <c r="G266" s="281">
        <f>SUM(G260:G265)</f>
        <v>0</v>
      </c>
      <c r="H266" s="282"/>
      <c r="I266" s="283">
        <f>SUM(I260:I265)</f>
        <v>6.2027426999999989E-2</v>
      </c>
      <c r="J266" s="282"/>
      <c r="K266" s="283">
        <f>SUM(K260:K265)</f>
        <v>0</v>
      </c>
      <c r="O266" s="256">
        <v>4</v>
      </c>
      <c r="BA266" s="284">
        <f>SUM(BA260:BA265)</f>
        <v>0</v>
      </c>
      <c r="BB266" s="284">
        <f>SUM(BB260:BB265)</f>
        <v>0</v>
      </c>
      <c r="BC266" s="284">
        <f>SUM(BC260:BC265)</f>
        <v>0</v>
      </c>
      <c r="BD266" s="284">
        <f>SUM(BD260:BD265)</f>
        <v>0</v>
      </c>
      <c r="BE266" s="284">
        <f>SUM(BE260:BE265)</f>
        <v>0</v>
      </c>
    </row>
    <row r="267" spans="1:80" x14ac:dyDescent="0.2">
      <c r="A267" s="246" t="s">
        <v>97</v>
      </c>
      <c r="B267" s="247" t="s">
        <v>533</v>
      </c>
      <c r="C267" s="248" t="s">
        <v>534</v>
      </c>
      <c r="D267" s="249"/>
      <c r="E267" s="250"/>
      <c r="F267" s="250"/>
      <c r="G267" s="251"/>
      <c r="H267" s="252"/>
      <c r="I267" s="253"/>
      <c r="J267" s="254"/>
      <c r="K267" s="255"/>
      <c r="O267" s="256">
        <v>1</v>
      </c>
    </row>
    <row r="268" spans="1:80" x14ac:dyDescent="0.2">
      <c r="A268" s="257">
        <v>140</v>
      </c>
      <c r="B268" s="258" t="s">
        <v>536</v>
      </c>
      <c r="C268" s="259" t="s">
        <v>537</v>
      </c>
      <c r="D268" s="260" t="s">
        <v>538</v>
      </c>
      <c r="E268" s="261">
        <v>1</v>
      </c>
      <c r="F268" s="261">
        <v>0</v>
      </c>
      <c r="G268" s="262">
        <f>E268*F268</f>
        <v>0</v>
      </c>
      <c r="H268" s="263">
        <v>0</v>
      </c>
      <c r="I268" s="264">
        <f>E268*H268</f>
        <v>0</v>
      </c>
      <c r="J268" s="263">
        <v>0</v>
      </c>
      <c r="K268" s="264">
        <f>E268*J268</f>
        <v>0</v>
      </c>
      <c r="O268" s="256">
        <v>2</v>
      </c>
      <c r="AA268" s="231">
        <v>1</v>
      </c>
      <c r="AB268" s="231">
        <v>10</v>
      </c>
      <c r="AC268" s="231">
        <v>10</v>
      </c>
      <c r="AZ268" s="231">
        <v>4</v>
      </c>
      <c r="BA268" s="231">
        <f>IF(AZ268=1,G268,0)</f>
        <v>0</v>
      </c>
      <c r="BB268" s="231">
        <f>IF(AZ268=2,G268,0)</f>
        <v>0</v>
      </c>
      <c r="BC268" s="231">
        <f>IF(AZ268=3,G268,0)</f>
        <v>0</v>
      </c>
      <c r="BD268" s="231">
        <f>IF(AZ268=4,G268,0)</f>
        <v>0</v>
      </c>
      <c r="BE268" s="231">
        <f>IF(AZ268=5,G268,0)</f>
        <v>0</v>
      </c>
      <c r="CA268" s="256">
        <v>1</v>
      </c>
      <c r="CB268" s="256">
        <v>10</v>
      </c>
    </row>
    <row r="269" spans="1:80" ht="22.5" x14ac:dyDescent="0.2">
      <c r="A269" s="265"/>
      <c r="B269" s="266"/>
      <c r="C269" s="323" t="s">
        <v>539</v>
      </c>
      <c r="D269" s="324"/>
      <c r="E269" s="324"/>
      <c r="F269" s="324"/>
      <c r="G269" s="325"/>
      <c r="I269" s="267"/>
      <c r="K269" s="267"/>
      <c r="L269" s="268" t="s">
        <v>539</v>
      </c>
      <c r="O269" s="256">
        <v>3</v>
      </c>
    </row>
    <row r="270" spans="1:80" x14ac:dyDescent="0.2">
      <c r="A270" s="257">
        <v>141</v>
      </c>
      <c r="B270" s="258" t="s">
        <v>540</v>
      </c>
      <c r="C270" s="259" t="s">
        <v>541</v>
      </c>
      <c r="D270" s="260" t="s">
        <v>222</v>
      </c>
      <c r="E270" s="261">
        <v>38.340000000000003</v>
      </c>
      <c r="F270" s="261">
        <v>0</v>
      </c>
      <c r="G270" s="262">
        <f>E270*F270</f>
        <v>0</v>
      </c>
      <c r="H270" s="263">
        <v>0</v>
      </c>
      <c r="I270" s="264">
        <f>E270*H270</f>
        <v>0</v>
      </c>
      <c r="J270" s="263"/>
      <c r="K270" s="264">
        <f>E270*J270</f>
        <v>0</v>
      </c>
      <c r="O270" s="256">
        <v>2</v>
      </c>
      <c r="AA270" s="231">
        <v>12</v>
      </c>
      <c r="AB270" s="231">
        <v>0</v>
      </c>
      <c r="AC270" s="231">
        <v>143</v>
      </c>
      <c r="AZ270" s="231">
        <v>4</v>
      </c>
      <c r="BA270" s="231">
        <f>IF(AZ270=1,G270,0)</f>
        <v>0</v>
      </c>
      <c r="BB270" s="231">
        <f>IF(AZ270=2,G270,0)</f>
        <v>0</v>
      </c>
      <c r="BC270" s="231">
        <f>IF(AZ270=3,G270,0)</f>
        <v>0</v>
      </c>
      <c r="BD270" s="231">
        <f>IF(AZ270=4,G270,0)</f>
        <v>0</v>
      </c>
      <c r="BE270" s="231">
        <f>IF(AZ270=5,G270,0)</f>
        <v>0</v>
      </c>
      <c r="CA270" s="256">
        <v>12</v>
      </c>
      <c r="CB270" s="256">
        <v>0</v>
      </c>
    </row>
    <row r="271" spans="1:80" x14ac:dyDescent="0.2">
      <c r="A271" s="265"/>
      <c r="B271" s="266"/>
      <c r="C271" s="323" t="s">
        <v>542</v>
      </c>
      <c r="D271" s="324"/>
      <c r="E271" s="324"/>
      <c r="F271" s="324"/>
      <c r="G271" s="325"/>
      <c r="I271" s="267"/>
      <c r="K271" s="267"/>
      <c r="L271" s="268" t="s">
        <v>542</v>
      </c>
      <c r="O271" s="256">
        <v>3</v>
      </c>
    </row>
    <row r="272" spans="1:80" x14ac:dyDescent="0.2">
      <c r="A272" s="265"/>
      <c r="B272" s="266"/>
      <c r="C272" s="323" t="s">
        <v>543</v>
      </c>
      <c r="D272" s="324"/>
      <c r="E272" s="324"/>
      <c r="F272" s="324"/>
      <c r="G272" s="325"/>
      <c r="I272" s="267"/>
      <c r="K272" s="267"/>
      <c r="L272" s="268" t="s">
        <v>543</v>
      </c>
      <c r="O272" s="256">
        <v>3</v>
      </c>
    </row>
    <row r="273" spans="1:80" x14ac:dyDescent="0.2">
      <c r="A273" s="265"/>
      <c r="B273" s="266"/>
      <c r="C273" s="323" t="s">
        <v>544</v>
      </c>
      <c r="D273" s="324"/>
      <c r="E273" s="324"/>
      <c r="F273" s="324"/>
      <c r="G273" s="325"/>
      <c r="I273" s="267"/>
      <c r="K273" s="267"/>
      <c r="L273" s="268" t="s">
        <v>544</v>
      </c>
      <c r="O273" s="256">
        <v>3</v>
      </c>
    </row>
    <row r="274" spans="1:80" x14ac:dyDescent="0.2">
      <c r="A274" s="265"/>
      <c r="B274" s="266"/>
      <c r="C274" s="323" t="s">
        <v>545</v>
      </c>
      <c r="D274" s="324"/>
      <c r="E274" s="324"/>
      <c r="F274" s="324"/>
      <c r="G274" s="325"/>
      <c r="I274" s="267"/>
      <c r="K274" s="267"/>
      <c r="L274" s="268" t="s">
        <v>545</v>
      </c>
      <c r="O274" s="256">
        <v>3</v>
      </c>
    </row>
    <row r="275" spans="1:80" x14ac:dyDescent="0.2">
      <c r="A275" s="265"/>
      <c r="B275" s="266"/>
      <c r="C275" s="323" t="s">
        <v>546</v>
      </c>
      <c r="D275" s="324"/>
      <c r="E275" s="324"/>
      <c r="F275" s="324"/>
      <c r="G275" s="325"/>
      <c r="I275" s="267"/>
      <c r="K275" s="267"/>
      <c r="L275" s="268" t="s">
        <v>546</v>
      </c>
      <c r="O275" s="256">
        <v>3</v>
      </c>
    </row>
    <row r="276" spans="1:80" x14ac:dyDescent="0.2">
      <c r="A276" s="265"/>
      <c r="B276" s="266"/>
      <c r="C276" s="323" t="s">
        <v>547</v>
      </c>
      <c r="D276" s="324"/>
      <c r="E276" s="324"/>
      <c r="F276" s="324"/>
      <c r="G276" s="325"/>
      <c r="I276" s="267"/>
      <c r="K276" s="267"/>
      <c r="L276" s="268" t="s">
        <v>547</v>
      </c>
      <c r="O276" s="256">
        <v>3</v>
      </c>
    </row>
    <row r="277" spans="1:80" x14ac:dyDescent="0.2">
      <c r="A277" s="265"/>
      <c r="B277" s="266"/>
      <c r="C277" s="323" t="s">
        <v>548</v>
      </c>
      <c r="D277" s="324"/>
      <c r="E277" s="324"/>
      <c r="F277" s="324"/>
      <c r="G277" s="325"/>
      <c r="I277" s="267"/>
      <c r="K277" s="267"/>
      <c r="L277" s="268" t="s">
        <v>548</v>
      </c>
      <c r="O277" s="256">
        <v>3</v>
      </c>
    </row>
    <row r="278" spans="1:80" x14ac:dyDescent="0.2">
      <c r="A278" s="265"/>
      <c r="B278" s="266"/>
      <c r="C278" s="323" t="s">
        <v>549</v>
      </c>
      <c r="D278" s="324"/>
      <c r="E278" s="324"/>
      <c r="F278" s="324"/>
      <c r="G278" s="325"/>
      <c r="I278" s="267"/>
      <c r="K278" s="267"/>
      <c r="L278" s="268" t="s">
        <v>549</v>
      </c>
      <c r="O278" s="256">
        <v>3</v>
      </c>
    </row>
    <row r="279" spans="1:80" x14ac:dyDescent="0.2">
      <c r="A279" s="265"/>
      <c r="B279" s="269"/>
      <c r="C279" s="326" t="s">
        <v>550</v>
      </c>
      <c r="D279" s="327"/>
      <c r="E279" s="270">
        <v>38.340000000000003</v>
      </c>
      <c r="F279" s="271"/>
      <c r="G279" s="272"/>
      <c r="H279" s="273"/>
      <c r="I279" s="267"/>
      <c r="J279" s="274"/>
      <c r="K279" s="267"/>
      <c r="M279" s="268" t="s">
        <v>550</v>
      </c>
      <c r="O279" s="256"/>
    </row>
    <row r="280" spans="1:80" ht="22.5" x14ac:dyDescent="0.2">
      <c r="A280" s="257">
        <v>142</v>
      </c>
      <c r="B280" s="258" t="s">
        <v>551</v>
      </c>
      <c r="C280" s="259" t="s">
        <v>552</v>
      </c>
      <c r="D280" s="260" t="s">
        <v>126</v>
      </c>
      <c r="E280" s="261">
        <v>16</v>
      </c>
      <c r="F280" s="261">
        <v>0</v>
      </c>
      <c r="G280" s="262">
        <f>E280*F280</f>
        <v>0</v>
      </c>
      <c r="H280" s="263">
        <v>0</v>
      </c>
      <c r="I280" s="264">
        <f>E280*H280</f>
        <v>0</v>
      </c>
      <c r="J280" s="263"/>
      <c r="K280" s="264">
        <f>E280*J280</f>
        <v>0</v>
      </c>
      <c r="O280" s="256">
        <v>2</v>
      </c>
      <c r="AA280" s="231">
        <v>12</v>
      </c>
      <c r="AB280" s="231">
        <v>0</v>
      </c>
      <c r="AC280" s="231">
        <v>144</v>
      </c>
      <c r="AZ280" s="231">
        <v>4</v>
      </c>
      <c r="BA280" s="231">
        <f>IF(AZ280=1,G280,0)</f>
        <v>0</v>
      </c>
      <c r="BB280" s="231">
        <f>IF(AZ280=2,G280,0)</f>
        <v>0</v>
      </c>
      <c r="BC280" s="231">
        <f>IF(AZ280=3,G280,0)</f>
        <v>0</v>
      </c>
      <c r="BD280" s="231">
        <f>IF(AZ280=4,G280,0)</f>
        <v>0</v>
      </c>
      <c r="BE280" s="231">
        <f>IF(AZ280=5,G280,0)</f>
        <v>0</v>
      </c>
      <c r="CA280" s="256">
        <v>12</v>
      </c>
      <c r="CB280" s="256">
        <v>0</v>
      </c>
    </row>
    <row r="281" spans="1:80" x14ac:dyDescent="0.2">
      <c r="A281" s="265"/>
      <c r="B281" s="266"/>
      <c r="C281" s="323" t="s">
        <v>553</v>
      </c>
      <c r="D281" s="324"/>
      <c r="E281" s="324"/>
      <c r="F281" s="324"/>
      <c r="G281" s="325"/>
      <c r="I281" s="267"/>
      <c r="K281" s="267"/>
      <c r="L281" s="268" t="s">
        <v>553</v>
      </c>
      <c r="O281" s="256">
        <v>3</v>
      </c>
    </row>
    <row r="282" spans="1:80" x14ac:dyDescent="0.2">
      <c r="A282" s="265"/>
      <c r="B282" s="266"/>
      <c r="C282" s="323" t="s">
        <v>554</v>
      </c>
      <c r="D282" s="324"/>
      <c r="E282" s="324"/>
      <c r="F282" s="324"/>
      <c r="G282" s="325"/>
      <c r="I282" s="267"/>
      <c r="K282" s="267"/>
      <c r="L282" s="268" t="s">
        <v>554</v>
      </c>
      <c r="O282" s="256">
        <v>3</v>
      </c>
    </row>
    <row r="283" spans="1:80" x14ac:dyDescent="0.2">
      <c r="A283" s="265"/>
      <c r="B283" s="266"/>
      <c r="C283" s="323" t="s">
        <v>555</v>
      </c>
      <c r="D283" s="324"/>
      <c r="E283" s="324"/>
      <c r="F283" s="324"/>
      <c r="G283" s="325"/>
      <c r="I283" s="267"/>
      <c r="K283" s="267"/>
      <c r="L283" s="268" t="s">
        <v>555</v>
      </c>
      <c r="O283" s="256">
        <v>3</v>
      </c>
    </row>
    <row r="284" spans="1:80" x14ac:dyDescent="0.2">
      <c r="A284" s="265"/>
      <c r="B284" s="266"/>
      <c r="C284" s="323" t="s">
        <v>556</v>
      </c>
      <c r="D284" s="324"/>
      <c r="E284" s="324"/>
      <c r="F284" s="324"/>
      <c r="G284" s="325"/>
      <c r="I284" s="267"/>
      <c r="K284" s="267"/>
      <c r="L284" s="268" t="s">
        <v>556</v>
      </c>
      <c r="O284" s="256">
        <v>3</v>
      </c>
    </row>
    <row r="285" spans="1:80" x14ac:dyDescent="0.2">
      <c r="A285" s="265"/>
      <c r="B285" s="266"/>
      <c r="C285" s="323" t="s">
        <v>557</v>
      </c>
      <c r="D285" s="324"/>
      <c r="E285" s="324"/>
      <c r="F285" s="324"/>
      <c r="G285" s="325"/>
      <c r="I285" s="267"/>
      <c r="K285" s="267"/>
      <c r="L285" s="268" t="s">
        <v>557</v>
      </c>
      <c r="O285" s="256">
        <v>3</v>
      </c>
    </row>
    <row r="286" spans="1:80" x14ac:dyDescent="0.2">
      <c r="A286" s="265"/>
      <c r="B286" s="266"/>
      <c r="C286" s="323" t="s">
        <v>558</v>
      </c>
      <c r="D286" s="324"/>
      <c r="E286" s="324"/>
      <c r="F286" s="324"/>
      <c r="G286" s="325"/>
      <c r="I286" s="267"/>
      <c r="K286" s="267"/>
      <c r="L286" s="268" t="s">
        <v>558</v>
      </c>
      <c r="O286" s="256">
        <v>3</v>
      </c>
    </row>
    <row r="287" spans="1:80" x14ac:dyDescent="0.2">
      <c r="A287" s="265"/>
      <c r="B287" s="266"/>
      <c r="C287" s="323" t="s">
        <v>559</v>
      </c>
      <c r="D287" s="324"/>
      <c r="E287" s="324"/>
      <c r="F287" s="324"/>
      <c r="G287" s="325"/>
      <c r="I287" s="267"/>
      <c r="K287" s="267"/>
      <c r="L287" s="268" t="s">
        <v>559</v>
      </c>
      <c r="O287" s="256">
        <v>3</v>
      </c>
    </row>
    <row r="288" spans="1:80" x14ac:dyDescent="0.2">
      <c r="A288" s="265"/>
      <c r="B288" s="266"/>
      <c r="C288" s="323" t="s">
        <v>560</v>
      </c>
      <c r="D288" s="324"/>
      <c r="E288" s="324"/>
      <c r="F288" s="324"/>
      <c r="G288" s="325"/>
      <c r="I288" s="267"/>
      <c r="K288" s="267"/>
      <c r="L288" s="268" t="s">
        <v>560</v>
      </c>
      <c r="O288" s="256">
        <v>3</v>
      </c>
    </row>
    <row r="289" spans="1:80" x14ac:dyDescent="0.2">
      <c r="A289" s="265"/>
      <c r="B289" s="266"/>
      <c r="C289" s="323" t="s">
        <v>561</v>
      </c>
      <c r="D289" s="324"/>
      <c r="E289" s="324"/>
      <c r="F289" s="324"/>
      <c r="G289" s="325"/>
      <c r="I289" s="267"/>
      <c r="K289" s="267"/>
      <c r="L289" s="268" t="s">
        <v>561</v>
      </c>
      <c r="O289" s="256">
        <v>3</v>
      </c>
    </row>
    <row r="290" spans="1:80" x14ac:dyDescent="0.2">
      <c r="A290" s="265"/>
      <c r="B290" s="266"/>
      <c r="C290" s="323" t="s">
        <v>562</v>
      </c>
      <c r="D290" s="324"/>
      <c r="E290" s="324"/>
      <c r="F290" s="324"/>
      <c r="G290" s="325"/>
      <c r="I290" s="267"/>
      <c r="K290" s="267"/>
      <c r="L290" s="268" t="s">
        <v>562</v>
      </c>
      <c r="O290" s="256">
        <v>3</v>
      </c>
    </row>
    <row r="291" spans="1:80" x14ac:dyDescent="0.2">
      <c r="A291" s="265"/>
      <c r="B291" s="266"/>
      <c r="C291" s="323" t="s">
        <v>563</v>
      </c>
      <c r="D291" s="324"/>
      <c r="E291" s="324"/>
      <c r="F291" s="324"/>
      <c r="G291" s="325"/>
      <c r="I291" s="267"/>
      <c r="K291" s="267"/>
      <c r="L291" s="268" t="s">
        <v>563</v>
      </c>
      <c r="O291" s="256">
        <v>3</v>
      </c>
    </row>
    <row r="292" spans="1:80" x14ac:dyDescent="0.2">
      <c r="A292" s="265"/>
      <c r="B292" s="266"/>
      <c r="C292" s="323" t="s">
        <v>564</v>
      </c>
      <c r="D292" s="324"/>
      <c r="E292" s="324"/>
      <c r="F292" s="324"/>
      <c r="G292" s="325"/>
      <c r="I292" s="267"/>
      <c r="K292" s="267"/>
      <c r="L292" s="268" t="s">
        <v>564</v>
      </c>
      <c r="O292" s="256">
        <v>3</v>
      </c>
    </row>
    <row r="293" spans="1:80" x14ac:dyDescent="0.2">
      <c r="A293" s="275"/>
      <c r="B293" s="276" t="s">
        <v>100</v>
      </c>
      <c r="C293" s="277" t="s">
        <v>535</v>
      </c>
      <c r="D293" s="278"/>
      <c r="E293" s="279"/>
      <c r="F293" s="280"/>
      <c r="G293" s="281">
        <f>SUM(G267:G292)</f>
        <v>0</v>
      </c>
      <c r="H293" s="282"/>
      <c r="I293" s="283">
        <f>SUM(I267:I292)</f>
        <v>0</v>
      </c>
      <c r="J293" s="282"/>
      <c r="K293" s="283">
        <f>SUM(K267:K292)</f>
        <v>0</v>
      </c>
      <c r="O293" s="256">
        <v>4</v>
      </c>
      <c r="BA293" s="284">
        <f>SUM(BA267:BA292)</f>
        <v>0</v>
      </c>
      <c r="BB293" s="284">
        <f>SUM(BB267:BB292)</f>
        <v>0</v>
      </c>
      <c r="BC293" s="284">
        <f>SUM(BC267:BC292)</f>
        <v>0</v>
      </c>
      <c r="BD293" s="284">
        <f>SUM(BD267:BD292)</f>
        <v>0</v>
      </c>
      <c r="BE293" s="284">
        <f>SUM(BE267:BE292)</f>
        <v>0</v>
      </c>
    </row>
    <row r="294" spans="1:80" x14ac:dyDescent="0.2">
      <c r="A294" s="246" t="s">
        <v>97</v>
      </c>
      <c r="B294" s="247" t="s">
        <v>565</v>
      </c>
      <c r="C294" s="248" t="s">
        <v>566</v>
      </c>
      <c r="D294" s="249"/>
      <c r="E294" s="250"/>
      <c r="F294" s="250"/>
      <c r="G294" s="251"/>
      <c r="H294" s="252"/>
      <c r="I294" s="253"/>
      <c r="J294" s="254"/>
      <c r="K294" s="255"/>
      <c r="O294" s="256">
        <v>1</v>
      </c>
    </row>
    <row r="295" spans="1:80" x14ac:dyDescent="0.2">
      <c r="A295" s="257">
        <v>143</v>
      </c>
      <c r="B295" s="258" t="s">
        <v>568</v>
      </c>
      <c r="C295" s="259" t="s">
        <v>569</v>
      </c>
      <c r="D295" s="260" t="s">
        <v>131</v>
      </c>
      <c r="E295" s="261">
        <v>13.364305999999999</v>
      </c>
      <c r="F295" s="261">
        <v>0</v>
      </c>
      <c r="G295" s="262">
        <f t="shared" ref="G295:G301" si="32">E295*F295</f>
        <v>0</v>
      </c>
      <c r="H295" s="263">
        <v>0</v>
      </c>
      <c r="I295" s="264">
        <f t="shared" ref="I295:I301" si="33">E295*H295</f>
        <v>0</v>
      </c>
      <c r="J295" s="263"/>
      <c r="K295" s="264">
        <f t="shared" ref="K295:K301" si="34">E295*J295</f>
        <v>0</v>
      </c>
      <c r="O295" s="256">
        <v>2</v>
      </c>
      <c r="AA295" s="231">
        <v>8</v>
      </c>
      <c r="AB295" s="231">
        <v>0</v>
      </c>
      <c r="AC295" s="231">
        <v>3</v>
      </c>
      <c r="AZ295" s="231">
        <v>1</v>
      </c>
      <c r="BA295" s="231">
        <f t="shared" ref="BA295:BA301" si="35">IF(AZ295=1,G295,0)</f>
        <v>0</v>
      </c>
      <c r="BB295" s="231">
        <f t="shared" ref="BB295:BB301" si="36">IF(AZ295=2,G295,0)</f>
        <v>0</v>
      </c>
      <c r="BC295" s="231">
        <f t="shared" ref="BC295:BC301" si="37">IF(AZ295=3,G295,0)</f>
        <v>0</v>
      </c>
      <c r="BD295" s="231">
        <f t="shared" ref="BD295:BD301" si="38">IF(AZ295=4,G295,0)</f>
        <v>0</v>
      </c>
      <c r="BE295" s="231">
        <f t="shared" ref="BE295:BE301" si="39">IF(AZ295=5,G295,0)</f>
        <v>0</v>
      </c>
      <c r="CA295" s="256">
        <v>8</v>
      </c>
      <c r="CB295" s="256">
        <v>0</v>
      </c>
    </row>
    <row r="296" spans="1:80" x14ac:dyDescent="0.2">
      <c r="A296" s="257">
        <v>144</v>
      </c>
      <c r="B296" s="258" t="s">
        <v>570</v>
      </c>
      <c r="C296" s="259" t="s">
        <v>571</v>
      </c>
      <c r="D296" s="260" t="s">
        <v>131</v>
      </c>
      <c r="E296" s="261">
        <v>13.364305999999999</v>
      </c>
      <c r="F296" s="261">
        <v>0</v>
      </c>
      <c r="G296" s="262">
        <f t="shared" si="32"/>
        <v>0</v>
      </c>
      <c r="H296" s="263">
        <v>0</v>
      </c>
      <c r="I296" s="264">
        <f t="shared" si="33"/>
        <v>0</v>
      </c>
      <c r="J296" s="263"/>
      <c r="K296" s="264">
        <f t="shared" si="34"/>
        <v>0</v>
      </c>
      <c r="O296" s="256">
        <v>2</v>
      </c>
      <c r="AA296" s="231">
        <v>8</v>
      </c>
      <c r="AB296" s="231">
        <v>0</v>
      </c>
      <c r="AC296" s="231">
        <v>3</v>
      </c>
      <c r="AZ296" s="231">
        <v>1</v>
      </c>
      <c r="BA296" s="231">
        <f t="shared" si="35"/>
        <v>0</v>
      </c>
      <c r="BB296" s="231">
        <f t="shared" si="36"/>
        <v>0</v>
      </c>
      <c r="BC296" s="231">
        <f t="shared" si="37"/>
        <v>0</v>
      </c>
      <c r="BD296" s="231">
        <f t="shared" si="38"/>
        <v>0</v>
      </c>
      <c r="BE296" s="231">
        <f t="shared" si="39"/>
        <v>0</v>
      </c>
      <c r="CA296" s="256">
        <v>8</v>
      </c>
      <c r="CB296" s="256">
        <v>0</v>
      </c>
    </row>
    <row r="297" spans="1:80" x14ac:dyDescent="0.2">
      <c r="A297" s="257">
        <v>145</v>
      </c>
      <c r="B297" s="258" t="s">
        <v>572</v>
      </c>
      <c r="C297" s="259" t="s">
        <v>573</v>
      </c>
      <c r="D297" s="260" t="s">
        <v>131</v>
      </c>
      <c r="E297" s="261">
        <v>13.364305999999999</v>
      </c>
      <c r="F297" s="261">
        <v>0</v>
      </c>
      <c r="G297" s="262">
        <f t="shared" si="32"/>
        <v>0</v>
      </c>
      <c r="H297" s="263">
        <v>0</v>
      </c>
      <c r="I297" s="264">
        <f t="shared" si="33"/>
        <v>0</v>
      </c>
      <c r="J297" s="263"/>
      <c r="K297" s="264">
        <f t="shared" si="34"/>
        <v>0</v>
      </c>
      <c r="O297" s="256">
        <v>2</v>
      </c>
      <c r="AA297" s="231">
        <v>8</v>
      </c>
      <c r="AB297" s="231">
        <v>0</v>
      </c>
      <c r="AC297" s="231">
        <v>3</v>
      </c>
      <c r="AZ297" s="231">
        <v>1</v>
      </c>
      <c r="BA297" s="231">
        <f t="shared" si="35"/>
        <v>0</v>
      </c>
      <c r="BB297" s="231">
        <f t="shared" si="36"/>
        <v>0</v>
      </c>
      <c r="BC297" s="231">
        <f t="shared" si="37"/>
        <v>0</v>
      </c>
      <c r="BD297" s="231">
        <f t="shared" si="38"/>
        <v>0</v>
      </c>
      <c r="BE297" s="231">
        <f t="shared" si="39"/>
        <v>0</v>
      </c>
      <c r="CA297" s="256">
        <v>8</v>
      </c>
      <c r="CB297" s="256">
        <v>0</v>
      </c>
    </row>
    <row r="298" spans="1:80" x14ac:dyDescent="0.2">
      <c r="A298" s="257">
        <v>146</v>
      </c>
      <c r="B298" s="258" t="s">
        <v>574</v>
      </c>
      <c r="C298" s="259" t="s">
        <v>575</v>
      </c>
      <c r="D298" s="260" t="s">
        <v>131</v>
      </c>
      <c r="E298" s="261">
        <v>240.55750800000001</v>
      </c>
      <c r="F298" s="261">
        <v>0</v>
      </c>
      <c r="G298" s="262">
        <f t="shared" si="32"/>
        <v>0</v>
      </c>
      <c r="H298" s="263">
        <v>0</v>
      </c>
      <c r="I298" s="264">
        <f t="shared" si="33"/>
        <v>0</v>
      </c>
      <c r="J298" s="263"/>
      <c r="K298" s="264">
        <f t="shared" si="34"/>
        <v>0</v>
      </c>
      <c r="O298" s="256">
        <v>2</v>
      </c>
      <c r="AA298" s="231">
        <v>8</v>
      </c>
      <c r="AB298" s="231">
        <v>0</v>
      </c>
      <c r="AC298" s="231">
        <v>3</v>
      </c>
      <c r="AZ298" s="231">
        <v>1</v>
      </c>
      <c r="BA298" s="231">
        <f t="shared" si="35"/>
        <v>0</v>
      </c>
      <c r="BB298" s="231">
        <f t="shared" si="36"/>
        <v>0</v>
      </c>
      <c r="BC298" s="231">
        <f t="shared" si="37"/>
        <v>0</v>
      </c>
      <c r="BD298" s="231">
        <f t="shared" si="38"/>
        <v>0</v>
      </c>
      <c r="BE298" s="231">
        <f t="shared" si="39"/>
        <v>0</v>
      </c>
      <c r="CA298" s="256">
        <v>8</v>
      </c>
      <c r="CB298" s="256">
        <v>0</v>
      </c>
    </row>
    <row r="299" spans="1:80" x14ac:dyDescent="0.2">
      <c r="A299" s="257">
        <v>147</v>
      </c>
      <c r="B299" s="258" t="s">
        <v>576</v>
      </c>
      <c r="C299" s="259" t="s">
        <v>577</v>
      </c>
      <c r="D299" s="260" t="s">
        <v>131</v>
      </c>
      <c r="E299" s="261">
        <v>13.364305999999999</v>
      </c>
      <c r="F299" s="261">
        <v>0</v>
      </c>
      <c r="G299" s="262">
        <f t="shared" si="32"/>
        <v>0</v>
      </c>
      <c r="H299" s="263">
        <v>0</v>
      </c>
      <c r="I299" s="264">
        <f t="shared" si="33"/>
        <v>0</v>
      </c>
      <c r="J299" s="263"/>
      <c r="K299" s="264">
        <f t="shared" si="34"/>
        <v>0</v>
      </c>
      <c r="O299" s="256">
        <v>2</v>
      </c>
      <c r="AA299" s="231">
        <v>8</v>
      </c>
      <c r="AB299" s="231">
        <v>0</v>
      </c>
      <c r="AC299" s="231">
        <v>3</v>
      </c>
      <c r="AZ299" s="231">
        <v>1</v>
      </c>
      <c r="BA299" s="231">
        <f t="shared" si="35"/>
        <v>0</v>
      </c>
      <c r="BB299" s="231">
        <f t="shared" si="36"/>
        <v>0</v>
      </c>
      <c r="BC299" s="231">
        <f t="shared" si="37"/>
        <v>0</v>
      </c>
      <c r="BD299" s="231">
        <f t="shared" si="38"/>
        <v>0</v>
      </c>
      <c r="BE299" s="231">
        <f t="shared" si="39"/>
        <v>0</v>
      </c>
      <c r="CA299" s="256">
        <v>8</v>
      </c>
      <c r="CB299" s="256">
        <v>0</v>
      </c>
    </row>
    <row r="300" spans="1:80" x14ac:dyDescent="0.2">
      <c r="A300" s="257">
        <v>148</v>
      </c>
      <c r="B300" s="258" t="s">
        <v>578</v>
      </c>
      <c r="C300" s="259" t="s">
        <v>579</v>
      </c>
      <c r="D300" s="260" t="s">
        <v>131</v>
      </c>
      <c r="E300" s="261">
        <v>13.364305999999999</v>
      </c>
      <c r="F300" s="261">
        <v>0</v>
      </c>
      <c r="G300" s="262">
        <f t="shared" si="32"/>
        <v>0</v>
      </c>
      <c r="H300" s="263">
        <v>0</v>
      </c>
      <c r="I300" s="264">
        <f t="shared" si="33"/>
        <v>0</v>
      </c>
      <c r="J300" s="263"/>
      <c r="K300" s="264">
        <f t="shared" si="34"/>
        <v>0</v>
      </c>
      <c r="O300" s="256">
        <v>2</v>
      </c>
      <c r="AA300" s="231">
        <v>8</v>
      </c>
      <c r="AB300" s="231">
        <v>0</v>
      </c>
      <c r="AC300" s="231">
        <v>3</v>
      </c>
      <c r="AZ300" s="231">
        <v>1</v>
      </c>
      <c r="BA300" s="231">
        <f t="shared" si="35"/>
        <v>0</v>
      </c>
      <c r="BB300" s="231">
        <f t="shared" si="36"/>
        <v>0</v>
      </c>
      <c r="BC300" s="231">
        <f t="shared" si="37"/>
        <v>0</v>
      </c>
      <c r="BD300" s="231">
        <f t="shared" si="38"/>
        <v>0</v>
      </c>
      <c r="BE300" s="231">
        <f t="shared" si="39"/>
        <v>0</v>
      </c>
      <c r="CA300" s="256">
        <v>8</v>
      </c>
      <c r="CB300" s="256">
        <v>0</v>
      </c>
    </row>
    <row r="301" spans="1:80" x14ac:dyDescent="0.2">
      <c r="A301" s="257">
        <v>149</v>
      </c>
      <c r="B301" s="258" t="s">
        <v>580</v>
      </c>
      <c r="C301" s="259" t="s">
        <v>581</v>
      </c>
      <c r="D301" s="260" t="s">
        <v>131</v>
      </c>
      <c r="E301" s="261">
        <v>13.364305999999999</v>
      </c>
      <c r="F301" s="261">
        <v>0</v>
      </c>
      <c r="G301" s="262">
        <f t="shared" si="32"/>
        <v>0</v>
      </c>
      <c r="H301" s="263">
        <v>0</v>
      </c>
      <c r="I301" s="264">
        <f t="shared" si="33"/>
        <v>0</v>
      </c>
      <c r="J301" s="263"/>
      <c r="K301" s="264">
        <f t="shared" si="34"/>
        <v>0</v>
      </c>
      <c r="O301" s="256">
        <v>2</v>
      </c>
      <c r="AA301" s="231">
        <v>8</v>
      </c>
      <c r="AB301" s="231">
        <v>1</v>
      </c>
      <c r="AC301" s="231">
        <v>3</v>
      </c>
      <c r="AZ301" s="231">
        <v>1</v>
      </c>
      <c r="BA301" s="231">
        <f t="shared" si="35"/>
        <v>0</v>
      </c>
      <c r="BB301" s="231">
        <f t="shared" si="36"/>
        <v>0</v>
      </c>
      <c r="BC301" s="231">
        <f t="shared" si="37"/>
        <v>0</v>
      </c>
      <c r="BD301" s="231">
        <f t="shared" si="38"/>
        <v>0</v>
      </c>
      <c r="BE301" s="231">
        <f t="shared" si="39"/>
        <v>0</v>
      </c>
      <c r="CA301" s="256">
        <v>8</v>
      </c>
      <c r="CB301" s="256">
        <v>1</v>
      </c>
    </row>
    <row r="302" spans="1:80" x14ac:dyDescent="0.2">
      <c r="A302" s="275"/>
      <c r="B302" s="276" t="s">
        <v>100</v>
      </c>
      <c r="C302" s="277" t="s">
        <v>567</v>
      </c>
      <c r="D302" s="278"/>
      <c r="E302" s="279"/>
      <c r="F302" s="280"/>
      <c r="G302" s="281">
        <f>SUM(G294:G301)</f>
        <v>0</v>
      </c>
      <c r="H302" s="282"/>
      <c r="I302" s="283">
        <f>SUM(I294:I301)</f>
        <v>0</v>
      </c>
      <c r="J302" s="282"/>
      <c r="K302" s="283">
        <f>SUM(K294:K301)</f>
        <v>0</v>
      </c>
      <c r="O302" s="256">
        <v>4</v>
      </c>
      <c r="BA302" s="284">
        <f>SUM(BA294:BA301)</f>
        <v>0</v>
      </c>
      <c r="BB302" s="284">
        <f>SUM(BB294:BB301)</f>
        <v>0</v>
      </c>
      <c r="BC302" s="284">
        <f>SUM(BC294:BC301)</f>
        <v>0</v>
      </c>
      <c r="BD302" s="284">
        <f>SUM(BD294:BD301)</f>
        <v>0</v>
      </c>
      <c r="BE302" s="284">
        <f>SUM(BE294:BE301)</f>
        <v>0</v>
      </c>
    </row>
    <row r="303" spans="1:80" x14ac:dyDescent="0.2">
      <c r="E303" s="231"/>
    </row>
    <row r="304" spans="1:80" x14ac:dyDescent="0.2">
      <c r="E304" s="231"/>
    </row>
    <row r="305" spans="5:5" x14ac:dyDescent="0.2">
      <c r="E305" s="231"/>
    </row>
    <row r="306" spans="5:5" x14ac:dyDescent="0.2">
      <c r="E306" s="231"/>
    </row>
    <row r="307" spans="5:5" x14ac:dyDescent="0.2">
      <c r="E307" s="231"/>
    </row>
    <row r="308" spans="5:5" x14ac:dyDescent="0.2">
      <c r="E308" s="231"/>
    </row>
    <row r="309" spans="5:5" x14ac:dyDescent="0.2">
      <c r="E309" s="231"/>
    </row>
    <row r="310" spans="5:5" x14ac:dyDescent="0.2">
      <c r="E310" s="231"/>
    </row>
    <row r="311" spans="5:5" x14ac:dyDescent="0.2">
      <c r="E311" s="231"/>
    </row>
    <row r="312" spans="5:5" x14ac:dyDescent="0.2">
      <c r="E312" s="231"/>
    </row>
    <row r="313" spans="5:5" x14ac:dyDescent="0.2">
      <c r="E313" s="231"/>
    </row>
    <row r="314" spans="5:5" x14ac:dyDescent="0.2">
      <c r="E314" s="231"/>
    </row>
    <row r="315" spans="5:5" x14ac:dyDescent="0.2">
      <c r="E315" s="231"/>
    </row>
    <row r="316" spans="5:5" x14ac:dyDescent="0.2">
      <c r="E316" s="231"/>
    </row>
    <row r="317" spans="5:5" x14ac:dyDescent="0.2">
      <c r="E317" s="231"/>
    </row>
    <row r="318" spans="5:5" x14ac:dyDescent="0.2">
      <c r="E318" s="231"/>
    </row>
    <row r="319" spans="5:5" x14ac:dyDescent="0.2">
      <c r="E319" s="231"/>
    </row>
    <row r="320" spans="5:5" x14ac:dyDescent="0.2">
      <c r="E320" s="231"/>
    </row>
    <row r="321" spans="1:7" x14ac:dyDescent="0.2">
      <c r="E321" s="231"/>
    </row>
    <row r="322" spans="1:7" x14ac:dyDescent="0.2">
      <c r="E322" s="231"/>
    </row>
    <row r="323" spans="1:7" x14ac:dyDescent="0.2">
      <c r="E323" s="231"/>
    </row>
    <row r="324" spans="1:7" x14ac:dyDescent="0.2">
      <c r="E324" s="231"/>
    </row>
    <row r="325" spans="1:7" x14ac:dyDescent="0.2">
      <c r="E325" s="231"/>
    </row>
    <row r="326" spans="1:7" x14ac:dyDescent="0.2">
      <c r="A326" s="274"/>
      <c r="B326" s="274"/>
      <c r="C326" s="274"/>
      <c r="D326" s="274"/>
      <c r="E326" s="274"/>
      <c r="F326" s="274"/>
      <c r="G326" s="274"/>
    </row>
    <row r="327" spans="1:7" x14ac:dyDescent="0.2">
      <c r="A327" s="274"/>
      <c r="B327" s="274"/>
      <c r="C327" s="274"/>
      <c r="D327" s="274"/>
      <c r="E327" s="274"/>
      <c r="F327" s="274"/>
      <c r="G327" s="274"/>
    </row>
    <row r="328" spans="1:7" x14ac:dyDescent="0.2">
      <c r="A328" s="274"/>
      <c r="B328" s="274"/>
      <c r="C328" s="274"/>
      <c r="D328" s="274"/>
      <c r="E328" s="274"/>
      <c r="F328" s="274"/>
      <c r="G328" s="274"/>
    </row>
    <row r="329" spans="1:7" x14ac:dyDescent="0.2">
      <c r="A329" s="274"/>
      <c r="B329" s="274"/>
      <c r="C329" s="274"/>
      <c r="D329" s="274"/>
      <c r="E329" s="274"/>
      <c r="F329" s="274"/>
      <c r="G329" s="274"/>
    </row>
    <row r="330" spans="1:7" x14ac:dyDescent="0.2">
      <c r="E330" s="231"/>
    </row>
    <row r="331" spans="1:7" x14ac:dyDescent="0.2">
      <c r="E331" s="231"/>
    </row>
    <row r="332" spans="1:7" x14ac:dyDescent="0.2">
      <c r="E332" s="231"/>
    </row>
    <row r="333" spans="1:7" x14ac:dyDescent="0.2">
      <c r="E333" s="231"/>
    </row>
    <row r="334" spans="1:7" x14ac:dyDescent="0.2">
      <c r="E334" s="231"/>
    </row>
    <row r="335" spans="1:7" x14ac:dyDescent="0.2">
      <c r="E335" s="231"/>
    </row>
    <row r="336" spans="1:7" x14ac:dyDescent="0.2">
      <c r="E336" s="231"/>
    </row>
    <row r="337" spans="5:5" x14ac:dyDescent="0.2">
      <c r="E337" s="231"/>
    </row>
    <row r="338" spans="5:5" x14ac:dyDescent="0.2">
      <c r="E338" s="231"/>
    </row>
    <row r="339" spans="5:5" x14ac:dyDescent="0.2">
      <c r="E339" s="231"/>
    </row>
    <row r="340" spans="5:5" x14ac:dyDescent="0.2">
      <c r="E340" s="231"/>
    </row>
    <row r="341" spans="5:5" x14ac:dyDescent="0.2">
      <c r="E341" s="231"/>
    </row>
    <row r="342" spans="5:5" x14ac:dyDescent="0.2">
      <c r="E342" s="231"/>
    </row>
    <row r="343" spans="5:5" x14ac:dyDescent="0.2">
      <c r="E343" s="231"/>
    </row>
    <row r="344" spans="5:5" x14ac:dyDescent="0.2">
      <c r="E344" s="231"/>
    </row>
    <row r="345" spans="5:5" x14ac:dyDescent="0.2">
      <c r="E345" s="231"/>
    </row>
    <row r="346" spans="5:5" x14ac:dyDescent="0.2">
      <c r="E346" s="231"/>
    </row>
    <row r="347" spans="5:5" x14ac:dyDescent="0.2">
      <c r="E347" s="231"/>
    </row>
    <row r="348" spans="5:5" x14ac:dyDescent="0.2">
      <c r="E348" s="231"/>
    </row>
    <row r="349" spans="5:5" x14ac:dyDescent="0.2">
      <c r="E349" s="231"/>
    </row>
    <row r="350" spans="5:5" x14ac:dyDescent="0.2">
      <c r="E350" s="231"/>
    </row>
    <row r="351" spans="5:5" x14ac:dyDescent="0.2">
      <c r="E351" s="231"/>
    </row>
    <row r="352" spans="5:5" x14ac:dyDescent="0.2">
      <c r="E352" s="231"/>
    </row>
    <row r="353" spans="1:7" x14ac:dyDescent="0.2">
      <c r="E353" s="231"/>
    </row>
    <row r="354" spans="1:7" x14ac:dyDescent="0.2">
      <c r="E354" s="231"/>
    </row>
    <row r="355" spans="1:7" x14ac:dyDescent="0.2">
      <c r="E355" s="231"/>
    </row>
    <row r="356" spans="1:7" x14ac:dyDescent="0.2">
      <c r="E356" s="231"/>
    </row>
    <row r="357" spans="1:7" x14ac:dyDescent="0.2">
      <c r="E357" s="231"/>
    </row>
    <row r="358" spans="1:7" x14ac:dyDescent="0.2">
      <c r="E358" s="231"/>
    </row>
    <row r="359" spans="1:7" x14ac:dyDescent="0.2">
      <c r="E359" s="231"/>
    </row>
    <row r="360" spans="1:7" x14ac:dyDescent="0.2">
      <c r="E360" s="231"/>
    </row>
    <row r="361" spans="1:7" x14ac:dyDescent="0.2">
      <c r="A361" s="285"/>
      <c r="B361" s="285"/>
    </row>
    <row r="362" spans="1:7" x14ac:dyDescent="0.2">
      <c r="A362" s="274"/>
      <c r="B362" s="274"/>
      <c r="C362" s="286"/>
      <c r="D362" s="286"/>
      <c r="E362" s="287"/>
      <c r="F362" s="286"/>
      <c r="G362" s="288"/>
    </row>
    <row r="363" spans="1:7" x14ac:dyDescent="0.2">
      <c r="A363" s="289"/>
      <c r="B363" s="289"/>
      <c r="C363" s="274"/>
      <c r="D363" s="274"/>
      <c r="E363" s="290"/>
      <c r="F363" s="274"/>
      <c r="G363" s="274"/>
    </row>
    <row r="364" spans="1:7" x14ac:dyDescent="0.2">
      <c r="A364" s="274"/>
      <c r="B364" s="274"/>
      <c r="C364" s="274"/>
      <c r="D364" s="274"/>
      <c r="E364" s="290"/>
      <c r="F364" s="274"/>
      <c r="G364" s="274"/>
    </row>
    <row r="365" spans="1:7" x14ac:dyDescent="0.2">
      <c r="A365" s="274"/>
      <c r="B365" s="274"/>
      <c r="C365" s="274"/>
      <c r="D365" s="274"/>
      <c r="E365" s="290"/>
      <c r="F365" s="274"/>
      <c r="G365" s="274"/>
    </row>
    <row r="366" spans="1:7" x14ac:dyDescent="0.2">
      <c r="A366" s="274"/>
      <c r="B366" s="274"/>
      <c r="C366" s="274"/>
      <c r="D366" s="274"/>
      <c r="E366" s="290"/>
      <c r="F366" s="274"/>
      <c r="G366" s="274"/>
    </row>
    <row r="367" spans="1:7" x14ac:dyDescent="0.2">
      <c r="A367" s="274"/>
      <c r="B367" s="274"/>
      <c r="C367" s="274"/>
      <c r="D367" s="274"/>
      <c r="E367" s="290"/>
      <c r="F367" s="274"/>
      <c r="G367" s="274"/>
    </row>
    <row r="368" spans="1:7" x14ac:dyDescent="0.2">
      <c r="A368" s="274"/>
      <c r="B368" s="274"/>
      <c r="C368" s="274"/>
      <c r="D368" s="274"/>
      <c r="E368" s="290"/>
      <c r="F368" s="274"/>
      <c r="G368" s="274"/>
    </row>
    <row r="369" spans="1:7" x14ac:dyDescent="0.2">
      <c r="A369" s="274"/>
      <c r="B369" s="274"/>
      <c r="C369" s="274"/>
      <c r="D369" s="274"/>
      <c r="E369" s="290"/>
      <c r="F369" s="274"/>
      <c r="G369" s="274"/>
    </row>
    <row r="370" spans="1:7" x14ac:dyDescent="0.2">
      <c r="A370" s="274"/>
      <c r="B370" s="274"/>
      <c r="C370" s="274"/>
      <c r="D370" s="274"/>
      <c r="E370" s="290"/>
      <c r="F370" s="274"/>
      <c r="G370" s="274"/>
    </row>
    <row r="371" spans="1:7" x14ac:dyDescent="0.2">
      <c r="A371" s="274"/>
      <c r="B371" s="274"/>
      <c r="C371" s="274"/>
      <c r="D371" s="274"/>
      <c r="E371" s="290"/>
      <c r="F371" s="274"/>
      <c r="G371" s="274"/>
    </row>
    <row r="372" spans="1:7" x14ac:dyDescent="0.2">
      <c r="A372" s="274"/>
      <c r="B372" s="274"/>
      <c r="C372" s="274"/>
      <c r="D372" s="274"/>
      <c r="E372" s="290"/>
      <c r="F372" s="274"/>
      <c r="G372" s="274"/>
    </row>
    <row r="373" spans="1:7" x14ac:dyDescent="0.2">
      <c r="A373" s="274"/>
      <c r="B373" s="274"/>
      <c r="C373" s="274"/>
      <c r="D373" s="274"/>
      <c r="E373" s="290"/>
      <c r="F373" s="274"/>
      <c r="G373" s="274"/>
    </row>
    <row r="374" spans="1:7" x14ac:dyDescent="0.2">
      <c r="A374" s="274"/>
      <c r="B374" s="274"/>
      <c r="C374" s="274"/>
      <c r="D374" s="274"/>
      <c r="E374" s="290"/>
      <c r="F374" s="274"/>
      <c r="G374" s="274"/>
    </row>
    <row r="375" spans="1:7" x14ac:dyDescent="0.2">
      <c r="A375" s="274"/>
      <c r="B375" s="274"/>
      <c r="C375" s="274"/>
      <c r="D375" s="274"/>
      <c r="E375" s="290"/>
      <c r="F375" s="274"/>
      <c r="G375" s="274"/>
    </row>
  </sheetData>
  <mergeCells count="101">
    <mergeCell ref="C15:D15"/>
    <mergeCell ref="C19:D19"/>
    <mergeCell ref="C21:D21"/>
    <mergeCell ref="C23:D23"/>
    <mergeCell ref="C24:D24"/>
    <mergeCell ref="C26:D26"/>
    <mergeCell ref="C28:D28"/>
    <mergeCell ref="A1:G1"/>
    <mergeCell ref="A3:B3"/>
    <mergeCell ref="A4:B4"/>
    <mergeCell ref="E4:G4"/>
    <mergeCell ref="C9:D9"/>
    <mergeCell ref="C11:D11"/>
    <mergeCell ref="C63:D63"/>
    <mergeCell ref="C65:D65"/>
    <mergeCell ref="C67:D67"/>
    <mergeCell ref="C69:D69"/>
    <mergeCell ref="C46:D46"/>
    <mergeCell ref="C54:G54"/>
    <mergeCell ref="C59:G59"/>
    <mergeCell ref="C33:D33"/>
    <mergeCell ref="C35:D35"/>
    <mergeCell ref="C37:D37"/>
    <mergeCell ref="C38:D38"/>
    <mergeCell ref="C39:D39"/>
    <mergeCell ref="C41:D41"/>
    <mergeCell ref="C42:D42"/>
    <mergeCell ref="C98:D98"/>
    <mergeCell ref="C101:D101"/>
    <mergeCell ref="C107:D107"/>
    <mergeCell ref="C89:G89"/>
    <mergeCell ref="C92:G92"/>
    <mergeCell ref="C93:D93"/>
    <mergeCell ref="C77:D77"/>
    <mergeCell ref="C78:D78"/>
    <mergeCell ref="C82:D82"/>
    <mergeCell ref="C125:D125"/>
    <mergeCell ref="C126:D126"/>
    <mergeCell ref="C128:D128"/>
    <mergeCell ref="C130:D130"/>
    <mergeCell ref="C133:D133"/>
    <mergeCell ref="C135:D135"/>
    <mergeCell ref="C112:D112"/>
    <mergeCell ref="C113:D113"/>
    <mergeCell ref="C115:D115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56:G156"/>
    <mergeCell ref="C163:G163"/>
    <mergeCell ref="C171:D171"/>
    <mergeCell ref="C220:D220"/>
    <mergeCell ref="C224:G224"/>
    <mergeCell ref="C225:D225"/>
    <mergeCell ref="C187:G187"/>
    <mergeCell ref="C188:G188"/>
    <mergeCell ref="C189:G189"/>
    <mergeCell ref="C190:G190"/>
    <mergeCell ref="C194:G194"/>
    <mergeCell ref="C205:G205"/>
    <mergeCell ref="C210:G210"/>
    <mergeCell ref="C213:G213"/>
    <mergeCell ref="C242:D242"/>
    <mergeCell ref="C247:D247"/>
    <mergeCell ref="C249:G249"/>
    <mergeCell ref="C251:D251"/>
    <mergeCell ref="C253:G253"/>
    <mergeCell ref="C254:D254"/>
    <mergeCell ref="C230:D230"/>
    <mergeCell ref="C234:D234"/>
    <mergeCell ref="C237:D237"/>
    <mergeCell ref="C269:G269"/>
    <mergeCell ref="C271:G271"/>
    <mergeCell ref="C272:G272"/>
    <mergeCell ref="C273:G273"/>
    <mergeCell ref="C274:G274"/>
    <mergeCell ref="C275:G275"/>
    <mergeCell ref="C276:G276"/>
    <mergeCell ref="C277:G277"/>
    <mergeCell ref="C262:D262"/>
    <mergeCell ref="C263:D263"/>
    <mergeCell ref="C264:D264"/>
    <mergeCell ref="C291:G291"/>
    <mergeCell ref="C292:G292"/>
    <mergeCell ref="C285:G285"/>
    <mergeCell ref="C286:G286"/>
    <mergeCell ref="C287:G287"/>
    <mergeCell ref="C288:G288"/>
    <mergeCell ref="C289:G289"/>
    <mergeCell ref="C290:G290"/>
    <mergeCell ref="C278:G278"/>
    <mergeCell ref="C279:D279"/>
    <mergeCell ref="C281:G281"/>
    <mergeCell ref="C282:G282"/>
    <mergeCell ref="C283:G283"/>
    <mergeCell ref="C284:G28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28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3" t="s">
        <v>101</v>
      </c>
      <c r="B1" s="94"/>
      <c r="C1" s="94"/>
      <c r="D1" s="94"/>
      <c r="E1" s="94"/>
      <c r="F1" s="94"/>
      <c r="G1" s="94"/>
    </row>
    <row r="2" spans="1:57" ht="12.75" customHeight="1" x14ac:dyDescent="0.2">
      <c r="A2" s="95" t="s">
        <v>32</v>
      </c>
      <c r="B2" s="96"/>
      <c r="C2" s="97">
        <v>2015200005</v>
      </c>
      <c r="D2" s="97" t="s">
        <v>592</v>
      </c>
      <c r="E2" s="96"/>
      <c r="F2" s="98" t="s">
        <v>33</v>
      </c>
      <c r="G2" s="99"/>
    </row>
    <row r="3" spans="1:57" ht="3" hidden="1" customHeight="1" x14ac:dyDescent="0.2">
      <c r="A3" s="100"/>
      <c r="B3" s="101"/>
      <c r="C3" s="102"/>
      <c r="D3" s="102"/>
      <c r="E3" s="101"/>
      <c r="F3" s="103"/>
      <c r="G3" s="104"/>
    </row>
    <row r="4" spans="1:57" ht="12" customHeight="1" x14ac:dyDescent="0.2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57" ht="12.95" customHeight="1" x14ac:dyDescent="0.2">
      <c r="A5" s="107" t="s">
        <v>591</v>
      </c>
      <c r="B5" s="108"/>
      <c r="C5" s="109" t="s">
        <v>592</v>
      </c>
      <c r="D5" s="110"/>
      <c r="E5" s="111"/>
      <c r="F5" s="103" t="s">
        <v>36</v>
      </c>
      <c r="G5" s="104"/>
    </row>
    <row r="6" spans="1:57" ht="12.95" customHeight="1" x14ac:dyDescent="0.2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57" ht="12.95" customHeight="1" x14ac:dyDescent="0.2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57" x14ac:dyDescent="0.2">
      <c r="A8" s="120" t="s">
        <v>40</v>
      </c>
      <c r="B8" s="103"/>
      <c r="C8" s="309"/>
      <c r="D8" s="309"/>
      <c r="E8" s="310"/>
      <c r="F8" s="121" t="s">
        <v>41</v>
      </c>
      <c r="G8" s="122"/>
      <c r="H8" s="123"/>
      <c r="I8" s="124"/>
    </row>
    <row r="9" spans="1:57" x14ac:dyDescent="0.2">
      <c r="A9" s="120" t="s">
        <v>42</v>
      </c>
      <c r="B9" s="103"/>
      <c r="C9" s="309"/>
      <c r="D9" s="309"/>
      <c r="E9" s="310"/>
      <c r="F9" s="103"/>
      <c r="G9" s="125"/>
      <c r="H9" s="126"/>
    </row>
    <row r="10" spans="1:57" x14ac:dyDescent="0.2">
      <c r="A10" s="120" t="s">
        <v>43</v>
      </c>
      <c r="B10" s="103"/>
      <c r="C10" s="309"/>
      <c r="D10" s="309"/>
      <c r="E10" s="309"/>
      <c r="F10" s="127"/>
      <c r="G10" s="128"/>
      <c r="H10" s="129"/>
    </row>
    <row r="11" spans="1:57" ht="13.5" customHeight="1" x14ac:dyDescent="0.2">
      <c r="A11" s="120" t="s">
        <v>44</v>
      </c>
      <c r="B11" s="103"/>
      <c r="C11" s="309"/>
      <c r="D11" s="309"/>
      <c r="E11" s="309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57" ht="12.75" customHeight="1" x14ac:dyDescent="0.2">
      <c r="A12" s="133" t="s">
        <v>46</v>
      </c>
      <c r="B12" s="101"/>
      <c r="C12" s="311"/>
      <c r="D12" s="311"/>
      <c r="E12" s="311"/>
      <c r="F12" s="134" t="s">
        <v>47</v>
      </c>
      <c r="G12" s="135"/>
      <c r="H12" s="126"/>
    </row>
    <row r="13" spans="1:57" ht="28.5" customHeight="1" thickBot="1" x14ac:dyDescent="0.25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57" ht="17.25" customHeight="1" thickBot="1" x14ac:dyDescent="0.25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57" ht="15.95" customHeight="1" x14ac:dyDescent="0.2">
      <c r="A15" s="145"/>
      <c r="B15" s="146" t="s">
        <v>51</v>
      </c>
      <c r="C15" s="147">
        <f>'SO02 2015200005 Rek'!E27</f>
        <v>0</v>
      </c>
      <c r="D15" s="148" t="str">
        <f>'SO02 2015200005 Rek'!A32</f>
        <v>Ztížené výrobní podmínky</v>
      </c>
      <c r="E15" s="149"/>
      <c r="F15" s="150"/>
      <c r="G15" s="147">
        <f>'SO02 2015200005 Rek'!I32</f>
        <v>0</v>
      </c>
    </row>
    <row r="16" spans="1:57" ht="15.95" customHeight="1" x14ac:dyDescent="0.2">
      <c r="A16" s="145" t="s">
        <v>52</v>
      </c>
      <c r="B16" s="146" t="s">
        <v>53</v>
      </c>
      <c r="C16" s="147">
        <f>'SO02 2015200005 Rek'!F27</f>
        <v>0</v>
      </c>
      <c r="D16" s="100" t="str">
        <f>'SO02 2015200005 Rek'!A33</f>
        <v>Oborová přirážka</v>
      </c>
      <c r="E16" s="151"/>
      <c r="F16" s="152"/>
      <c r="G16" s="147">
        <f>'SO02 2015200005 Rek'!I33</f>
        <v>0</v>
      </c>
    </row>
    <row r="17" spans="1:7" ht="15.95" customHeight="1" x14ac:dyDescent="0.2">
      <c r="A17" s="145" t="s">
        <v>54</v>
      </c>
      <c r="B17" s="146" t="s">
        <v>55</v>
      </c>
      <c r="C17" s="147">
        <f>'SO02 2015200005 Rek'!H27</f>
        <v>0</v>
      </c>
      <c r="D17" s="100" t="str">
        <f>'SO02 2015200005 Rek'!A34</f>
        <v>Přesun stavebních kapacit</v>
      </c>
      <c r="E17" s="151"/>
      <c r="F17" s="152"/>
      <c r="G17" s="147">
        <f>'SO02 2015200005 Rek'!I34</f>
        <v>0</v>
      </c>
    </row>
    <row r="18" spans="1:7" ht="15.95" customHeight="1" x14ac:dyDescent="0.2">
      <c r="A18" s="153" t="s">
        <v>56</v>
      </c>
      <c r="B18" s="154" t="s">
        <v>57</v>
      </c>
      <c r="C18" s="147">
        <f>'SO02 2015200005 Rek'!G27</f>
        <v>0</v>
      </c>
      <c r="D18" s="100" t="str">
        <f>'SO02 2015200005 Rek'!A35</f>
        <v>Mimostaveništní doprava</v>
      </c>
      <c r="E18" s="151"/>
      <c r="F18" s="152"/>
      <c r="G18" s="147">
        <f>'SO02 2015200005 Rek'!I35</f>
        <v>0</v>
      </c>
    </row>
    <row r="19" spans="1:7" ht="15.95" customHeight="1" x14ac:dyDescent="0.2">
      <c r="A19" s="155" t="s">
        <v>58</v>
      </c>
      <c r="B19" s="146"/>
      <c r="C19" s="147">
        <f>SUM(C15:C18)</f>
        <v>0</v>
      </c>
      <c r="D19" s="100" t="str">
        <f>'SO02 2015200005 Rek'!A36</f>
        <v>Zařízení staveniště</v>
      </c>
      <c r="E19" s="151"/>
      <c r="F19" s="152"/>
      <c r="G19" s="147">
        <f>'SO02 2015200005 Rek'!I36</f>
        <v>0</v>
      </c>
    </row>
    <row r="20" spans="1:7" ht="15.95" customHeight="1" x14ac:dyDescent="0.2">
      <c r="A20" s="155"/>
      <c r="B20" s="146"/>
      <c r="C20" s="147"/>
      <c r="D20" s="100" t="str">
        <f>'SO02 2015200005 Rek'!A37</f>
        <v>Provoz investora</v>
      </c>
      <c r="E20" s="151"/>
      <c r="F20" s="152"/>
      <c r="G20" s="147">
        <f>'SO02 2015200005 Rek'!I37</f>
        <v>0</v>
      </c>
    </row>
    <row r="21" spans="1:7" ht="15.95" customHeight="1" x14ac:dyDescent="0.2">
      <c r="A21" s="155" t="s">
        <v>29</v>
      </c>
      <c r="B21" s="146"/>
      <c r="C21" s="147">
        <f>'SO02 2015200005 Rek'!I27</f>
        <v>0</v>
      </c>
      <c r="D21" s="100" t="str">
        <f>'SO02 2015200005 Rek'!A38</f>
        <v>Kompletační činnost (IČD)</v>
      </c>
      <c r="E21" s="151"/>
      <c r="F21" s="152"/>
      <c r="G21" s="147">
        <f>'SO02 2015200005 Rek'!I38</f>
        <v>0</v>
      </c>
    </row>
    <row r="22" spans="1:7" ht="15.95" customHeight="1" x14ac:dyDescent="0.2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95" customHeight="1" thickBot="1" x14ac:dyDescent="0.25">
      <c r="A23" s="312" t="s">
        <v>61</v>
      </c>
      <c r="B23" s="313"/>
      <c r="C23" s="157">
        <f>C22+G23</f>
        <v>0</v>
      </c>
      <c r="D23" s="158" t="s">
        <v>62</v>
      </c>
      <c r="E23" s="159"/>
      <c r="F23" s="160"/>
      <c r="G23" s="147">
        <f>'SO02 2015200005 Rek'!H40</f>
        <v>0</v>
      </c>
    </row>
    <row r="24" spans="1:7" x14ac:dyDescent="0.2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x14ac:dyDescent="0.2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 x14ac:dyDescent="0.2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x14ac:dyDescent="0.2">
      <c r="A27" s="156"/>
      <c r="B27" s="170"/>
      <c r="C27" s="166"/>
      <c r="D27" s="126"/>
      <c r="F27" s="167"/>
      <c r="G27" s="168"/>
    </row>
    <row r="28" spans="1:7" x14ac:dyDescent="0.2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 x14ac:dyDescent="0.2">
      <c r="A29" s="156"/>
      <c r="B29" s="126"/>
      <c r="C29" s="172"/>
      <c r="D29" s="173"/>
      <c r="E29" s="172"/>
      <c r="F29" s="126"/>
      <c r="G29" s="168"/>
    </row>
    <row r="30" spans="1:7" x14ac:dyDescent="0.2">
      <c r="A30" s="174" t="s">
        <v>11</v>
      </c>
      <c r="B30" s="175"/>
      <c r="C30" s="176">
        <v>21</v>
      </c>
      <c r="D30" s="175" t="s">
        <v>70</v>
      </c>
      <c r="E30" s="177"/>
      <c r="F30" s="304">
        <f>C23-F32</f>
        <v>0</v>
      </c>
      <c r="G30" s="305"/>
    </row>
    <row r="31" spans="1:7" x14ac:dyDescent="0.2">
      <c r="A31" s="174" t="s">
        <v>71</v>
      </c>
      <c r="B31" s="175"/>
      <c r="C31" s="176">
        <f>C30</f>
        <v>21</v>
      </c>
      <c r="D31" s="175" t="s">
        <v>72</v>
      </c>
      <c r="E31" s="177"/>
      <c r="F31" s="304">
        <f>ROUND(PRODUCT(F30,C31/100),0)</f>
        <v>0</v>
      </c>
      <c r="G31" s="305"/>
    </row>
    <row r="32" spans="1:7" x14ac:dyDescent="0.2">
      <c r="A32" s="174" t="s">
        <v>11</v>
      </c>
      <c r="B32" s="175"/>
      <c r="C32" s="176">
        <v>0</v>
      </c>
      <c r="D32" s="175" t="s">
        <v>72</v>
      </c>
      <c r="E32" s="177"/>
      <c r="F32" s="304">
        <v>0</v>
      </c>
      <c r="G32" s="305"/>
    </row>
    <row r="33" spans="1:8" x14ac:dyDescent="0.2">
      <c r="A33" s="174" t="s">
        <v>71</v>
      </c>
      <c r="B33" s="178"/>
      <c r="C33" s="179">
        <f>C32</f>
        <v>0</v>
      </c>
      <c r="D33" s="175" t="s">
        <v>72</v>
      </c>
      <c r="E33" s="152"/>
      <c r="F33" s="304">
        <f>ROUND(PRODUCT(F32,C33/100),0)</f>
        <v>0</v>
      </c>
      <c r="G33" s="305"/>
    </row>
    <row r="34" spans="1:8" s="183" customFormat="1" ht="19.5" customHeight="1" thickBot="1" x14ac:dyDescent="0.3">
      <c r="A34" s="180" t="s">
        <v>73</v>
      </c>
      <c r="B34" s="181"/>
      <c r="C34" s="181"/>
      <c r="D34" s="181"/>
      <c r="E34" s="182"/>
      <c r="F34" s="306">
        <f>ROUND(SUM(F30:F33),0)</f>
        <v>0</v>
      </c>
      <c r="G34" s="307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8"/>
      <c r="C37" s="308"/>
      <c r="D37" s="308"/>
      <c r="E37" s="308"/>
      <c r="F37" s="308"/>
      <c r="G37" s="308"/>
      <c r="H37" s="1" t="s">
        <v>1</v>
      </c>
    </row>
    <row r="38" spans="1:8" ht="12.75" customHeight="1" x14ac:dyDescent="0.2">
      <c r="A38" s="184"/>
      <c r="B38" s="308"/>
      <c r="C38" s="308"/>
      <c r="D38" s="308"/>
      <c r="E38" s="308"/>
      <c r="F38" s="308"/>
      <c r="G38" s="308"/>
      <c r="H38" s="1" t="s">
        <v>1</v>
      </c>
    </row>
    <row r="39" spans="1:8" x14ac:dyDescent="0.2">
      <c r="A39" s="184"/>
      <c r="B39" s="308"/>
      <c r="C39" s="308"/>
      <c r="D39" s="308"/>
      <c r="E39" s="308"/>
      <c r="F39" s="308"/>
      <c r="G39" s="308"/>
      <c r="H39" s="1" t="s">
        <v>1</v>
      </c>
    </row>
    <row r="40" spans="1:8" x14ac:dyDescent="0.2">
      <c r="A40" s="184"/>
      <c r="B40" s="308"/>
      <c r="C40" s="308"/>
      <c r="D40" s="308"/>
      <c r="E40" s="308"/>
      <c r="F40" s="308"/>
      <c r="G40" s="308"/>
      <c r="H40" s="1" t="s">
        <v>1</v>
      </c>
    </row>
    <row r="41" spans="1:8" x14ac:dyDescent="0.2">
      <c r="A41" s="184"/>
      <c r="B41" s="308"/>
      <c r="C41" s="308"/>
      <c r="D41" s="308"/>
      <c r="E41" s="308"/>
      <c r="F41" s="308"/>
      <c r="G41" s="308"/>
      <c r="H41" s="1" t="s">
        <v>1</v>
      </c>
    </row>
    <row r="42" spans="1:8" x14ac:dyDescent="0.2">
      <c r="A42" s="184"/>
      <c r="B42" s="308"/>
      <c r="C42" s="308"/>
      <c r="D42" s="308"/>
      <c r="E42" s="308"/>
      <c r="F42" s="308"/>
      <c r="G42" s="308"/>
      <c r="H42" s="1" t="s">
        <v>1</v>
      </c>
    </row>
    <row r="43" spans="1:8" x14ac:dyDescent="0.2">
      <c r="A43" s="184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 x14ac:dyDescent="0.2">
      <c r="A44" s="184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 x14ac:dyDescent="0.2">
      <c r="A45" s="184"/>
      <c r="B45" s="308"/>
      <c r="C45" s="308"/>
      <c r="D45" s="308"/>
      <c r="E45" s="308"/>
      <c r="F45" s="308"/>
      <c r="G45" s="308"/>
      <c r="H45" s="1" t="s">
        <v>1</v>
      </c>
    </row>
    <row r="46" spans="1:8" x14ac:dyDescent="0.2">
      <c r="B46" s="303"/>
      <c r="C46" s="303"/>
      <c r="D46" s="303"/>
      <c r="E46" s="303"/>
      <c r="F46" s="303"/>
      <c r="G46" s="303"/>
    </row>
    <row r="47" spans="1:8" x14ac:dyDescent="0.2">
      <c r="B47" s="303"/>
      <c r="C47" s="303"/>
      <c r="D47" s="303"/>
      <c r="E47" s="303"/>
      <c r="F47" s="303"/>
      <c r="G47" s="303"/>
    </row>
    <row r="48" spans="1:8" x14ac:dyDescent="0.2">
      <c r="B48" s="303"/>
      <c r="C48" s="303"/>
      <c r="D48" s="303"/>
      <c r="E48" s="303"/>
      <c r="F48" s="303"/>
      <c r="G48" s="303"/>
    </row>
    <row r="49" spans="2:7" x14ac:dyDescent="0.2">
      <c r="B49" s="303"/>
      <c r="C49" s="303"/>
      <c r="D49" s="303"/>
      <c r="E49" s="303"/>
      <c r="F49" s="303"/>
      <c r="G49" s="303"/>
    </row>
    <row r="50" spans="2:7" x14ac:dyDescent="0.2">
      <c r="B50" s="303"/>
      <c r="C50" s="303"/>
      <c r="D50" s="303"/>
      <c r="E50" s="303"/>
      <c r="F50" s="303"/>
      <c r="G50" s="303"/>
    </row>
    <row r="51" spans="2:7" x14ac:dyDescent="0.2">
      <c r="B51" s="303"/>
      <c r="C51" s="303"/>
      <c r="D51" s="303"/>
      <c r="E51" s="303"/>
      <c r="F51" s="303"/>
      <c r="G51" s="30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91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14" t="s">
        <v>2</v>
      </c>
      <c r="B1" s="315"/>
      <c r="C1" s="185" t="s">
        <v>105</v>
      </c>
      <c r="D1" s="186"/>
      <c r="E1" s="187"/>
      <c r="F1" s="186"/>
      <c r="G1" s="188" t="s">
        <v>75</v>
      </c>
      <c r="H1" s="189">
        <v>2015200005</v>
      </c>
      <c r="I1" s="190"/>
    </row>
    <row r="2" spans="1:9" ht="13.5" thickBot="1" x14ac:dyDescent="0.25">
      <c r="A2" s="316" t="s">
        <v>76</v>
      </c>
      <c r="B2" s="317"/>
      <c r="C2" s="191" t="s">
        <v>593</v>
      </c>
      <c r="D2" s="192"/>
      <c r="E2" s="193"/>
      <c r="F2" s="192"/>
      <c r="G2" s="318" t="s">
        <v>592</v>
      </c>
      <c r="H2" s="319"/>
      <c r="I2" s="320"/>
    </row>
    <row r="3" spans="1:9" ht="13.5" thickTop="1" x14ac:dyDescent="0.2">
      <c r="F3" s="126"/>
    </row>
    <row r="4" spans="1:9" ht="19.5" customHeight="1" x14ac:dyDescent="0.25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spans="1:9" ht="13.5" thickBot="1" x14ac:dyDescent="0.25"/>
    <row r="6" spans="1:9" s="126" customFormat="1" ht="13.5" thickBot="1" x14ac:dyDescent="0.25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x14ac:dyDescent="0.2">
      <c r="A7" s="291" t="str">
        <f>'SO02 2015200005 Pol'!B7</f>
        <v>3</v>
      </c>
      <c r="B7" s="62" t="str">
        <f>'SO02 2015200005 Pol'!C7</f>
        <v>Svislé a kompletní konstrukce</v>
      </c>
      <c r="D7" s="203"/>
      <c r="E7" s="292">
        <f>'SO02 2015200005 Pol'!BA25</f>
        <v>0</v>
      </c>
      <c r="F7" s="293">
        <f>'SO02 2015200005 Pol'!BB25</f>
        <v>0</v>
      </c>
      <c r="G7" s="293">
        <f>'SO02 2015200005 Pol'!BC25</f>
        <v>0</v>
      </c>
      <c r="H7" s="293">
        <f>'SO02 2015200005 Pol'!BD25</f>
        <v>0</v>
      </c>
      <c r="I7" s="294">
        <f>'SO02 2015200005 Pol'!BE25</f>
        <v>0</v>
      </c>
    </row>
    <row r="8" spans="1:9" s="126" customFormat="1" x14ac:dyDescent="0.2">
      <c r="A8" s="291" t="str">
        <f>'SO02 2015200005 Pol'!B26</f>
        <v>4</v>
      </c>
      <c r="B8" s="62" t="str">
        <f>'SO02 2015200005 Pol'!C26</f>
        <v>Vodorovné konstrukce</v>
      </c>
      <c r="D8" s="203"/>
      <c r="E8" s="292">
        <f>'SO02 2015200005 Pol'!BA34</f>
        <v>0</v>
      </c>
      <c r="F8" s="293">
        <f>'SO02 2015200005 Pol'!BB34</f>
        <v>0</v>
      </c>
      <c r="G8" s="293">
        <f>'SO02 2015200005 Pol'!BC34</f>
        <v>0</v>
      </c>
      <c r="H8" s="293">
        <f>'SO02 2015200005 Pol'!BD34</f>
        <v>0</v>
      </c>
      <c r="I8" s="294">
        <f>'SO02 2015200005 Pol'!BE34</f>
        <v>0</v>
      </c>
    </row>
    <row r="9" spans="1:9" s="126" customFormat="1" x14ac:dyDescent="0.2">
      <c r="A9" s="291" t="str">
        <f>'SO02 2015200005 Pol'!B35</f>
        <v>61</v>
      </c>
      <c r="B9" s="62" t="str">
        <f>'SO02 2015200005 Pol'!C35</f>
        <v>Upravy povrchů vnitřní</v>
      </c>
      <c r="D9" s="203"/>
      <c r="E9" s="292">
        <f>'SO02 2015200005 Pol'!BA49</f>
        <v>0</v>
      </c>
      <c r="F9" s="293">
        <f>'SO02 2015200005 Pol'!BB49</f>
        <v>0</v>
      </c>
      <c r="G9" s="293">
        <f>'SO02 2015200005 Pol'!BC49</f>
        <v>0</v>
      </c>
      <c r="H9" s="293">
        <f>'SO02 2015200005 Pol'!BD49</f>
        <v>0</v>
      </c>
      <c r="I9" s="294">
        <f>'SO02 2015200005 Pol'!BE49</f>
        <v>0</v>
      </c>
    </row>
    <row r="10" spans="1:9" s="126" customFormat="1" x14ac:dyDescent="0.2">
      <c r="A10" s="291" t="str">
        <f>'SO02 2015200005 Pol'!B50</f>
        <v>63</v>
      </c>
      <c r="B10" s="62" t="str">
        <f>'SO02 2015200005 Pol'!C50</f>
        <v>Podlahy a podlahové konstrukce</v>
      </c>
      <c r="D10" s="203"/>
      <c r="E10" s="292">
        <f>'SO02 2015200005 Pol'!BA53</f>
        <v>0</v>
      </c>
      <c r="F10" s="293">
        <f>'SO02 2015200005 Pol'!BB53</f>
        <v>0</v>
      </c>
      <c r="G10" s="293">
        <f>'SO02 2015200005 Pol'!BC53</f>
        <v>0</v>
      </c>
      <c r="H10" s="293">
        <f>'SO02 2015200005 Pol'!BD53</f>
        <v>0</v>
      </c>
      <c r="I10" s="294">
        <f>'SO02 2015200005 Pol'!BE53</f>
        <v>0</v>
      </c>
    </row>
    <row r="11" spans="1:9" s="126" customFormat="1" x14ac:dyDescent="0.2">
      <c r="A11" s="291" t="str">
        <f>'SO02 2015200005 Pol'!B54</f>
        <v>64</v>
      </c>
      <c r="B11" s="62" t="str">
        <f>'SO02 2015200005 Pol'!C54</f>
        <v>Výplně otvorů</v>
      </c>
      <c r="D11" s="203"/>
      <c r="E11" s="292">
        <f>'SO02 2015200005 Pol'!BA58</f>
        <v>0</v>
      </c>
      <c r="F11" s="293">
        <f>'SO02 2015200005 Pol'!BB58</f>
        <v>0</v>
      </c>
      <c r="G11" s="293">
        <f>'SO02 2015200005 Pol'!BC58</f>
        <v>0</v>
      </c>
      <c r="H11" s="293">
        <f>'SO02 2015200005 Pol'!BD58</f>
        <v>0</v>
      </c>
      <c r="I11" s="294">
        <f>'SO02 2015200005 Pol'!BE58</f>
        <v>0</v>
      </c>
    </row>
    <row r="12" spans="1:9" s="126" customFormat="1" x14ac:dyDescent="0.2">
      <c r="A12" s="291" t="str">
        <f>'SO02 2015200005 Pol'!B59</f>
        <v>95</v>
      </c>
      <c r="B12" s="62" t="str">
        <f>'SO02 2015200005 Pol'!C59</f>
        <v>Dokončovací konstrukce na pozemních stavbách</v>
      </c>
      <c r="D12" s="203"/>
      <c r="E12" s="292">
        <f>'SO02 2015200005 Pol'!BA65</f>
        <v>0</v>
      </c>
      <c r="F12" s="293">
        <f>'SO02 2015200005 Pol'!BB65</f>
        <v>0</v>
      </c>
      <c r="G12" s="293">
        <f>'SO02 2015200005 Pol'!BC65</f>
        <v>0</v>
      </c>
      <c r="H12" s="293">
        <f>'SO02 2015200005 Pol'!BD65</f>
        <v>0</v>
      </c>
      <c r="I12" s="294">
        <f>'SO02 2015200005 Pol'!BE65</f>
        <v>0</v>
      </c>
    </row>
    <row r="13" spans="1:9" s="126" customFormat="1" x14ac:dyDescent="0.2">
      <c r="A13" s="291" t="str">
        <f>'SO02 2015200005 Pol'!B66</f>
        <v>96</v>
      </c>
      <c r="B13" s="62" t="str">
        <f>'SO02 2015200005 Pol'!C66</f>
        <v>Bourání konstrukcí</v>
      </c>
      <c r="D13" s="203"/>
      <c r="E13" s="292">
        <f>'SO02 2015200005 Pol'!BA73</f>
        <v>0</v>
      </c>
      <c r="F13" s="293">
        <f>'SO02 2015200005 Pol'!BB73</f>
        <v>0</v>
      </c>
      <c r="G13" s="293">
        <f>'SO02 2015200005 Pol'!BC73</f>
        <v>0</v>
      </c>
      <c r="H13" s="293">
        <f>'SO02 2015200005 Pol'!BD73</f>
        <v>0</v>
      </c>
      <c r="I13" s="294">
        <f>'SO02 2015200005 Pol'!BE73</f>
        <v>0</v>
      </c>
    </row>
    <row r="14" spans="1:9" s="126" customFormat="1" x14ac:dyDescent="0.2">
      <c r="A14" s="291" t="str">
        <f>'SO02 2015200005 Pol'!B74</f>
        <v>97</v>
      </c>
      <c r="B14" s="62" t="str">
        <f>'SO02 2015200005 Pol'!C74</f>
        <v>Prorážení otvorů</v>
      </c>
      <c r="D14" s="203"/>
      <c r="E14" s="292">
        <f>'SO02 2015200005 Pol'!BA77</f>
        <v>0</v>
      </c>
      <c r="F14" s="293">
        <f>'SO02 2015200005 Pol'!BB77</f>
        <v>0</v>
      </c>
      <c r="G14" s="293">
        <f>'SO02 2015200005 Pol'!BC77</f>
        <v>0</v>
      </c>
      <c r="H14" s="293">
        <f>'SO02 2015200005 Pol'!BD77</f>
        <v>0</v>
      </c>
      <c r="I14" s="294">
        <f>'SO02 2015200005 Pol'!BE77</f>
        <v>0</v>
      </c>
    </row>
    <row r="15" spans="1:9" s="126" customFormat="1" x14ac:dyDescent="0.2">
      <c r="A15" s="291" t="str">
        <f>'SO02 2015200005 Pol'!B78</f>
        <v>99</v>
      </c>
      <c r="B15" s="62" t="str">
        <f>'SO02 2015200005 Pol'!C78</f>
        <v>Staveništní přesun hmot</v>
      </c>
      <c r="D15" s="203"/>
      <c r="E15" s="292">
        <f>'SO02 2015200005 Pol'!BA80</f>
        <v>0</v>
      </c>
      <c r="F15" s="293">
        <f>'SO02 2015200005 Pol'!BB80</f>
        <v>0</v>
      </c>
      <c r="G15" s="293">
        <f>'SO02 2015200005 Pol'!BC80</f>
        <v>0</v>
      </c>
      <c r="H15" s="293">
        <f>'SO02 2015200005 Pol'!BD80</f>
        <v>0</v>
      </c>
      <c r="I15" s="294">
        <f>'SO02 2015200005 Pol'!BE80</f>
        <v>0</v>
      </c>
    </row>
    <row r="16" spans="1:9" s="126" customFormat="1" x14ac:dyDescent="0.2">
      <c r="A16" s="291" t="str">
        <f>'SO02 2015200005 Pol'!B81</f>
        <v>721</v>
      </c>
      <c r="B16" s="62" t="str">
        <f>'SO02 2015200005 Pol'!C81</f>
        <v>Vnitřní kanalizace</v>
      </c>
      <c r="D16" s="203"/>
      <c r="E16" s="292">
        <f>'SO02 2015200005 Pol'!BA102</f>
        <v>0</v>
      </c>
      <c r="F16" s="293">
        <f>'SO02 2015200005 Pol'!BB102</f>
        <v>0</v>
      </c>
      <c r="G16" s="293">
        <f>'SO02 2015200005 Pol'!BC102</f>
        <v>0</v>
      </c>
      <c r="H16" s="293">
        <f>'SO02 2015200005 Pol'!BD102</f>
        <v>0</v>
      </c>
      <c r="I16" s="294">
        <f>'SO02 2015200005 Pol'!BE102</f>
        <v>0</v>
      </c>
    </row>
    <row r="17" spans="1:57" s="126" customFormat="1" x14ac:dyDescent="0.2">
      <c r="A17" s="291" t="str">
        <f>'SO02 2015200005 Pol'!B103</f>
        <v>722</v>
      </c>
      <c r="B17" s="62" t="str">
        <f>'SO02 2015200005 Pol'!C103</f>
        <v>Vnitřní vodovod</v>
      </c>
      <c r="D17" s="203"/>
      <c r="E17" s="292">
        <f>'SO02 2015200005 Pol'!BA107</f>
        <v>0</v>
      </c>
      <c r="F17" s="293">
        <f>'SO02 2015200005 Pol'!BB107</f>
        <v>0</v>
      </c>
      <c r="G17" s="293">
        <f>'SO02 2015200005 Pol'!BC107</f>
        <v>0</v>
      </c>
      <c r="H17" s="293">
        <f>'SO02 2015200005 Pol'!BD107</f>
        <v>0</v>
      </c>
      <c r="I17" s="294">
        <f>'SO02 2015200005 Pol'!BE107</f>
        <v>0</v>
      </c>
    </row>
    <row r="18" spans="1:57" s="126" customFormat="1" x14ac:dyDescent="0.2">
      <c r="A18" s="291" t="str">
        <f>'SO02 2015200005 Pol'!B108</f>
        <v>725</v>
      </c>
      <c r="B18" s="62" t="str">
        <f>'SO02 2015200005 Pol'!C108</f>
        <v>Zařizovací předměty</v>
      </c>
      <c r="D18" s="203"/>
      <c r="E18" s="292">
        <f>'SO02 2015200005 Pol'!BA134</f>
        <v>0</v>
      </c>
      <c r="F18" s="293">
        <f>'SO02 2015200005 Pol'!BB134</f>
        <v>0</v>
      </c>
      <c r="G18" s="293">
        <f>'SO02 2015200005 Pol'!BC134</f>
        <v>0</v>
      </c>
      <c r="H18" s="293">
        <f>'SO02 2015200005 Pol'!BD134</f>
        <v>0</v>
      </c>
      <c r="I18" s="294">
        <f>'SO02 2015200005 Pol'!BE134</f>
        <v>0</v>
      </c>
    </row>
    <row r="19" spans="1:57" s="126" customFormat="1" x14ac:dyDescent="0.2">
      <c r="A19" s="291" t="str">
        <f>'SO02 2015200005 Pol'!B135</f>
        <v>766</v>
      </c>
      <c r="B19" s="62" t="str">
        <f>'SO02 2015200005 Pol'!C135</f>
        <v>Konstrukce truhlářské</v>
      </c>
      <c r="D19" s="203"/>
      <c r="E19" s="292">
        <f>'SO02 2015200005 Pol'!BA147</f>
        <v>0</v>
      </c>
      <c r="F19" s="293">
        <f>'SO02 2015200005 Pol'!BB147</f>
        <v>0</v>
      </c>
      <c r="G19" s="293">
        <f>'SO02 2015200005 Pol'!BC147</f>
        <v>0</v>
      </c>
      <c r="H19" s="293">
        <f>'SO02 2015200005 Pol'!BD147</f>
        <v>0</v>
      </c>
      <c r="I19" s="294">
        <f>'SO02 2015200005 Pol'!BE147</f>
        <v>0</v>
      </c>
    </row>
    <row r="20" spans="1:57" s="126" customFormat="1" x14ac:dyDescent="0.2">
      <c r="A20" s="291" t="str">
        <f>'SO02 2015200005 Pol'!B148</f>
        <v>775</v>
      </c>
      <c r="B20" s="62" t="str">
        <f>'SO02 2015200005 Pol'!C148</f>
        <v>Podlahy vlysové a parketové</v>
      </c>
      <c r="D20" s="203"/>
      <c r="E20" s="292">
        <f>'SO02 2015200005 Pol'!BA154</f>
        <v>0</v>
      </c>
      <c r="F20" s="293">
        <f>'SO02 2015200005 Pol'!BB154</f>
        <v>0</v>
      </c>
      <c r="G20" s="293">
        <f>'SO02 2015200005 Pol'!BC154</f>
        <v>0</v>
      </c>
      <c r="H20" s="293">
        <f>'SO02 2015200005 Pol'!BD154</f>
        <v>0</v>
      </c>
      <c r="I20" s="294">
        <f>'SO02 2015200005 Pol'!BE154</f>
        <v>0</v>
      </c>
    </row>
    <row r="21" spans="1:57" s="126" customFormat="1" x14ac:dyDescent="0.2">
      <c r="A21" s="291" t="str">
        <f>'SO02 2015200005 Pol'!B155</f>
        <v>776</v>
      </c>
      <c r="B21" s="62" t="str">
        <f>'SO02 2015200005 Pol'!C155</f>
        <v>Podlahy povlakové</v>
      </c>
      <c r="D21" s="203"/>
      <c r="E21" s="292">
        <f>'SO02 2015200005 Pol'!BA161</f>
        <v>0</v>
      </c>
      <c r="F21" s="293">
        <f>'SO02 2015200005 Pol'!BB161</f>
        <v>0</v>
      </c>
      <c r="G21" s="293">
        <f>'SO02 2015200005 Pol'!BC161</f>
        <v>0</v>
      </c>
      <c r="H21" s="293">
        <f>'SO02 2015200005 Pol'!BD161</f>
        <v>0</v>
      </c>
      <c r="I21" s="294">
        <f>'SO02 2015200005 Pol'!BE161</f>
        <v>0</v>
      </c>
    </row>
    <row r="22" spans="1:57" s="126" customFormat="1" x14ac:dyDescent="0.2">
      <c r="A22" s="291" t="str">
        <f>'SO02 2015200005 Pol'!B162</f>
        <v>783</v>
      </c>
      <c r="B22" s="62" t="str">
        <f>'SO02 2015200005 Pol'!C162</f>
        <v>Nátěry</v>
      </c>
      <c r="D22" s="203"/>
      <c r="E22" s="292">
        <f>'SO02 2015200005 Pol'!BA166</f>
        <v>0</v>
      </c>
      <c r="F22" s="293">
        <f>'SO02 2015200005 Pol'!BB166</f>
        <v>0</v>
      </c>
      <c r="G22" s="293">
        <f>'SO02 2015200005 Pol'!BC166</f>
        <v>0</v>
      </c>
      <c r="H22" s="293">
        <f>'SO02 2015200005 Pol'!BD166</f>
        <v>0</v>
      </c>
      <c r="I22" s="294">
        <f>'SO02 2015200005 Pol'!BE166</f>
        <v>0</v>
      </c>
    </row>
    <row r="23" spans="1:57" s="126" customFormat="1" x14ac:dyDescent="0.2">
      <c r="A23" s="291" t="str">
        <f>'SO02 2015200005 Pol'!B167</f>
        <v>784</v>
      </c>
      <c r="B23" s="62" t="str">
        <f>'SO02 2015200005 Pol'!C167</f>
        <v>Malby</v>
      </c>
      <c r="D23" s="203"/>
      <c r="E23" s="292">
        <f>'SO02 2015200005 Pol'!BA173</f>
        <v>0</v>
      </c>
      <c r="F23" s="293">
        <f>'SO02 2015200005 Pol'!BB173</f>
        <v>0</v>
      </c>
      <c r="G23" s="293">
        <f>'SO02 2015200005 Pol'!BC173</f>
        <v>0</v>
      </c>
      <c r="H23" s="293">
        <f>'SO02 2015200005 Pol'!BD173</f>
        <v>0</v>
      </c>
      <c r="I23" s="294">
        <f>'SO02 2015200005 Pol'!BE173</f>
        <v>0</v>
      </c>
    </row>
    <row r="24" spans="1:57" s="126" customFormat="1" x14ac:dyDescent="0.2">
      <c r="A24" s="291" t="str">
        <f>'SO02 2015200005 Pol'!B174</f>
        <v>786</v>
      </c>
      <c r="B24" s="62" t="str">
        <f>'SO02 2015200005 Pol'!C174</f>
        <v>Čalounické úpravy</v>
      </c>
      <c r="D24" s="203"/>
      <c r="E24" s="292">
        <f>'SO02 2015200005 Pol'!BA178</f>
        <v>0</v>
      </c>
      <c r="F24" s="293">
        <f>'SO02 2015200005 Pol'!BB178</f>
        <v>0</v>
      </c>
      <c r="G24" s="293">
        <f>'SO02 2015200005 Pol'!BC178</f>
        <v>0</v>
      </c>
      <c r="H24" s="293">
        <f>'SO02 2015200005 Pol'!BD178</f>
        <v>0</v>
      </c>
      <c r="I24" s="294">
        <f>'SO02 2015200005 Pol'!BE178</f>
        <v>0</v>
      </c>
    </row>
    <row r="25" spans="1:57" s="126" customFormat="1" x14ac:dyDescent="0.2">
      <c r="A25" s="291" t="str">
        <f>'SO02 2015200005 Pol'!B179</f>
        <v>M21</v>
      </c>
      <c r="B25" s="62" t="str">
        <f>'SO02 2015200005 Pol'!C179</f>
        <v>Elektromontáže</v>
      </c>
      <c r="D25" s="203"/>
      <c r="E25" s="292">
        <f>'SO02 2015200005 Pol'!BA195</f>
        <v>0</v>
      </c>
      <c r="F25" s="293">
        <f>'SO02 2015200005 Pol'!BB195</f>
        <v>0</v>
      </c>
      <c r="G25" s="293">
        <f>'SO02 2015200005 Pol'!BC195</f>
        <v>0</v>
      </c>
      <c r="H25" s="293">
        <f>'SO02 2015200005 Pol'!BD195</f>
        <v>0</v>
      </c>
      <c r="I25" s="294">
        <f>'SO02 2015200005 Pol'!BE195</f>
        <v>0</v>
      </c>
    </row>
    <row r="26" spans="1:57" s="126" customFormat="1" ht="13.5" thickBot="1" x14ac:dyDescent="0.25">
      <c r="A26" s="291" t="str">
        <f>'SO02 2015200005 Pol'!B196</f>
        <v>D96</v>
      </c>
      <c r="B26" s="62" t="str">
        <f>'SO02 2015200005 Pol'!C196</f>
        <v>Přesuny suti a vybouraných hmot</v>
      </c>
      <c r="D26" s="203"/>
      <c r="E26" s="292">
        <f>'SO02 2015200005 Pol'!BA204</f>
        <v>0</v>
      </c>
      <c r="F26" s="293">
        <f>'SO02 2015200005 Pol'!BB204</f>
        <v>0</v>
      </c>
      <c r="G26" s="293">
        <f>'SO02 2015200005 Pol'!BC204</f>
        <v>0</v>
      </c>
      <c r="H26" s="293">
        <f>'SO02 2015200005 Pol'!BD204</f>
        <v>0</v>
      </c>
      <c r="I26" s="294">
        <f>'SO02 2015200005 Pol'!BE204</f>
        <v>0</v>
      </c>
    </row>
    <row r="27" spans="1:57" s="14" customFormat="1" ht="13.5" thickBot="1" x14ac:dyDescent="0.25">
      <c r="A27" s="204"/>
      <c r="B27" s="205" t="s">
        <v>79</v>
      </c>
      <c r="C27" s="205"/>
      <c r="D27" s="206"/>
      <c r="E27" s="207">
        <f>SUM(E7:E26)</f>
        <v>0</v>
      </c>
      <c r="F27" s="208">
        <f>SUM(F7:F26)</f>
        <v>0</v>
      </c>
      <c r="G27" s="208">
        <f>SUM(G7:G26)</f>
        <v>0</v>
      </c>
      <c r="H27" s="208">
        <f>SUM(H7:H26)</f>
        <v>0</v>
      </c>
      <c r="I27" s="209">
        <f>SUM(I7:I26)</f>
        <v>0</v>
      </c>
    </row>
    <row r="28" spans="1:57" x14ac:dyDescent="0.2">
      <c r="A28" s="126"/>
      <c r="B28" s="126"/>
      <c r="C28" s="126"/>
      <c r="D28" s="126"/>
      <c r="E28" s="126"/>
      <c r="F28" s="126"/>
      <c r="G28" s="126"/>
      <c r="H28" s="126"/>
      <c r="I28" s="126"/>
    </row>
    <row r="29" spans="1:57" ht="19.5" customHeight="1" x14ac:dyDescent="0.25">
      <c r="A29" s="195" t="s">
        <v>80</v>
      </c>
      <c r="B29" s="195"/>
      <c r="C29" s="195"/>
      <c r="D29" s="195"/>
      <c r="E29" s="195"/>
      <c r="F29" s="195"/>
      <c r="G29" s="210"/>
      <c r="H29" s="195"/>
      <c r="I29" s="195"/>
      <c r="BA29" s="132"/>
      <c r="BB29" s="132"/>
      <c r="BC29" s="132"/>
      <c r="BD29" s="132"/>
      <c r="BE29" s="132"/>
    </row>
    <row r="30" spans="1:57" ht="13.5" thickBot="1" x14ac:dyDescent="0.25"/>
    <row r="31" spans="1:57" x14ac:dyDescent="0.2">
      <c r="A31" s="161" t="s">
        <v>81</v>
      </c>
      <c r="B31" s="162"/>
      <c r="C31" s="162"/>
      <c r="D31" s="211"/>
      <c r="E31" s="212" t="s">
        <v>82</v>
      </c>
      <c r="F31" s="213" t="s">
        <v>12</v>
      </c>
      <c r="G31" s="214" t="s">
        <v>83</v>
      </c>
      <c r="H31" s="215"/>
      <c r="I31" s="216" t="s">
        <v>82</v>
      </c>
    </row>
    <row r="32" spans="1:57" x14ac:dyDescent="0.2">
      <c r="A32" s="155" t="s">
        <v>582</v>
      </c>
      <c r="B32" s="146"/>
      <c r="C32" s="146"/>
      <c r="D32" s="217"/>
      <c r="E32" s="218"/>
      <c r="F32" s="219"/>
      <c r="G32" s="220">
        <v>0</v>
      </c>
      <c r="H32" s="221"/>
      <c r="I32" s="222">
        <f t="shared" ref="I32:I39" si="0">E32+F32*G32/100</f>
        <v>0</v>
      </c>
      <c r="BA32" s="1">
        <v>0</v>
      </c>
    </row>
    <row r="33" spans="1:53" x14ac:dyDescent="0.2">
      <c r="A33" s="155" t="s">
        <v>583</v>
      </c>
      <c r="B33" s="146"/>
      <c r="C33" s="146"/>
      <c r="D33" s="217"/>
      <c r="E33" s="218"/>
      <c r="F33" s="219"/>
      <c r="G33" s="220">
        <v>0</v>
      </c>
      <c r="H33" s="221"/>
      <c r="I33" s="222">
        <f t="shared" si="0"/>
        <v>0</v>
      </c>
      <c r="BA33" s="1">
        <v>0</v>
      </c>
    </row>
    <row r="34" spans="1:53" x14ac:dyDescent="0.2">
      <c r="A34" s="155" t="s">
        <v>584</v>
      </c>
      <c r="B34" s="146"/>
      <c r="C34" s="146"/>
      <c r="D34" s="217"/>
      <c r="E34" s="218"/>
      <c r="F34" s="219"/>
      <c r="G34" s="220">
        <v>0</v>
      </c>
      <c r="H34" s="221"/>
      <c r="I34" s="222">
        <f t="shared" si="0"/>
        <v>0</v>
      </c>
      <c r="BA34" s="1">
        <v>0</v>
      </c>
    </row>
    <row r="35" spans="1:53" x14ac:dyDescent="0.2">
      <c r="A35" s="155" t="s">
        <v>585</v>
      </c>
      <c r="B35" s="146"/>
      <c r="C35" s="146"/>
      <c r="D35" s="217"/>
      <c r="E35" s="218"/>
      <c r="F35" s="219"/>
      <c r="G35" s="220">
        <v>0</v>
      </c>
      <c r="H35" s="221"/>
      <c r="I35" s="222">
        <f t="shared" si="0"/>
        <v>0</v>
      </c>
      <c r="BA35" s="1">
        <v>0</v>
      </c>
    </row>
    <row r="36" spans="1:53" x14ac:dyDescent="0.2">
      <c r="A36" s="155" t="s">
        <v>586</v>
      </c>
      <c r="B36" s="146"/>
      <c r="C36" s="146"/>
      <c r="D36" s="217"/>
      <c r="E36" s="218"/>
      <c r="F36" s="219"/>
      <c r="G36" s="220">
        <v>0</v>
      </c>
      <c r="H36" s="221"/>
      <c r="I36" s="222">
        <f t="shared" si="0"/>
        <v>0</v>
      </c>
      <c r="BA36" s="1">
        <v>1</v>
      </c>
    </row>
    <row r="37" spans="1:53" x14ac:dyDescent="0.2">
      <c r="A37" s="155" t="s">
        <v>587</v>
      </c>
      <c r="B37" s="146"/>
      <c r="C37" s="146"/>
      <c r="D37" s="217"/>
      <c r="E37" s="218"/>
      <c r="F37" s="219"/>
      <c r="G37" s="220">
        <v>0</v>
      </c>
      <c r="H37" s="221"/>
      <c r="I37" s="222">
        <f t="shared" si="0"/>
        <v>0</v>
      </c>
      <c r="BA37" s="1">
        <v>1</v>
      </c>
    </row>
    <row r="38" spans="1:53" x14ac:dyDescent="0.2">
      <c r="A38" s="155" t="s">
        <v>588</v>
      </c>
      <c r="B38" s="146"/>
      <c r="C38" s="146"/>
      <c r="D38" s="217"/>
      <c r="E38" s="218"/>
      <c r="F38" s="219"/>
      <c r="G38" s="220">
        <v>0</v>
      </c>
      <c r="H38" s="221"/>
      <c r="I38" s="222">
        <f t="shared" si="0"/>
        <v>0</v>
      </c>
      <c r="BA38" s="1">
        <v>2</v>
      </c>
    </row>
    <row r="39" spans="1:53" x14ac:dyDescent="0.2">
      <c r="A39" s="155" t="s">
        <v>589</v>
      </c>
      <c r="B39" s="146"/>
      <c r="C39" s="146"/>
      <c r="D39" s="217"/>
      <c r="E39" s="218"/>
      <c r="F39" s="219"/>
      <c r="G39" s="220">
        <v>0</v>
      </c>
      <c r="H39" s="221"/>
      <c r="I39" s="222">
        <f t="shared" si="0"/>
        <v>0</v>
      </c>
      <c r="BA39" s="1">
        <v>2</v>
      </c>
    </row>
    <row r="40" spans="1:53" ht="13.5" thickBot="1" x14ac:dyDescent="0.25">
      <c r="A40" s="223"/>
      <c r="B40" s="224" t="s">
        <v>84</v>
      </c>
      <c r="C40" s="225"/>
      <c r="D40" s="226"/>
      <c r="E40" s="227"/>
      <c r="F40" s="228"/>
      <c r="G40" s="228"/>
      <c r="H40" s="321">
        <f>SUM(I32:I39)</f>
        <v>0</v>
      </c>
      <c r="I40" s="322"/>
    </row>
    <row r="42" spans="1:53" x14ac:dyDescent="0.2">
      <c r="B42" s="14"/>
      <c r="F42" s="229"/>
      <c r="G42" s="230"/>
      <c r="H42" s="230"/>
      <c r="I42" s="46"/>
    </row>
    <row r="43" spans="1:53" x14ac:dyDescent="0.2">
      <c r="F43" s="229"/>
      <c r="G43" s="230"/>
      <c r="H43" s="230"/>
      <c r="I43" s="46"/>
    </row>
    <row r="44" spans="1:53" x14ac:dyDescent="0.2">
      <c r="F44" s="229"/>
      <c r="G44" s="230"/>
      <c r="H44" s="230"/>
      <c r="I44" s="46"/>
    </row>
    <row r="45" spans="1:53" x14ac:dyDescent="0.2">
      <c r="F45" s="229"/>
      <c r="G45" s="230"/>
      <c r="H45" s="230"/>
      <c r="I45" s="46"/>
    </row>
    <row r="46" spans="1:53" x14ac:dyDescent="0.2">
      <c r="F46" s="229"/>
      <c r="G46" s="230"/>
      <c r="H46" s="230"/>
      <c r="I46" s="46"/>
    </row>
    <row r="47" spans="1:53" x14ac:dyDescent="0.2">
      <c r="F47" s="229"/>
      <c r="G47" s="230"/>
      <c r="H47" s="230"/>
      <c r="I47" s="46"/>
    </row>
    <row r="48" spans="1:53" x14ac:dyDescent="0.2">
      <c r="F48" s="229"/>
      <c r="G48" s="230"/>
      <c r="H48" s="230"/>
      <c r="I48" s="46"/>
    </row>
    <row r="49" spans="6:9" x14ac:dyDescent="0.2">
      <c r="F49" s="229"/>
      <c r="G49" s="230"/>
      <c r="H49" s="230"/>
      <c r="I49" s="46"/>
    </row>
    <row r="50" spans="6:9" x14ac:dyDescent="0.2">
      <c r="F50" s="229"/>
      <c r="G50" s="230"/>
      <c r="H50" s="230"/>
      <c r="I50" s="46"/>
    </row>
    <row r="51" spans="6:9" x14ac:dyDescent="0.2">
      <c r="F51" s="229"/>
      <c r="G51" s="230"/>
      <c r="H51" s="230"/>
      <c r="I51" s="46"/>
    </row>
    <row r="52" spans="6:9" x14ac:dyDescent="0.2">
      <c r="F52" s="229"/>
      <c r="G52" s="230"/>
      <c r="H52" s="230"/>
      <c r="I52" s="46"/>
    </row>
    <row r="53" spans="6:9" x14ac:dyDescent="0.2">
      <c r="F53" s="229"/>
      <c r="G53" s="230"/>
      <c r="H53" s="230"/>
      <c r="I53" s="46"/>
    </row>
    <row r="54" spans="6:9" x14ac:dyDescent="0.2">
      <c r="F54" s="229"/>
      <c r="G54" s="230"/>
      <c r="H54" s="230"/>
      <c r="I54" s="46"/>
    </row>
    <row r="55" spans="6:9" x14ac:dyDescent="0.2">
      <c r="F55" s="229"/>
      <c r="G55" s="230"/>
      <c r="H55" s="230"/>
      <c r="I55" s="46"/>
    </row>
    <row r="56" spans="6:9" x14ac:dyDescent="0.2">
      <c r="F56" s="229"/>
      <c r="G56" s="230"/>
      <c r="H56" s="230"/>
      <c r="I56" s="46"/>
    </row>
    <row r="57" spans="6:9" x14ac:dyDescent="0.2">
      <c r="F57" s="229"/>
      <c r="G57" s="230"/>
      <c r="H57" s="230"/>
      <c r="I57" s="46"/>
    </row>
    <row r="58" spans="6:9" x14ac:dyDescent="0.2">
      <c r="F58" s="229"/>
      <c r="G58" s="230"/>
      <c r="H58" s="230"/>
      <c r="I58" s="46"/>
    </row>
    <row r="59" spans="6:9" x14ac:dyDescent="0.2">
      <c r="F59" s="229"/>
      <c r="G59" s="230"/>
      <c r="H59" s="230"/>
      <c r="I59" s="46"/>
    </row>
    <row r="60" spans="6:9" x14ac:dyDescent="0.2">
      <c r="F60" s="229"/>
      <c r="G60" s="230"/>
      <c r="H60" s="230"/>
      <c r="I60" s="46"/>
    </row>
    <row r="61" spans="6:9" x14ac:dyDescent="0.2">
      <c r="F61" s="229"/>
      <c r="G61" s="230"/>
      <c r="H61" s="230"/>
      <c r="I61" s="46"/>
    </row>
    <row r="62" spans="6:9" x14ac:dyDescent="0.2">
      <c r="F62" s="229"/>
      <c r="G62" s="230"/>
      <c r="H62" s="230"/>
      <c r="I62" s="46"/>
    </row>
    <row r="63" spans="6:9" x14ac:dyDescent="0.2">
      <c r="F63" s="229"/>
      <c r="G63" s="230"/>
      <c r="H63" s="230"/>
      <c r="I63" s="46"/>
    </row>
    <row r="64" spans="6:9" x14ac:dyDescent="0.2">
      <c r="F64" s="229"/>
      <c r="G64" s="230"/>
      <c r="H64" s="230"/>
      <c r="I64" s="46"/>
    </row>
    <row r="65" spans="6:9" x14ac:dyDescent="0.2">
      <c r="F65" s="229"/>
      <c r="G65" s="230"/>
      <c r="H65" s="230"/>
      <c r="I65" s="46"/>
    </row>
    <row r="66" spans="6:9" x14ac:dyDescent="0.2">
      <c r="F66" s="229"/>
      <c r="G66" s="230"/>
      <c r="H66" s="230"/>
      <c r="I66" s="46"/>
    </row>
    <row r="67" spans="6:9" x14ac:dyDescent="0.2">
      <c r="F67" s="229"/>
      <c r="G67" s="230"/>
      <c r="H67" s="230"/>
      <c r="I67" s="46"/>
    </row>
    <row r="68" spans="6:9" x14ac:dyDescent="0.2">
      <c r="F68" s="229"/>
      <c r="G68" s="230"/>
      <c r="H68" s="230"/>
      <c r="I68" s="46"/>
    </row>
    <row r="69" spans="6:9" x14ac:dyDescent="0.2">
      <c r="F69" s="229"/>
      <c r="G69" s="230"/>
      <c r="H69" s="230"/>
      <c r="I69" s="46"/>
    </row>
    <row r="70" spans="6:9" x14ac:dyDescent="0.2">
      <c r="F70" s="229"/>
      <c r="G70" s="230"/>
      <c r="H70" s="230"/>
      <c r="I70" s="46"/>
    </row>
    <row r="71" spans="6:9" x14ac:dyDescent="0.2">
      <c r="F71" s="229"/>
      <c r="G71" s="230"/>
      <c r="H71" s="230"/>
      <c r="I71" s="46"/>
    </row>
    <row r="72" spans="6:9" x14ac:dyDescent="0.2">
      <c r="F72" s="229"/>
      <c r="G72" s="230"/>
      <c r="H72" s="230"/>
      <c r="I72" s="46"/>
    </row>
    <row r="73" spans="6:9" x14ac:dyDescent="0.2">
      <c r="F73" s="229"/>
      <c r="G73" s="230"/>
      <c r="H73" s="230"/>
      <c r="I73" s="46"/>
    </row>
    <row r="74" spans="6:9" x14ac:dyDescent="0.2">
      <c r="F74" s="229"/>
      <c r="G74" s="230"/>
      <c r="H74" s="230"/>
      <c r="I74" s="46"/>
    </row>
    <row r="75" spans="6:9" x14ac:dyDescent="0.2">
      <c r="F75" s="229"/>
      <c r="G75" s="230"/>
      <c r="H75" s="230"/>
      <c r="I75" s="46"/>
    </row>
    <row r="76" spans="6:9" x14ac:dyDescent="0.2">
      <c r="F76" s="229"/>
      <c r="G76" s="230"/>
      <c r="H76" s="230"/>
      <c r="I76" s="46"/>
    </row>
    <row r="77" spans="6:9" x14ac:dyDescent="0.2">
      <c r="F77" s="229"/>
      <c r="G77" s="230"/>
      <c r="H77" s="230"/>
      <c r="I77" s="46"/>
    </row>
    <row r="78" spans="6:9" x14ac:dyDescent="0.2">
      <c r="F78" s="229"/>
      <c r="G78" s="230"/>
      <c r="H78" s="230"/>
      <c r="I78" s="46"/>
    </row>
    <row r="79" spans="6:9" x14ac:dyDescent="0.2">
      <c r="F79" s="229"/>
      <c r="G79" s="230"/>
      <c r="H79" s="230"/>
      <c r="I79" s="46"/>
    </row>
    <row r="80" spans="6:9" x14ac:dyDescent="0.2">
      <c r="F80" s="229"/>
      <c r="G80" s="230"/>
      <c r="H80" s="230"/>
      <c r="I80" s="46"/>
    </row>
    <row r="81" spans="6:9" x14ac:dyDescent="0.2">
      <c r="F81" s="229"/>
      <c r="G81" s="230"/>
      <c r="H81" s="230"/>
      <c r="I81" s="46"/>
    </row>
    <row r="82" spans="6:9" x14ac:dyDescent="0.2">
      <c r="F82" s="229"/>
      <c r="G82" s="230"/>
      <c r="H82" s="230"/>
      <c r="I82" s="46"/>
    </row>
    <row r="83" spans="6:9" x14ac:dyDescent="0.2">
      <c r="F83" s="229"/>
      <c r="G83" s="230"/>
      <c r="H83" s="230"/>
      <c r="I83" s="46"/>
    </row>
    <row r="84" spans="6:9" x14ac:dyDescent="0.2">
      <c r="F84" s="229"/>
      <c r="G84" s="230"/>
      <c r="H84" s="230"/>
      <c r="I84" s="46"/>
    </row>
    <row r="85" spans="6:9" x14ac:dyDescent="0.2">
      <c r="F85" s="229"/>
      <c r="G85" s="230"/>
      <c r="H85" s="230"/>
      <c r="I85" s="46"/>
    </row>
    <row r="86" spans="6:9" x14ac:dyDescent="0.2">
      <c r="F86" s="229"/>
      <c r="G86" s="230"/>
      <c r="H86" s="230"/>
      <c r="I86" s="46"/>
    </row>
    <row r="87" spans="6:9" x14ac:dyDescent="0.2">
      <c r="F87" s="229"/>
      <c r="G87" s="230"/>
      <c r="H87" s="230"/>
      <c r="I87" s="46"/>
    </row>
    <row r="88" spans="6:9" x14ac:dyDescent="0.2">
      <c r="F88" s="229"/>
      <c r="G88" s="230"/>
      <c r="H88" s="230"/>
      <c r="I88" s="46"/>
    </row>
    <row r="89" spans="6:9" x14ac:dyDescent="0.2">
      <c r="F89" s="229"/>
      <c r="G89" s="230"/>
      <c r="H89" s="230"/>
      <c r="I89" s="46"/>
    </row>
    <row r="90" spans="6:9" x14ac:dyDescent="0.2">
      <c r="F90" s="229"/>
      <c r="G90" s="230"/>
      <c r="H90" s="230"/>
      <c r="I90" s="46"/>
    </row>
    <row r="91" spans="6:9" x14ac:dyDescent="0.2">
      <c r="F91" s="229"/>
      <c r="G91" s="230"/>
      <c r="H91" s="230"/>
      <c r="I91" s="46"/>
    </row>
  </sheetData>
  <mergeCells count="4">
    <mergeCell ref="A1:B1"/>
    <mergeCell ref="A2:B2"/>
    <mergeCell ref="G2:I2"/>
    <mergeCell ref="H40:I4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277"/>
  <sheetViews>
    <sheetView showGridLines="0" showZeros="0" zoomScaleNormal="100" zoomScaleSheetLayoutView="100" workbookViewId="0">
      <selection activeCell="J1" sqref="J1:J65536 K1:K65536"/>
    </sheetView>
  </sheetViews>
  <sheetFormatPr defaultRowHeight="12.75" x14ac:dyDescent="0.2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39" customWidth="1"/>
    <col min="6" max="6" width="9.85546875" style="231" customWidth="1"/>
    <col min="7" max="7" width="13.85546875" style="231" customWidth="1"/>
    <col min="8" max="8" width="11.7109375" style="231" hidden="1" customWidth="1"/>
    <col min="9" max="9" width="11.5703125" style="231" hidden="1" customWidth="1"/>
    <col min="10" max="10" width="11" style="231" hidden="1" customWidth="1"/>
    <col min="11" max="11" width="10.42578125" style="231" hidden="1" customWidth="1"/>
    <col min="12" max="12" width="75.42578125" style="231" customWidth="1"/>
    <col min="13" max="13" width="45.28515625" style="231" customWidth="1"/>
    <col min="14" max="16384" width="9.140625" style="231"/>
  </cols>
  <sheetData>
    <row r="1" spans="1:80" ht="15.75" x14ac:dyDescent="0.25">
      <c r="A1" s="328" t="s">
        <v>102</v>
      </c>
      <c r="B1" s="328"/>
      <c r="C1" s="328"/>
      <c r="D1" s="328"/>
      <c r="E1" s="328"/>
      <c r="F1" s="328"/>
      <c r="G1" s="328"/>
    </row>
    <row r="2" spans="1:80" ht="14.25" customHeight="1" thickBot="1" x14ac:dyDescent="0.25">
      <c r="B2" s="232"/>
      <c r="C2" s="233"/>
      <c r="D2" s="233"/>
      <c r="E2" s="234"/>
      <c r="F2" s="233"/>
      <c r="G2" s="233"/>
    </row>
    <row r="3" spans="1:80" ht="13.5" thickTop="1" x14ac:dyDescent="0.2">
      <c r="A3" s="314" t="s">
        <v>2</v>
      </c>
      <c r="B3" s="315"/>
      <c r="C3" s="185" t="s">
        <v>105</v>
      </c>
      <c r="D3" s="186"/>
      <c r="E3" s="235" t="s">
        <v>85</v>
      </c>
      <c r="F3" s="236">
        <f>'SO02 2015200005 Rek'!H1</f>
        <v>2015200005</v>
      </c>
      <c r="G3" s="237"/>
    </row>
    <row r="4" spans="1:80" ht="13.5" thickBot="1" x14ac:dyDescent="0.25">
      <c r="A4" s="329" t="s">
        <v>76</v>
      </c>
      <c r="B4" s="317"/>
      <c r="C4" s="191" t="s">
        <v>593</v>
      </c>
      <c r="D4" s="192"/>
      <c r="E4" s="330" t="str">
        <f>'SO02 2015200005 Rek'!G2</f>
        <v>Bar pod jevištěm</v>
      </c>
      <c r="F4" s="331"/>
      <c r="G4" s="332"/>
    </row>
    <row r="5" spans="1:80" ht="13.5" thickTop="1" x14ac:dyDescent="0.2">
      <c r="A5" s="238"/>
      <c r="G5" s="240"/>
    </row>
    <row r="6" spans="1:80" ht="27" customHeight="1" x14ac:dyDescent="0.2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80" x14ac:dyDescent="0.2">
      <c r="A7" s="246" t="s">
        <v>97</v>
      </c>
      <c r="B7" s="247" t="s">
        <v>117</v>
      </c>
      <c r="C7" s="248" t="s">
        <v>118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x14ac:dyDescent="0.2">
      <c r="A8" s="257">
        <v>1</v>
      </c>
      <c r="B8" s="258" t="s">
        <v>594</v>
      </c>
      <c r="C8" s="259" t="s">
        <v>595</v>
      </c>
      <c r="D8" s="260" t="s">
        <v>112</v>
      </c>
      <c r="E8" s="261">
        <v>0.81140000000000001</v>
      </c>
      <c r="F8" s="261">
        <v>0</v>
      </c>
      <c r="G8" s="262">
        <f>E8*F8</f>
        <v>0</v>
      </c>
      <c r="H8" s="263">
        <v>1.75444</v>
      </c>
      <c r="I8" s="264">
        <f>E8*H8</f>
        <v>1.423552616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80" x14ac:dyDescent="0.2">
      <c r="A9" s="265"/>
      <c r="B9" s="269"/>
      <c r="C9" s="326" t="s">
        <v>596</v>
      </c>
      <c r="D9" s="327"/>
      <c r="E9" s="270">
        <v>0.77470000000000006</v>
      </c>
      <c r="F9" s="271"/>
      <c r="G9" s="272"/>
      <c r="H9" s="273"/>
      <c r="I9" s="267"/>
      <c r="J9" s="274"/>
      <c r="K9" s="267"/>
      <c r="M9" s="268" t="s">
        <v>596</v>
      </c>
      <c r="O9" s="256"/>
    </row>
    <row r="10" spans="1:80" x14ac:dyDescent="0.2">
      <c r="A10" s="265"/>
      <c r="B10" s="269"/>
      <c r="C10" s="326" t="s">
        <v>597</v>
      </c>
      <c r="D10" s="327"/>
      <c r="E10" s="270">
        <v>3.6799999999999999E-2</v>
      </c>
      <c r="F10" s="271"/>
      <c r="G10" s="272"/>
      <c r="H10" s="273"/>
      <c r="I10" s="267"/>
      <c r="J10" s="274"/>
      <c r="K10" s="267"/>
      <c r="M10" s="268" t="s">
        <v>597</v>
      </c>
      <c r="O10" s="256"/>
    </row>
    <row r="11" spans="1:80" x14ac:dyDescent="0.2">
      <c r="A11" s="257">
        <v>2</v>
      </c>
      <c r="B11" s="258" t="s">
        <v>598</v>
      </c>
      <c r="C11" s="259" t="s">
        <v>599</v>
      </c>
      <c r="D11" s="260" t="s">
        <v>126</v>
      </c>
      <c r="E11" s="261">
        <v>1</v>
      </c>
      <c r="F11" s="261">
        <v>0</v>
      </c>
      <c r="G11" s="262">
        <f>E11*F11</f>
        <v>0</v>
      </c>
      <c r="H11" s="263">
        <v>7.5810000000000002E-2</v>
      </c>
      <c r="I11" s="264">
        <f>E11*H11</f>
        <v>7.5810000000000002E-2</v>
      </c>
      <c r="J11" s="263">
        <v>0</v>
      </c>
      <c r="K11" s="264">
        <f>E11*J11</f>
        <v>0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6">
        <v>1</v>
      </c>
      <c r="CB11" s="256">
        <v>1</v>
      </c>
    </row>
    <row r="12" spans="1:80" x14ac:dyDescent="0.2">
      <c r="A12" s="265"/>
      <c r="B12" s="266"/>
      <c r="C12" s="323" t="s">
        <v>600</v>
      </c>
      <c r="D12" s="324"/>
      <c r="E12" s="324"/>
      <c r="F12" s="324"/>
      <c r="G12" s="325"/>
      <c r="I12" s="267"/>
      <c r="K12" s="267"/>
      <c r="L12" s="268" t="s">
        <v>600</v>
      </c>
      <c r="O12" s="256">
        <v>3</v>
      </c>
    </row>
    <row r="13" spans="1:80" x14ac:dyDescent="0.2">
      <c r="A13" s="257">
        <v>3</v>
      </c>
      <c r="B13" s="258" t="s">
        <v>601</v>
      </c>
      <c r="C13" s="259" t="s">
        <v>602</v>
      </c>
      <c r="D13" s="260" t="s">
        <v>126</v>
      </c>
      <c r="E13" s="261">
        <v>1</v>
      </c>
      <c r="F13" s="261">
        <v>0</v>
      </c>
      <c r="G13" s="262">
        <f>E13*F13</f>
        <v>0</v>
      </c>
      <c r="H13" s="263">
        <v>8.8279999999999997E-2</v>
      </c>
      <c r="I13" s="264">
        <f>E13*H13</f>
        <v>8.8279999999999997E-2</v>
      </c>
      <c r="J13" s="263">
        <v>0</v>
      </c>
      <c r="K13" s="264">
        <f>E13*J13</f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</v>
      </c>
      <c r="CB13" s="256">
        <v>1</v>
      </c>
    </row>
    <row r="14" spans="1:80" x14ac:dyDescent="0.2">
      <c r="A14" s="265"/>
      <c r="B14" s="266"/>
      <c r="C14" s="323" t="s">
        <v>603</v>
      </c>
      <c r="D14" s="324"/>
      <c r="E14" s="324"/>
      <c r="F14" s="324"/>
      <c r="G14" s="325"/>
      <c r="I14" s="267"/>
      <c r="K14" s="267"/>
      <c r="L14" s="268" t="s">
        <v>603</v>
      </c>
      <c r="O14" s="256">
        <v>3</v>
      </c>
    </row>
    <row r="15" spans="1:80" x14ac:dyDescent="0.2">
      <c r="A15" s="257">
        <v>4</v>
      </c>
      <c r="B15" s="258" t="s">
        <v>129</v>
      </c>
      <c r="C15" s="259" t="s">
        <v>130</v>
      </c>
      <c r="D15" s="260" t="s">
        <v>131</v>
      </c>
      <c r="E15" s="261">
        <v>6.4600000000000005E-2</v>
      </c>
      <c r="F15" s="261">
        <v>0</v>
      </c>
      <c r="G15" s="262">
        <f>E15*F15</f>
        <v>0</v>
      </c>
      <c r="H15" s="263">
        <v>1.9539999999999998E-2</v>
      </c>
      <c r="I15" s="264">
        <f>E15*H15</f>
        <v>1.262284E-3</v>
      </c>
      <c r="J15" s="263">
        <v>0</v>
      </c>
      <c r="K15" s="264">
        <f>E15*J15</f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6">
        <v>1</v>
      </c>
      <c r="CB15" s="256">
        <v>1</v>
      </c>
    </row>
    <row r="16" spans="1:80" x14ac:dyDescent="0.2">
      <c r="A16" s="265"/>
      <c r="B16" s="269"/>
      <c r="C16" s="326" t="s">
        <v>604</v>
      </c>
      <c r="D16" s="327"/>
      <c r="E16" s="270">
        <v>6.4600000000000005E-2</v>
      </c>
      <c r="F16" s="271"/>
      <c r="G16" s="272"/>
      <c r="H16" s="273"/>
      <c r="I16" s="267"/>
      <c r="J16" s="274"/>
      <c r="K16" s="267"/>
      <c r="M16" s="268" t="s">
        <v>604</v>
      </c>
      <c r="O16" s="256"/>
    </row>
    <row r="17" spans="1:80" ht="22.5" x14ac:dyDescent="0.2">
      <c r="A17" s="257">
        <v>5</v>
      </c>
      <c r="B17" s="258" t="s">
        <v>605</v>
      </c>
      <c r="C17" s="259" t="s">
        <v>606</v>
      </c>
      <c r="D17" s="260" t="s">
        <v>131</v>
      </c>
      <c r="E17" s="261">
        <v>0.15110000000000001</v>
      </c>
      <c r="F17" s="261">
        <v>0</v>
      </c>
      <c r="G17" s="262">
        <f>E17*F17</f>
        <v>0</v>
      </c>
      <c r="H17" s="263">
        <v>1.0970899999999999</v>
      </c>
      <c r="I17" s="264">
        <f>E17*H17</f>
        <v>0.16577029900000001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80" x14ac:dyDescent="0.2">
      <c r="A18" s="265"/>
      <c r="B18" s="269"/>
      <c r="C18" s="326" t="s">
        <v>607</v>
      </c>
      <c r="D18" s="327"/>
      <c r="E18" s="270">
        <v>0.15110000000000001</v>
      </c>
      <c r="F18" s="271"/>
      <c r="G18" s="272"/>
      <c r="H18" s="273"/>
      <c r="I18" s="267"/>
      <c r="J18" s="274"/>
      <c r="K18" s="267"/>
      <c r="M18" s="268" t="s">
        <v>607</v>
      </c>
      <c r="O18" s="256"/>
    </row>
    <row r="19" spans="1:80" ht="22.5" x14ac:dyDescent="0.2">
      <c r="A19" s="257">
        <v>6</v>
      </c>
      <c r="B19" s="258" t="s">
        <v>141</v>
      </c>
      <c r="C19" s="259" t="s">
        <v>142</v>
      </c>
      <c r="D19" s="260" t="s">
        <v>138</v>
      </c>
      <c r="E19" s="261">
        <v>11.4072</v>
      </c>
      <c r="F19" s="261">
        <v>0</v>
      </c>
      <c r="G19" s="262">
        <f>E19*F19</f>
        <v>0</v>
      </c>
      <c r="H19" s="263">
        <v>0.10539999999999999</v>
      </c>
      <c r="I19" s="264">
        <f>E19*H19</f>
        <v>1.20231888</v>
      </c>
      <c r="J19" s="263">
        <v>0</v>
      </c>
      <c r="K19" s="264">
        <f>E19*J19</f>
        <v>0</v>
      </c>
      <c r="O19" s="256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6">
        <v>1</v>
      </c>
      <c r="CB19" s="256">
        <v>1</v>
      </c>
    </row>
    <row r="20" spans="1:80" x14ac:dyDescent="0.2">
      <c r="A20" s="265"/>
      <c r="B20" s="269"/>
      <c r="C20" s="326" t="s">
        <v>608</v>
      </c>
      <c r="D20" s="327"/>
      <c r="E20" s="270">
        <v>13.087199999999999</v>
      </c>
      <c r="F20" s="271"/>
      <c r="G20" s="272"/>
      <c r="H20" s="273"/>
      <c r="I20" s="267"/>
      <c r="J20" s="274"/>
      <c r="K20" s="267"/>
      <c r="M20" s="268" t="s">
        <v>608</v>
      </c>
      <c r="O20" s="256"/>
    </row>
    <row r="21" spans="1:80" x14ac:dyDescent="0.2">
      <c r="A21" s="265"/>
      <c r="B21" s="269"/>
      <c r="C21" s="326" t="s">
        <v>609</v>
      </c>
      <c r="D21" s="327"/>
      <c r="E21" s="270">
        <v>-1.68</v>
      </c>
      <c r="F21" s="271"/>
      <c r="G21" s="272"/>
      <c r="H21" s="273"/>
      <c r="I21" s="267"/>
      <c r="J21" s="274"/>
      <c r="K21" s="267"/>
      <c r="M21" s="268" t="s">
        <v>609</v>
      </c>
      <c r="O21" s="256"/>
    </row>
    <row r="22" spans="1:80" ht="22.5" x14ac:dyDescent="0.2">
      <c r="A22" s="257">
        <v>7</v>
      </c>
      <c r="B22" s="258" t="s">
        <v>610</v>
      </c>
      <c r="C22" s="259" t="s">
        <v>611</v>
      </c>
      <c r="D22" s="260" t="s">
        <v>138</v>
      </c>
      <c r="E22" s="261">
        <v>10.199999999999999</v>
      </c>
      <c r="F22" s="261">
        <v>0</v>
      </c>
      <c r="G22" s="262">
        <f>E22*F22</f>
        <v>0</v>
      </c>
      <c r="H22" s="263">
        <v>2.0930000000000001E-2</v>
      </c>
      <c r="I22" s="264">
        <f>E22*H22</f>
        <v>0.21348599999999998</v>
      </c>
      <c r="J22" s="263">
        <v>0</v>
      </c>
      <c r="K22" s="264">
        <f>E22*J22</f>
        <v>0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1</v>
      </c>
      <c r="CB22" s="256">
        <v>1</v>
      </c>
    </row>
    <row r="23" spans="1:80" x14ac:dyDescent="0.2">
      <c r="A23" s="257">
        <v>8</v>
      </c>
      <c r="B23" s="258" t="s">
        <v>612</v>
      </c>
      <c r="C23" s="259" t="s">
        <v>613</v>
      </c>
      <c r="D23" s="260" t="s">
        <v>149</v>
      </c>
      <c r="E23" s="261">
        <v>6.4600000000000005E-2</v>
      </c>
      <c r="F23" s="261">
        <v>0</v>
      </c>
      <c r="G23" s="262">
        <f>E23*F23</f>
        <v>0</v>
      </c>
      <c r="H23" s="263">
        <v>1</v>
      </c>
      <c r="I23" s="264">
        <f>E23*H23</f>
        <v>6.4600000000000005E-2</v>
      </c>
      <c r="J23" s="263"/>
      <c r="K23" s="264">
        <f>E23*J23</f>
        <v>0</v>
      </c>
      <c r="O23" s="256">
        <v>2</v>
      </c>
      <c r="AA23" s="231">
        <v>3</v>
      </c>
      <c r="AB23" s="231">
        <v>1</v>
      </c>
      <c r="AC23" s="231">
        <v>13337780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6">
        <v>3</v>
      </c>
      <c r="CB23" s="256">
        <v>1</v>
      </c>
    </row>
    <row r="24" spans="1:80" x14ac:dyDescent="0.2">
      <c r="A24" s="265"/>
      <c r="B24" s="269"/>
      <c r="C24" s="326" t="s">
        <v>604</v>
      </c>
      <c r="D24" s="327"/>
      <c r="E24" s="270">
        <v>6.4600000000000005E-2</v>
      </c>
      <c r="F24" s="271"/>
      <c r="G24" s="272"/>
      <c r="H24" s="273"/>
      <c r="I24" s="267"/>
      <c r="J24" s="274"/>
      <c r="K24" s="267"/>
      <c r="M24" s="268" t="s">
        <v>604</v>
      </c>
      <c r="O24" s="256"/>
    </row>
    <row r="25" spans="1:80" x14ac:dyDescent="0.2">
      <c r="A25" s="275"/>
      <c r="B25" s="276" t="s">
        <v>100</v>
      </c>
      <c r="C25" s="277" t="s">
        <v>119</v>
      </c>
      <c r="D25" s="278"/>
      <c r="E25" s="279"/>
      <c r="F25" s="280"/>
      <c r="G25" s="281">
        <f>SUM(G7:G24)</f>
        <v>0</v>
      </c>
      <c r="H25" s="282"/>
      <c r="I25" s="283">
        <f>SUM(I7:I24)</f>
        <v>3.2350800790000003</v>
      </c>
      <c r="J25" s="282"/>
      <c r="K25" s="283">
        <f>SUM(K7:K24)</f>
        <v>0</v>
      </c>
      <c r="O25" s="256">
        <v>4</v>
      </c>
      <c r="BA25" s="284">
        <f>SUM(BA7:BA24)</f>
        <v>0</v>
      </c>
      <c r="BB25" s="284">
        <f>SUM(BB7:BB24)</f>
        <v>0</v>
      </c>
      <c r="BC25" s="284">
        <f>SUM(BC7:BC24)</f>
        <v>0</v>
      </c>
      <c r="BD25" s="284">
        <f>SUM(BD7:BD24)</f>
        <v>0</v>
      </c>
      <c r="BE25" s="284">
        <f>SUM(BE7:BE24)</f>
        <v>0</v>
      </c>
    </row>
    <row r="26" spans="1:80" x14ac:dyDescent="0.2">
      <c r="A26" s="246" t="s">
        <v>97</v>
      </c>
      <c r="B26" s="247" t="s">
        <v>614</v>
      </c>
      <c r="C26" s="248" t="s">
        <v>615</v>
      </c>
      <c r="D26" s="249"/>
      <c r="E26" s="250"/>
      <c r="F26" s="250"/>
      <c r="G26" s="251"/>
      <c r="H26" s="252"/>
      <c r="I26" s="253"/>
      <c r="J26" s="254"/>
      <c r="K26" s="255"/>
      <c r="O26" s="256">
        <v>1</v>
      </c>
    </row>
    <row r="27" spans="1:80" ht="22.5" x14ac:dyDescent="0.2">
      <c r="A27" s="257">
        <v>9</v>
      </c>
      <c r="B27" s="258" t="s">
        <v>617</v>
      </c>
      <c r="C27" s="259" t="s">
        <v>618</v>
      </c>
      <c r="D27" s="260" t="s">
        <v>126</v>
      </c>
      <c r="E27" s="261">
        <v>5</v>
      </c>
      <c r="F27" s="261">
        <v>0</v>
      </c>
      <c r="G27" s="262">
        <f>E27*F27</f>
        <v>0</v>
      </c>
      <c r="H27" s="263">
        <v>4.2840000000000003E-2</v>
      </c>
      <c r="I27" s="264">
        <f>E27*H27</f>
        <v>0.2142</v>
      </c>
      <c r="J27" s="263">
        <v>0</v>
      </c>
      <c r="K27" s="264">
        <f>E27*J27</f>
        <v>0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>IF(AZ27=1,G27,0)</f>
        <v>0</v>
      </c>
      <c r="BB27" s="231">
        <f>IF(AZ27=2,G27,0)</f>
        <v>0</v>
      </c>
      <c r="BC27" s="231">
        <f>IF(AZ27=3,G27,0)</f>
        <v>0</v>
      </c>
      <c r="BD27" s="231">
        <f>IF(AZ27=4,G27,0)</f>
        <v>0</v>
      </c>
      <c r="BE27" s="231">
        <f>IF(AZ27=5,G27,0)</f>
        <v>0</v>
      </c>
      <c r="CA27" s="256">
        <v>1</v>
      </c>
      <c r="CB27" s="256">
        <v>1</v>
      </c>
    </row>
    <row r="28" spans="1:80" ht="22.5" x14ac:dyDescent="0.2">
      <c r="A28" s="257">
        <v>10</v>
      </c>
      <c r="B28" s="258" t="s">
        <v>619</v>
      </c>
      <c r="C28" s="259" t="s">
        <v>620</v>
      </c>
      <c r="D28" s="260" t="s">
        <v>126</v>
      </c>
      <c r="E28" s="261">
        <v>10</v>
      </c>
      <c r="F28" s="261">
        <v>0</v>
      </c>
      <c r="G28" s="262">
        <f>E28*F28</f>
        <v>0</v>
      </c>
      <c r="H28" s="263">
        <v>8.0629999999999993E-2</v>
      </c>
      <c r="I28" s="264">
        <f>E28*H28</f>
        <v>0.80629999999999991</v>
      </c>
      <c r="J28" s="263">
        <v>0</v>
      </c>
      <c r="K28" s="264">
        <f>E28*J28</f>
        <v>0</v>
      </c>
      <c r="O28" s="256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6">
        <v>1</v>
      </c>
      <c r="CB28" s="256">
        <v>1</v>
      </c>
    </row>
    <row r="29" spans="1:80" x14ac:dyDescent="0.2">
      <c r="A29" s="257">
        <v>11</v>
      </c>
      <c r="B29" s="258" t="s">
        <v>621</v>
      </c>
      <c r="C29" s="259" t="s">
        <v>622</v>
      </c>
      <c r="D29" s="260" t="s">
        <v>131</v>
      </c>
      <c r="E29" s="261">
        <v>2.1499999999999998E-2</v>
      </c>
      <c r="F29" s="261">
        <v>0</v>
      </c>
      <c r="G29" s="262">
        <f>E29*F29</f>
        <v>0</v>
      </c>
      <c r="H29" s="263">
        <v>1.0529999999999999</v>
      </c>
      <c r="I29" s="264">
        <f>E29*H29</f>
        <v>2.2639499999999996E-2</v>
      </c>
      <c r="J29" s="263">
        <v>0</v>
      </c>
      <c r="K29" s="264">
        <f>E29*J29</f>
        <v>0</v>
      </c>
      <c r="O29" s="256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6">
        <v>1</v>
      </c>
      <c r="CB29" s="256">
        <v>1</v>
      </c>
    </row>
    <row r="30" spans="1:80" x14ac:dyDescent="0.2">
      <c r="A30" s="265"/>
      <c r="B30" s="269"/>
      <c r="C30" s="326" t="s">
        <v>623</v>
      </c>
      <c r="D30" s="327"/>
      <c r="E30" s="270">
        <v>2.1499999999999998E-2</v>
      </c>
      <c r="F30" s="271"/>
      <c r="G30" s="272"/>
      <c r="H30" s="273"/>
      <c r="I30" s="267"/>
      <c r="J30" s="274"/>
      <c r="K30" s="267"/>
      <c r="M30" s="268" t="s">
        <v>623</v>
      </c>
      <c r="O30" s="256"/>
    </row>
    <row r="31" spans="1:80" x14ac:dyDescent="0.2">
      <c r="A31" s="257">
        <v>12</v>
      </c>
      <c r="B31" s="258" t="s">
        <v>624</v>
      </c>
      <c r="C31" s="259" t="s">
        <v>625</v>
      </c>
      <c r="D31" s="260" t="s">
        <v>112</v>
      </c>
      <c r="E31" s="261">
        <v>0.9607</v>
      </c>
      <c r="F31" s="261">
        <v>0</v>
      </c>
      <c r="G31" s="262">
        <f>E31*F31</f>
        <v>0</v>
      </c>
      <c r="H31" s="263">
        <v>2.4220000000000002</v>
      </c>
      <c r="I31" s="264">
        <f>E31*H31</f>
        <v>2.3268154000000001</v>
      </c>
      <c r="J31" s="263">
        <v>0</v>
      </c>
      <c r="K31" s="264">
        <f>E31*J31</f>
        <v>0</v>
      </c>
      <c r="O31" s="256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>IF(AZ31=1,G31,0)</f>
        <v>0</v>
      </c>
      <c r="BB31" s="231">
        <f>IF(AZ31=2,G31,0)</f>
        <v>0</v>
      </c>
      <c r="BC31" s="231">
        <f>IF(AZ31=3,G31,0)</f>
        <v>0</v>
      </c>
      <c r="BD31" s="231">
        <f>IF(AZ31=4,G31,0)</f>
        <v>0</v>
      </c>
      <c r="BE31" s="231">
        <f>IF(AZ31=5,G31,0)</f>
        <v>0</v>
      </c>
      <c r="CA31" s="256">
        <v>1</v>
      </c>
      <c r="CB31" s="256">
        <v>1</v>
      </c>
    </row>
    <row r="32" spans="1:80" x14ac:dyDescent="0.2">
      <c r="A32" s="265"/>
      <c r="B32" s="269"/>
      <c r="C32" s="326" t="s">
        <v>626</v>
      </c>
      <c r="D32" s="327"/>
      <c r="E32" s="270">
        <v>0.9607</v>
      </c>
      <c r="F32" s="271"/>
      <c r="G32" s="272"/>
      <c r="H32" s="273"/>
      <c r="I32" s="267"/>
      <c r="J32" s="274"/>
      <c r="K32" s="267"/>
      <c r="M32" s="268" t="s">
        <v>626</v>
      </c>
      <c r="O32" s="256"/>
    </row>
    <row r="33" spans="1:80" x14ac:dyDescent="0.2">
      <c r="A33" s="257">
        <v>13</v>
      </c>
      <c r="B33" s="258" t="s">
        <v>627</v>
      </c>
      <c r="C33" s="259" t="s">
        <v>628</v>
      </c>
      <c r="D33" s="260" t="s">
        <v>112</v>
      </c>
      <c r="E33" s="261">
        <v>0.9607</v>
      </c>
      <c r="F33" s="261">
        <v>0</v>
      </c>
      <c r="G33" s="262">
        <f>E33*F33</f>
        <v>0</v>
      </c>
      <c r="H33" s="263">
        <v>0</v>
      </c>
      <c r="I33" s="264">
        <f>E33*H33</f>
        <v>0</v>
      </c>
      <c r="J33" s="263">
        <v>0</v>
      </c>
      <c r="K33" s="264">
        <f>E33*J33</f>
        <v>0</v>
      </c>
      <c r="O33" s="256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6">
        <v>1</v>
      </c>
      <c r="CB33" s="256">
        <v>1</v>
      </c>
    </row>
    <row r="34" spans="1:80" x14ac:dyDescent="0.2">
      <c r="A34" s="275"/>
      <c r="B34" s="276" t="s">
        <v>100</v>
      </c>
      <c r="C34" s="277" t="s">
        <v>616</v>
      </c>
      <c r="D34" s="278"/>
      <c r="E34" s="279"/>
      <c r="F34" s="280"/>
      <c r="G34" s="281">
        <f>SUM(G26:G33)</f>
        <v>0</v>
      </c>
      <c r="H34" s="282"/>
      <c r="I34" s="283">
        <f>SUM(I26:I33)</f>
        <v>3.3699548999999998</v>
      </c>
      <c r="J34" s="282"/>
      <c r="K34" s="283">
        <f>SUM(K26:K33)</f>
        <v>0</v>
      </c>
      <c r="O34" s="256">
        <v>4</v>
      </c>
      <c r="BA34" s="284">
        <f>SUM(BA26:BA33)</f>
        <v>0</v>
      </c>
      <c r="BB34" s="284">
        <f>SUM(BB26:BB33)</f>
        <v>0</v>
      </c>
      <c r="BC34" s="284">
        <f>SUM(BC26:BC33)</f>
        <v>0</v>
      </c>
      <c r="BD34" s="284">
        <f>SUM(BD26:BD33)</f>
        <v>0</v>
      </c>
      <c r="BE34" s="284">
        <f>SUM(BE26:BE33)</f>
        <v>0</v>
      </c>
    </row>
    <row r="35" spans="1:80" x14ac:dyDescent="0.2">
      <c r="A35" s="246" t="s">
        <v>97</v>
      </c>
      <c r="B35" s="247" t="s">
        <v>150</v>
      </c>
      <c r="C35" s="248" t="s">
        <v>151</v>
      </c>
      <c r="D35" s="249"/>
      <c r="E35" s="250"/>
      <c r="F35" s="250"/>
      <c r="G35" s="251"/>
      <c r="H35" s="252"/>
      <c r="I35" s="253"/>
      <c r="J35" s="254"/>
      <c r="K35" s="255"/>
      <c r="O35" s="256">
        <v>1</v>
      </c>
    </row>
    <row r="36" spans="1:80" ht="22.5" x14ac:dyDescent="0.2">
      <c r="A36" s="257">
        <v>14</v>
      </c>
      <c r="B36" s="258" t="s">
        <v>629</v>
      </c>
      <c r="C36" s="259" t="s">
        <v>630</v>
      </c>
      <c r="D36" s="260" t="s">
        <v>138</v>
      </c>
      <c r="E36" s="261">
        <v>6.7725</v>
      </c>
      <c r="F36" s="261">
        <v>0</v>
      </c>
      <c r="G36" s="262">
        <f>E36*F36</f>
        <v>0</v>
      </c>
      <c r="H36" s="263">
        <v>1.8120000000000001E-2</v>
      </c>
      <c r="I36" s="264">
        <f>E36*H36</f>
        <v>0.1227177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80" x14ac:dyDescent="0.2">
      <c r="A37" s="265"/>
      <c r="B37" s="269"/>
      <c r="C37" s="326" t="s">
        <v>631</v>
      </c>
      <c r="D37" s="327"/>
      <c r="E37" s="270">
        <v>6.7725</v>
      </c>
      <c r="F37" s="271"/>
      <c r="G37" s="272"/>
      <c r="H37" s="273"/>
      <c r="I37" s="267"/>
      <c r="J37" s="274"/>
      <c r="K37" s="267"/>
      <c r="M37" s="268" t="s">
        <v>631</v>
      </c>
      <c r="O37" s="256"/>
    </row>
    <row r="38" spans="1:80" ht="22.5" x14ac:dyDescent="0.2">
      <c r="A38" s="257">
        <v>15</v>
      </c>
      <c r="B38" s="258" t="s">
        <v>632</v>
      </c>
      <c r="C38" s="259" t="s">
        <v>633</v>
      </c>
      <c r="D38" s="260" t="s">
        <v>138</v>
      </c>
      <c r="E38" s="261">
        <v>6.7725</v>
      </c>
      <c r="F38" s="261">
        <v>0</v>
      </c>
      <c r="G38" s="262">
        <f>E38*F38</f>
        <v>0</v>
      </c>
      <c r="H38" s="263">
        <v>4.5900000000000003E-3</v>
      </c>
      <c r="I38" s="264">
        <f>E38*H38</f>
        <v>3.1085775000000003E-2</v>
      </c>
      <c r="J38" s="263">
        <v>0</v>
      </c>
      <c r="K38" s="264">
        <f>E38*J38</f>
        <v>0</v>
      </c>
      <c r="O38" s="256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6">
        <v>1</v>
      </c>
      <c r="CB38" s="256">
        <v>1</v>
      </c>
    </row>
    <row r="39" spans="1:80" x14ac:dyDescent="0.2">
      <c r="A39" s="265"/>
      <c r="B39" s="269"/>
      <c r="C39" s="326" t="s">
        <v>631</v>
      </c>
      <c r="D39" s="327"/>
      <c r="E39" s="270">
        <v>6.7725</v>
      </c>
      <c r="F39" s="271"/>
      <c r="G39" s="272"/>
      <c r="H39" s="273"/>
      <c r="I39" s="267"/>
      <c r="J39" s="274"/>
      <c r="K39" s="267"/>
      <c r="M39" s="268" t="s">
        <v>631</v>
      </c>
      <c r="O39" s="256"/>
    </row>
    <row r="40" spans="1:80" x14ac:dyDescent="0.2">
      <c r="A40" s="257">
        <v>16</v>
      </c>
      <c r="B40" s="258" t="s">
        <v>153</v>
      </c>
      <c r="C40" s="259" t="s">
        <v>154</v>
      </c>
      <c r="D40" s="260" t="s">
        <v>138</v>
      </c>
      <c r="E40" s="261">
        <v>7.7539999999999996</v>
      </c>
      <c r="F40" s="261">
        <v>0</v>
      </c>
      <c r="G40" s="262">
        <f>E40*F40</f>
        <v>0</v>
      </c>
      <c r="H40" s="263">
        <v>8.9599999999999992E-3</v>
      </c>
      <c r="I40" s="264">
        <f>E40*H40</f>
        <v>6.9475839999999983E-2</v>
      </c>
      <c r="J40" s="263">
        <v>0</v>
      </c>
      <c r="K40" s="264">
        <f>E40*J40</f>
        <v>0</v>
      </c>
      <c r="O40" s="256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6">
        <v>1</v>
      </c>
      <c r="CB40" s="256">
        <v>1</v>
      </c>
    </row>
    <row r="41" spans="1:80" x14ac:dyDescent="0.2">
      <c r="A41" s="265"/>
      <c r="B41" s="269"/>
      <c r="C41" s="326" t="s">
        <v>634</v>
      </c>
      <c r="D41" s="327"/>
      <c r="E41" s="270">
        <v>7.7539999999999996</v>
      </c>
      <c r="F41" s="271"/>
      <c r="G41" s="272"/>
      <c r="H41" s="273"/>
      <c r="I41" s="267"/>
      <c r="J41" s="274"/>
      <c r="K41" s="267"/>
      <c r="M41" s="268" t="s">
        <v>634</v>
      </c>
      <c r="O41" s="256"/>
    </row>
    <row r="42" spans="1:80" x14ac:dyDescent="0.2">
      <c r="A42" s="257">
        <v>17</v>
      </c>
      <c r="B42" s="258" t="s">
        <v>635</v>
      </c>
      <c r="C42" s="259" t="s">
        <v>636</v>
      </c>
      <c r="D42" s="260" t="s">
        <v>138</v>
      </c>
      <c r="E42" s="261">
        <v>11.9506</v>
      </c>
      <c r="F42" s="261">
        <v>0</v>
      </c>
      <c r="G42" s="262">
        <f>E42*F42</f>
        <v>0</v>
      </c>
      <c r="H42" s="263">
        <v>1.4E-2</v>
      </c>
      <c r="I42" s="264">
        <f>E42*H42</f>
        <v>0.1673084</v>
      </c>
      <c r="J42" s="263">
        <v>0</v>
      </c>
      <c r="K42" s="264">
        <f>E42*J42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6">
        <v>1</v>
      </c>
      <c r="CB42" s="256">
        <v>1</v>
      </c>
    </row>
    <row r="43" spans="1:80" x14ac:dyDescent="0.2">
      <c r="A43" s="265"/>
      <c r="B43" s="269"/>
      <c r="C43" s="326" t="s">
        <v>637</v>
      </c>
      <c r="D43" s="327"/>
      <c r="E43" s="270">
        <v>11.6358</v>
      </c>
      <c r="F43" s="271"/>
      <c r="G43" s="272"/>
      <c r="H43" s="273"/>
      <c r="I43" s="267"/>
      <c r="J43" s="274"/>
      <c r="K43" s="267"/>
      <c r="M43" s="268" t="s">
        <v>637</v>
      </c>
      <c r="O43" s="256"/>
    </row>
    <row r="44" spans="1:80" x14ac:dyDescent="0.2">
      <c r="A44" s="265"/>
      <c r="B44" s="269"/>
      <c r="C44" s="326" t="s">
        <v>638</v>
      </c>
      <c r="D44" s="327"/>
      <c r="E44" s="270">
        <v>0.31480000000000002</v>
      </c>
      <c r="F44" s="271"/>
      <c r="G44" s="272"/>
      <c r="H44" s="273"/>
      <c r="I44" s="267"/>
      <c r="J44" s="274"/>
      <c r="K44" s="267"/>
      <c r="M44" s="268" t="s">
        <v>638</v>
      </c>
      <c r="O44" s="256"/>
    </row>
    <row r="45" spans="1:80" x14ac:dyDescent="0.2">
      <c r="A45" s="257">
        <v>18</v>
      </c>
      <c r="B45" s="258" t="s">
        <v>159</v>
      </c>
      <c r="C45" s="259" t="s">
        <v>160</v>
      </c>
      <c r="D45" s="260" t="s">
        <v>138</v>
      </c>
      <c r="E45" s="261">
        <v>28.666399999999999</v>
      </c>
      <c r="F45" s="261">
        <v>0</v>
      </c>
      <c r="G45" s="262">
        <f>E45*F45</f>
        <v>0</v>
      </c>
      <c r="H45" s="263">
        <v>7.62E-3</v>
      </c>
      <c r="I45" s="264">
        <f>E45*H45</f>
        <v>0.21843796800000001</v>
      </c>
      <c r="J45" s="263">
        <v>0</v>
      </c>
      <c r="K45" s="264">
        <f>E45*J45</f>
        <v>0</v>
      </c>
      <c r="O45" s="256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6">
        <v>1</v>
      </c>
      <c r="CB45" s="256">
        <v>1</v>
      </c>
    </row>
    <row r="46" spans="1:80" ht="22.5" x14ac:dyDescent="0.2">
      <c r="A46" s="257">
        <v>19</v>
      </c>
      <c r="B46" s="258" t="s">
        <v>164</v>
      </c>
      <c r="C46" s="259" t="s">
        <v>165</v>
      </c>
      <c r="D46" s="260" t="s">
        <v>138</v>
      </c>
      <c r="E46" s="261">
        <v>28.666399999999999</v>
      </c>
      <c r="F46" s="261">
        <v>0</v>
      </c>
      <c r="G46" s="262">
        <f>E46*F46</f>
        <v>0</v>
      </c>
      <c r="H46" s="263">
        <v>3.6600000000000001E-3</v>
      </c>
      <c r="I46" s="264">
        <f>E46*H46</f>
        <v>0.104919024</v>
      </c>
      <c r="J46" s="263">
        <v>0</v>
      </c>
      <c r="K46" s="264">
        <f>E46*J46</f>
        <v>0</v>
      </c>
      <c r="O46" s="256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6">
        <v>1</v>
      </c>
      <c r="CB46" s="256">
        <v>1</v>
      </c>
    </row>
    <row r="47" spans="1:80" x14ac:dyDescent="0.2">
      <c r="A47" s="265"/>
      <c r="B47" s="269"/>
      <c r="C47" s="326" t="s">
        <v>639</v>
      </c>
      <c r="D47" s="327"/>
      <c r="E47" s="270">
        <v>32.026400000000002</v>
      </c>
      <c r="F47" s="271"/>
      <c r="G47" s="272"/>
      <c r="H47" s="273"/>
      <c r="I47" s="267"/>
      <c r="J47" s="274"/>
      <c r="K47" s="267"/>
      <c r="M47" s="268" t="s">
        <v>639</v>
      </c>
      <c r="O47" s="256"/>
    </row>
    <row r="48" spans="1:80" x14ac:dyDescent="0.2">
      <c r="A48" s="265"/>
      <c r="B48" s="269"/>
      <c r="C48" s="326" t="s">
        <v>640</v>
      </c>
      <c r="D48" s="327"/>
      <c r="E48" s="270">
        <v>-3.36</v>
      </c>
      <c r="F48" s="271"/>
      <c r="G48" s="272"/>
      <c r="H48" s="273"/>
      <c r="I48" s="267"/>
      <c r="J48" s="274"/>
      <c r="K48" s="267"/>
      <c r="M48" s="268" t="s">
        <v>640</v>
      </c>
      <c r="O48" s="256"/>
    </row>
    <row r="49" spans="1:80" x14ac:dyDescent="0.2">
      <c r="A49" s="275"/>
      <c r="B49" s="276" t="s">
        <v>100</v>
      </c>
      <c r="C49" s="277" t="s">
        <v>152</v>
      </c>
      <c r="D49" s="278"/>
      <c r="E49" s="279"/>
      <c r="F49" s="280"/>
      <c r="G49" s="281">
        <f>SUM(G35:G48)</f>
        <v>0</v>
      </c>
      <c r="H49" s="282"/>
      <c r="I49" s="283">
        <f>SUM(I35:I48)</f>
        <v>0.71394470700000001</v>
      </c>
      <c r="J49" s="282"/>
      <c r="K49" s="283">
        <f>SUM(K35:K48)</f>
        <v>0</v>
      </c>
      <c r="O49" s="256">
        <v>4</v>
      </c>
      <c r="BA49" s="284">
        <f>SUM(BA35:BA48)</f>
        <v>0</v>
      </c>
      <c r="BB49" s="284">
        <f>SUM(BB35:BB48)</f>
        <v>0</v>
      </c>
      <c r="BC49" s="284">
        <f>SUM(BC35:BC48)</f>
        <v>0</v>
      </c>
      <c r="BD49" s="284">
        <f>SUM(BD35:BD48)</f>
        <v>0</v>
      </c>
      <c r="BE49" s="284">
        <f>SUM(BE35:BE48)</f>
        <v>0</v>
      </c>
    </row>
    <row r="50" spans="1:80" x14ac:dyDescent="0.2">
      <c r="A50" s="246" t="s">
        <v>97</v>
      </c>
      <c r="B50" s="247" t="s">
        <v>167</v>
      </c>
      <c r="C50" s="248" t="s">
        <v>168</v>
      </c>
      <c r="D50" s="249"/>
      <c r="E50" s="250"/>
      <c r="F50" s="250"/>
      <c r="G50" s="251"/>
      <c r="H50" s="252"/>
      <c r="I50" s="253"/>
      <c r="J50" s="254"/>
      <c r="K50" s="255"/>
      <c r="O50" s="256">
        <v>1</v>
      </c>
    </row>
    <row r="51" spans="1:80" x14ac:dyDescent="0.2">
      <c r="A51" s="257">
        <v>20</v>
      </c>
      <c r="B51" s="258" t="s">
        <v>170</v>
      </c>
      <c r="C51" s="259" t="s">
        <v>171</v>
      </c>
      <c r="D51" s="260" t="s">
        <v>112</v>
      </c>
      <c r="E51" s="261">
        <v>0.2722</v>
      </c>
      <c r="F51" s="261">
        <v>0</v>
      </c>
      <c r="G51" s="262">
        <f>E51*F51</f>
        <v>0</v>
      </c>
      <c r="H51" s="263">
        <v>2.2610000000000001</v>
      </c>
      <c r="I51" s="264">
        <f>E51*H51</f>
        <v>0.6154442</v>
      </c>
      <c r="J51" s="263">
        <v>0</v>
      </c>
      <c r="K51" s="264">
        <f>E51*J51</f>
        <v>0</v>
      </c>
      <c r="O51" s="256">
        <v>2</v>
      </c>
      <c r="AA51" s="231">
        <v>1</v>
      </c>
      <c r="AB51" s="231">
        <v>1</v>
      </c>
      <c r="AC51" s="231">
        <v>1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6">
        <v>1</v>
      </c>
      <c r="CB51" s="256">
        <v>1</v>
      </c>
    </row>
    <row r="52" spans="1:80" x14ac:dyDescent="0.2">
      <c r="A52" s="265"/>
      <c r="B52" s="269"/>
      <c r="C52" s="326" t="s">
        <v>641</v>
      </c>
      <c r="D52" s="327"/>
      <c r="E52" s="270">
        <v>0.2722</v>
      </c>
      <c r="F52" s="271"/>
      <c r="G52" s="272"/>
      <c r="H52" s="273"/>
      <c r="I52" s="267"/>
      <c r="J52" s="274"/>
      <c r="K52" s="267"/>
      <c r="M52" s="268" t="s">
        <v>641</v>
      </c>
      <c r="O52" s="256"/>
    </row>
    <row r="53" spans="1:80" x14ac:dyDescent="0.2">
      <c r="A53" s="275"/>
      <c r="B53" s="276" t="s">
        <v>100</v>
      </c>
      <c r="C53" s="277" t="s">
        <v>169</v>
      </c>
      <c r="D53" s="278"/>
      <c r="E53" s="279"/>
      <c r="F53" s="280"/>
      <c r="G53" s="281">
        <f>SUM(G50:G52)</f>
        <v>0</v>
      </c>
      <c r="H53" s="282"/>
      <c r="I53" s="283">
        <f>SUM(I50:I52)</f>
        <v>0.6154442</v>
      </c>
      <c r="J53" s="282"/>
      <c r="K53" s="283">
        <f>SUM(K50:K52)</f>
        <v>0</v>
      </c>
      <c r="O53" s="256">
        <v>4</v>
      </c>
      <c r="BA53" s="284">
        <f>SUM(BA50:BA52)</f>
        <v>0</v>
      </c>
      <c r="BB53" s="284">
        <f>SUM(BB50:BB52)</f>
        <v>0</v>
      </c>
      <c r="BC53" s="284">
        <f>SUM(BC50:BC52)</f>
        <v>0</v>
      </c>
      <c r="BD53" s="284">
        <f>SUM(BD50:BD52)</f>
        <v>0</v>
      </c>
      <c r="BE53" s="284">
        <f>SUM(BE50:BE52)</f>
        <v>0</v>
      </c>
    </row>
    <row r="54" spans="1:80" x14ac:dyDescent="0.2">
      <c r="A54" s="246" t="s">
        <v>97</v>
      </c>
      <c r="B54" s="247" t="s">
        <v>175</v>
      </c>
      <c r="C54" s="248" t="s">
        <v>176</v>
      </c>
      <c r="D54" s="249"/>
      <c r="E54" s="250"/>
      <c r="F54" s="250"/>
      <c r="G54" s="251"/>
      <c r="H54" s="252"/>
      <c r="I54" s="253"/>
      <c r="J54" s="254"/>
      <c r="K54" s="255"/>
      <c r="O54" s="256">
        <v>1</v>
      </c>
    </row>
    <row r="55" spans="1:80" ht="22.5" x14ac:dyDescent="0.2">
      <c r="A55" s="257">
        <v>21</v>
      </c>
      <c r="B55" s="258" t="s">
        <v>642</v>
      </c>
      <c r="C55" s="259" t="s">
        <v>643</v>
      </c>
      <c r="D55" s="260" t="s">
        <v>126</v>
      </c>
      <c r="E55" s="261">
        <v>1</v>
      </c>
      <c r="F55" s="261">
        <v>0</v>
      </c>
      <c r="G55" s="262">
        <f>E55*F55</f>
        <v>0</v>
      </c>
      <c r="H55" s="263">
        <v>3.5249999999999997E-2</v>
      </c>
      <c r="I55" s="264">
        <f>E55*H55</f>
        <v>3.5249999999999997E-2</v>
      </c>
      <c r="J55" s="263">
        <v>0</v>
      </c>
      <c r="K55" s="264">
        <f>E55*J55</f>
        <v>0</v>
      </c>
      <c r="O55" s="256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6">
        <v>1</v>
      </c>
      <c r="CB55" s="256">
        <v>1</v>
      </c>
    </row>
    <row r="56" spans="1:80" x14ac:dyDescent="0.2">
      <c r="A56" s="257">
        <v>22</v>
      </c>
      <c r="B56" s="258" t="s">
        <v>644</v>
      </c>
      <c r="C56" s="259" t="s">
        <v>645</v>
      </c>
      <c r="D56" s="260" t="s">
        <v>126</v>
      </c>
      <c r="E56" s="261">
        <v>1</v>
      </c>
      <c r="F56" s="261">
        <v>0</v>
      </c>
      <c r="G56" s="262">
        <f>E56*F56</f>
        <v>0</v>
      </c>
      <c r="H56" s="263">
        <v>1.7840000000000002E-2</v>
      </c>
      <c r="I56" s="264">
        <f>E56*H56</f>
        <v>1.7840000000000002E-2</v>
      </c>
      <c r="J56" s="263">
        <v>0</v>
      </c>
      <c r="K56" s="264">
        <f>E56*J56</f>
        <v>0</v>
      </c>
      <c r="O56" s="256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6">
        <v>1</v>
      </c>
      <c r="CB56" s="256">
        <v>1</v>
      </c>
    </row>
    <row r="57" spans="1:80" x14ac:dyDescent="0.2">
      <c r="A57" s="257">
        <v>23</v>
      </c>
      <c r="B57" s="258" t="s">
        <v>187</v>
      </c>
      <c r="C57" s="259" t="s">
        <v>188</v>
      </c>
      <c r="D57" s="260" t="s">
        <v>126</v>
      </c>
      <c r="E57" s="261">
        <v>1</v>
      </c>
      <c r="F57" s="261">
        <v>0</v>
      </c>
      <c r="G57" s="262">
        <f>E57*F57</f>
        <v>0</v>
      </c>
      <c r="H57" s="263">
        <v>1.0999999999999999E-2</v>
      </c>
      <c r="I57" s="264">
        <f>E57*H57</f>
        <v>1.0999999999999999E-2</v>
      </c>
      <c r="J57" s="263"/>
      <c r="K57" s="264">
        <f>E57*J57</f>
        <v>0</v>
      </c>
      <c r="O57" s="256">
        <v>2</v>
      </c>
      <c r="AA57" s="231">
        <v>3</v>
      </c>
      <c r="AB57" s="231">
        <v>1</v>
      </c>
      <c r="AC57" s="231">
        <v>55330396</v>
      </c>
      <c r="AZ57" s="231">
        <v>1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6">
        <v>3</v>
      </c>
      <c r="CB57" s="256">
        <v>1</v>
      </c>
    </row>
    <row r="58" spans="1:80" x14ac:dyDescent="0.2">
      <c r="A58" s="275"/>
      <c r="B58" s="276" t="s">
        <v>100</v>
      </c>
      <c r="C58" s="277" t="s">
        <v>177</v>
      </c>
      <c r="D58" s="278"/>
      <c r="E58" s="279"/>
      <c r="F58" s="280"/>
      <c r="G58" s="281">
        <f>SUM(G54:G57)</f>
        <v>0</v>
      </c>
      <c r="H58" s="282"/>
      <c r="I58" s="283">
        <f>SUM(I54:I57)</f>
        <v>6.4089999999999994E-2</v>
      </c>
      <c r="J58" s="282"/>
      <c r="K58" s="283">
        <f>SUM(K54:K57)</f>
        <v>0</v>
      </c>
      <c r="O58" s="256">
        <v>4</v>
      </c>
      <c r="BA58" s="284">
        <f>SUM(BA54:BA57)</f>
        <v>0</v>
      </c>
      <c r="BB58" s="284">
        <f>SUM(BB54:BB57)</f>
        <v>0</v>
      </c>
      <c r="BC58" s="284">
        <f>SUM(BC54:BC57)</f>
        <v>0</v>
      </c>
      <c r="BD58" s="284">
        <f>SUM(BD54:BD57)</f>
        <v>0</v>
      </c>
      <c r="BE58" s="284">
        <f>SUM(BE54:BE57)</f>
        <v>0</v>
      </c>
    </row>
    <row r="59" spans="1:80" x14ac:dyDescent="0.2">
      <c r="A59" s="246" t="s">
        <v>97</v>
      </c>
      <c r="B59" s="247" t="s">
        <v>646</v>
      </c>
      <c r="C59" s="248" t="s">
        <v>647</v>
      </c>
      <c r="D59" s="249"/>
      <c r="E59" s="250"/>
      <c r="F59" s="250"/>
      <c r="G59" s="251"/>
      <c r="H59" s="252"/>
      <c r="I59" s="253"/>
      <c r="J59" s="254"/>
      <c r="K59" s="255"/>
      <c r="O59" s="256">
        <v>1</v>
      </c>
    </row>
    <row r="60" spans="1:80" x14ac:dyDescent="0.2">
      <c r="A60" s="257">
        <v>24</v>
      </c>
      <c r="B60" s="258" t="s">
        <v>649</v>
      </c>
      <c r="C60" s="259" t="s">
        <v>650</v>
      </c>
      <c r="D60" s="260" t="s">
        <v>222</v>
      </c>
      <c r="E60" s="261">
        <v>3.9</v>
      </c>
      <c r="F60" s="261">
        <v>0</v>
      </c>
      <c r="G60" s="262">
        <f>E60*F60</f>
        <v>0</v>
      </c>
      <c r="H60" s="263">
        <v>1.2999999999999999E-2</v>
      </c>
      <c r="I60" s="264">
        <f>E60*H60</f>
        <v>5.0699999999999995E-2</v>
      </c>
      <c r="J60" s="263">
        <v>0</v>
      </c>
      <c r="K60" s="264">
        <f>E60*J60</f>
        <v>0</v>
      </c>
      <c r="O60" s="256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>IF(AZ60=1,G60,0)</f>
        <v>0</v>
      </c>
      <c r="BB60" s="231">
        <f>IF(AZ60=2,G60,0)</f>
        <v>0</v>
      </c>
      <c r="BC60" s="231">
        <f>IF(AZ60=3,G60,0)</f>
        <v>0</v>
      </c>
      <c r="BD60" s="231">
        <f>IF(AZ60=4,G60,0)</f>
        <v>0</v>
      </c>
      <c r="BE60" s="231">
        <f>IF(AZ60=5,G60,0)</f>
        <v>0</v>
      </c>
      <c r="CA60" s="256">
        <v>1</v>
      </c>
      <c r="CB60" s="256">
        <v>1</v>
      </c>
    </row>
    <row r="61" spans="1:80" x14ac:dyDescent="0.2">
      <c r="A61" s="257">
        <v>25</v>
      </c>
      <c r="B61" s="258" t="s">
        <v>651</v>
      </c>
      <c r="C61" s="259" t="s">
        <v>652</v>
      </c>
      <c r="D61" s="260" t="s">
        <v>653</v>
      </c>
      <c r="E61" s="261">
        <v>49.707599999999999</v>
      </c>
      <c r="F61" s="261">
        <v>0</v>
      </c>
      <c r="G61" s="262">
        <f>E61*F61</f>
        <v>0</v>
      </c>
      <c r="H61" s="263">
        <v>1E-3</v>
      </c>
      <c r="I61" s="264">
        <f>E61*H61</f>
        <v>4.9707599999999998E-2</v>
      </c>
      <c r="J61" s="263"/>
      <c r="K61" s="264">
        <f>E61*J61</f>
        <v>0</v>
      </c>
      <c r="O61" s="256">
        <v>2</v>
      </c>
      <c r="AA61" s="231">
        <v>3</v>
      </c>
      <c r="AB61" s="231">
        <v>1</v>
      </c>
      <c r="AC61" s="231" t="s">
        <v>651</v>
      </c>
      <c r="AZ61" s="231">
        <v>1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6">
        <v>3</v>
      </c>
      <c r="CB61" s="256">
        <v>1</v>
      </c>
    </row>
    <row r="62" spans="1:80" x14ac:dyDescent="0.2">
      <c r="A62" s="265"/>
      <c r="B62" s="266"/>
      <c r="C62" s="323" t="s">
        <v>654</v>
      </c>
      <c r="D62" s="324"/>
      <c r="E62" s="324"/>
      <c r="F62" s="324"/>
      <c r="G62" s="325"/>
      <c r="I62" s="267"/>
      <c r="K62" s="267"/>
      <c r="L62" s="268" t="s">
        <v>654</v>
      </c>
      <c r="O62" s="256">
        <v>3</v>
      </c>
    </row>
    <row r="63" spans="1:80" x14ac:dyDescent="0.2">
      <c r="A63" s="265"/>
      <c r="B63" s="269"/>
      <c r="C63" s="326" t="s">
        <v>655</v>
      </c>
      <c r="D63" s="327"/>
      <c r="E63" s="270">
        <v>5.2169999999999996</v>
      </c>
      <c r="F63" s="271"/>
      <c r="G63" s="272"/>
      <c r="H63" s="273"/>
      <c r="I63" s="267"/>
      <c r="J63" s="274"/>
      <c r="K63" s="267"/>
      <c r="M63" s="268" t="s">
        <v>655</v>
      </c>
      <c r="O63" s="256"/>
    </row>
    <row r="64" spans="1:80" x14ac:dyDescent="0.2">
      <c r="A64" s="265"/>
      <c r="B64" s="269"/>
      <c r="C64" s="326" t="s">
        <v>656</v>
      </c>
      <c r="D64" s="327"/>
      <c r="E64" s="270">
        <v>44.490600000000001</v>
      </c>
      <c r="F64" s="271"/>
      <c r="G64" s="272"/>
      <c r="H64" s="273"/>
      <c r="I64" s="267"/>
      <c r="J64" s="274"/>
      <c r="K64" s="267"/>
      <c r="M64" s="268" t="s">
        <v>656</v>
      </c>
      <c r="O64" s="256"/>
    </row>
    <row r="65" spans="1:80" x14ac:dyDescent="0.2">
      <c r="A65" s="275"/>
      <c r="B65" s="276" t="s">
        <v>100</v>
      </c>
      <c r="C65" s="277" t="s">
        <v>648</v>
      </c>
      <c r="D65" s="278"/>
      <c r="E65" s="279"/>
      <c r="F65" s="280"/>
      <c r="G65" s="281">
        <f>SUM(G59:G64)</f>
        <v>0</v>
      </c>
      <c r="H65" s="282"/>
      <c r="I65" s="283">
        <f>SUM(I59:I64)</f>
        <v>0.10040759999999999</v>
      </c>
      <c r="J65" s="282"/>
      <c r="K65" s="283">
        <f>SUM(K59:K64)</f>
        <v>0</v>
      </c>
      <c r="O65" s="256">
        <v>4</v>
      </c>
      <c r="BA65" s="284">
        <f>SUM(BA59:BA64)</f>
        <v>0</v>
      </c>
      <c r="BB65" s="284">
        <f>SUM(BB59:BB64)</f>
        <v>0</v>
      </c>
      <c r="BC65" s="284">
        <f>SUM(BC59:BC64)</f>
        <v>0</v>
      </c>
      <c r="BD65" s="284">
        <f>SUM(BD59:BD64)</f>
        <v>0</v>
      </c>
      <c r="BE65" s="284">
        <f>SUM(BE59:BE64)</f>
        <v>0</v>
      </c>
    </row>
    <row r="66" spans="1:80" x14ac:dyDescent="0.2">
      <c r="A66" s="246" t="s">
        <v>97</v>
      </c>
      <c r="B66" s="247" t="s">
        <v>196</v>
      </c>
      <c r="C66" s="248" t="s">
        <v>197</v>
      </c>
      <c r="D66" s="249"/>
      <c r="E66" s="250"/>
      <c r="F66" s="250"/>
      <c r="G66" s="251"/>
      <c r="H66" s="252"/>
      <c r="I66" s="253"/>
      <c r="J66" s="254"/>
      <c r="K66" s="255"/>
      <c r="O66" s="256">
        <v>1</v>
      </c>
    </row>
    <row r="67" spans="1:80" x14ac:dyDescent="0.2">
      <c r="A67" s="257">
        <v>26</v>
      </c>
      <c r="B67" s="258" t="s">
        <v>199</v>
      </c>
      <c r="C67" s="259" t="s">
        <v>200</v>
      </c>
      <c r="D67" s="260" t="s">
        <v>112</v>
      </c>
      <c r="E67" s="261">
        <v>2.786</v>
      </c>
      <c r="F67" s="261">
        <v>0</v>
      </c>
      <c r="G67" s="262">
        <f>E67*F67</f>
        <v>0</v>
      </c>
      <c r="H67" s="263">
        <v>0</v>
      </c>
      <c r="I67" s="264">
        <f>E67*H67</f>
        <v>0</v>
      </c>
      <c r="J67" s="263">
        <v>-1.8</v>
      </c>
      <c r="K67" s="264">
        <f>E67*J67</f>
        <v>-5.0148000000000001</v>
      </c>
      <c r="O67" s="256">
        <v>2</v>
      </c>
      <c r="AA67" s="231">
        <v>1</v>
      </c>
      <c r="AB67" s="231">
        <v>1</v>
      </c>
      <c r="AC67" s="231">
        <v>1</v>
      </c>
      <c r="AZ67" s="231">
        <v>1</v>
      </c>
      <c r="BA67" s="231">
        <f>IF(AZ67=1,G67,0)</f>
        <v>0</v>
      </c>
      <c r="BB67" s="231">
        <f>IF(AZ67=2,G67,0)</f>
        <v>0</v>
      </c>
      <c r="BC67" s="231">
        <f>IF(AZ67=3,G67,0)</f>
        <v>0</v>
      </c>
      <c r="BD67" s="231">
        <f>IF(AZ67=4,G67,0)</f>
        <v>0</v>
      </c>
      <c r="BE67" s="231">
        <f>IF(AZ67=5,G67,0)</f>
        <v>0</v>
      </c>
      <c r="CA67" s="256">
        <v>1</v>
      </c>
      <c r="CB67" s="256">
        <v>1</v>
      </c>
    </row>
    <row r="68" spans="1:80" x14ac:dyDescent="0.2">
      <c r="A68" s="265"/>
      <c r="B68" s="269"/>
      <c r="C68" s="326" t="s">
        <v>657</v>
      </c>
      <c r="D68" s="327"/>
      <c r="E68" s="270">
        <v>2.2978999999999998</v>
      </c>
      <c r="F68" s="271"/>
      <c r="G68" s="272"/>
      <c r="H68" s="273"/>
      <c r="I68" s="267"/>
      <c r="J68" s="274"/>
      <c r="K68" s="267"/>
      <c r="M68" s="268" t="s">
        <v>657</v>
      </c>
      <c r="O68" s="256"/>
    </row>
    <row r="69" spans="1:80" x14ac:dyDescent="0.2">
      <c r="A69" s="265"/>
      <c r="B69" s="269"/>
      <c r="C69" s="326" t="s">
        <v>658</v>
      </c>
      <c r="D69" s="327"/>
      <c r="E69" s="270">
        <v>-0.27</v>
      </c>
      <c r="F69" s="271"/>
      <c r="G69" s="272"/>
      <c r="H69" s="273"/>
      <c r="I69" s="267"/>
      <c r="J69" s="274"/>
      <c r="K69" s="267"/>
      <c r="M69" s="268" t="s">
        <v>658</v>
      </c>
      <c r="O69" s="256"/>
    </row>
    <row r="70" spans="1:80" x14ac:dyDescent="0.2">
      <c r="A70" s="265"/>
      <c r="B70" s="269"/>
      <c r="C70" s="326" t="s">
        <v>659</v>
      </c>
      <c r="D70" s="327"/>
      <c r="E70" s="270">
        <v>0.7581</v>
      </c>
      <c r="F70" s="271"/>
      <c r="G70" s="272"/>
      <c r="H70" s="273"/>
      <c r="I70" s="267"/>
      <c r="J70" s="274"/>
      <c r="K70" s="267"/>
      <c r="M70" s="268" t="s">
        <v>659</v>
      </c>
      <c r="O70" s="256"/>
    </row>
    <row r="71" spans="1:80" x14ac:dyDescent="0.2">
      <c r="A71" s="257">
        <v>27</v>
      </c>
      <c r="B71" s="258" t="s">
        <v>660</v>
      </c>
      <c r="C71" s="259" t="s">
        <v>661</v>
      </c>
      <c r="D71" s="260" t="s">
        <v>112</v>
      </c>
      <c r="E71" s="261">
        <v>1.4553</v>
      </c>
      <c r="F71" s="261">
        <v>0</v>
      </c>
      <c r="G71" s="262">
        <f>E71*F71</f>
        <v>0</v>
      </c>
      <c r="H71" s="263">
        <v>0</v>
      </c>
      <c r="I71" s="264">
        <f>E71*H71</f>
        <v>0</v>
      </c>
      <c r="J71" s="263">
        <v>-2.4</v>
      </c>
      <c r="K71" s="264">
        <f>E71*J71</f>
        <v>-3.4927199999999998</v>
      </c>
      <c r="O71" s="256">
        <v>2</v>
      </c>
      <c r="AA71" s="231">
        <v>1</v>
      </c>
      <c r="AB71" s="231">
        <v>1</v>
      </c>
      <c r="AC71" s="231">
        <v>1</v>
      </c>
      <c r="AZ71" s="231">
        <v>1</v>
      </c>
      <c r="BA71" s="231">
        <f>IF(AZ71=1,G71,0)</f>
        <v>0</v>
      </c>
      <c r="BB71" s="231">
        <f>IF(AZ71=2,G71,0)</f>
        <v>0</v>
      </c>
      <c r="BC71" s="231">
        <f>IF(AZ71=3,G71,0)</f>
        <v>0</v>
      </c>
      <c r="BD71" s="231">
        <f>IF(AZ71=4,G71,0)</f>
        <v>0</v>
      </c>
      <c r="BE71" s="231">
        <f>IF(AZ71=5,G71,0)</f>
        <v>0</v>
      </c>
      <c r="CA71" s="256">
        <v>1</v>
      </c>
      <c r="CB71" s="256">
        <v>1</v>
      </c>
    </row>
    <row r="72" spans="1:80" x14ac:dyDescent="0.2">
      <c r="A72" s="265"/>
      <c r="B72" s="269"/>
      <c r="C72" s="326" t="s">
        <v>662</v>
      </c>
      <c r="D72" s="327"/>
      <c r="E72" s="270">
        <v>1.4553</v>
      </c>
      <c r="F72" s="271"/>
      <c r="G72" s="272"/>
      <c r="H72" s="273"/>
      <c r="I72" s="267"/>
      <c r="J72" s="274"/>
      <c r="K72" s="267"/>
      <c r="M72" s="268" t="s">
        <v>662</v>
      </c>
      <c r="O72" s="256"/>
    </row>
    <row r="73" spans="1:80" x14ac:dyDescent="0.2">
      <c r="A73" s="275"/>
      <c r="B73" s="276" t="s">
        <v>100</v>
      </c>
      <c r="C73" s="277" t="s">
        <v>198</v>
      </c>
      <c r="D73" s="278"/>
      <c r="E73" s="279"/>
      <c r="F73" s="280"/>
      <c r="G73" s="281">
        <f>SUM(G66:G72)</f>
        <v>0</v>
      </c>
      <c r="H73" s="282"/>
      <c r="I73" s="283">
        <f>SUM(I66:I72)</f>
        <v>0</v>
      </c>
      <c r="J73" s="282"/>
      <c r="K73" s="283">
        <f>SUM(K66:K72)</f>
        <v>-8.5075199999999995</v>
      </c>
      <c r="O73" s="256">
        <v>4</v>
      </c>
      <c r="BA73" s="284">
        <f>SUM(BA66:BA72)</f>
        <v>0</v>
      </c>
      <c r="BB73" s="284">
        <f>SUM(BB66:BB72)</f>
        <v>0</v>
      </c>
      <c r="BC73" s="284">
        <f>SUM(BC66:BC72)</f>
        <v>0</v>
      </c>
      <c r="BD73" s="284">
        <f>SUM(BD66:BD72)</f>
        <v>0</v>
      </c>
      <c r="BE73" s="284">
        <f>SUM(BE66:BE72)</f>
        <v>0</v>
      </c>
    </row>
    <row r="74" spans="1:80" x14ac:dyDescent="0.2">
      <c r="A74" s="246" t="s">
        <v>97</v>
      </c>
      <c r="B74" s="247" t="s">
        <v>211</v>
      </c>
      <c r="C74" s="248" t="s">
        <v>212</v>
      </c>
      <c r="D74" s="249"/>
      <c r="E74" s="250"/>
      <c r="F74" s="250"/>
      <c r="G74" s="251"/>
      <c r="H74" s="252"/>
      <c r="I74" s="253"/>
      <c r="J74" s="254"/>
      <c r="K74" s="255"/>
      <c r="O74" s="256">
        <v>1</v>
      </c>
    </row>
    <row r="75" spans="1:80" x14ac:dyDescent="0.2">
      <c r="A75" s="257">
        <v>28</v>
      </c>
      <c r="B75" s="258" t="s">
        <v>220</v>
      </c>
      <c r="C75" s="259" t="s">
        <v>221</v>
      </c>
      <c r="D75" s="260" t="s">
        <v>222</v>
      </c>
      <c r="E75" s="261">
        <v>7.4</v>
      </c>
      <c r="F75" s="261">
        <v>0</v>
      </c>
      <c r="G75" s="262">
        <f>E75*F75</f>
        <v>0</v>
      </c>
      <c r="H75" s="263">
        <v>0</v>
      </c>
      <c r="I75" s="264">
        <f>E75*H75</f>
        <v>0</v>
      </c>
      <c r="J75" s="263">
        <v>-6.0000000000000001E-3</v>
      </c>
      <c r="K75" s="264">
        <f>E75*J75</f>
        <v>-4.4400000000000002E-2</v>
      </c>
      <c r="O75" s="256">
        <v>2</v>
      </c>
      <c r="AA75" s="231">
        <v>1</v>
      </c>
      <c r="AB75" s="231">
        <v>1</v>
      </c>
      <c r="AC75" s="231">
        <v>1</v>
      </c>
      <c r="AZ75" s="231">
        <v>1</v>
      </c>
      <c r="BA75" s="231">
        <f>IF(AZ75=1,G75,0)</f>
        <v>0</v>
      </c>
      <c r="BB75" s="231">
        <f>IF(AZ75=2,G75,0)</f>
        <v>0</v>
      </c>
      <c r="BC75" s="231">
        <f>IF(AZ75=3,G75,0)</f>
        <v>0</v>
      </c>
      <c r="BD75" s="231">
        <f>IF(AZ75=4,G75,0)</f>
        <v>0</v>
      </c>
      <c r="BE75" s="231">
        <f>IF(AZ75=5,G75,0)</f>
        <v>0</v>
      </c>
      <c r="CA75" s="256">
        <v>1</v>
      </c>
      <c r="CB75" s="256">
        <v>1</v>
      </c>
    </row>
    <row r="76" spans="1:80" x14ac:dyDescent="0.2">
      <c r="A76" s="257">
        <v>29</v>
      </c>
      <c r="B76" s="258" t="s">
        <v>231</v>
      </c>
      <c r="C76" s="259" t="s">
        <v>663</v>
      </c>
      <c r="D76" s="260" t="s">
        <v>222</v>
      </c>
      <c r="E76" s="261">
        <v>18.149999999999999</v>
      </c>
      <c r="F76" s="261">
        <v>0</v>
      </c>
      <c r="G76" s="262">
        <f>E76*F76</f>
        <v>0</v>
      </c>
      <c r="H76" s="263">
        <v>0</v>
      </c>
      <c r="I76" s="264">
        <f>E76*H76</f>
        <v>0</v>
      </c>
      <c r="J76" s="263">
        <v>-3.3000000000000002E-2</v>
      </c>
      <c r="K76" s="264">
        <f>E76*J76</f>
        <v>-0.59894999999999998</v>
      </c>
      <c r="O76" s="256">
        <v>2</v>
      </c>
      <c r="AA76" s="231">
        <v>1</v>
      </c>
      <c r="AB76" s="231">
        <v>1</v>
      </c>
      <c r="AC76" s="231">
        <v>1</v>
      </c>
      <c r="AZ76" s="231">
        <v>1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6">
        <v>1</v>
      </c>
      <c r="CB76" s="256">
        <v>1</v>
      </c>
    </row>
    <row r="77" spans="1:80" x14ac:dyDescent="0.2">
      <c r="A77" s="275"/>
      <c r="B77" s="276" t="s">
        <v>100</v>
      </c>
      <c r="C77" s="277" t="s">
        <v>213</v>
      </c>
      <c r="D77" s="278"/>
      <c r="E77" s="279"/>
      <c r="F77" s="280"/>
      <c r="G77" s="281">
        <f>SUM(G74:G76)</f>
        <v>0</v>
      </c>
      <c r="H77" s="282"/>
      <c r="I77" s="283">
        <f>SUM(I74:I76)</f>
        <v>0</v>
      </c>
      <c r="J77" s="282"/>
      <c r="K77" s="283">
        <f>SUM(K74:K76)</f>
        <v>-0.64334999999999998</v>
      </c>
      <c r="O77" s="256">
        <v>4</v>
      </c>
      <c r="BA77" s="284">
        <f>SUM(BA74:BA76)</f>
        <v>0</v>
      </c>
      <c r="BB77" s="284">
        <f>SUM(BB74:BB76)</f>
        <v>0</v>
      </c>
      <c r="BC77" s="284">
        <f>SUM(BC74:BC76)</f>
        <v>0</v>
      </c>
      <c r="BD77" s="284">
        <f>SUM(BD74:BD76)</f>
        <v>0</v>
      </c>
      <c r="BE77" s="284">
        <f>SUM(BE74:BE76)</f>
        <v>0</v>
      </c>
    </row>
    <row r="78" spans="1:80" x14ac:dyDescent="0.2">
      <c r="A78" s="246" t="s">
        <v>97</v>
      </c>
      <c r="B78" s="247" t="s">
        <v>234</v>
      </c>
      <c r="C78" s="248" t="s">
        <v>235</v>
      </c>
      <c r="D78" s="249"/>
      <c r="E78" s="250"/>
      <c r="F78" s="250"/>
      <c r="G78" s="251"/>
      <c r="H78" s="252"/>
      <c r="I78" s="253"/>
      <c r="J78" s="254"/>
      <c r="K78" s="255"/>
      <c r="O78" s="256">
        <v>1</v>
      </c>
    </row>
    <row r="79" spans="1:80" x14ac:dyDescent="0.2">
      <c r="A79" s="257">
        <v>30</v>
      </c>
      <c r="B79" s="258" t="s">
        <v>237</v>
      </c>
      <c r="C79" s="259" t="s">
        <v>238</v>
      </c>
      <c r="D79" s="260" t="s">
        <v>131</v>
      </c>
      <c r="E79" s="261">
        <v>8.0989214860000001</v>
      </c>
      <c r="F79" s="261">
        <v>0</v>
      </c>
      <c r="G79" s="262">
        <f>E79*F79</f>
        <v>0</v>
      </c>
      <c r="H79" s="263">
        <v>0</v>
      </c>
      <c r="I79" s="264">
        <f>E79*H79</f>
        <v>0</v>
      </c>
      <c r="J79" s="263"/>
      <c r="K79" s="264">
        <f>E79*J79</f>
        <v>0</v>
      </c>
      <c r="O79" s="256">
        <v>2</v>
      </c>
      <c r="AA79" s="231">
        <v>7</v>
      </c>
      <c r="AB79" s="231">
        <v>1</v>
      </c>
      <c r="AC79" s="231">
        <v>2</v>
      </c>
      <c r="AZ79" s="231">
        <v>1</v>
      </c>
      <c r="BA79" s="231">
        <f>IF(AZ79=1,G79,0)</f>
        <v>0</v>
      </c>
      <c r="BB79" s="231">
        <f>IF(AZ79=2,G79,0)</f>
        <v>0</v>
      </c>
      <c r="BC79" s="231">
        <f>IF(AZ79=3,G79,0)</f>
        <v>0</v>
      </c>
      <c r="BD79" s="231">
        <f>IF(AZ79=4,G79,0)</f>
        <v>0</v>
      </c>
      <c r="BE79" s="231">
        <f>IF(AZ79=5,G79,0)</f>
        <v>0</v>
      </c>
      <c r="CA79" s="256">
        <v>7</v>
      </c>
      <c r="CB79" s="256">
        <v>1</v>
      </c>
    </row>
    <row r="80" spans="1:80" x14ac:dyDescent="0.2">
      <c r="A80" s="275"/>
      <c r="B80" s="276" t="s">
        <v>100</v>
      </c>
      <c r="C80" s="277" t="s">
        <v>236</v>
      </c>
      <c r="D80" s="278"/>
      <c r="E80" s="279"/>
      <c r="F80" s="280"/>
      <c r="G80" s="281">
        <f>SUM(G78:G79)</f>
        <v>0</v>
      </c>
      <c r="H80" s="282"/>
      <c r="I80" s="283">
        <f>SUM(I78:I79)</f>
        <v>0</v>
      </c>
      <c r="J80" s="282"/>
      <c r="K80" s="283">
        <f>SUM(K78:K79)</f>
        <v>0</v>
      </c>
      <c r="O80" s="256">
        <v>4</v>
      </c>
      <c r="BA80" s="284">
        <f>SUM(BA78:BA79)</f>
        <v>0</v>
      </c>
      <c r="BB80" s="284">
        <f>SUM(BB78:BB79)</f>
        <v>0</v>
      </c>
      <c r="BC80" s="284">
        <f>SUM(BC78:BC79)</f>
        <v>0</v>
      </c>
      <c r="BD80" s="284">
        <f>SUM(BD78:BD79)</f>
        <v>0</v>
      </c>
      <c r="BE80" s="284">
        <f>SUM(BE78:BE79)</f>
        <v>0</v>
      </c>
    </row>
    <row r="81" spans="1:80" x14ac:dyDescent="0.2">
      <c r="A81" s="246" t="s">
        <v>97</v>
      </c>
      <c r="B81" s="247" t="s">
        <v>274</v>
      </c>
      <c r="C81" s="248" t="s">
        <v>275</v>
      </c>
      <c r="D81" s="249"/>
      <c r="E81" s="250"/>
      <c r="F81" s="250"/>
      <c r="G81" s="251"/>
      <c r="H81" s="252"/>
      <c r="I81" s="253"/>
      <c r="J81" s="254"/>
      <c r="K81" s="255"/>
      <c r="O81" s="256">
        <v>1</v>
      </c>
    </row>
    <row r="82" spans="1:80" ht="22.5" x14ac:dyDescent="0.2">
      <c r="A82" s="257">
        <v>31</v>
      </c>
      <c r="B82" s="258" t="s">
        <v>277</v>
      </c>
      <c r="C82" s="259" t="s">
        <v>278</v>
      </c>
      <c r="D82" s="260" t="s">
        <v>112</v>
      </c>
      <c r="E82" s="261">
        <v>1.02</v>
      </c>
      <c r="F82" s="261">
        <v>0</v>
      </c>
      <c r="G82" s="262">
        <f>E82*F82</f>
        <v>0</v>
      </c>
      <c r="H82" s="263">
        <v>1.7</v>
      </c>
      <c r="I82" s="264">
        <f>E82*H82</f>
        <v>1.734</v>
      </c>
      <c r="J82" s="263">
        <v>0</v>
      </c>
      <c r="K82" s="264">
        <f>E82*J82</f>
        <v>0</v>
      </c>
      <c r="O82" s="256">
        <v>2</v>
      </c>
      <c r="AA82" s="231">
        <v>1</v>
      </c>
      <c r="AB82" s="231">
        <v>1</v>
      </c>
      <c r="AC82" s="231">
        <v>1</v>
      </c>
      <c r="AZ82" s="231">
        <v>2</v>
      </c>
      <c r="BA82" s="231">
        <f>IF(AZ82=1,G82,0)</f>
        <v>0</v>
      </c>
      <c r="BB82" s="231">
        <f>IF(AZ82=2,G82,0)</f>
        <v>0</v>
      </c>
      <c r="BC82" s="231">
        <f>IF(AZ82=3,G82,0)</f>
        <v>0</v>
      </c>
      <c r="BD82" s="231">
        <f>IF(AZ82=4,G82,0)</f>
        <v>0</v>
      </c>
      <c r="BE82" s="231">
        <f>IF(AZ82=5,G82,0)</f>
        <v>0</v>
      </c>
      <c r="CA82" s="256">
        <v>1</v>
      </c>
      <c r="CB82" s="256">
        <v>1</v>
      </c>
    </row>
    <row r="83" spans="1:80" x14ac:dyDescent="0.2">
      <c r="A83" s="265"/>
      <c r="B83" s="269"/>
      <c r="C83" s="326" t="s">
        <v>664</v>
      </c>
      <c r="D83" s="327"/>
      <c r="E83" s="270">
        <v>1.02</v>
      </c>
      <c r="F83" s="271"/>
      <c r="G83" s="272"/>
      <c r="H83" s="273"/>
      <c r="I83" s="267"/>
      <c r="J83" s="274"/>
      <c r="K83" s="267"/>
      <c r="M83" s="268" t="s">
        <v>664</v>
      </c>
      <c r="O83" s="256"/>
    </row>
    <row r="84" spans="1:80" x14ac:dyDescent="0.2">
      <c r="A84" s="257">
        <v>32</v>
      </c>
      <c r="B84" s="258" t="s">
        <v>281</v>
      </c>
      <c r="C84" s="259" t="s">
        <v>282</v>
      </c>
      <c r="D84" s="260" t="s">
        <v>112</v>
      </c>
      <c r="E84" s="261">
        <v>0.51</v>
      </c>
      <c r="F84" s="261">
        <v>0</v>
      </c>
      <c r="G84" s="262">
        <f>E84*F84</f>
        <v>0</v>
      </c>
      <c r="H84" s="263">
        <v>1.891</v>
      </c>
      <c r="I84" s="264">
        <f>E84*H84</f>
        <v>0.96440999999999999</v>
      </c>
      <c r="J84" s="263">
        <v>0</v>
      </c>
      <c r="K84" s="264">
        <f>E84*J84</f>
        <v>0</v>
      </c>
      <c r="O84" s="256">
        <v>2</v>
      </c>
      <c r="AA84" s="231">
        <v>1</v>
      </c>
      <c r="AB84" s="231">
        <v>1</v>
      </c>
      <c r="AC84" s="231">
        <v>1</v>
      </c>
      <c r="AZ84" s="231">
        <v>2</v>
      </c>
      <c r="BA84" s="231">
        <f>IF(AZ84=1,G84,0)</f>
        <v>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6">
        <v>1</v>
      </c>
      <c r="CB84" s="256">
        <v>1</v>
      </c>
    </row>
    <row r="85" spans="1:80" x14ac:dyDescent="0.2">
      <c r="A85" s="265"/>
      <c r="B85" s="269"/>
      <c r="C85" s="326" t="s">
        <v>665</v>
      </c>
      <c r="D85" s="327"/>
      <c r="E85" s="270">
        <v>0.51</v>
      </c>
      <c r="F85" s="271"/>
      <c r="G85" s="272"/>
      <c r="H85" s="273"/>
      <c r="I85" s="267"/>
      <c r="J85" s="274"/>
      <c r="K85" s="267"/>
      <c r="M85" s="268" t="s">
        <v>665</v>
      </c>
      <c r="O85" s="256"/>
    </row>
    <row r="86" spans="1:80" x14ac:dyDescent="0.2">
      <c r="A86" s="257">
        <v>33</v>
      </c>
      <c r="B86" s="258" t="s">
        <v>666</v>
      </c>
      <c r="C86" s="259" t="s">
        <v>667</v>
      </c>
      <c r="D86" s="260" t="s">
        <v>222</v>
      </c>
      <c r="E86" s="261">
        <v>34</v>
      </c>
      <c r="F86" s="261">
        <v>0</v>
      </c>
      <c r="G86" s="262">
        <f>E86*F86</f>
        <v>0</v>
      </c>
      <c r="H86" s="263">
        <v>9.0799999999999995E-3</v>
      </c>
      <c r="I86" s="264">
        <f>E86*H86</f>
        <v>0.30871999999999999</v>
      </c>
      <c r="J86" s="263">
        <v>0</v>
      </c>
      <c r="K86" s="264">
        <f>E86*J86</f>
        <v>0</v>
      </c>
      <c r="O86" s="256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>IF(AZ86=1,G86,0)</f>
        <v>0</v>
      </c>
      <c r="BB86" s="231">
        <f>IF(AZ86=2,G86,0)</f>
        <v>0</v>
      </c>
      <c r="BC86" s="231">
        <f>IF(AZ86=3,G86,0)</f>
        <v>0</v>
      </c>
      <c r="BD86" s="231">
        <f>IF(AZ86=4,G86,0)</f>
        <v>0</v>
      </c>
      <c r="BE86" s="231">
        <f>IF(AZ86=5,G86,0)</f>
        <v>0</v>
      </c>
      <c r="CA86" s="256">
        <v>1</v>
      </c>
      <c r="CB86" s="256">
        <v>7</v>
      </c>
    </row>
    <row r="87" spans="1:80" x14ac:dyDescent="0.2">
      <c r="A87" s="265"/>
      <c r="B87" s="266"/>
      <c r="C87" s="323" t="s">
        <v>668</v>
      </c>
      <c r="D87" s="324"/>
      <c r="E87" s="324"/>
      <c r="F87" s="324"/>
      <c r="G87" s="325"/>
      <c r="I87" s="267"/>
      <c r="K87" s="267"/>
      <c r="L87" s="268" t="s">
        <v>668</v>
      </c>
      <c r="O87" s="256">
        <v>3</v>
      </c>
    </row>
    <row r="88" spans="1:80" x14ac:dyDescent="0.2">
      <c r="A88" s="257">
        <v>34</v>
      </c>
      <c r="B88" s="258" t="s">
        <v>669</v>
      </c>
      <c r="C88" s="259" t="s">
        <v>670</v>
      </c>
      <c r="D88" s="260" t="s">
        <v>325</v>
      </c>
      <c r="E88" s="261">
        <v>1</v>
      </c>
      <c r="F88" s="261">
        <v>0</v>
      </c>
      <c r="G88" s="262">
        <f>E88*F88</f>
        <v>0</v>
      </c>
      <c r="H88" s="263">
        <v>4.0099999999999997E-3</v>
      </c>
      <c r="I88" s="264">
        <f>E88*H88</f>
        <v>4.0099999999999997E-3</v>
      </c>
      <c r="J88" s="263">
        <v>0</v>
      </c>
      <c r="K88" s="264">
        <f>E88*J88</f>
        <v>0</v>
      </c>
      <c r="O88" s="256">
        <v>2</v>
      </c>
      <c r="AA88" s="231">
        <v>1</v>
      </c>
      <c r="AB88" s="231">
        <v>7</v>
      </c>
      <c r="AC88" s="231">
        <v>7</v>
      </c>
      <c r="AZ88" s="231">
        <v>2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6">
        <v>1</v>
      </c>
      <c r="CB88" s="256">
        <v>7</v>
      </c>
    </row>
    <row r="89" spans="1:80" x14ac:dyDescent="0.2">
      <c r="A89" s="257">
        <v>35</v>
      </c>
      <c r="B89" s="258" t="s">
        <v>671</v>
      </c>
      <c r="C89" s="259" t="s">
        <v>672</v>
      </c>
      <c r="D89" s="260" t="s">
        <v>126</v>
      </c>
      <c r="E89" s="261">
        <v>1</v>
      </c>
      <c r="F89" s="261">
        <v>0</v>
      </c>
      <c r="G89" s="262">
        <f>E89*F89</f>
        <v>0</v>
      </c>
      <c r="H89" s="263">
        <v>0</v>
      </c>
      <c r="I89" s="264">
        <f>E89*H89</f>
        <v>0</v>
      </c>
      <c r="J89" s="263"/>
      <c r="K89" s="264">
        <f>E89*J89</f>
        <v>0</v>
      </c>
      <c r="O89" s="256">
        <v>2</v>
      </c>
      <c r="AA89" s="231">
        <v>12</v>
      </c>
      <c r="AB89" s="231">
        <v>1</v>
      </c>
      <c r="AC89" s="231">
        <v>51</v>
      </c>
      <c r="AZ89" s="231">
        <v>2</v>
      </c>
      <c r="BA89" s="231">
        <f>IF(AZ89=1,G89,0)</f>
        <v>0</v>
      </c>
      <c r="BB89" s="231">
        <f>IF(AZ89=2,G89,0)</f>
        <v>0</v>
      </c>
      <c r="BC89" s="231">
        <f>IF(AZ89=3,G89,0)</f>
        <v>0</v>
      </c>
      <c r="BD89" s="231">
        <f>IF(AZ89=4,G89,0)</f>
        <v>0</v>
      </c>
      <c r="BE89" s="231">
        <f>IF(AZ89=5,G89,0)</f>
        <v>0</v>
      </c>
      <c r="CA89" s="256">
        <v>12</v>
      </c>
      <c r="CB89" s="256">
        <v>1</v>
      </c>
    </row>
    <row r="90" spans="1:80" ht="22.5" x14ac:dyDescent="0.2">
      <c r="A90" s="265"/>
      <c r="B90" s="266"/>
      <c r="C90" s="323" t="s">
        <v>673</v>
      </c>
      <c r="D90" s="324"/>
      <c r="E90" s="324"/>
      <c r="F90" s="324"/>
      <c r="G90" s="325"/>
      <c r="I90" s="267"/>
      <c r="K90" s="267"/>
      <c r="L90" s="268" t="s">
        <v>673</v>
      </c>
      <c r="O90" s="256">
        <v>3</v>
      </c>
    </row>
    <row r="91" spans="1:80" x14ac:dyDescent="0.2">
      <c r="A91" s="265"/>
      <c r="B91" s="266"/>
      <c r="C91" s="323" t="s">
        <v>674</v>
      </c>
      <c r="D91" s="324"/>
      <c r="E91" s="324"/>
      <c r="F91" s="324"/>
      <c r="G91" s="325"/>
      <c r="I91" s="267"/>
      <c r="K91" s="267"/>
      <c r="L91" s="268" t="s">
        <v>674</v>
      </c>
      <c r="O91" s="256">
        <v>3</v>
      </c>
    </row>
    <row r="92" spans="1:80" x14ac:dyDescent="0.2">
      <c r="A92" s="265"/>
      <c r="B92" s="266"/>
      <c r="C92" s="323" t="s">
        <v>675</v>
      </c>
      <c r="D92" s="324"/>
      <c r="E92" s="324"/>
      <c r="F92" s="324"/>
      <c r="G92" s="325"/>
      <c r="I92" s="267"/>
      <c r="K92" s="267"/>
      <c r="L92" s="268" t="s">
        <v>675</v>
      </c>
      <c r="O92" s="256">
        <v>3</v>
      </c>
    </row>
    <row r="93" spans="1:80" x14ac:dyDescent="0.2">
      <c r="A93" s="265"/>
      <c r="B93" s="266"/>
      <c r="C93" s="323" t="s">
        <v>676</v>
      </c>
      <c r="D93" s="324"/>
      <c r="E93" s="324"/>
      <c r="F93" s="324"/>
      <c r="G93" s="325"/>
      <c r="I93" s="267"/>
      <c r="K93" s="267"/>
      <c r="L93" s="268" t="s">
        <v>676</v>
      </c>
      <c r="O93" s="256">
        <v>3</v>
      </c>
    </row>
    <row r="94" spans="1:80" x14ac:dyDescent="0.2">
      <c r="A94" s="265"/>
      <c r="B94" s="266"/>
      <c r="C94" s="323" t="s">
        <v>677</v>
      </c>
      <c r="D94" s="324"/>
      <c r="E94" s="324"/>
      <c r="F94" s="324"/>
      <c r="G94" s="325"/>
      <c r="I94" s="267"/>
      <c r="K94" s="267"/>
      <c r="L94" s="268" t="s">
        <v>677</v>
      </c>
      <c r="O94" s="256">
        <v>3</v>
      </c>
    </row>
    <row r="95" spans="1:80" x14ac:dyDescent="0.2">
      <c r="A95" s="265"/>
      <c r="B95" s="266"/>
      <c r="C95" s="323" t="s">
        <v>678</v>
      </c>
      <c r="D95" s="324"/>
      <c r="E95" s="324"/>
      <c r="F95" s="324"/>
      <c r="G95" s="325"/>
      <c r="I95" s="267"/>
      <c r="K95" s="267"/>
      <c r="L95" s="268" t="s">
        <v>678</v>
      </c>
      <c r="O95" s="256">
        <v>3</v>
      </c>
    </row>
    <row r="96" spans="1:80" x14ac:dyDescent="0.2">
      <c r="A96" s="265"/>
      <c r="B96" s="266"/>
      <c r="C96" s="323" t="s">
        <v>679</v>
      </c>
      <c r="D96" s="324"/>
      <c r="E96" s="324"/>
      <c r="F96" s="324"/>
      <c r="G96" s="325"/>
      <c r="I96" s="267"/>
      <c r="K96" s="267"/>
      <c r="L96" s="268" t="s">
        <v>679</v>
      </c>
      <c r="O96" s="256">
        <v>3</v>
      </c>
    </row>
    <row r="97" spans="1:80" x14ac:dyDescent="0.2">
      <c r="A97" s="265"/>
      <c r="B97" s="266"/>
      <c r="C97" s="323" t="s">
        <v>680</v>
      </c>
      <c r="D97" s="324"/>
      <c r="E97" s="324"/>
      <c r="F97" s="324"/>
      <c r="G97" s="325"/>
      <c r="I97" s="267"/>
      <c r="K97" s="267"/>
      <c r="L97" s="268" t="s">
        <v>680</v>
      </c>
      <c r="O97" s="256">
        <v>3</v>
      </c>
    </row>
    <row r="98" spans="1:80" x14ac:dyDescent="0.2">
      <c r="A98" s="265"/>
      <c r="B98" s="266"/>
      <c r="C98" s="323" t="s">
        <v>681</v>
      </c>
      <c r="D98" s="324"/>
      <c r="E98" s="324"/>
      <c r="F98" s="324"/>
      <c r="G98" s="325"/>
      <c r="I98" s="267"/>
      <c r="K98" s="267"/>
      <c r="L98" s="268" t="s">
        <v>681</v>
      </c>
      <c r="O98" s="256">
        <v>3</v>
      </c>
    </row>
    <row r="99" spans="1:80" x14ac:dyDescent="0.2">
      <c r="A99" s="265"/>
      <c r="B99" s="266"/>
      <c r="C99" s="323" t="s">
        <v>682</v>
      </c>
      <c r="D99" s="324"/>
      <c r="E99" s="324"/>
      <c r="F99" s="324"/>
      <c r="G99" s="325"/>
      <c r="I99" s="267"/>
      <c r="K99" s="267"/>
      <c r="L99" s="268" t="s">
        <v>682</v>
      </c>
      <c r="O99" s="256">
        <v>3</v>
      </c>
    </row>
    <row r="100" spans="1:80" x14ac:dyDescent="0.2">
      <c r="A100" s="265"/>
      <c r="B100" s="266"/>
      <c r="C100" s="323" t="s">
        <v>683</v>
      </c>
      <c r="D100" s="324"/>
      <c r="E100" s="324"/>
      <c r="F100" s="324"/>
      <c r="G100" s="325"/>
      <c r="I100" s="267"/>
      <c r="K100" s="267"/>
      <c r="L100" s="268" t="s">
        <v>683</v>
      </c>
      <c r="O100" s="256">
        <v>3</v>
      </c>
    </row>
    <row r="101" spans="1:80" x14ac:dyDescent="0.2">
      <c r="A101" s="257">
        <v>36</v>
      </c>
      <c r="B101" s="258" t="s">
        <v>294</v>
      </c>
      <c r="C101" s="259" t="s">
        <v>295</v>
      </c>
      <c r="D101" s="260" t="s">
        <v>131</v>
      </c>
      <c r="E101" s="261">
        <v>3.0111400000000001</v>
      </c>
      <c r="F101" s="261">
        <v>0</v>
      </c>
      <c r="G101" s="262">
        <f>E101*F101</f>
        <v>0</v>
      </c>
      <c r="H101" s="263">
        <v>0</v>
      </c>
      <c r="I101" s="264">
        <f>E101*H101</f>
        <v>0</v>
      </c>
      <c r="J101" s="263"/>
      <c r="K101" s="264">
        <f>E101*J101</f>
        <v>0</v>
      </c>
      <c r="O101" s="256">
        <v>2</v>
      </c>
      <c r="AA101" s="231">
        <v>7</v>
      </c>
      <c r="AB101" s="231">
        <v>1001</v>
      </c>
      <c r="AC101" s="231">
        <v>5</v>
      </c>
      <c r="AZ101" s="231">
        <v>2</v>
      </c>
      <c r="BA101" s="231">
        <f>IF(AZ101=1,G101,0)</f>
        <v>0</v>
      </c>
      <c r="BB101" s="231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6">
        <v>7</v>
      </c>
      <c r="CB101" s="256">
        <v>1001</v>
      </c>
    </row>
    <row r="102" spans="1:80" x14ac:dyDescent="0.2">
      <c r="A102" s="275"/>
      <c r="B102" s="276" t="s">
        <v>100</v>
      </c>
      <c r="C102" s="277" t="s">
        <v>276</v>
      </c>
      <c r="D102" s="278"/>
      <c r="E102" s="279"/>
      <c r="F102" s="280"/>
      <c r="G102" s="281">
        <f>SUM(G81:G101)</f>
        <v>0</v>
      </c>
      <c r="H102" s="282"/>
      <c r="I102" s="283">
        <f>SUM(I81:I101)</f>
        <v>3.0111400000000001</v>
      </c>
      <c r="J102" s="282"/>
      <c r="K102" s="283">
        <f>SUM(K81:K101)</f>
        <v>0</v>
      </c>
      <c r="O102" s="256">
        <v>4</v>
      </c>
      <c r="BA102" s="284">
        <f>SUM(BA81:BA101)</f>
        <v>0</v>
      </c>
      <c r="BB102" s="284">
        <f>SUM(BB81:BB101)</f>
        <v>0</v>
      </c>
      <c r="BC102" s="284">
        <f>SUM(BC81:BC101)</f>
        <v>0</v>
      </c>
      <c r="BD102" s="284">
        <f>SUM(BD81:BD101)</f>
        <v>0</v>
      </c>
      <c r="BE102" s="284">
        <f>SUM(BE81:BE101)</f>
        <v>0</v>
      </c>
    </row>
    <row r="103" spans="1:80" x14ac:dyDescent="0.2">
      <c r="A103" s="246" t="s">
        <v>97</v>
      </c>
      <c r="B103" s="247" t="s">
        <v>296</v>
      </c>
      <c r="C103" s="248" t="s">
        <v>297</v>
      </c>
      <c r="D103" s="249"/>
      <c r="E103" s="250"/>
      <c r="F103" s="250"/>
      <c r="G103" s="251"/>
      <c r="H103" s="252"/>
      <c r="I103" s="253"/>
      <c r="J103" s="254"/>
      <c r="K103" s="255"/>
      <c r="O103" s="256">
        <v>1</v>
      </c>
    </row>
    <row r="104" spans="1:80" x14ac:dyDescent="0.2">
      <c r="A104" s="257">
        <v>37</v>
      </c>
      <c r="B104" s="258" t="s">
        <v>299</v>
      </c>
      <c r="C104" s="259" t="s">
        <v>300</v>
      </c>
      <c r="D104" s="260" t="s">
        <v>222</v>
      </c>
      <c r="E104" s="261">
        <v>7.4</v>
      </c>
      <c r="F104" s="261">
        <v>0</v>
      </c>
      <c r="G104" s="262">
        <f>E104*F104</f>
        <v>0</v>
      </c>
      <c r="H104" s="263">
        <v>3.9899999999999996E-3</v>
      </c>
      <c r="I104" s="264">
        <f>E104*H104</f>
        <v>2.9526E-2</v>
      </c>
      <c r="J104" s="263">
        <v>0</v>
      </c>
      <c r="K104" s="264">
        <f>E104*J104</f>
        <v>0</v>
      </c>
      <c r="O104" s="256">
        <v>2</v>
      </c>
      <c r="AA104" s="231">
        <v>1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56">
        <v>1</v>
      </c>
      <c r="CB104" s="256">
        <v>7</v>
      </c>
    </row>
    <row r="105" spans="1:80" x14ac:dyDescent="0.2">
      <c r="A105" s="257">
        <v>38</v>
      </c>
      <c r="B105" s="258" t="s">
        <v>309</v>
      </c>
      <c r="C105" s="259" t="s">
        <v>310</v>
      </c>
      <c r="D105" s="260" t="s">
        <v>311</v>
      </c>
      <c r="E105" s="261">
        <v>1</v>
      </c>
      <c r="F105" s="261">
        <v>0</v>
      </c>
      <c r="G105" s="262">
        <f>E105*F105</f>
        <v>0</v>
      </c>
      <c r="H105" s="263">
        <v>1.56E-3</v>
      </c>
      <c r="I105" s="264">
        <f>E105*H105</f>
        <v>1.56E-3</v>
      </c>
      <c r="J105" s="263">
        <v>0</v>
      </c>
      <c r="K105" s="264">
        <f>E105*J105</f>
        <v>0</v>
      </c>
      <c r="O105" s="256">
        <v>2</v>
      </c>
      <c r="AA105" s="231">
        <v>1</v>
      </c>
      <c r="AB105" s="231">
        <v>7</v>
      </c>
      <c r="AC105" s="231">
        <v>7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56">
        <v>1</v>
      </c>
      <c r="CB105" s="256">
        <v>7</v>
      </c>
    </row>
    <row r="106" spans="1:80" x14ac:dyDescent="0.2">
      <c r="A106" s="257">
        <v>39</v>
      </c>
      <c r="B106" s="258" t="s">
        <v>318</v>
      </c>
      <c r="C106" s="259" t="s">
        <v>319</v>
      </c>
      <c r="D106" s="260" t="s">
        <v>131</v>
      </c>
      <c r="E106" s="261">
        <v>3.1085999999999999E-2</v>
      </c>
      <c r="F106" s="261">
        <v>0</v>
      </c>
      <c r="G106" s="262">
        <f>E106*F106</f>
        <v>0</v>
      </c>
      <c r="H106" s="263">
        <v>0</v>
      </c>
      <c r="I106" s="264">
        <f>E106*H106</f>
        <v>0</v>
      </c>
      <c r="J106" s="263"/>
      <c r="K106" s="264">
        <f>E106*J106</f>
        <v>0</v>
      </c>
      <c r="O106" s="256">
        <v>2</v>
      </c>
      <c r="AA106" s="231">
        <v>7</v>
      </c>
      <c r="AB106" s="231">
        <v>1001</v>
      </c>
      <c r="AC106" s="231">
        <v>5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6">
        <v>7</v>
      </c>
      <c r="CB106" s="256">
        <v>1001</v>
      </c>
    </row>
    <row r="107" spans="1:80" x14ac:dyDescent="0.2">
      <c r="A107" s="275"/>
      <c r="B107" s="276" t="s">
        <v>100</v>
      </c>
      <c r="C107" s="277" t="s">
        <v>298</v>
      </c>
      <c r="D107" s="278"/>
      <c r="E107" s="279"/>
      <c r="F107" s="280"/>
      <c r="G107" s="281">
        <f>SUM(G103:G106)</f>
        <v>0</v>
      </c>
      <c r="H107" s="282"/>
      <c r="I107" s="283">
        <f>SUM(I103:I106)</f>
        <v>3.1085999999999999E-2</v>
      </c>
      <c r="J107" s="282"/>
      <c r="K107" s="283">
        <f>SUM(K103:K106)</f>
        <v>0</v>
      </c>
      <c r="O107" s="256">
        <v>4</v>
      </c>
      <c r="BA107" s="284">
        <f>SUM(BA103:BA106)</f>
        <v>0</v>
      </c>
      <c r="BB107" s="284">
        <f>SUM(BB103:BB106)</f>
        <v>0</v>
      </c>
      <c r="BC107" s="284">
        <f>SUM(BC103:BC106)</f>
        <v>0</v>
      </c>
      <c r="BD107" s="284">
        <f>SUM(BD103:BD106)</f>
        <v>0</v>
      </c>
      <c r="BE107" s="284">
        <f>SUM(BE103:BE106)</f>
        <v>0</v>
      </c>
    </row>
    <row r="108" spans="1:80" x14ac:dyDescent="0.2">
      <c r="A108" s="246" t="s">
        <v>97</v>
      </c>
      <c r="B108" s="247" t="s">
        <v>320</v>
      </c>
      <c r="C108" s="248" t="s">
        <v>321</v>
      </c>
      <c r="D108" s="249"/>
      <c r="E108" s="250"/>
      <c r="F108" s="250"/>
      <c r="G108" s="251"/>
      <c r="H108" s="252"/>
      <c r="I108" s="253"/>
      <c r="J108" s="254"/>
      <c r="K108" s="255"/>
      <c r="O108" s="256">
        <v>1</v>
      </c>
    </row>
    <row r="109" spans="1:80" x14ac:dyDescent="0.2">
      <c r="A109" s="257">
        <v>40</v>
      </c>
      <c r="B109" s="258" t="s">
        <v>684</v>
      </c>
      <c r="C109" s="259" t="s">
        <v>685</v>
      </c>
      <c r="D109" s="260" t="s">
        <v>325</v>
      </c>
      <c r="E109" s="261">
        <v>1</v>
      </c>
      <c r="F109" s="261">
        <v>0</v>
      </c>
      <c r="G109" s="262">
        <f>E109*F109</f>
        <v>0</v>
      </c>
      <c r="H109" s="263">
        <v>3.5200000000000001E-3</v>
      </c>
      <c r="I109" s="264">
        <f>E109*H109</f>
        <v>3.5200000000000001E-3</v>
      </c>
      <c r="J109" s="263">
        <v>0</v>
      </c>
      <c r="K109" s="264">
        <f>E109*J109</f>
        <v>0</v>
      </c>
      <c r="O109" s="256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>IF(AZ109=1,G109,0)</f>
        <v>0</v>
      </c>
      <c r="BB109" s="231">
        <f>IF(AZ109=2,G109,0)</f>
        <v>0</v>
      </c>
      <c r="BC109" s="231">
        <f>IF(AZ109=3,G109,0)</f>
        <v>0</v>
      </c>
      <c r="BD109" s="231">
        <f>IF(AZ109=4,G109,0)</f>
        <v>0</v>
      </c>
      <c r="BE109" s="231">
        <f>IF(AZ109=5,G109,0)</f>
        <v>0</v>
      </c>
      <c r="CA109" s="256">
        <v>1</v>
      </c>
      <c r="CB109" s="256">
        <v>7</v>
      </c>
    </row>
    <row r="110" spans="1:80" x14ac:dyDescent="0.2">
      <c r="A110" s="257">
        <v>41</v>
      </c>
      <c r="B110" s="258" t="s">
        <v>344</v>
      </c>
      <c r="C110" s="259" t="s">
        <v>686</v>
      </c>
      <c r="D110" s="260" t="s">
        <v>325</v>
      </c>
      <c r="E110" s="261">
        <v>1</v>
      </c>
      <c r="F110" s="261">
        <v>0</v>
      </c>
      <c r="G110" s="262">
        <f>E110*F110</f>
        <v>0</v>
      </c>
      <c r="H110" s="263">
        <v>2.631E-2</v>
      </c>
      <c r="I110" s="264">
        <f>E110*H110</f>
        <v>2.631E-2</v>
      </c>
      <c r="J110" s="263">
        <v>0</v>
      </c>
      <c r="K110" s="264">
        <f>E110*J110</f>
        <v>0</v>
      </c>
      <c r="O110" s="256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>IF(AZ110=1,G110,0)</f>
        <v>0</v>
      </c>
      <c r="BB110" s="231">
        <f>IF(AZ110=2,G110,0)</f>
        <v>0</v>
      </c>
      <c r="BC110" s="231">
        <f>IF(AZ110=3,G110,0)</f>
        <v>0</v>
      </c>
      <c r="BD110" s="231">
        <f>IF(AZ110=4,G110,0)</f>
        <v>0</v>
      </c>
      <c r="BE110" s="231">
        <f>IF(AZ110=5,G110,0)</f>
        <v>0</v>
      </c>
      <c r="CA110" s="256">
        <v>1</v>
      </c>
      <c r="CB110" s="256">
        <v>7</v>
      </c>
    </row>
    <row r="111" spans="1:80" x14ac:dyDescent="0.2">
      <c r="A111" s="257">
        <v>42</v>
      </c>
      <c r="B111" s="258" t="s">
        <v>346</v>
      </c>
      <c r="C111" s="259" t="s">
        <v>347</v>
      </c>
      <c r="D111" s="260" t="s">
        <v>325</v>
      </c>
      <c r="E111" s="261">
        <v>2</v>
      </c>
      <c r="F111" s="261">
        <v>0</v>
      </c>
      <c r="G111" s="262">
        <f>E111*F111</f>
        <v>0</v>
      </c>
      <c r="H111" s="263">
        <v>3.8000000000000002E-4</v>
      </c>
      <c r="I111" s="264">
        <f>E111*H111</f>
        <v>7.6000000000000004E-4</v>
      </c>
      <c r="J111" s="263">
        <v>0</v>
      </c>
      <c r="K111" s="264">
        <f>E111*J111</f>
        <v>0</v>
      </c>
      <c r="O111" s="256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>IF(AZ111=1,G111,0)</f>
        <v>0</v>
      </c>
      <c r="BB111" s="231">
        <f>IF(AZ111=2,G111,0)</f>
        <v>0</v>
      </c>
      <c r="BC111" s="231">
        <f>IF(AZ111=3,G111,0)</f>
        <v>0</v>
      </c>
      <c r="BD111" s="231">
        <f>IF(AZ111=4,G111,0)</f>
        <v>0</v>
      </c>
      <c r="BE111" s="231">
        <f>IF(AZ111=5,G111,0)</f>
        <v>0</v>
      </c>
      <c r="CA111" s="256">
        <v>1</v>
      </c>
      <c r="CB111" s="256">
        <v>7</v>
      </c>
    </row>
    <row r="112" spans="1:80" ht="22.5" x14ac:dyDescent="0.2">
      <c r="A112" s="257">
        <v>43</v>
      </c>
      <c r="B112" s="258" t="s">
        <v>348</v>
      </c>
      <c r="C112" s="259" t="s">
        <v>349</v>
      </c>
      <c r="D112" s="260" t="s">
        <v>126</v>
      </c>
      <c r="E112" s="261">
        <v>1</v>
      </c>
      <c r="F112" s="261">
        <v>0</v>
      </c>
      <c r="G112" s="262">
        <f>E112*F112</f>
        <v>0</v>
      </c>
      <c r="H112" s="263">
        <v>4.0000000000000003E-5</v>
      </c>
      <c r="I112" s="264">
        <f>E112*H112</f>
        <v>4.0000000000000003E-5</v>
      </c>
      <c r="J112" s="263">
        <v>0</v>
      </c>
      <c r="K112" s="264">
        <f>E112*J112</f>
        <v>0</v>
      </c>
      <c r="O112" s="256">
        <v>2</v>
      </c>
      <c r="AA112" s="231">
        <v>1</v>
      </c>
      <c r="AB112" s="231">
        <v>7</v>
      </c>
      <c r="AC112" s="231">
        <v>7</v>
      </c>
      <c r="AZ112" s="231">
        <v>2</v>
      </c>
      <c r="BA112" s="231">
        <f>IF(AZ112=1,G112,0)</f>
        <v>0</v>
      </c>
      <c r="BB112" s="231">
        <f>IF(AZ112=2,G112,0)</f>
        <v>0</v>
      </c>
      <c r="BC112" s="231">
        <f>IF(AZ112=3,G112,0)</f>
        <v>0</v>
      </c>
      <c r="BD112" s="231">
        <f>IF(AZ112=4,G112,0)</f>
        <v>0</v>
      </c>
      <c r="BE112" s="231">
        <f>IF(AZ112=5,G112,0)</f>
        <v>0</v>
      </c>
      <c r="CA112" s="256">
        <v>1</v>
      </c>
      <c r="CB112" s="256">
        <v>7</v>
      </c>
    </row>
    <row r="113" spans="1:80" ht="22.5" x14ac:dyDescent="0.2">
      <c r="A113" s="257">
        <v>44</v>
      </c>
      <c r="B113" s="258" t="s">
        <v>433</v>
      </c>
      <c r="C113" s="259" t="s">
        <v>687</v>
      </c>
      <c r="D113" s="260" t="s">
        <v>112</v>
      </c>
      <c r="E113" s="261">
        <v>0.25</v>
      </c>
      <c r="F113" s="261">
        <v>0</v>
      </c>
      <c r="G113" s="262">
        <f>E113*F113</f>
        <v>0</v>
      </c>
      <c r="H113" s="263">
        <v>0.08</v>
      </c>
      <c r="I113" s="264">
        <f>E113*H113</f>
        <v>0.02</v>
      </c>
      <c r="J113" s="263"/>
      <c r="K113" s="264">
        <f>E113*J113</f>
        <v>0</v>
      </c>
      <c r="O113" s="256">
        <v>2</v>
      </c>
      <c r="AA113" s="231">
        <v>12</v>
      </c>
      <c r="AB113" s="231">
        <v>0</v>
      </c>
      <c r="AC113" s="231">
        <v>30</v>
      </c>
      <c r="AZ113" s="231">
        <v>2</v>
      </c>
      <c r="BA113" s="231">
        <f>IF(AZ113=1,G113,0)</f>
        <v>0</v>
      </c>
      <c r="BB113" s="231">
        <f>IF(AZ113=2,G113,0)</f>
        <v>0</v>
      </c>
      <c r="BC113" s="231">
        <f>IF(AZ113=3,G113,0)</f>
        <v>0</v>
      </c>
      <c r="BD113" s="231">
        <f>IF(AZ113=4,G113,0)</f>
        <v>0</v>
      </c>
      <c r="BE113" s="231">
        <f>IF(AZ113=5,G113,0)</f>
        <v>0</v>
      </c>
      <c r="CA113" s="256">
        <v>12</v>
      </c>
      <c r="CB113" s="256">
        <v>0</v>
      </c>
    </row>
    <row r="114" spans="1:80" x14ac:dyDescent="0.2">
      <c r="A114" s="265"/>
      <c r="B114" s="266"/>
      <c r="C114" s="323" t="s">
        <v>688</v>
      </c>
      <c r="D114" s="324"/>
      <c r="E114" s="324"/>
      <c r="F114" s="324"/>
      <c r="G114" s="325"/>
      <c r="I114" s="267"/>
      <c r="K114" s="267"/>
      <c r="L114" s="268" t="s">
        <v>688</v>
      </c>
      <c r="O114" s="256">
        <v>3</v>
      </c>
    </row>
    <row r="115" spans="1:80" x14ac:dyDescent="0.2">
      <c r="A115" s="257">
        <v>45</v>
      </c>
      <c r="B115" s="258" t="s">
        <v>242</v>
      </c>
      <c r="C115" s="259" t="s">
        <v>689</v>
      </c>
      <c r="D115" s="260" t="s">
        <v>126</v>
      </c>
      <c r="E115" s="261">
        <v>1</v>
      </c>
      <c r="F115" s="261">
        <v>0</v>
      </c>
      <c r="G115" s="262">
        <f>E115*F115</f>
        <v>0</v>
      </c>
      <c r="H115" s="263">
        <v>1.4999999999999999E-2</v>
      </c>
      <c r="I115" s="264">
        <f>E115*H115</f>
        <v>1.4999999999999999E-2</v>
      </c>
      <c r="J115" s="263"/>
      <c r="K115" s="264">
        <f>E115*J115</f>
        <v>0</v>
      </c>
      <c r="O115" s="256">
        <v>2</v>
      </c>
      <c r="AA115" s="231">
        <v>12</v>
      </c>
      <c r="AB115" s="231">
        <v>0</v>
      </c>
      <c r="AC115" s="231">
        <v>31</v>
      </c>
      <c r="AZ115" s="231">
        <v>2</v>
      </c>
      <c r="BA115" s="231">
        <f>IF(AZ115=1,G115,0)</f>
        <v>0</v>
      </c>
      <c r="BB115" s="231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6">
        <v>12</v>
      </c>
      <c r="CB115" s="256">
        <v>0</v>
      </c>
    </row>
    <row r="116" spans="1:80" x14ac:dyDescent="0.2">
      <c r="A116" s="265"/>
      <c r="B116" s="266"/>
      <c r="C116" s="323" t="s">
        <v>690</v>
      </c>
      <c r="D116" s="324"/>
      <c r="E116" s="324"/>
      <c r="F116" s="324"/>
      <c r="G116" s="325"/>
      <c r="I116" s="267"/>
      <c r="K116" s="267"/>
      <c r="L116" s="268" t="s">
        <v>690</v>
      </c>
      <c r="O116" s="256">
        <v>3</v>
      </c>
    </row>
    <row r="117" spans="1:80" ht="22.5" x14ac:dyDescent="0.2">
      <c r="A117" s="257">
        <v>46</v>
      </c>
      <c r="B117" s="258" t="s">
        <v>506</v>
      </c>
      <c r="C117" s="259" t="s">
        <v>691</v>
      </c>
      <c r="D117" s="260" t="s">
        <v>126</v>
      </c>
      <c r="E117" s="261">
        <v>1</v>
      </c>
      <c r="F117" s="261">
        <v>0</v>
      </c>
      <c r="G117" s="262">
        <f>E117*F117</f>
        <v>0</v>
      </c>
      <c r="H117" s="263">
        <v>0</v>
      </c>
      <c r="I117" s="264">
        <f>E117*H117</f>
        <v>0</v>
      </c>
      <c r="J117" s="263"/>
      <c r="K117" s="264">
        <f>E117*J117</f>
        <v>0</v>
      </c>
      <c r="O117" s="256">
        <v>2</v>
      </c>
      <c r="AA117" s="231">
        <v>12</v>
      </c>
      <c r="AB117" s="231">
        <v>0</v>
      </c>
      <c r="AC117" s="231">
        <v>34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56">
        <v>12</v>
      </c>
      <c r="CB117" s="256">
        <v>0</v>
      </c>
    </row>
    <row r="118" spans="1:80" x14ac:dyDescent="0.2">
      <c r="A118" s="265"/>
      <c r="B118" s="266"/>
      <c r="C118" s="323" t="s">
        <v>692</v>
      </c>
      <c r="D118" s="324"/>
      <c r="E118" s="324"/>
      <c r="F118" s="324"/>
      <c r="G118" s="325"/>
      <c r="I118" s="267"/>
      <c r="K118" s="267"/>
      <c r="L118" s="268" t="s">
        <v>692</v>
      </c>
      <c r="O118" s="256">
        <v>3</v>
      </c>
    </row>
    <row r="119" spans="1:80" ht="22.5" x14ac:dyDescent="0.2">
      <c r="A119" s="257">
        <v>47</v>
      </c>
      <c r="B119" s="258" t="s">
        <v>512</v>
      </c>
      <c r="C119" s="259" t="s">
        <v>693</v>
      </c>
      <c r="D119" s="260" t="s">
        <v>126</v>
      </c>
      <c r="E119" s="261">
        <v>1</v>
      </c>
      <c r="F119" s="261">
        <v>0</v>
      </c>
      <c r="G119" s="262">
        <f>E119*F119</f>
        <v>0</v>
      </c>
      <c r="H119" s="263">
        <v>2.5000000000000001E-2</v>
      </c>
      <c r="I119" s="264">
        <f>E119*H119</f>
        <v>2.5000000000000001E-2</v>
      </c>
      <c r="J119" s="263"/>
      <c r="K119" s="264">
        <f>E119*J119</f>
        <v>0</v>
      </c>
      <c r="O119" s="256">
        <v>2</v>
      </c>
      <c r="AA119" s="231">
        <v>12</v>
      </c>
      <c r="AB119" s="231">
        <v>0</v>
      </c>
      <c r="AC119" s="231">
        <v>35</v>
      </c>
      <c r="AZ119" s="231">
        <v>2</v>
      </c>
      <c r="BA119" s="231">
        <f>IF(AZ119=1,G119,0)</f>
        <v>0</v>
      </c>
      <c r="BB119" s="231">
        <f>IF(AZ119=2,G119,0)</f>
        <v>0</v>
      </c>
      <c r="BC119" s="231">
        <f>IF(AZ119=3,G119,0)</f>
        <v>0</v>
      </c>
      <c r="BD119" s="231">
        <f>IF(AZ119=4,G119,0)</f>
        <v>0</v>
      </c>
      <c r="BE119" s="231">
        <f>IF(AZ119=5,G119,0)</f>
        <v>0</v>
      </c>
      <c r="CA119" s="256">
        <v>12</v>
      </c>
      <c r="CB119" s="256">
        <v>0</v>
      </c>
    </row>
    <row r="120" spans="1:80" x14ac:dyDescent="0.2">
      <c r="A120" s="265"/>
      <c r="B120" s="266"/>
      <c r="C120" s="323" t="s">
        <v>694</v>
      </c>
      <c r="D120" s="324"/>
      <c r="E120" s="324"/>
      <c r="F120" s="324"/>
      <c r="G120" s="325"/>
      <c r="I120" s="267"/>
      <c r="K120" s="267"/>
      <c r="L120" s="268" t="s">
        <v>694</v>
      </c>
      <c r="O120" s="256">
        <v>3</v>
      </c>
    </row>
    <row r="121" spans="1:80" x14ac:dyDescent="0.2">
      <c r="A121" s="257">
        <v>48</v>
      </c>
      <c r="B121" s="258" t="s">
        <v>467</v>
      </c>
      <c r="C121" s="259" t="s">
        <v>695</v>
      </c>
      <c r="D121" s="260" t="s">
        <v>126</v>
      </c>
      <c r="E121" s="261">
        <v>1</v>
      </c>
      <c r="F121" s="261">
        <v>0</v>
      </c>
      <c r="G121" s="262">
        <f>E121*F121</f>
        <v>0</v>
      </c>
      <c r="H121" s="263">
        <v>4.4999999999999998E-2</v>
      </c>
      <c r="I121" s="264">
        <f>E121*H121</f>
        <v>4.4999999999999998E-2</v>
      </c>
      <c r="J121" s="263"/>
      <c r="K121" s="264">
        <f>E121*J121</f>
        <v>0</v>
      </c>
      <c r="O121" s="256">
        <v>2</v>
      </c>
      <c r="AA121" s="231">
        <v>12</v>
      </c>
      <c r="AB121" s="231">
        <v>0</v>
      </c>
      <c r="AC121" s="231">
        <v>28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6">
        <v>12</v>
      </c>
      <c r="CB121" s="256">
        <v>0</v>
      </c>
    </row>
    <row r="122" spans="1:80" x14ac:dyDescent="0.2">
      <c r="A122" s="265"/>
      <c r="B122" s="266"/>
      <c r="C122" s="323" t="s">
        <v>696</v>
      </c>
      <c r="D122" s="324"/>
      <c r="E122" s="324"/>
      <c r="F122" s="324"/>
      <c r="G122" s="325"/>
      <c r="I122" s="267"/>
      <c r="K122" s="267"/>
      <c r="L122" s="268" t="s">
        <v>696</v>
      </c>
      <c r="O122" s="256">
        <v>3</v>
      </c>
    </row>
    <row r="123" spans="1:80" ht="22.5" x14ac:dyDescent="0.2">
      <c r="A123" s="257">
        <v>49</v>
      </c>
      <c r="B123" s="258" t="s">
        <v>352</v>
      </c>
      <c r="C123" s="259" t="s">
        <v>697</v>
      </c>
      <c r="D123" s="260" t="s">
        <v>126</v>
      </c>
      <c r="E123" s="261">
        <v>1</v>
      </c>
      <c r="F123" s="261">
        <v>0</v>
      </c>
      <c r="G123" s="262">
        <f>E123*F123</f>
        <v>0</v>
      </c>
      <c r="H123" s="263">
        <v>0.05</v>
      </c>
      <c r="I123" s="264">
        <f>E123*H123</f>
        <v>0.05</v>
      </c>
      <c r="J123" s="263"/>
      <c r="K123" s="264">
        <f>E123*J123</f>
        <v>0</v>
      </c>
      <c r="O123" s="256">
        <v>2</v>
      </c>
      <c r="AA123" s="231">
        <v>12</v>
      </c>
      <c r="AB123" s="231">
        <v>0</v>
      </c>
      <c r="AC123" s="231">
        <v>29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56">
        <v>12</v>
      </c>
      <c r="CB123" s="256">
        <v>0</v>
      </c>
    </row>
    <row r="124" spans="1:80" x14ac:dyDescent="0.2">
      <c r="A124" s="265"/>
      <c r="B124" s="266"/>
      <c r="C124" s="323" t="s">
        <v>698</v>
      </c>
      <c r="D124" s="324"/>
      <c r="E124" s="324"/>
      <c r="F124" s="324"/>
      <c r="G124" s="325"/>
      <c r="I124" s="267"/>
      <c r="K124" s="267"/>
      <c r="L124" s="268" t="s">
        <v>698</v>
      </c>
      <c r="O124" s="256">
        <v>3</v>
      </c>
    </row>
    <row r="125" spans="1:80" x14ac:dyDescent="0.2">
      <c r="A125" s="257">
        <v>50</v>
      </c>
      <c r="B125" s="258" t="s">
        <v>354</v>
      </c>
      <c r="C125" s="259" t="s">
        <v>699</v>
      </c>
      <c r="D125" s="260" t="s">
        <v>126</v>
      </c>
      <c r="E125" s="261">
        <v>5</v>
      </c>
      <c r="F125" s="261">
        <v>0</v>
      </c>
      <c r="G125" s="262">
        <f>E125*F125</f>
        <v>0</v>
      </c>
      <c r="H125" s="263">
        <v>1.2E-2</v>
      </c>
      <c r="I125" s="264">
        <f>E125*H125</f>
        <v>0.06</v>
      </c>
      <c r="J125" s="263"/>
      <c r="K125" s="264">
        <f>E125*J125</f>
        <v>0</v>
      </c>
      <c r="O125" s="256">
        <v>2</v>
      </c>
      <c r="AA125" s="231">
        <v>12</v>
      </c>
      <c r="AB125" s="231">
        <v>0</v>
      </c>
      <c r="AC125" s="231">
        <v>27</v>
      </c>
      <c r="AZ125" s="231">
        <v>2</v>
      </c>
      <c r="BA125" s="231">
        <f>IF(AZ125=1,G125,0)</f>
        <v>0</v>
      </c>
      <c r="BB125" s="231">
        <f>IF(AZ125=2,G125,0)</f>
        <v>0</v>
      </c>
      <c r="BC125" s="231">
        <f>IF(AZ125=3,G125,0)</f>
        <v>0</v>
      </c>
      <c r="BD125" s="231">
        <f>IF(AZ125=4,G125,0)</f>
        <v>0</v>
      </c>
      <c r="BE125" s="231">
        <f>IF(AZ125=5,G125,0)</f>
        <v>0</v>
      </c>
      <c r="CA125" s="256">
        <v>12</v>
      </c>
      <c r="CB125" s="256">
        <v>0</v>
      </c>
    </row>
    <row r="126" spans="1:80" x14ac:dyDescent="0.2">
      <c r="A126" s="265"/>
      <c r="B126" s="266"/>
      <c r="C126" s="323" t="s">
        <v>700</v>
      </c>
      <c r="D126" s="324"/>
      <c r="E126" s="324"/>
      <c r="F126" s="324"/>
      <c r="G126" s="325"/>
      <c r="I126" s="267"/>
      <c r="K126" s="267"/>
      <c r="L126" s="268" t="s">
        <v>700</v>
      </c>
      <c r="O126" s="256">
        <v>3</v>
      </c>
    </row>
    <row r="127" spans="1:80" x14ac:dyDescent="0.2">
      <c r="A127" s="257">
        <v>51</v>
      </c>
      <c r="B127" s="258" t="s">
        <v>435</v>
      </c>
      <c r="C127" s="259" t="s">
        <v>701</v>
      </c>
      <c r="D127" s="260" t="s">
        <v>126</v>
      </c>
      <c r="E127" s="261">
        <v>1</v>
      </c>
      <c r="F127" s="261">
        <v>0</v>
      </c>
      <c r="G127" s="262">
        <f>E127*F127</f>
        <v>0</v>
      </c>
      <c r="H127" s="263">
        <v>2.5000000000000001E-2</v>
      </c>
      <c r="I127" s="264">
        <f>E127*H127</f>
        <v>2.5000000000000001E-2</v>
      </c>
      <c r="J127" s="263"/>
      <c r="K127" s="264">
        <f>E127*J127</f>
        <v>0</v>
      </c>
      <c r="O127" s="256">
        <v>2</v>
      </c>
      <c r="AA127" s="231">
        <v>12</v>
      </c>
      <c r="AB127" s="231">
        <v>0</v>
      </c>
      <c r="AC127" s="231">
        <v>36</v>
      </c>
      <c r="AZ127" s="231">
        <v>2</v>
      </c>
      <c r="BA127" s="231">
        <f>IF(AZ127=1,G127,0)</f>
        <v>0</v>
      </c>
      <c r="BB127" s="231">
        <f>IF(AZ127=2,G127,0)</f>
        <v>0</v>
      </c>
      <c r="BC127" s="231">
        <f>IF(AZ127=3,G127,0)</f>
        <v>0</v>
      </c>
      <c r="BD127" s="231">
        <f>IF(AZ127=4,G127,0)</f>
        <v>0</v>
      </c>
      <c r="BE127" s="231">
        <f>IF(AZ127=5,G127,0)</f>
        <v>0</v>
      </c>
      <c r="CA127" s="256">
        <v>12</v>
      </c>
      <c r="CB127" s="256">
        <v>0</v>
      </c>
    </row>
    <row r="128" spans="1:80" x14ac:dyDescent="0.2">
      <c r="A128" s="265"/>
      <c r="B128" s="266"/>
      <c r="C128" s="323" t="s">
        <v>702</v>
      </c>
      <c r="D128" s="324"/>
      <c r="E128" s="324"/>
      <c r="F128" s="324"/>
      <c r="G128" s="325"/>
      <c r="I128" s="267"/>
      <c r="K128" s="267"/>
      <c r="L128" s="268" t="s">
        <v>702</v>
      </c>
      <c r="O128" s="256">
        <v>3</v>
      </c>
    </row>
    <row r="129" spans="1:80" x14ac:dyDescent="0.2">
      <c r="A129" s="257">
        <v>52</v>
      </c>
      <c r="B129" s="258" t="s">
        <v>449</v>
      </c>
      <c r="C129" s="259" t="s">
        <v>703</v>
      </c>
      <c r="D129" s="260" t="s">
        <v>222</v>
      </c>
      <c r="E129" s="261">
        <v>4.3</v>
      </c>
      <c r="F129" s="261">
        <v>0</v>
      </c>
      <c r="G129" s="262">
        <f>E129*F129</f>
        <v>0</v>
      </c>
      <c r="H129" s="263">
        <v>0.1</v>
      </c>
      <c r="I129" s="264">
        <f>E129*H129</f>
        <v>0.43</v>
      </c>
      <c r="J129" s="263"/>
      <c r="K129" s="264">
        <f>E129*J129</f>
        <v>0</v>
      </c>
      <c r="O129" s="256">
        <v>2</v>
      </c>
      <c r="AA129" s="231">
        <v>12</v>
      </c>
      <c r="AB129" s="231">
        <v>0</v>
      </c>
      <c r="AC129" s="231">
        <v>37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6">
        <v>12</v>
      </c>
      <c r="CB129" s="256">
        <v>0</v>
      </c>
    </row>
    <row r="130" spans="1:80" x14ac:dyDescent="0.2">
      <c r="A130" s="265"/>
      <c r="B130" s="266"/>
      <c r="C130" s="323" t="s">
        <v>704</v>
      </c>
      <c r="D130" s="324"/>
      <c r="E130" s="324"/>
      <c r="F130" s="324"/>
      <c r="G130" s="325"/>
      <c r="I130" s="267"/>
      <c r="K130" s="267"/>
      <c r="L130" s="268" t="s">
        <v>704</v>
      </c>
      <c r="O130" s="256">
        <v>3</v>
      </c>
    </row>
    <row r="131" spans="1:80" x14ac:dyDescent="0.2">
      <c r="A131" s="257">
        <v>53</v>
      </c>
      <c r="B131" s="258" t="s">
        <v>705</v>
      </c>
      <c r="C131" s="259" t="s">
        <v>706</v>
      </c>
      <c r="D131" s="260" t="s">
        <v>126</v>
      </c>
      <c r="E131" s="261">
        <v>1</v>
      </c>
      <c r="F131" s="261">
        <v>0</v>
      </c>
      <c r="G131" s="262">
        <f>E131*F131</f>
        <v>0</v>
      </c>
      <c r="H131" s="263">
        <v>0.01</v>
      </c>
      <c r="I131" s="264">
        <f>E131*H131</f>
        <v>0.01</v>
      </c>
      <c r="J131" s="263"/>
      <c r="K131" s="264">
        <f>E131*J131</f>
        <v>0</v>
      </c>
      <c r="O131" s="256">
        <v>2</v>
      </c>
      <c r="AA131" s="231">
        <v>3</v>
      </c>
      <c r="AB131" s="231">
        <v>7</v>
      </c>
      <c r="AC131" s="231">
        <v>54132231</v>
      </c>
      <c r="AZ131" s="231">
        <v>2</v>
      </c>
      <c r="BA131" s="231">
        <f>IF(AZ131=1,G131,0)</f>
        <v>0</v>
      </c>
      <c r="BB131" s="231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6">
        <v>3</v>
      </c>
      <c r="CB131" s="256">
        <v>7</v>
      </c>
    </row>
    <row r="132" spans="1:80" x14ac:dyDescent="0.2">
      <c r="A132" s="257">
        <v>54</v>
      </c>
      <c r="B132" s="258" t="s">
        <v>707</v>
      </c>
      <c r="C132" s="259" t="s">
        <v>708</v>
      </c>
      <c r="D132" s="260" t="s">
        <v>126</v>
      </c>
      <c r="E132" s="261">
        <v>1</v>
      </c>
      <c r="F132" s="261">
        <v>0</v>
      </c>
      <c r="G132" s="262">
        <f>E132*F132</f>
        <v>0</v>
      </c>
      <c r="H132" s="263">
        <v>8.6999999999999994E-3</v>
      </c>
      <c r="I132" s="264">
        <f>E132*H132</f>
        <v>8.6999999999999994E-3</v>
      </c>
      <c r="J132" s="263"/>
      <c r="K132" s="264">
        <f>E132*J132</f>
        <v>0</v>
      </c>
      <c r="O132" s="256">
        <v>2</v>
      </c>
      <c r="AA132" s="231">
        <v>3</v>
      </c>
      <c r="AB132" s="231">
        <v>7</v>
      </c>
      <c r="AC132" s="231">
        <v>55231350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56">
        <v>3</v>
      </c>
      <c r="CB132" s="256">
        <v>7</v>
      </c>
    </row>
    <row r="133" spans="1:80" x14ac:dyDescent="0.2">
      <c r="A133" s="257">
        <v>55</v>
      </c>
      <c r="B133" s="258" t="s">
        <v>378</v>
      </c>
      <c r="C133" s="259" t="s">
        <v>379</v>
      </c>
      <c r="D133" s="260" t="s">
        <v>131</v>
      </c>
      <c r="E133" s="261">
        <v>0.71933000000000002</v>
      </c>
      <c r="F133" s="261">
        <v>0</v>
      </c>
      <c r="G133" s="262">
        <f>E133*F133</f>
        <v>0</v>
      </c>
      <c r="H133" s="263">
        <v>0</v>
      </c>
      <c r="I133" s="264">
        <f>E133*H133</f>
        <v>0</v>
      </c>
      <c r="J133" s="263"/>
      <c r="K133" s="264">
        <f>E133*J133</f>
        <v>0</v>
      </c>
      <c r="O133" s="256">
        <v>2</v>
      </c>
      <c r="AA133" s="231">
        <v>7</v>
      </c>
      <c r="AB133" s="231">
        <v>1001</v>
      </c>
      <c r="AC133" s="231">
        <v>5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56">
        <v>7</v>
      </c>
      <c r="CB133" s="256">
        <v>1001</v>
      </c>
    </row>
    <row r="134" spans="1:80" x14ac:dyDescent="0.2">
      <c r="A134" s="275"/>
      <c r="B134" s="276" t="s">
        <v>100</v>
      </c>
      <c r="C134" s="277" t="s">
        <v>322</v>
      </c>
      <c r="D134" s="278"/>
      <c r="E134" s="279"/>
      <c r="F134" s="280"/>
      <c r="G134" s="281">
        <f>SUM(G108:G133)</f>
        <v>0</v>
      </c>
      <c r="H134" s="282"/>
      <c r="I134" s="283">
        <f>SUM(I108:I133)</f>
        <v>0.71933000000000002</v>
      </c>
      <c r="J134" s="282"/>
      <c r="K134" s="283">
        <f>SUM(K108:K133)</f>
        <v>0</v>
      </c>
      <c r="O134" s="256">
        <v>4</v>
      </c>
      <c r="BA134" s="284">
        <f>SUM(BA108:BA133)</f>
        <v>0</v>
      </c>
      <c r="BB134" s="284">
        <f>SUM(BB108:BB133)</f>
        <v>0</v>
      </c>
      <c r="BC134" s="284">
        <f>SUM(BC108:BC133)</f>
        <v>0</v>
      </c>
      <c r="BD134" s="284">
        <f>SUM(BD108:BD133)</f>
        <v>0</v>
      </c>
      <c r="BE134" s="284">
        <f>SUM(BE108:BE133)</f>
        <v>0</v>
      </c>
    </row>
    <row r="135" spans="1:80" x14ac:dyDescent="0.2">
      <c r="A135" s="246" t="s">
        <v>97</v>
      </c>
      <c r="B135" s="247" t="s">
        <v>411</v>
      </c>
      <c r="C135" s="248" t="s">
        <v>412</v>
      </c>
      <c r="D135" s="249"/>
      <c r="E135" s="250"/>
      <c r="F135" s="250"/>
      <c r="G135" s="251"/>
      <c r="H135" s="252"/>
      <c r="I135" s="253"/>
      <c r="J135" s="254"/>
      <c r="K135" s="255"/>
      <c r="O135" s="256">
        <v>1</v>
      </c>
    </row>
    <row r="136" spans="1:80" x14ac:dyDescent="0.2">
      <c r="A136" s="257">
        <v>56</v>
      </c>
      <c r="B136" s="258" t="s">
        <v>709</v>
      </c>
      <c r="C136" s="259" t="s">
        <v>710</v>
      </c>
      <c r="D136" s="260" t="s">
        <v>126</v>
      </c>
      <c r="E136" s="261">
        <v>1</v>
      </c>
      <c r="F136" s="261">
        <v>0</v>
      </c>
      <c r="G136" s="262">
        <f>E136*F136</f>
        <v>0</v>
      </c>
      <c r="H136" s="263">
        <v>0</v>
      </c>
      <c r="I136" s="264">
        <f>E136*H136</f>
        <v>0</v>
      </c>
      <c r="J136" s="263">
        <v>0</v>
      </c>
      <c r="K136" s="264">
        <f>E136*J136</f>
        <v>0</v>
      </c>
      <c r="O136" s="256">
        <v>2</v>
      </c>
      <c r="AA136" s="231">
        <v>1</v>
      </c>
      <c r="AB136" s="231">
        <v>7</v>
      </c>
      <c r="AC136" s="231">
        <v>7</v>
      </c>
      <c r="AZ136" s="231">
        <v>2</v>
      </c>
      <c r="BA136" s="231">
        <f>IF(AZ136=1,G136,0)</f>
        <v>0</v>
      </c>
      <c r="BB136" s="231">
        <f>IF(AZ136=2,G136,0)</f>
        <v>0</v>
      </c>
      <c r="BC136" s="231">
        <f>IF(AZ136=3,G136,0)</f>
        <v>0</v>
      </c>
      <c r="BD136" s="231">
        <f>IF(AZ136=4,G136,0)</f>
        <v>0</v>
      </c>
      <c r="BE136" s="231">
        <f>IF(AZ136=5,G136,0)</f>
        <v>0</v>
      </c>
      <c r="CA136" s="256">
        <v>1</v>
      </c>
      <c r="CB136" s="256">
        <v>7</v>
      </c>
    </row>
    <row r="137" spans="1:80" x14ac:dyDescent="0.2">
      <c r="A137" s="257">
        <v>57</v>
      </c>
      <c r="B137" s="258" t="s">
        <v>423</v>
      </c>
      <c r="C137" s="259" t="s">
        <v>424</v>
      </c>
      <c r="D137" s="260" t="s">
        <v>126</v>
      </c>
      <c r="E137" s="261">
        <v>1</v>
      </c>
      <c r="F137" s="261">
        <v>0</v>
      </c>
      <c r="G137" s="262">
        <f>E137*F137</f>
        <v>0</v>
      </c>
      <c r="H137" s="263">
        <v>0</v>
      </c>
      <c r="I137" s="264">
        <f>E137*H137</f>
        <v>0</v>
      </c>
      <c r="J137" s="263">
        <v>0</v>
      </c>
      <c r="K137" s="264">
        <f>E137*J137</f>
        <v>0</v>
      </c>
      <c r="O137" s="256">
        <v>2</v>
      </c>
      <c r="AA137" s="231">
        <v>1</v>
      </c>
      <c r="AB137" s="231">
        <v>7</v>
      </c>
      <c r="AC137" s="231">
        <v>7</v>
      </c>
      <c r="AZ137" s="231">
        <v>2</v>
      </c>
      <c r="BA137" s="231">
        <f>IF(AZ137=1,G137,0)</f>
        <v>0</v>
      </c>
      <c r="BB137" s="231">
        <f>IF(AZ137=2,G137,0)</f>
        <v>0</v>
      </c>
      <c r="BC137" s="231">
        <f>IF(AZ137=3,G137,0)</f>
        <v>0</v>
      </c>
      <c r="BD137" s="231">
        <f>IF(AZ137=4,G137,0)</f>
        <v>0</v>
      </c>
      <c r="BE137" s="231">
        <f>IF(AZ137=5,G137,0)</f>
        <v>0</v>
      </c>
      <c r="CA137" s="256">
        <v>1</v>
      </c>
      <c r="CB137" s="256">
        <v>7</v>
      </c>
    </row>
    <row r="138" spans="1:80" x14ac:dyDescent="0.2">
      <c r="A138" s="257">
        <v>58</v>
      </c>
      <c r="B138" s="258" t="s">
        <v>427</v>
      </c>
      <c r="C138" s="259" t="s">
        <v>428</v>
      </c>
      <c r="D138" s="260" t="s">
        <v>126</v>
      </c>
      <c r="E138" s="261">
        <v>1</v>
      </c>
      <c r="F138" s="261">
        <v>0</v>
      </c>
      <c r="G138" s="262">
        <f>E138*F138</f>
        <v>0</v>
      </c>
      <c r="H138" s="263">
        <v>1.0000000000000001E-5</v>
      </c>
      <c r="I138" s="264">
        <f>E138*H138</f>
        <v>1.0000000000000001E-5</v>
      </c>
      <c r="J138" s="263">
        <v>0</v>
      </c>
      <c r="K138" s="264">
        <f>E138*J138</f>
        <v>0</v>
      </c>
      <c r="O138" s="256">
        <v>2</v>
      </c>
      <c r="AA138" s="231">
        <v>1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56">
        <v>1</v>
      </c>
      <c r="CB138" s="256">
        <v>7</v>
      </c>
    </row>
    <row r="139" spans="1:80" x14ac:dyDescent="0.2">
      <c r="A139" s="257">
        <v>59</v>
      </c>
      <c r="B139" s="258" t="s">
        <v>711</v>
      </c>
      <c r="C139" s="259" t="s">
        <v>712</v>
      </c>
      <c r="D139" s="260" t="s">
        <v>126</v>
      </c>
      <c r="E139" s="261">
        <v>1</v>
      </c>
      <c r="F139" s="261">
        <v>0</v>
      </c>
      <c r="G139" s="262">
        <f>E139*F139</f>
        <v>0</v>
      </c>
      <c r="H139" s="263">
        <v>0</v>
      </c>
      <c r="I139" s="264">
        <f>E139*H139</f>
        <v>0</v>
      </c>
      <c r="J139" s="263">
        <v>0</v>
      </c>
      <c r="K139" s="264">
        <f>E139*J139</f>
        <v>0</v>
      </c>
      <c r="O139" s="256">
        <v>2</v>
      </c>
      <c r="AA139" s="231">
        <v>1</v>
      </c>
      <c r="AB139" s="231">
        <v>7</v>
      </c>
      <c r="AC139" s="231">
        <v>7</v>
      </c>
      <c r="AZ139" s="231">
        <v>2</v>
      </c>
      <c r="BA139" s="231">
        <f>IF(AZ139=1,G139,0)</f>
        <v>0</v>
      </c>
      <c r="BB139" s="231">
        <f>IF(AZ139=2,G139,0)</f>
        <v>0</v>
      </c>
      <c r="BC139" s="231">
        <f>IF(AZ139=3,G139,0)</f>
        <v>0</v>
      </c>
      <c r="BD139" s="231">
        <f>IF(AZ139=4,G139,0)</f>
        <v>0</v>
      </c>
      <c r="BE139" s="231">
        <f>IF(AZ139=5,G139,0)</f>
        <v>0</v>
      </c>
      <c r="CA139" s="256">
        <v>1</v>
      </c>
      <c r="CB139" s="256">
        <v>7</v>
      </c>
    </row>
    <row r="140" spans="1:80" x14ac:dyDescent="0.2">
      <c r="A140" s="257">
        <v>60</v>
      </c>
      <c r="B140" s="258" t="s">
        <v>536</v>
      </c>
      <c r="C140" s="259" t="s">
        <v>713</v>
      </c>
      <c r="D140" s="260" t="s">
        <v>126</v>
      </c>
      <c r="E140" s="261">
        <v>1</v>
      </c>
      <c r="F140" s="261">
        <v>0</v>
      </c>
      <c r="G140" s="262">
        <f>E140*F140</f>
        <v>0</v>
      </c>
      <c r="H140" s="263">
        <v>0.05</v>
      </c>
      <c r="I140" s="264">
        <f>E140*H140</f>
        <v>0.05</v>
      </c>
      <c r="J140" s="263"/>
      <c r="K140" s="264">
        <f>E140*J140</f>
        <v>0</v>
      </c>
      <c r="O140" s="256">
        <v>2</v>
      </c>
      <c r="AA140" s="231">
        <v>12</v>
      </c>
      <c r="AB140" s="231">
        <v>0</v>
      </c>
      <c r="AC140" s="231">
        <v>82</v>
      </c>
      <c r="AZ140" s="231">
        <v>2</v>
      </c>
      <c r="BA140" s="231">
        <f>IF(AZ140=1,G140,0)</f>
        <v>0</v>
      </c>
      <c r="BB140" s="231">
        <f>IF(AZ140=2,G140,0)</f>
        <v>0</v>
      </c>
      <c r="BC140" s="231">
        <f>IF(AZ140=3,G140,0)</f>
        <v>0</v>
      </c>
      <c r="BD140" s="231">
        <f>IF(AZ140=4,G140,0)</f>
        <v>0</v>
      </c>
      <c r="BE140" s="231">
        <f>IF(AZ140=5,G140,0)</f>
        <v>0</v>
      </c>
      <c r="CA140" s="256">
        <v>12</v>
      </c>
      <c r="CB140" s="256">
        <v>0</v>
      </c>
    </row>
    <row r="141" spans="1:80" x14ac:dyDescent="0.2">
      <c r="A141" s="265"/>
      <c r="B141" s="266"/>
      <c r="C141" s="323" t="s">
        <v>714</v>
      </c>
      <c r="D141" s="324"/>
      <c r="E141" s="324"/>
      <c r="F141" s="324"/>
      <c r="G141" s="325"/>
      <c r="I141" s="267"/>
      <c r="K141" s="267"/>
      <c r="L141" s="268" t="s">
        <v>714</v>
      </c>
      <c r="O141" s="256">
        <v>3</v>
      </c>
    </row>
    <row r="142" spans="1:80" x14ac:dyDescent="0.2">
      <c r="A142" s="257">
        <v>61</v>
      </c>
      <c r="B142" s="258" t="s">
        <v>438</v>
      </c>
      <c r="C142" s="259" t="s">
        <v>439</v>
      </c>
      <c r="D142" s="260" t="s">
        <v>126</v>
      </c>
      <c r="E142" s="261">
        <v>1</v>
      </c>
      <c r="F142" s="261">
        <v>0</v>
      </c>
      <c r="G142" s="262">
        <f>E142*F142</f>
        <v>0</v>
      </c>
      <c r="H142" s="263">
        <v>8.0000000000000004E-4</v>
      </c>
      <c r="I142" s="264">
        <f>E142*H142</f>
        <v>8.0000000000000004E-4</v>
      </c>
      <c r="J142" s="263"/>
      <c r="K142" s="264">
        <f>E142*J142</f>
        <v>0</v>
      </c>
      <c r="O142" s="256">
        <v>2</v>
      </c>
      <c r="AA142" s="231">
        <v>3</v>
      </c>
      <c r="AB142" s="231">
        <v>7</v>
      </c>
      <c r="AC142" s="231">
        <v>54914620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56">
        <v>3</v>
      </c>
      <c r="CB142" s="256">
        <v>7</v>
      </c>
    </row>
    <row r="143" spans="1:80" ht="22.5" x14ac:dyDescent="0.2">
      <c r="A143" s="257">
        <v>62</v>
      </c>
      <c r="B143" s="258" t="s">
        <v>440</v>
      </c>
      <c r="C143" s="259" t="s">
        <v>715</v>
      </c>
      <c r="D143" s="260" t="s">
        <v>126</v>
      </c>
      <c r="E143" s="261">
        <v>1</v>
      </c>
      <c r="F143" s="261">
        <v>0</v>
      </c>
      <c r="G143" s="262">
        <f>E143*F143</f>
        <v>0</v>
      </c>
      <c r="H143" s="263">
        <v>1.6E-2</v>
      </c>
      <c r="I143" s="264">
        <f>E143*H143</f>
        <v>1.6E-2</v>
      </c>
      <c r="J143" s="263"/>
      <c r="K143" s="264">
        <f>E143*J143</f>
        <v>0</v>
      </c>
      <c r="O143" s="256">
        <v>2</v>
      </c>
      <c r="AA143" s="231">
        <v>3</v>
      </c>
      <c r="AB143" s="231">
        <v>7</v>
      </c>
      <c r="AC143" s="231">
        <v>61160186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56">
        <v>3</v>
      </c>
      <c r="CB143" s="256">
        <v>7</v>
      </c>
    </row>
    <row r="144" spans="1:80" x14ac:dyDescent="0.2">
      <c r="A144" s="257">
        <v>63</v>
      </c>
      <c r="B144" s="258" t="s">
        <v>447</v>
      </c>
      <c r="C144" s="259" t="s">
        <v>448</v>
      </c>
      <c r="D144" s="260" t="s">
        <v>126</v>
      </c>
      <c r="E144" s="261">
        <v>1</v>
      </c>
      <c r="F144" s="261">
        <v>0</v>
      </c>
      <c r="G144" s="262">
        <f>E144*F144</f>
        <v>0</v>
      </c>
      <c r="H144" s="263">
        <v>1.23E-3</v>
      </c>
      <c r="I144" s="264">
        <f>E144*H144</f>
        <v>1.23E-3</v>
      </c>
      <c r="J144" s="263"/>
      <c r="K144" s="264">
        <f>E144*J144</f>
        <v>0</v>
      </c>
      <c r="O144" s="256">
        <v>2</v>
      </c>
      <c r="AA144" s="231">
        <v>3</v>
      </c>
      <c r="AB144" s="231">
        <v>7</v>
      </c>
      <c r="AC144" s="231">
        <v>61187156</v>
      </c>
      <c r="AZ144" s="231">
        <v>2</v>
      </c>
      <c r="BA144" s="231">
        <f>IF(AZ144=1,G144,0)</f>
        <v>0</v>
      </c>
      <c r="BB144" s="231">
        <f>IF(AZ144=2,G144,0)</f>
        <v>0</v>
      </c>
      <c r="BC144" s="231">
        <f>IF(AZ144=3,G144,0)</f>
        <v>0</v>
      </c>
      <c r="BD144" s="231">
        <f>IF(AZ144=4,G144,0)</f>
        <v>0</v>
      </c>
      <c r="BE144" s="231">
        <f>IF(AZ144=5,G144,0)</f>
        <v>0</v>
      </c>
      <c r="CA144" s="256">
        <v>3</v>
      </c>
      <c r="CB144" s="256">
        <v>7</v>
      </c>
    </row>
    <row r="145" spans="1:80" x14ac:dyDescent="0.2">
      <c r="A145" s="257">
        <v>64</v>
      </c>
      <c r="B145" s="258" t="s">
        <v>716</v>
      </c>
      <c r="C145" s="259" t="s">
        <v>717</v>
      </c>
      <c r="D145" s="260" t="s">
        <v>325</v>
      </c>
      <c r="E145" s="261">
        <v>1</v>
      </c>
      <c r="F145" s="261">
        <v>0</v>
      </c>
      <c r="G145" s="262">
        <f>E145*F145</f>
        <v>0</v>
      </c>
      <c r="H145" s="263">
        <v>0.184</v>
      </c>
      <c r="I145" s="264">
        <f>E145*H145</f>
        <v>0.184</v>
      </c>
      <c r="J145" s="263"/>
      <c r="K145" s="264">
        <f>E145*J145</f>
        <v>0</v>
      </c>
      <c r="O145" s="256">
        <v>2</v>
      </c>
      <c r="AA145" s="231">
        <v>3</v>
      </c>
      <c r="AB145" s="231">
        <v>7</v>
      </c>
      <c r="AC145" s="231" t="s">
        <v>716</v>
      </c>
      <c r="AZ145" s="231">
        <v>2</v>
      </c>
      <c r="BA145" s="231">
        <f>IF(AZ145=1,G145,0)</f>
        <v>0</v>
      </c>
      <c r="BB145" s="231">
        <f>IF(AZ145=2,G145,0)</f>
        <v>0</v>
      </c>
      <c r="BC145" s="231">
        <f>IF(AZ145=3,G145,0)</f>
        <v>0</v>
      </c>
      <c r="BD145" s="231">
        <f>IF(AZ145=4,G145,0)</f>
        <v>0</v>
      </c>
      <c r="BE145" s="231">
        <f>IF(AZ145=5,G145,0)</f>
        <v>0</v>
      </c>
      <c r="CA145" s="256">
        <v>3</v>
      </c>
      <c r="CB145" s="256">
        <v>7</v>
      </c>
    </row>
    <row r="146" spans="1:80" x14ac:dyDescent="0.2">
      <c r="A146" s="257">
        <v>65</v>
      </c>
      <c r="B146" s="258" t="s">
        <v>452</v>
      </c>
      <c r="C146" s="259" t="s">
        <v>453</v>
      </c>
      <c r="D146" s="260" t="s">
        <v>131</v>
      </c>
      <c r="E146" s="261">
        <v>0.25203999999999999</v>
      </c>
      <c r="F146" s="261">
        <v>0</v>
      </c>
      <c r="G146" s="262">
        <f>E146*F146</f>
        <v>0</v>
      </c>
      <c r="H146" s="263">
        <v>0</v>
      </c>
      <c r="I146" s="264">
        <f>E146*H146</f>
        <v>0</v>
      </c>
      <c r="J146" s="263"/>
      <c r="K146" s="264">
        <f>E146*J146</f>
        <v>0</v>
      </c>
      <c r="O146" s="256">
        <v>2</v>
      </c>
      <c r="AA146" s="231">
        <v>7</v>
      </c>
      <c r="AB146" s="231">
        <v>1001</v>
      </c>
      <c r="AC146" s="231">
        <v>5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56">
        <v>7</v>
      </c>
      <c r="CB146" s="256">
        <v>1001</v>
      </c>
    </row>
    <row r="147" spans="1:80" x14ac:dyDescent="0.2">
      <c r="A147" s="275"/>
      <c r="B147" s="276" t="s">
        <v>100</v>
      </c>
      <c r="C147" s="277" t="s">
        <v>413</v>
      </c>
      <c r="D147" s="278"/>
      <c r="E147" s="279"/>
      <c r="F147" s="280"/>
      <c r="G147" s="281">
        <f>SUM(G135:G146)</f>
        <v>0</v>
      </c>
      <c r="H147" s="282"/>
      <c r="I147" s="283">
        <f>SUM(I135:I146)</f>
        <v>0.25203999999999999</v>
      </c>
      <c r="J147" s="282"/>
      <c r="K147" s="283">
        <f>SUM(K135:K146)</f>
        <v>0</v>
      </c>
      <c r="O147" s="256">
        <v>4</v>
      </c>
      <c r="BA147" s="284">
        <f>SUM(BA135:BA146)</f>
        <v>0</v>
      </c>
      <c r="BB147" s="284">
        <f>SUM(BB135:BB146)</f>
        <v>0</v>
      </c>
      <c r="BC147" s="284">
        <f>SUM(BC135:BC146)</f>
        <v>0</v>
      </c>
      <c r="BD147" s="284">
        <f>SUM(BD135:BD146)</f>
        <v>0</v>
      </c>
      <c r="BE147" s="284">
        <f>SUM(BE135:BE146)</f>
        <v>0</v>
      </c>
    </row>
    <row r="148" spans="1:80" x14ac:dyDescent="0.2">
      <c r="A148" s="246" t="s">
        <v>97</v>
      </c>
      <c r="B148" s="247" t="s">
        <v>473</v>
      </c>
      <c r="C148" s="248" t="s">
        <v>474</v>
      </c>
      <c r="D148" s="249"/>
      <c r="E148" s="250"/>
      <c r="F148" s="250"/>
      <c r="G148" s="251"/>
      <c r="H148" s="252"/>
      <c r="I148" s="253"/>
      <c r="J148" s="254"/>
      <c r="K148" s="255"/>
      <c r="O148" s="256">
        <v>1</v>
      </c>
    </row>
    <row r="149" spans="1:80" x14ac:dyDescent="0.2">
      <c r="A149" s="257">
        <v>66</v>
      </c>
      <c r="B149" s="258" t="s">
        <v>476</v>
      </c>
      <c r="C149" s="259" t="s">
        <v>477</v>
      </c>
      <c r="D149" s="260" t="s">
        <v>138</v>
      </c>
      <c r="E149" s="261">
        <v>9.0749999999999993</v>
      </c>
      <c r="F149" s="261">
        <v>0</v>
      </c>
      <c r="G149" s="262">
        <f>E149*F149</f>
        <v>0</v>
      </c>
      <c r="H149" s="263">
        <v>0</v>
      </c>
      <c r="I149" s="264">
        <f>E149*H149</f>
        <v>0</v>
      </c>
      <c r="J149" s="263">
        <v>-0.02</v>
      </c>
      <c r="K149" s="264">
        <f>E149*J149</f>
        <v>-0.18149999999999999</v>
      </c>
      <c r="O149" s="256">
        <v>2</v>
      </c>
      <c r="AA149" s="231">
        <v>1</v>
      </c>
      <c r="AB149" s="231">
        <v>7</v>
      </c>
      <c r="AC149" s="231">
        <v>7</v>
      </c>
      <c r="AZ149" s="231">
        <v>2</v>
      </c>
      <c r="BA149" s="231">
        <f>IF(AZ149=1,G149,0)</f>
        <v>0</v>
      </c>
      <c r="BB149" s="231">
        <f>IF(AZ149=2,G149,0)</f>
        <v>0</v>
      </c>
      <c r="BC149" s="231">
        <f>IF(AZ149=3,G149,0)</f>
        <v>0</v>
      </c>
      <c r="BD149" s="231">
        <f>IF(AZ149=4,G149,0)</f>
        <v>0</v>
      </c>
      <c r="BE149" s="231">
        <f>IF(AZ149=5,G149,0)</f>
        <v>0</v>
      </c>
      <c r="CA149" s="256">
        <v>1</v>
      </c>
      <c r="CB149" s="256">
        <v>7</v>
      </c>
    </row>
    <row r="150" spans="1:80" x14ac:dyDescent="0.2">
      <c r="A150" s="265"/>
      <c r="B150" s="269"/>
      <c r="C150" s="326" t="s">
        <v>718</v>
      </c>
      <c r="D150" s="327"/>
      <c r="E150" s="270">
        <v>9.0749999999999993</v>
      </c>
      <c r="F150" s="271"/>
      <c r="G150" s="272"/>
      <c r="H150" s="273"/>
      <c r="I150" s="267"/>
      <c r="J150" s="274"/>
      <c r="K150" s="267"/>
      <c r="M150" s="268" t="s">
        <v>718</v>
      </c>
      <c r="O150" s="256"/>
    </row>
    <row r="151" spans="1:80" x14ac:dyDescent="0.2">
      <c r="A151" s="257">
        <v>67</v>
      </c>
      <c r="B151" s="258" t="s">
        <v>719</v>
      </c>
      <c r="C151" s="259" t="s">
        <v>720</v>
      </c>
      <c r="D151" s="260" t="s">
        <v>138</v>
      </c>
      <c r="E151" s="261">
        <v>9.0749999999999993</v>
      </c>
      <c r="F151" s="261">
        <v>0</v>
      </c>
      <c r="G151" s="262">
        <f>E151*F151</f>
        <v>0</v>
      </c>
      <c r="H151" s="263">
        <v>8.8999999999999999E-3</v>
      </c>
      <c r="I151" s="264">
        <f>E151*H151</f>
        <v>8.0767499999999992E-2</v>
      </c>
      <c r="J151" s="263">
        <v>0</v>
      </c>
      <c r="K151" s="264">
        <f>E151*J151</f>
        <v>0</v>
      </c>
      <c r="O151" s="256">
        <v>2</v>
      </c>
      <c r="AA151" s="231">
        <v>1</v>
      </c>
      <c r="AB151" s="231">
        <v>7</v>
      </c>
      <c r="AC151" s="231">
        <v>7</v>
      </c>
      <c r="AZ151" s="231">
        <v>2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56">
        <v>1</v>
      </c>
      <c r="CB151" s="256">
        <v>7</v>
      </c>
    </row>
    <row r="152" spans="1:80" x14ac:dyDescent="0.2">
      <c r="A152" s="265"/>
      <c r="B152" s="269"/>
      <c r="C152" s="326" t="s">
        <v>718</v>
      </c>
      <c r="D152" s="327"/>
      <c r="E152" s="270">
        <v>9.0749999999999993</v>
      </c>
      <c r="F152" s="271"/>
      <c r="G152" s="272"/>
      <c r="H152" s="273"/>
      <c r="I152" s="267"/>
      <c r="J152" s="274"/>
      <c r="K152" s="267"/>
      <c r="M152" s="268" t="s">
        <v>718</v>
      </c>
      <c r="O152" s="256"/>
    </row>
    <row r="153" spans="1:80" x14ac:dyDescent="0.2">
      <c r="A153" s="257">
        <v>68</v>
      </c>
      <c r="B153" s="258" t="s">
        <v>721</v>
      </c>
      <c r="C153" s="259" t="s">
        <v>722</v>
      </c>
      <c r="D153" s="260" t="s">
        <v>131</v>
      </c>
      <c r="E153" s="261">
        <v>8.0767500000000006E-2</v>
      </c>
      <c r="F153" s="261">
        <v>0</v>
      </c>
      <c r="G153" s="262">
        <f>E153*F153</f>
        <v>0</v>
      </c>
      <c r="H153" s="263">
        <v>0</v>
      </c>
      <c r="I153" s="264">
        <f>E153*H153</f>
        <v>0</v>
      </c>
      <c r="J153" s="263"/>
      <c r="K153" s="264">
        <f>E153*J153</f>
        <v>0</v>
      </c>
      <c r="O153" s="256">
        <v>2</v>
      </c>
      <c r="AA153" s="231">
        <v>7</v>
      </c>
      <c r="AB153" s="231">
        <v>1001</v>
      </c>
      <c r="AC153" s="231">
        <v>5</v>
      </c>
      <c r="AZ153" s="231">
        <v>2</v>
      </c>
      <c r="BA153" s="231">
        <f>IF(AZ153=1,G153,0)</f>
        <v>0</v>
      </c>
      <c r="BB153" s="231">
        <f>IF(AZ153=2,G153,0)</f>
        <v>0</v>
      </c>
      <c r="BC153" s="231">
        <f>IF(AZ153=3,G153,0)</f>
        <v>0</v>
      </c>
      <c r="BD153" s="231">
        <f>IF(AZ153=4,G153,0)</f>
        <v>0</v>
      </c>
      <c r="BE153" s="231">
        <f>IF(AZ153=5,G153,0)</f>
        <v>0</v>
      </c>
      <c r="CA153" s="256">
        <v>7</v>
      </c>
      <c r="CB153" s="256">
        <v>1001</v>
      </c>
    </row>
    <row r="154" spans="1:80" x14ac:dyDescent="0.2">
      <c r="A154" s="275"/>
      <c r="B154" s="276" t="s">
        <v>100</v>
      </c>
      <c r="C154" s="277" t="s">
        <v>475</v>
      </c>
      <c r="D154" s="278"/>
      <c r="E154" s="279"/>
      <c r="F154" s="280"/>
      <c r="G154" s="281">
        <f>SUM(G148:G153)</f>
        <v>0</v>
      </c>
      <c r="H154" s="282"/>
      <c r="I154" s="283">
        <f>SUM(I148:I153)</f>
        <v>8.0767499999999992E-2</v>
      </c>
      <c r="J154" s="282"/>
      <c r="K154" s="283">
        <f>SUM(K148:K153)</f>
        <v>-0.18149999999999999</v>
      </c>
      <c r="O154" s="256">
        <v>4</v>
      </c>
      <c r="BA154" s="284">
        <f>SUM(BA148:BA153)</f>
        <v>0</v>
      </c>
      <c r="BB154" s="284">
        <f>SUM(BB148:BB153)</f>
        <v>0</v>
      </c>
      <c r="BC154" s="284">
        <f>SUM(BC148:BC153)</f>
        <v>0</v>
      </c>
      <c r="BD154" s="284">
        <f>SUM(BD148:BD153)</f>
        <v>0</v>
      </c>
      <c r="BE154" s="284">
        <f>SUM(BE148:BE153)</f>
        <v>0</v>
      </c>
    </row>
    <row r="155" spans="1:80" x14ac:dyDescent="0.2">
      <c r="A155" s="246" t="s">
        <v>97</v>
      </c>
      <c r="B155" s="247" t="s">
        <v>479</v>
      </c>
      <c r="C155" s="248" t="s">
        <v>480</v>
      </c>
      <c r="D155" s="249"/>
      <c r="E155" s="250"/>
      <c r="F155" s="250"/>
      <c r="G155" s="251"/>
      <c r="H155" s="252"/>
      <c r="I155" s="253"/>
      <c r="J155" s="254"/>
      <c r="K155" s="255"/>
      <c r="O155" s="256">
        <v>1</v>
      </c>
    </row>
    <row r="156" spans="1:80" ht="22.5" x14ac:dyDescent="0.2">
      <c r="A156" s="257">
        <v>69</v>
      </c>
      <c r="B156" s="258" t="s">
        <v>723</v>
      </c>
      <c r="C156" s="259" t="s">
        <v>724</v>
      </c>
      <c r="D156" s="260" t="s">
        <v>222</v>
      </c>
      <c r="E156" s="261">
        <v>7.24</v>
      </c>
      <c r="F156" s="261">
        <v>0</v>
      </c>
      <c r="G156" s="262">
        <f>E156*F156</f>
        <v>0</v>
      </c>
      <c r="H156" s="263">
        <v>1.1999999999999999E-3</v>
      </c>
      <c r="I156" s="264">
        <f>E156*H156</f>
        <v>8.6879999999999995E-3</v>
      </c>
      <c r="J156" s="263">
        <v>0</v>
      </c>
      <c r="K156" s="264">
        <f>E156*J156</f>
        <v>0</v>
      </c>
      <c r="O156" s="256">
        <v>2</v>
      </c>
      <c r="AA156" s="231">
        <v>1</v>
      </c>
      <c r="AB156" s="231">
        <v>7</v>
      </c>
      <c r="AC156" s="231">
        <v>7</v>
      </c>
      <c r="AZ156" s="231">
        <v>2</v>
      </c>
      <c r="BA156" s="231">
        <f>IF(AZ156=1,G156,0)</f>
        <v>0</v>
      </c>
      <c r="BB156" s="231">
        <f>IF(AZ156=2,G156,0)</f>
        <v>0</v>
      </c>
      <c r="BC156" s="231">
        <f>IF(AZ156=3,G156,0)</f>
        <v>0</v>
      </c>
      <c r="BD156" s="231">
        <f>IF(AZ156=4,G156,0)</f>
        <v>0</v>
      </c>
      <c r="BE156" s="231">
        <f>IF(AZ156=5,G156,0)</f>
        <v>0</v>
      </c>
      <c r="CA156" s="256">
        <v>1</v>
      </c>
      <c r="CB156" s="256">
        <v>7</v>
      </c>
    </row>
    <row r="157" spans="1:80" ht="22.5" x14ac:dyDescent="0.2">
      <c r="A157" s="257">
        <v>70</v>
      </c>
      <c r="B157" s="258" t="s">
        <v>485</v>
      </c>
      <c r="C157" s="259" t="s">
        <v>486</v>
      </c>
      <c r="D157" s="260" t="s">
        <v>138</v>
      </c>
      <c r="E157" s="261">
        <v>15.59</v>
      </c>
      <c r="F157" s="261">
        <v>0</v>
      </c>
      <c r="G157" s="262">
        <f>E157*F157</f>
        <v>0</v>
      </c>
      <c r="H157" s="263">
        <v>2.2499999999999998E-3</v>
      </c>
      <c r="I157" s="264">
        <f>E157*H157</f>
        <v>3.5077499999999998E-2</v>
      </c>
      <c r="J157" s="263">
        <v>0</v>
      </c>
      <c r="K157" s="264">
        <f>E157*J157</f>
        <v>0</v>
      </c>
      <c r="O157" s="256">
        <v>2</v>
      </c>
      <c r="AA157" s="231">
        <v>1</v>
      </c>
      <c r="AB157" s="231">
        <v>7</v>
      </c>
      <c r="AC157" s="231">
        <v>7</v>
      </c>
      <c r="AZ157" s="231">
        <v>2</v>
      </c>
      <c r="BA157" s="231">
        <f>IF(AZ157=1,G157,0)</f>
        <v>0</v>
      </c>
      <c r="BB157" s="231">
        <f>IF(AZ157=2,G157,0)</f>
        <v>0</v>
      </c>
      <c r="BC157" s="231">
        <f>IF(AZ157=3,G157,0)</f>
        <v>0</v>
      </c>
      <c r="BD157" s="231">
        <f>IF(AZ157=4,G157,0)</f>
        <v>0</v>
      </c>
      <c r="BE157" s="231">
        <f>IF(AZ157=5,G157,0)</f>
        <v>0</v>
      </c>
      <c r="CA157" s="256">
        <v>1</v>
      </c>
      <c r="CB157" s="256">
        <v>7</v>
      </c>
    </row>
    <row r="158" spans="1:80" ht="22.5" x14ac:dyDescent="0.2">
      <c r="A158" s="257">
        <v>71</v>
      </c>
      <c r="B158" s="258" t="s">
        <v>245</v>
      </c>
      <c r="C158" s="259" t="s">
        <v>725</v>
      </c>
      <c r="D158" s="260" t="s">
        <v>222</v>
      </c>
      <c r="E158" s="261">
        <v>13.141999999999999</v>
      </c>
      <c r="F158" s="261">
        <v>0</v>
      </c>
      <c r="G158" s="262">
        <f>E158*F158</f>
        <v>0</v>
      </c>
      <c r="H158" s="263">
        <v>0</v>
      </c>
      <c r="I158" s="264">
        <f>E158*H158</f>
        <v>0</v>
      </c>
      <c r="J158" s="263"/>
      <c r="K158" s="264">
        <f>E158*J158</f>
        <v>0</v>
      </c>
      <c r="O158" s="256">
        <v>2</v>
      </c>
      <c r="AA158" s="231">
        <v>12</v>
      </c>
      <c r="AB158" s="231">
        <v>0</v>
      </c>
      <c r="AC158" s="231">
        <v>45</v>
      </c>
      <c r="AZ158" s="231">
        <v>2</v>
      </c>
      <c r="BA158" s="231">
        <f>IF(AZ158=1,G158,0)</f>
        <v>0</v>
      </c>
      <c r="BB158" s="231">
        <f>IF(AZ158=2,G158,0)</f>
        <v>0</v>
      </c>
      <c r="BC158" s="231">
        <f>IF(AZ158=3,G158,0)</f>
        <v>0</v>
      </c>
      <c r="BD158" s="231">
        <f>IF(AZ158=4,G158,0)</f>
        <v>0</v>
      </c>
      <c r="BE158" s="231">
        <f>IF(AZ158=5,G158,0)</f>
        <v>0</v>
      </c>
      <c r="CA158" s="256">
        <v>12</v>
      </c>
      <c r="CB158" s="256">
        <v>0</v>
      </c>
    </row>
    <row r="159" spans="1:80" x14ac:dyDescent="0.2">
      <c r="A159" s="265"/>
      <c r="B159" s="269"/>
      <c r="C159" s="326" t="s">
        <v>726</v>
      </c>
      <c r="D159" s="327"/>
      <c r="E159" s="270">
        <v>13.141999999999999</v>
      </c>
      <c r="F159" s="271"/>
      <c r="G159" s="272"/>
      <c r="H159" s="273"/>
      <c r="I159" s="267"/>
      <c r="J159" s="274"/>
      <c r="K159" s="267"/>
      <c r="M159" s="268" t="s">
        <v>726</v>
      </c>
      <c r="O159" s="256"/>
    </row>
    <row r="160" spans="1:80" x14ac:dyDescent="0.2">
      <c r="A160" s="257">
        <v>72</v>
      </c>
      <c r="B160" s="258" t="s">
        <v>490</v>
      </c>
      <c r="C160" s="259" t="s">
        <v>491</v>
      </c>
      <c r="D160" s="260" t="s">
        <v>131</v>
      </c>
      <c r="E160" s="261">
        <v>4.3765499999999999E-2</v>
      </c>
      <c r="F160" s="261">
        <v>0</v>
      </c>
      <c r="G160" s="262">
        <f>E160*F160</f>
        <v>0</v>
      </c>
      <c r="H160" s="263">
        <v>0</v>
      </c>
      <c r="I160" s="264">
        <f>E160*H160</f>
        <v>0</v>
      </c>
      <c r="J160" s="263"/>
      <c r="K160" s="264">
        <f>E160*J160</f>
        <v>0</v>
      </c>
      <c r="O160" s="256">
        <v>2</v>
      </c>
      <c r="AA160" s="231">
        <v>7</v>
      </c>
      <c r="AB160" s="231">
        <v>1001</v>
      </c>
      <c r="AC160" s="231">
        <v>5</v>
      </c>
      <c r="AZ160" s="231">
        <v>2</v>
      </c>
      <c r="BA160" s="231">
        <f>IF(AZ160=1,G160,0)</f>
        <v>0</v>
      </c>
      <c r="BB160" s="231">
        <f>IF(AZ160=2,G160,0)</f>
        <v>0</v>
      </c>
      <c r="BC160" s="231">
        <f>IF(AZ160=3,G160,0)</f>
        <v>0</v>
      </c>
      <c r="BD160" s="231">
        <f>IF(AZ160=4,G160,0)</f>
        <v>0</v>
      </c>
      <c r="BE160" s="231">
        <f>IF(AZ160=5,G160,0)</f>
        <v>0</v>
      </c>
      <c r="CA160" s="256">
        <v>7</v>
      </c>
      <c r="CB160" s="256">
        <v>1001</v>
      </c>
    </row>
    <row r="161" spans="1:80" x14ac:dyDescent="0.2">
      <c r="A161" s="275"/>
      <c r="B161" s="276" t="s">
        <v>100</v>
      </c>
      <c r="C161" s="277" t="s">
        <v>481</v>
      </c>
      <c r="D161" s="278"/>
      <c r="E161" s="279"/>
      <c r="F161" s="280"/>
      <c r="G161" s="281">
        <f>SUM(G155:G160)</f>
        <v>0</v>
      </c>
      <c r="H161" s="282"/>
      <c r="I161" s="283">
        <f>SUM(I155:I160)</f>
        <v>4.3765499999999999E-2</v>
      </c>
      <c r="J161" s="282"/>
      <c r="K161" s="283">
        <f>SUM(K155:K160)</f>
        <v>0</v>
      </c>
      <c r="O161" s="256">
        <v>4</v>
      </c>
      <c r="BA161" s="284">
        <f>SUM(BA155:BA160)</f>
        <v>0</v>
      </c>
      <c r="BB161" s="284">
        <f>SUM(BB155:BB160)</f>
        <v>0</v>
      </c>
      <c r="BC161" s="284">
        <f>SUM(BC155:BC160)</f>
        <v>0</v>
      </c>
      <c r="BD161" s="284">
        <f>SUM(BD155:BD160)</f>
        <v>0</v>
      </c>
      <c r="BE161" s="284">
        <f>SUM(BE155:BE160)</f>
        <v>0</v>
      </c>
    </row>
    <row r="162" spans="1:80" x14ac:dyDescent="0.2">
      <c r="A162" s="246" t="s">
        <v>97</v>
      </c>
      <c r="B162" s="247" t="s">
        <v>518</v>
      </c>
      <c r="C162" s="248" t="s">
        <v>519</v>
      </c>
      <c r="D162" s="249"/>
      <c r="E162" s="250"/>
      <c r="F162" s="250"/>
      <c r="G162" s="251"/>
      <c r="H162" s="252"/>
      <c r="I162" s="253"/>
      <c r="J162" s="254"/>
      <c r="K162" s="255"/>
      <c r="O162" s="256">
        <v>1</v>
      </c>
    </row>
    <row r="163" spans="1:80" x14ac:dyDescent="0.2">
      <c r="A163" s="257">
        <v>73</v>
      </c>
      <c r="B163" s="258" t="s">
        <v>521</v>
      </c>
      <c r="C163" s="259" t="s">
        <v>522</v>
      </c>
      <c r="D163" s="260" t="s">
        <v>138</v>
      </c>
      <c r="E163" s="261">
        <v>4</v>
      </c>
      <c r="F163" s="261">
        <v>0</v>
      </c>
      <c r="G163" s="262">
        <f>E163*F163</f>
        <v>0</v>
      </c>
      <c r="H163" s="263">
        <v>2.2000000000000001E-4</v>
      </c>
      <c r="I163" s="264">
        <f>E163*H163</f>
        <v>8.8000000000000003E-4</v>
      </c>
      <c r="J163" s="263">
        <v>0</v>
      </c>
      <c r="K163" s="264">
        <f>E163*J163</f>
        <v>0</v>
      </c>
      <c r="O163" s="256">
        <v>2</v>
      </c>
      <c r="AA163" s="231">
        <v>1</v>
      </c>
      <c r="AB163" s="231">
        <v>7</v>
      </c>
      <c r="AC163" s="231">
        <v>7</v>
      </c>
      <c r="AZ163" s="231">
        <v>2</v>
      </c>
      <c r="BA163" s="231">
        <f>IF(AZ163=1,G163,0)</f>
        <v>0</v>
      </c>
      <c r="BB163" s="231">
        <f>IF(AZ163=2,G163,0)</f>
        <v>0</v>
      </c>
      <c r="BC163" s="231">
        <f>IF(AZ163=3,G163,0)</f>
        <v>0</v>
      </c>
      <c r="BD163" s="231">
        <f>IF(AZ163=4,G163,0)</f>
        <v>0</v>
      </c>
      <c r="BE163" s="231">
        <f>IF(AZ163=5,G163,0)</f>
        <v>0</v>
      </c>
      <c r="CA163" s="256">
        <v>1</v>
      </c>
      <c r="CB163" s="256">
        <v>7</v>
      </c>
    </row>
    <row r="164" spans="1:80" x14ac:dyDescent="0.2">
      <c r="A164" s="257">
        <v>74</v>
      </c>
      <c r="B164" s="258" t="s">
        <v>727</v>
      </c>
      <c r="C164" s="259" t="s">
        <v>728</v>
      </c>
      <c r="D164" s="260" t="s">
        <v>138</v>
      </c>
      <c r="E164" s="261">
        <v>4.0949999999999998</v>
      </c>
      <c r="F164" s="261">
        <v>0</v>
      </c>
      <c r="G164" s="262">
        <f>E164*F164</f>
        <v>0</v>
      </c>
      <c r="H164" s="263">
        <v>6.0999999999999997E-4</v>
      </c>
      <c r="I164" s="264">
        <f>E164*H164</f>
        <v>2.4979499999999996E-3</v>
      </c>
      <c r="J164" s="263">
        <v>0</v>
      </c>
      <c r="K164" s="264">
        <f>E164*J164</f>
        <v>0</v>
      </c>
      <c r="O164" s="256">
        <v>2</v>
      </c>
      <c r="AA164" s="231">
        <v>1</v>
      </c>
      <c r="AB164" s="231">
        <v>7</v>
      </c>
      <c r="AC164" s="231">
        <v>7</v>
      </c>
      <c r="AZ164" s="231">
        <v>2</v>
      </c>
      <c r="BA164" s="231">
        <f>IF(AZ164=1,G164,0)</f>
        <v>0</v>
      </c>
      <c r="BB164" s="231">
        <f>IF(AZ164=2,G164,0)</f>
        <v>0</v>
      </c>
      <c r="BC164" s="231">
        <f>IF(AZ164=3,G164,0)</f>
        <v>0</v>
      </c>
      <c r="BD164" s="231">
        <f>IF(AZ164=4,G164,0)</f>
        <v>0</v>
      </c>
      <c r="BE164" s="231">
        <f>IF(AZ164=5,G164,0)</f>
        <v>0</v>
      </c>
      <c r="CA164" s="256">
        <v>1</v>
      </c>
      <c r="CB164" s="256">
        <v>7</v>
      </c>
    </row>
    <row r="165" spans="1:80" x14ac:dyDescent="0.2">
      <c r="A165" s="265"/>
      <c r="B165" s="269"/>
      <c r="C165" s="326" t="s">
        <v>729</v>
      </c>
      <c r="D165" s="327"/>
      <c r="E165" s="270">
        <v>4.0949999999999998</v>
      </c>
      <c r="F165" s="271"/>
      <c r="G165" s="272"/>
      <c r="H165" s="273"/>
      <c r="I165" s="267"/>
      <c r="J165" s="274"/>
      <c r="K165" s="267"/>
      <c r="M165" s="268" t="s">
        <v>729</v>
      </c>
      <c r="O165" s="256"/>
    </row>
    <row r="166" spans="1:80" x14ac:dyDescent="0.2">
      <c r="A166" s="275"/>
      <c r="B166" s="276" t="s">
        <v>100</v>
      </c>
      <c r="C166" s="277" t="s">
        <v>520</v>
      </c>
      <c r="D166" s="278"/>
      <c r="E166" s="279"/>
      <c r="F166" s="280"/>
      <c r="G166" s="281">
        <f>SUM(G162:G165)</f>
        <v>0</v>
      </c>
      <c r="H166" s="282"/>
      <c r="I166" s="283">
        <f>SUM(I162:I165)</f>
        <v>3.3779499999999998E-3</v>
      </c>
      <c r="J166" s="282"/>
      <c r="K166" s="283">
        <f>SUM(K162:K165)</f>
        <v>0</v>
      </c>
      <c r="O166" s="256">
        <v>4</v>
      </c>
      <c r="BA166" s="284">
        <f>SUM(BA162:BA165)</f>
        <v>0</v>
      </c>
      <c r="BB166" s="284">
        <f>SUM(BB162:BB165)</f>
        <v>0</v>
      </c>
      <c r="BC166" s="284">
        <f>SUM(BC162:BC165)</f>
        <v>0</v>
      </c>
      <c r="BD166" s="284">
        <f>SUM(BD162:BD165)</f>
        <v>0</v>
      </c>
      <c r="BE166" s="284">
        <f>SUM(BE162:BE165)</f>
        <v>0</v>
      </c>
    </row>
    <row r="167" spans="1:80" x14ac:dyDescent="0.2">
      <c r="A167" s="246" t="s">
        <v>97</v>
      </c>
      <c r="B167" s="247" t="s">
        <v>523</v>
      </c>
      <c r="C167" s="248" t="s">
        <v>524</v>
      </c>
      <c r="D167" s="249"/>
      <c r="E167" s="250"/>
      <c r="F167" s="250"/>
      <c r="G167" s="251"/>
      <c r="H167" s="252"/>
      <c r="I167" s="253"/>
      <c r="J167" s="254"/>
      <c r="K167" s="255"/>
      <c r="O167" s="256">
        <v>1</v>
      </c>
    </row>
    <row r="168" spans="1:80" x14ac:dyDescent="0.2">
      <c r="A168" s="257">
        <v>75</v>
      </c>
      <c r="B168" s="258" t="s">
        <v>526</v>
      </c>
      <c r="C168" s="259" t="s">
        <v>527</v>
      </c>
      <c r="D168" s="260" t="s">
        <v>138</v>
      </c>
      <c r="E168" s="261">
        <v>175.2748</v>
      </c>
      <c r="F168" s="261">
        <v>0</v>
      </c>
      <c r="G168" s="262">
        <f>E168*F168</f>
        <v>0</v>
      </c>
      <c r="H168" s="263">
        <v>6.9999999999999994E-5</v>
      </c>
      <c r="I168" s="264">
        <f>E168*H168</f>
        <v>1.2269235999999999E-2</v>
      </c>
      <c r="J168" s="263">
        <v>0</v>
      </c>
      <c r="K168" s="264">
        <f>E168*J168</f>
        <v>0</v>
      </c>
      <c r="O168" s="256">
        <v>2</v>
      </c>
      <c r="AA168" s="231">
        <v>1</v>
      </c>
      <c r="AB168" s="231">
        <v>0</v>
      </c>
      <c r="AC168" s="231">
        <v>0</v>
      </c>
      <c r="AZ168" s="231">
        <v>2</v>
      </c>
      <c r="BA168" s="231">
        <f>IF(AZ168=1,G168,0)</f>
        <v>0</v>
      </c>
      <c r="BB168" s="231">
        <f>IF(AZ168=2,G168,0)</f>
        <v>0</v>
      </c>
      <c r="BC168" s="231">
        <f>IF(AZ168=3,G168,0)</f>
        <v>0</v>
      </c>
      <c r="BD168" s="231">
        <f>IF(AZ168=4,G168,0)</f>
        <v>0</v>
      </c>
      <c r="BE168" s="231">
        <f>IF(AZ168=5,G168,0)</f>
        <v>0</v>
      </c>
      <c r="CA168" s="256">
        <v>1</v>
      </c>
      <c r="CB168" s="256">
        <v>0</v>
      </c>
    </row>
    <row r="169" spans="1:80" ht="22.5" x14ac:dyDescent="0.2">
      <c r="A169" s="265"/>
      <c r="B169" s="269"/>
      <c r="C169" s="326" t="s">
        <v>730</v>
      </c>
      <c r="D169" s="327"/>
      <c r="E169" s="270">
        <v>133.53479999999999</v>
      </c>
      <c r="F169" s="271"/>
      <c r="G169" s="272"/>
      <c r="H169" s="273"/>
      <c r="I169" s="267"/>
      <c r="J169" s="274"/>
      <c r="K169" s="267"/>
      <c r="M169" s="268" t="s">
        <v>730</v>
      </c>
      <c r="O169" s="256"/>
    </row>
    <row r="170" spans="1:80" x14ac:dyDescent="0.2">
      <c r="A170" s="265"/>
      <c r="B170" s="269"/>
      <c r="C170" s="326" t="s">
        <v>731</v>
      </c>
      <c r="D170" s="327"/>
      <c r="E170" s="270">
        <v>54.62</v>
      </c>
      <c r="F170" s="271"/>
      <c r="G170" s="272"/>
      <c r="H170" s="273"/>
      <c r="I170" s="267"/>
      <c r="J170" s="274"/>
      <c r="K170" s="267"/>
      <c r="M170" s="268" t="s">
        <v>731</v>
      </c>
      <c r="O170" s="256"/>
    </row>
    <row r="171" spans="1:80" x14ac:dyDescent="0.2">
      <c r="A171" s="265"/>
      <c r="B171" s="269"/>
      <c r="C171" s="326" t="s">
        <v>732</v>
      </c>
      <c r="D171" s="327"/>
      <c r="E171" s="270">
        <v>-12.88</v>
      </c>
      <c r="F171" s="271"/>
      <c r="G171" s="272"/>
      <c r="H171" s="273"/>
      <c r="I171" s="267"/>
      <c r="J171" s="274"/>
      <c r="K171" s="267"/>
      <c r="M171" s="268" t="s">
        <v>732</v>
      </c>
      <c r="O171" s="256"/>
    </row>
    <row r="172" spans="1:80" x14ac:dyDescent="0.2">
      <c r="A172" s="257">
        <v>76</v>
      </c>
      <c r="B172" s="258" t="s">
        <v>531</v>
      </c>
      <c r="C172" s="259" t="s">
        <v>532</v>
      </c>
      <c r="D172" s="260" t="s">
        <v>138</v>
      </c>
      <c r="E172" s="261">
        <v>175.2748</v>
      </c>
      <c r="F172" s="261">
        <v>0</v>
      </c>
      <c r="G172" s="262">
        <f>E172*F172</f>
        <v>0</v>
      </c>
      <c r="H172" s="263">
        <v>1.3999999999999999E-4</v>
      </c>
      <c r="I172" s="264">
        <f>E172*H172</f>
        <v>2.4538471999999999E-2</v>
      </c>
      <c r="J172" s="263">
        <v>0</v>
      </c>
      <c r="K172" s="264">
        <f>E172*J172</f>
        <v>0</v>
      </c>
      <c r="O172" s="256">
        <v>2</v>
      </c>
      <c r="AA172" s="231">
        <v>1</v>
      </c>
      <c r="AB172" s="231">
        <v>7</v>
      </c>
      <c r="AC172" s="231">
        <v>7</v>
      </c>
      <c r="AZ172" s="231">
        <v>2</v>
      </c>
      <c r="BA172" s="231">
        <f>IF(AZ172=1,G172,0)</f>
        <v>0</v>
      </c>
      <c r="BB172" s="231">
        <f>IF(AZ172=2,G172,0)</f>
        <v>0</v>
      </c>
      <c r="BC172" s="231">
        <f>IF(AZ172=3,G172,0)</f>
        <v>0</v>
      </c>
      <c r="BD172" s="231">
        <f>IF(AZ172=4,G172,0)</f>
        <v>0</v>
      </c>
      <c r="BE172" s="231">
        <f>IF(AZ172=5,G172,0)</f>
        <v>0</v>
      </c>
      <c r="CA172" s="256">
        <v>1</v>
      </c>
      <c r="CB172" s="256">
        <v>7</v>
      </c>
    </row>
    <row r="173" spans="1:80" x14ac:dyDescent="0.2">
      <c r="A173" s="275"/>
      <c r="B173" s="276" t="s">
        <v>100</v>
      </c>
      <c r="C173" s="277" t="s">
        <v>525</v>
      </c>
      <c r="D173" s="278"/>
      <c r="E173" s="279"/>
      <c r="F173" s="280"/>
      <c r="G173" s="281">
        <f>SUM(G167:G172)</f>
        <v>0</v>
      </c>
      <c r="H173" s="282"/>
      <c r="I173" s="283">
        <f>SUM(I167:I172)</f>
        <v>3.6807707999999995E-2</v>
      </c>
      <c r="J173" s="282"/>
      <c r="K173" s="283">
        <f>SUM(K167:K172)</f>
        <v>0</v>
      </c>
      <c r="O173" s="256">
        <v>4</v>
      </c>
      <c r="BA173" s="284">
        <f>SUM(BA167:BA172)</f>
        <v>0</v>
      </c>
      <c r="BB173" s="284">
        <f>SUM(BB167:BB172)</f>
        <v>0</v>
      </c>
      <c r="BC173" s="284">
        <f>SUM(BC167:BC172)</f>
        <v>0</v>
      </c>
      <c r="BD173" s="284">
        <f>SUM(BD167:BD172)</f>
        <v>0</v>
      </c>
      <c r="BE173" s="284">
        <f>SUM(BE167:BE172)</f>
        <v>0</v>
      </c>
    </row>
    <row r="174" spans="1:80" x14ac:dyDescent="0.2">
      <c r="A174" s="246" t="s">
        <v>97</v>
      </c>
      <c r="B174" s="247" t="s">
        <v>733</v>
      </c>
      <c r="C174" s="248" t="s">
        <v>734</v>
      </c>
      <c r="D174" s="249"/>
      <c r="E174" s="250"/>
      <c r="F174" s="250"/>
      <c r="G174" s="251"/>
      <c r="H174" s="252"/>
      <c r="I174" s="253"/>
      <c r="J174" s="254"/>
      <c r="K174" s="255"/>
      <c r="O174" s="256">
        <v>1</v>
      </c>
    </row>
    <row r="175" spans="1:80" x14ac:dyDescent="0.2">
      <c r="A175" s="257">
        <v>77</v>
      </c>
      <c r="B175" s="258" t="s">
        <v>247</v>
      </c>
      <c r="C175" s="259" t="s">
        <v>736</v>
      </c>
      <c r="D175" s="260" t="s">
        <v>126</v>
      </c>
      <c r="E175" s="261">
        <v>2</v>
      </c>
      <c r="F175" s="261">
        <v>0</v>
      </c>
      <c r="G175" s="262">
        <f>E175*F175</f>
        <v>0</v>
      </c>
      <c r="H175" s="263">
        <v>0</v>
      </c>
      <c r="I175" s="264">
        <f>E175*H175</f>
        <v>0</v>
      </c>
      <c r="J175" s="263"/>
      <c r="K175" s="264">
        <f>E175*J175</f>
        <v>0</v>
      </c>
      <c r="O175" s="256">
        <v>2</v>
      </c>
      <c r="AA175" s="231">
        <v>12</v>
      </c>
      <c r="AB175" s="231">
        <v>0</v>
      </c>
      <c r="AC175" s="231">
        <v>46</v>
      </c>
      <c r="AZ175" s="231">
        <v>2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6">
        <v>12</v>
      </c>
      <c r="CB175" s="256">
        <v>0</v>
      </c>
    </row>
    <row r="176" spans="1:80" x14ac:dyDescent="0.2">
      <c r="A176" s="257">
        <v>78</v>
      </c>
      <c r="B176" s="258" t="s">
        <v>540</v>
      </c>
      <c r="C176" s="259" t="s">
        <v>737</v>
      </c>
      <c r="D176" s="260" t="s">
        <v>138</v>
      </c>
      <c r="E176" s="261">
        <v>54.6</v>
      </c>
      <c r="F176" s="261">
        <v>0</v>
      </c>
      <c r="G176" s="262">
        <f>E176*F176</f>
        <v>0</v>
      </c>
      <c r="H176" s="263">
        <v>0</v>
      </c>
      <c r="I176" s="264">
        <f>E176*H176</f>
        <v>0</v>
      </c>
      <c r="J176" s="263"/>
      <c r="K176" s="264">
        <f>E176*J176</f>
        <v>0</v>
      </c>
      <c r="O176" s="256">
        <v>2</v>
      </c>
      <c r="AA176" s="231">
        <v>12</v>
      </c>
      <c r="AB176" s="231">
        <v>0</v>
      </c>
      <c r="AC176" s="231">
        <v>47</v>
      </c>
      <c r="AZ176" s="231">
        <v>2</v>
      </c>
      <c r="BA176" s="231">
        <f>IF(AZ176=1,G176,0)</f>
        <v>0</v>
      </c>
      <c r="BB176" s="231">
        <f>IF(AZ176=2,G176,0)</f>
        <v>0</v>
      </c>
      <c r="BC176" s="231">
        <f>IF(AZ176=3,G176,0)</f>
        <v>0</v>
      </c>
      <c r="BD176" s="231">
        <f>IF(AZ176=4,G176,0)</f>
        <v>0</v>
      </c>
      <c r="BE176" s="231">
        <f>IF(AZ176=5,G176,0)</f>
        <v>0</v>
      </c>
      <c r="CA176" s="256">
        <v>12</v>
      </c>
      <c r="CB176" s="256">
        <v>0</v>
      </c>
    </row>
    <row r="177" spans="1:80" x14ac:dyDescent="0.2">
      <c r="A177" s="265"/>
      <c r="B177" s="269"/>
      <c r="C177" s="326" t="s">
        <v>738</v>
      </c>
      <c r="D177" s="327"/>
      <c r="E177" s="270">
        <v>54.6</v>
      </c>
      <c r="F177" s="271"/>
      <c r="G177" s="272"/>
      <c r="H177" s="273"/>
      <c r="I177" s="267"/>
      <c r="J177" s="274"/>
      <c r="K177" s="267"/>
      <c r="M177" s="268" t="s">
        <v>738</v>
      </c>
      <c r="O177" s="256"/>
    </row>
    <row r="178" spans="1:80" x14ac:dyDescent="0.2">
      <c r="A178" s="275"/>
      <c r="B178" s="276" t="s">
        <v>100</v>
      </c>
      <c r="C178" s="277" t="s">
        <v>735</v>
      </c>
      <c r="D178" s="278"/>
      <c r="E178" s="279"/>
      <c r="F178" s="280"/>
      <c r="G178" s="281">
        <f>SUM(G174:G177)</f>
        <v>0</v>
      </c>
      <c r="H178" s="282"/>
      <c r="I178" s="283">
        <f>SUM(I174:I177)</f>
        <v>0</v>
      </c>
      <c r="J178" s="282"/>
      <c r="K178" s="283">
        <f>SUM(K174:K177)</f>
        <v>0</v>
      </c>
      <c r="O178" s="256">
        <v>4</v>
      </c>
      <c r="BA178" s="284">
        <f>SUM(BA174:BA177)</f>
        <v>0</v>
      </c>
      <c r="BB178" s="284">
        <f>SUM(BB174:BB177)</f>
        <v>0</v>
      </c>
      <c r="BC178" s="284">
        <f>SUM(BC174:BC177)</f>
        <v>0</v>
      </c>
      <c r="BD178" s="284">
        <f>SUM(BD174:BD177)</f>
        <v>0</v>
      </c>
      <c r="BE178" s="284">
        <f>SUM(BE174:BE177)</f>
        <v>0</v>
      </c>
    </row>
    <row r="179" spans="1:80" x14ac:dyDescent="0.2">
      <c r="A179" s="246" t="s">
        <v>97</v>
      </c>
      <c r="B179" s="247" t="s">
        <v>533</v>
      </c>
      <c r="C179" s="248" t="s">
        <v>534</v>
      </c>
      <c r="D179" s="249"/>
      <c r="E179" s="250"/>
      <c r="F179" s="250"/>
      <c r="G179" s="251"/>
      <c r="H179" s="252"/>
      <c r="I179" s="253"/>
      <c r="J179" s="254"/>
      <c r="K179" s="255"/>
      <c r="O179" s="256">
        <v>1</v>
      </c>
    </row>
    <row r="180" spans="1:80" ht="22.5" x14ac:dyDescent="0.2">
      <c r="A180" s="257">
        <v>79</v>
      </c>
      <c r="B180" s="258" t="s">
        <v>551</v>
      </c>
      <c r="C180" s="259" t="s">
        <v>552</v>
      </c>
      <c r="D180" s="260" t="s">
        <v>126</v>
      </c>
      <c r="E180" s="261">
        <v>9</v>
      </c>
      <c r="F180" s="261">
        <v>0</v>
      </c>
      <c r="G180" s="262">
        <f>E180*F180</f>
        <v>0</v>
      </c>
      <c r="H180" s="263">
        <v>0</v>
      </c>
      <c r="I180" s="264">
        <f>E180*H180</f>
        <v>0</v>
      </c>
      <c r="J180" s="263"/>
      <c r="K180" s="264">
        <f>E180*J180</f>
        <v>0</v>
      </c>
      <c r="O180" s="256">
        <v>2</v>
      </c>
      <c r="AA180" s="231">
        <v>12</v>
      </c>
      <c r="AB180" s="231">
        <v>0</v>
      </c>
      <c r="AC180" s="231">
        <v>81</v>
      </c>
      <c r="AZ180" s="231">
        <v>4</v>
      </c>
      <c r="BA180" s="231">
        <f>IF(AZ180=1,G180,0)</f>
        <v>0</v>
      </c>
      <c r="BB180" s="231">
        <f>IF(AZ180=2,G180,0)</f>
        <v>0</v>
      </c>
      <c r="BC180" s="231">
        <f>IF(AZ180=3,G180,0)</f>
        <v>0</v>
      </c>
      <c r="BD180" s="231">
        <f>IF(AZ180=4,G180,0)</f>
        <v>0</v>
      </c>
      <c r="BE180" s="231">
        <f>IF(AZ180=5,G180,0)</f>
        <v>0</v>
      </c>
      <c r="CA180" s="256">
        <v>12</v>
      </c>
      <c r="CB180" s="256">
        <v>0</v>
      </c>
    </row>
    <row r="181" spans="1:80" x14ac:dyDescent="0.2">
      <c r="A181" s="265"/>
      <c r="B181" s="266"/>
      <c r="C181" s="323" t="s">
        <v>553</v>
      </c>
      <c r="D181" s="324"/>
      <c r="E181" s="324"/>
      <c r="F181" s="324"/>
      <c r="G181" s="325"/>
      <c r="I181" s="267"/>
      <c r="K181" s="267"/>
      <c r="L181" s="268" t="s">
        <v>553</v>
      </c>
      <c r="O181" s="256">
        <v>3</v>
      </c>
    </row>
    <row r="182" spans="1:80" x14ac:dyDescent="0.2">
      <c r="A182" s="265"/>
      <c r="B182" s="266"/>
      <c r="C182" s="323" t="s">
        <v>554</v>
      </c>
      <c r="D182" s="324"/>
      <c r="E182" s="324"/>
      <c r="F182" s="324"/>
      <c r="G182" s="325"/>
      <c r="I182" s="267"/>
      <c r="K182" s="267"/>
      <c r="L182" s="268" t="s">
        <v>554</v>
      </c>
      <c r="O182" s="256">
        <v>3</v>
      </c>
    </row>
    <row r="183" spans="1:80" x14ac:dyDescent="0.2">
      <c r="A183" s="265"/>
      <c r="B183" s="266"/>
      <c r="C183" s="323" t="s">
        <v>555</v>
      </c>
      <c r="D183" s="324"/>
      <c r="E183" s="324"/>
      <c r="F183" s="324"/>
      <c r="G183" s="325"/>
      <c r="I183" s="267"/>
      <c r="K183" s="267"/>
      <c r="L183" s="268" t="s">
        <v>555</v>
      </c>
      <c r="O183" s="256">
        <v>3</v>
      </c>
    </row>
    <row r="184" spans="1:80" x14ac:dyDescent="0.2">
      <c r="A184" s="265"/>
      <c r="B184" s="266"/>
      <c r="C184" s="323" t="s">
        <v>556</v>
      </c>
      <c r="D184" s="324"/>
      <c r="E184" s="324"/>
      <c r="F184" s="324"/>
      <c r="G184" s="325"/>
      <c r="I184" s="267"/>
      <c r="K184" s="267"/>
      <c r="L184" s="268" t="s">
        <v>556</v>
      </c>
      <c r="O184" s="256">
        <v>3</v>
      </c>
    </row>
    <row r="185" spans="1:80" x14ac:dyDescent="0.2">
      <c r="A185" s="265"/>
      <c r="B185" s="266"/>
      <c r="C185" s="323" t="s">
        <v>557</v>
      </c>
      <c r="D185" s="324"/>
      <c r="E185" s="324"/>
      <c r="F185" s="324"/>
      <c r="G185" s="325"/>
      <c r="I185" s="267"/>
      <c r="K185" s="267"/>
      <c r="L185" s="268" t="s">
        <v>557</v>
      </c>
      <c r="O185" s="256">
        <v>3</v>
      </c>
    </row>
    <row r="186" spans="1:80" x14ac:dyDescent="0.2">
      <c r="A186" s="265"/>
      <c r="B186" s="266"/>
      <c r="C186" s="323" t="s">
        <v>558</v>
      </c>
      <c r="D186" s="324"/>
      <c r="E186" s="324"/>
      <c r="F186" s="324"/>
      <c r="G186" s="325"/>
      <c r="I186" s="267"/>
      <c r="K186" s="267"/>
      <c r="L186" s="268" t="s">
        <v>558</v>
      </c>
      <c r="O186" s="256">
        <v>3</v>
      </c>
    </row>
    <row r="187" spans="1:80" x14ac:dyDescent="0.2">
      <c r="A187" s="265"/>
      <c r="B187" s="266"/>
      <c r="C187" s="323" t="s">
        <v>559</v>
      </c>
      <c r="D187" s="324"/>
      <c r="E187" s="324"/>
      <c r="F187" s="324"/>
      <c r="G187" s="325"/>
      <c r="I187" s="267"/>
      <c r="K187" s="267"/>
      <c r="L187" s="268" t="s">
        <v>559</v>
      </c>
      <c r="O187" s="256">
        <v>3</v>
      </c>
    </row>
    <row r="188" spans="1:80" x14ac:dyDescent="0.2">
      <c r="A188" s="265"/>
      <c r="B188" s="266"/>
      <c r="C188" s="323" t="s">
        <v>560</v>
      </c>
      <c r="D188" s="324"/>
      <c r="E188" s="324"/>
      <c r="F188" s="324"/>
      <c r="G188" s="325"/>
      <c r="I188" s="267"/>
      <c r="K188" s="267"/>
      <c r="L188" s="268" t="s">
        <v>560</v>
      </c>
      <c r="O188" s="256">
        <v>3</v>
      </c>
    </row>
    <row r="189" spans="1:80" x14ac:dyDescent="0.2">
      <c r="A189" s="265"/>
      <c r="B189" s="266"/>
      <c r="C189" s="323" t="s">
        <v>561</v>
      </c>
      <c r="D189" s="324"/>
      <c r="E189" s="324"/>
      <c r="F189" s="324"/>
      <c r="G189" s="325"/>
      <c r="I189" s="267"/>
      <c r="K189" s="267"/>
      <c r="L189" s="268" t="s">
        <v>561</v>
      </c>
      <c r="O189" s="256">
        <v>3</v>
      </c>
    </row>
    <row r="190" spans="1:80" x14ac:dyDescent="0.2">
      <c r="A190" s="265"/>
      <c r="B190" s="266"/>
      <c r="C190" s="323" t="s">
        <v>562</v>
      </c>
      <c r="D190" s="324"/>
      <c r="E190" s="324"/>
      <c r="F190" s="324"/>
      <c r="G190" s="325"/>
      <c r="I190" s="267"/>
      <c r="K190" s="267"/>
      <c r="L190" s="268" t="s">
        <v>562</v>
      </c>
      <c r="O190" s="256">
        <v>3</v>
      </c>
    </row>
    <row r="191" spans="1:80" x14ac:dyDescent="0.2">
      <c r="A191" s="265"/>
      <c r="B191" s="266"/>
      <c r="C191" s="323" t="s">
        <v>563</v>
      </c>
      <c r="D191" s="324"/>
      <c r="E191" s="324"/>
      <c r="F191" s="324"/>
      <c r="G191" s="325"/>
      <c r="I191" s="267"/>
      <c r="K191" s="267"/>
      <c r="L191" s="268" t="s">
        <v>563</v>
      </c>
      <c r="O191" s="256">
        <v>3</v>
      </c>
    </row>
    <row r="192" spans="1:80" x14ac:dyDescent="0.2">
      <c r="A192" s="265"/>
      <c r="B192" s="266"/>
      <c r="C192" s="323" t="s">
        <v>564</v>
      </c>
      <c r="D192" s="324"/>
      <c r="E192" s="324"/>
      <c r="F192" s="324"/>
      <c r="G192" s="325"/>
      <c r="I192" s="267"/>
      <c r="K192" s="267"/>
      <c r="L192" s="268" t="s">
        <v>564</v>
      </c>
      <c r="O192" s="256">
        <v>3</v>
      </c>
    </row>
    <row r="193" spans="1:80" x14ac:dyDescent="0.2">
      <c r="A193" s="257">
        <v>80</v>
      </c>
      <c r="B193" s="258" t="s">
        <v>536</v>
      </c>
      <c r="C193" s="259" t="s">
        <v>537</v>
      </c>
      <c r="D193" s="260" t="s">
        <v>538</v>
      </c>
      <c r="E193" s="261">
        <v>1</v>
      </c>
      <c r="F193" s="261">
        <v>0</v>
      </c>
      <c r="G193" s="262">
        <f>E193*F193</f>
        <v>0</v>
      </c>
      <c r="H193" s="263">
        <v>0</v>
      </c>
      <c r="I193" s="264">
        <f>E193*H193</f>
        <v>0</v>
      </c>
      <c r="J193" s="263"/>
      <c r="K193" s="264">
        <f>E193*J193</f>
        <v>0</v>
      </c>
      <c r="O193" s="256">
        <v>2</v>
      </c>
      <c r="AA193" s="231">
        <v>12</v>
      </c>
      <c r="AB193" s="231">
        <v>0</v>
      </c>
      <c r="AC193" s="231">
        <v>85</v>
      </c>
      <c r="AZ193" s="231">
        <v>4</v>
      </c>
      <c r="BA193" s="231">
        <f>IF(AZ193=1,G193,0)</f>
        <v>0</v>
      </c>
      <c r="BB193" s="231">
        <f>IF(AZ193=2,G193,0)</f>
        <v>0</v>
      </c>
      <c r="BC193" s="231">
        <f>IF(AZ193=3,G193,0)</f>
        <v>0</v>
      </c>
      <c r="BD193" s="231">
        <f>IF(AZ193=4,G193,0)</f>
        <v>0</v>
      </c>
      <c r="BE193" s="231">
        <f>IF(AZ193=5,G193,0)</f>
        <v>0</v>
      </c>
      <c r="CA193" s="256">
        <v>12</v>
      </c>
      <c r="CB193" s="256">
        <v>0</v>
      </c>
    </row>
    <row r="194" spans="1:80" ht="22.5" x14ac:dyDescent="0.2">
      <c r="A194" s="265"/>
      <c r="B194" s="266"/>
      <c r="C194" s="323" t="s">
        <v>739</v>
      </c>
      <c r="D194" s="324"/>
      <c r="E194" s="324"/>
      <c r="F194" s="324"/>
      <c r="G194" s="325"/>
      <c r="I194" s="267"/>
      <c r="K194" s="267"/>
      <c r="L194" s="268" t="s">
        <v>739</v>
      </c>
      <c r="O194" s="256">
        <v>3</v>
      </c>
    </row>
    <row r="195" spans="1:80" x14ac:dyDescent="0.2">
      <c r="A195" s="275"/>
      <c r="B195" s="276" t="s">
        <v>100</v>
      </c>
      <c r="C195" s="277" t="s">
        <v>535</v>
      </c>
      <c r="D195" s="278"/>
      <c r="E195" s="279"/>
      <c r="F195" s="280"/>
      <c r="G195" s="281">
        <f>SUM(G179:G194)</f>
        <v>0</v>
      </c>
      <c r="H195" s="282"/>
      <c r="I195" s="283">
        <f>SUM(I179:I194)</f>
        <v>0</v>
      </c>
      <c r="J195" s="282"/>
      <c r="K195" s="283">
        <f>SUM(K179:K194)</f>
        <v>0</v>
      </c>
      <c r="O195" s="256">
        <v>4</v>
      </c>
      <c r="BA195" s="284">
        <f>SUM(BA179:BA194)</f>
        <v>0</v>
      </c>
      <c r="BB195" s="284">
        <f>SUM(BB179:BB194)</f>
        <v>0</v>
      </c>
      <c r="BC195" s="284">
        <f>SUM(BC179:BC194)</f>
        <v>0</v>
      </c>
      <c r="BD195" s="284">
        <f>SUM(BD179:BD194)</f>
        <v>0</v>
      </c>
      <c r="BE195" s="284">
        <f>SUM(BE179:BE194)</f>
        <v>0</v>
      </c>
    </row>
    <row r="196" spans="1:80" x14ac:dyDescent="0.2">
      <c r="A196" s="246" t="s">
        <v>97</v>
      </c>
      <c r="B196" s="247" t="s">
        <v>565</v>
      </c>
      <c r="C196" s="248" t="s">
        <v>566</v>
      </c>
      <c r="D196" s="249"/>
      <c r="E196" s="250"/>
      <c r="F196" s="250"/>
      <c r="G196" s="251"/>
      <c r="H196" s="252"/>
      <c r="I196" s="253"/>
      <c r="J196" s="254"/>
      <c r="K196" s="255"/>
      <c r="O196" s="256">
        <v>1</v>
      </c>
    </row>
    <row r="197" spans="1:80" x14ac:dyDescent="0.2">
      <c r="A197" s="257">
        <v>81</v>
      </c>
      <c r="B197" s="258" t="s">
        <v>568</v>
      </c>
      <c r="C197" s="259" t="s">
        <v>569</v>
      </c>
      <c r="D197" s="260" t="s">
        <v>131</v>
      </c>
      <c r="E197" s="261">
        <v>9.3323699999999992</v>
      </c>
      <c r="F197" s="261">
        <v>0</v>
      </c>
      <c r="G197" s="262">
        <f t="shared" ref="G197:G203" si="0">E197*F197</f>
        <v>0</v>
      </c>
      <c r="H197" s="263">
        <v>0</v>
      </c>
      <c r="I197" s="264">
        <f t="shared" ref="I197:I203" si="1">E197*H197</f>
        <v>0</v>
      </c>
      <c r="J197" s="263"/>
      <c r="K197" s="264">
        <f t="shared" ref="K197:K203" si="2">E197*J197</f>
        <v>0</v>
      </c>
      <c r="O197" s="256">
        <v>2</v>
      </c>
      <c r="AA197" s="231">
        <v>8</v>
      </c>
      <c r="AB197" s="231">
        <v>0</v>
      </c>
      <c r="AC197" s="231">
        <v>3</v>
      </c>
      <c r="AZ197" s="231">
        <v>1</v>
      </c>
      <c r="BA197" s="231">
        <f t="shared" ref="BA197:BA203" si="3">IF(AZ197=1,G197,0)</f>
        <v>0</v>
      </c>
      <c r="BB197" s="231">
        <f t="shared" ref="BB197:BB203" si="4">IF(AZ197=2,G197,0)</f>
        <v>0</v>
      </c>
      <c r="BC197" s="231">
        <f t="shared" ref="BC197:BC203" si="5">IF(AZ197=3,G197,0)</f>
        <v>0</v>
      </c>
      <c r="BD197" s="231">
        <f t="shared" ref="BD197:BD203" si="6">IF(AZ197=4,G197,0)</f>
        <v>0</v>
      </c>
      <c r="BE197" s="231">
        <f t="shared" ref="BE197:BE203" si="7">IF(AZ197=5,G197,0)</f>
        <v>0</v>
      </c>
      <c r="CA197" s="256">
        <v>8</v>
      </c>
      <c r="CB197" s="256">
        <v>0</v>
      </c>
    </row>
    <row r="198" spans="1:80" x14ac:dyDescent="0.2">
      <c r="A198" s="257">
        <v>82</v>
      </c>
      <c r="B198" s="258" t="s">
        <v>570</v>
      </c>
      <c r="C198" s="259" t="s">
        <v>571</v>
      </c>
      <c r="D198" s="260" t="s">
        <v>131</v>
      </c>
      <c r="E198" s="261">
        <v>9.3323699999999992</v>
      </c>
      <c r="F198" s="261">
        <v>0</v>
      </c>
      <c r="G198" s="262">
        <f t="shared" si="0"/>
        <v>0</v>
      </c>
      <c r="H198" s="263">
        <v>0</v>
      </c>
      <c r="I198" s="264">
        <f t="shared" si="1"/>
        <v>0</v>
      </c>
      <c r="J198" s="263"/>
      <c r="K198" s="264">
        <f t="shared" si="2"/>
        <v>0</v>
      </c>
      <c r="O198" s="256">
        <v>2</v>
      </c>
      <c r="AA198" s="231">
        <v>8</v>
      </c>
      <c r="AB198" s="231">
        <v>0</v>
      </c>
      <c r="AC198" s="231">
        <v>3</v>
      </c>
      <c r="AZ198" s="231">
        <v>1</v>
      </c>
      <c r="BA198" s="231">
        <f t="shared" si="3"/>
        <v>0</v>
      </c>
      <c r="BB198" s="231">
        <f t="shared" si="4"/>
        <v>0</v>
      </c>
      <c r="BC198" s="231">
        <f t="shared" si="5"/>
        <v>0</v>
      </c>
      <c r="BD198" s="231">
        <f t="shared" si="6"/>
        <v>0</v>
      </c>
      <c r="BE198" s="231">
        <f t="shared" si="7"/>
        <v>0</v>
      </c>
      <c r="CA198" s="256">
        <v>8</v>
      </c>
      <c r="CB198" s="256">
        <v>0</v>
      </c>
    </row>
    <row r="199" spans="1:80" x14ac:dyDescent="0.2">
      <c r="A199" s="257">
        <v>83</v>
      </c>
      <c r="B199" s="258" t="s">
        <v>572</v>
      </c>
      <c r="C199" s="259" t="s">
        <v>573</v>
      </c>
      <c r="D199" s="260" t="s">
        <v>131</v>
      </c>
      <c r="E199" s="261">
        <v>9.3323699999999992</v>
      </c>
      <c r="F199" s="261">
        <v>0</v>
      </c>
      <c r="G199" s="262">
        <f t="shared" si="0"/>
        <v>0</v>
      </c>
      <c r="H199" s="263">
        <v>0</v>
      </c>
      <c r="I199" s="264">
        <f t="shared" si="1"/>
        <v>0</v>
      </c>
      <c r="J199" s="263"/>
      <c r="K199" s="264">
        <f t="shared" si="2"/>
        <v>0</v>
      </c>
      <c r="O199" s="256">
        <v>2</v>
      </c>
      <c r="AA199" s="231">
        <v>8</v>
      </c>
      <c r="AB199" s="231">
        <v>0</v>
      </c>
      <c r="AC199" s="231">
        <v>3</v>
      </c>
      <c r="AZ199" s="231">
        <v>1</v>
      </c>
      <c r="BA199" s="231">
        <f t="shared" si="3"/>
        <v>0</v>
      </c>
      <c r="BB199" s="231">
        <f t="shared" si="4"/>
        <v>0</v>
      </c>
      <c r="BC199" s="231">
        <f t="shared" si="5"/>
        <v>0</v>
      </c>
      <c r="BD199" s="231">
        <f t="shared" si="6"/>
        <v>0</v>
      </c>
      <c r="BE199" s="231">
        <f t="shared" si="7"/>
        <v>0</v>
      </c>
      <c r="CA199" s="256">
        <v>8</v>
      </c>
      <c r="CB199" s="256">
        <v>0</v>
      </c>
    </row>
    <row r="200" spans="1:80" x14ac:dyDescent="0.2">
      <c r="A200" s="257">
        <v>84</v>
      </c>
      <c r="B200" s="258" t="s">
        <v>574</v>
      </c>
      <c r="C200" s="259" t="s">
        <v>575</v>
      </c>
      <c r="D200" s="260" t="s">
        <v>131</v>
      </c>
      <c r="E200" s="261">
        <v>130.65317999999999</v>
      </c>
      <c r="F200" s="261">
        <v>0</v>
      </c>
      <c r="G200" s="262">
        <f t="shared" si="0"/>
        <v>0</v>
      </c>
      <c r="H200" s="263">
        <v>0</v>
      </c>
      <c r="I200" s="264">
        <f t="shared" si="1"/>
        <v>0</v>
      </c>
      <c r="J200" s="263"/>
      <c r="K200" s="264">
        <f t="shared" si="2"/>
        <v>0</v>
      </c>
      <c r="O200" s="256">
        <v>2</v>
      </c>
      <c r="AA200" s="231">
        <v>8</v>
      </c>
      <c r="AB200" s="231">
        <v>0</v>
      </c>
      <c r="AC200" s="231">
        <v>3</v>
      </c>
      <c r="AZ200" s="231">
        <v>1</v>
      </c>
      <c r="BA200" s="231">
        <f t="shared" si="3"/>
        <v>0</v>
      </c>
      <c r="BB200" s="231">
        <f t="shared" si="4"/>
        <v>0</v>
      </c>
      <c r="BC200" s="231">
        <f t="shared" si="5"/>
        <v>0</v>
      </c>
      <c r="BD200" s="231">
        <f t="shared" si="6"/>
        <v>0</v>
      </c>
      <c r="BE200" s="231">
        <f t="shared" si="7"/>
        <v>0</v>
      </c>
      <c r="CA200" s="256">
        <v>8</v>
      </c>
      <c r="CB200" s="256">
        <v>0</v>
      </c>
    </row>
    <row r="201" spans="1:80" x14ac:dyDescent="0.2">
      <c r="A201" s="257">
        <v>85</v>
      </c>
      <c r="B201" s="258" t="s">
        <v>576</v>
      </c>
      <c r="C201" s="259" t="s">
        <v>577</v>
      </c>
      <c r="D201" s="260" t="s">
        <v>131</v>
      </c>
      <c r="E201" s="261">
        <v>9.3323699999999992</v>
      </c>
      <c r="F201" s="261">
        <v>0</v>
      </c>
      <c r="G201" s="262">
        <f t="shared" si="0"/>
        <v>0</v>
      </c>
      <c r="H201" s="263">
        <v>0</v>
      </c>
      <c r="I201" s="264">
        <f t="shared" si="1"/>
        <v>0</v>
      </c>
      <c r="J201" s="263"/>
      <c r="K201" s="264">
        <f t="shared" si="2"/>
        <v>0</v>
      </c>
      <c r="O201" s="256">
        <v>2</v>
      </c>
      <c r="AA201" s="231">
        <v>8</v>
      </c>
      <c r="AB201" s="231">
        <v>0</v>
      </c>
      <c r="AC201" s="231">
        <v>3</v>
      </c>
      <c r="AZ201" s="231">
        <v>1</v>
      </c>
      <c r="BA201" s="231">
        <f t="shared" si="3"/>
        <v>0</v>
      </c>
      <c r="BB201" s="231">
        <f t="shared" si="4"/>
        <v>0</v>
      </c>
      <c r="BC201" s="231">
        <f t="shared" si="5"/>
        <v>0</v>
      </c>
      <c r="BD201" s="231">
        <f t="shared" si="6"/>
        <v>0</v>
      </c>
      <c r="BE201" s="231">
        <f t="shared" si="7"/>
        <v>0</v>
      </c>
      <c r="CA201" s="256">
        <v>8</v>
      </c>
      <c r="CB201" s="256">
        <v>0</v>
      </c>
    </row>
    <row r="202" spans="1:80" x14ac:dyDescent="0.2">
      <c r="A202" s="257">
        <v>86</v>
      </c>
      <c r="B202" s="258" t="s">
        <v>578</v>
      </c>
      <c r="C202" s="259" t="s">
        <v>579</v>
      </c>
      <c r="D202" s="260" t="s">
        <v>131</v>
      </c>
      <c r="E202" s="261">
        <v>9.3323699999999992</v>
      </c>
      <c r="F202" s="261">
        <v>0</v>
      </c>
      <c r="G202" s="262">
        <f t="shared" si="0"/>
        <v>0</v>
      </c>
      <c r="H202" s="263">
        <v>0</v>
      </c>
      <c r="I202" s="264">
        <f t="shared" si="1"/>
        <v>0</v>
      </c>
      <c r="J202" s="263"/>
      <c r="K202" s="264">
        <f t="shared" si="2"/>
        <v>0</v>
      </c>
      <c r="O202" s="256">
        <v>2</v>
      </c>
      <c r="AA202" s="231">
        <v>8</v>
      </c>
      <c r="AB202" s="231">
        <v>0</v>
      </c>
      <c r="AC202" s="231">
        <v>3</v>
      </c>
      <c r="AZ202" s="231">
        <v>1</v>
      </c>
      <c r="BA202" s="231">
        <f t="shared" si="3"/>
        <v>0</v>
      </c>
      <c r="BB202" s="231">
        <f t="shared" si="4"/>
        <v>0</v>
      </c>
      <c r="BC202" s="231">
        <f t="shared" si="5"/>
        <v>0</v>
      </c>
      <c r="BD202" s="231">
        <f t="shared" si="6"/>
        <v>0</v>
      </c>
      <c r="BE202" s="231">
        <f t="shared" si="7"/>
        <v>0</v>
      </c>
      <c r="CA202" s="256">
        <v>8</v>
      </c>
      <c r="CB202" s="256">
        <v>0</v>
      </c>
    </row>
    <row r="203" spans="1:80" x14ac:dyDescent="0.2">
      <c r="A203" s="257">
        <v>87</v>
      </c>
      <c r="B203" s="258" t="s">
        <v>580</v>
      </c>
      <c r="C203" s="259" t="s">
        <v>581</v>
      </c>
      <c r="D203" s="260" t="s">
        <v>131</v>
      </c>
      <c r="E203" s="261">
        <v>9.3323699999999992</v>
      </c>
      <c r="F203" s="261">
        <v>0</v>
      </c>
      <c r="G203" s="262">
        <f t="shared" si="0"/>
        <v>0</v>
      </c>
      <c r="H203" s="263">
        <v>0</v>
      </c>
      <c r="I203" s="264">
        <f t="shared" si="1"/>
        <v>0</v>
      </c>
      <c r="J203" s="263"/>
      <c r="K203" s="264">
        <f t="shared" si="2"/>
        <v>0</v>
      </c>
      <c r="O203" s="256">
        <v>2</v>
      </c>
      <c r="AA203" s="231">
        <v>8</v>
      </c>
      <c r="AB203" s="231">
        <v>1</v>
      </c>
      <c r="AC203" s="231">
        <v>3</v>
      </c>
      <c r="AZ203" s="231">
        <v>1</v>
      </c>
      <c r="BA203" s="231">
        <f t="shared" si="3"/>
        <v>0</v>
      </c>
      <c r="BB203" s="231">
        <f t="shared" si="4"/>
        <v>0</v>
      </c>
      <c r="BC203" s="231">
        <f t="shared" si="5"/>
        <v>0</v>
      </c>
      <c r="BD203" s="231">
        <f t="shared" si="6"/>
        <v>0</v>
      </c>
      <c r="BE203" s="231">
        <f t="shared" si="7"/>
        <v>0</v>
      </c>
      <c r="CA203" s="256">
        <v>8</v>
      </c>
      <c r="CB203" s="256">
        <v>1</v>
      </c>
    </row>
    <row r="204" spans="1:80" x14ac:dyDescent="0.2">
      <c r="A204" s="275"/>
      <c r="B204" s="276" t="s">
        <v>100</v>
      </c>
      <c r="C204" s="277" t="s">
        <v>567</v>
      </c>
      <c r="D204" s="278"/>
      <c r="E204" s="279"/>
      <c r="F204" s="280"/>
      <c r="G204" s="281">
        <f>SUM(G196:G203)</f>
        <v>0</v>
      </c>
      <c r="H204" s="282"/>
      <c r="I204" s="283">
        <f>SUM(I196:I203)</f>
        <v>0</v>
      </c>
      <c r="J204" s="282"/>
      <c r="K204" s="283">
        <f>SUM(K196:K203)</f>
        <v>0</v>
      </c>
      <c r="O204" s="256">
        <v>4</v>
      </c>
      <c r="BA204" s="284">
        <f>SUM(BA196:BA203)</f>
        <v>0</v>
      </c>
      <c r="BB204" s="284">
        <f>SUM(BB196:BB203)</f>
        <v>0</v>
      </c>
      <c r="BC204" s="284">
        <f>SUM(BC196:BC203)</f>
        <v>0</v>
      </c>
      <c r="BD204" s="284">
        <f>SUM(BD196:BD203)</f>
        <v>0</v>
      </c>
      <c r="BE204" s="284">
        <f>SUM(BE196:BE203)</f>
        <v>0</v>
      </c>
    </row>
    <row r="205" spans="1:80" x14ac:dyDescent="0.2">
      <c r="E205" s="231"/>
    </row>
    <row r="206" spans="1:80" x14ac:dyDescent="0.2">
      <c r="E206" s="231"/>
    </row>
    <row r="207" spans="1:80" x14ac:dyDescent="0.2">
      <c r="E207" s="231"/>
    </row>
    <row r="208" spans="1:80" x14ac:dyDescent="0.2">
      <c r="E208" s="231"/>
    </row>
    <row r="209" spans="5:5" x14ac:dyDescent="0.2">
      <c r="E209" s="231"/>
    </row>
    <row r="210" spans="5:5" x14ac:dyDescent="0.2">
      <c r="E210" s="231"/>
    </row>
    <row r="211" spans="5:5" x14ac:dyDescent="0.2">
      <c r="E211" s="231"/>
    </row>
    <row r="212" spans="5:5" x14ac:dyDescent="0.2">
      <c r="E212" s="231"/>
    </row>
    <row r="213" spans="5:5" x14ac:dyDescent="0.2">
      <c r="E213" s="231"/>
    </row>
    <row r="214" spans="5:5" x14ac:dyDescent="0.2">
      <c r="E214" s="231"/>
    </row>
    <row r="215" spans="5:5" x14ac:dyDescent="0.2">
      <c r="E215" s="231"/>
    </row>
    <row r="216" spans="5:5" x14ac:dyDescent="0.2">
      <c r="E216" s="231"/>
    </row>
    <row r="217" spans="5:5" x14ac:dyDescent="0.2">
      <c r="E217" s="231"/>
    </row>
    <row r="218" spans="5:5" x14ac:dyDescent="0.2">
      <c r="E218" s="231"/>
    </row>
    <row r="219" spans="5:5" x14ac:dyDescent="0.2">
      <c r="E219" s="231"/>
    </row>
    <row r="220" spans="5:5" x14ac:dyDescent="0.2">
      <c r="E220" s="231"/>
    </row>
    <row r="221" spans="5:5" x14ac:dyDescent="0.2">
      <c r="E221" s="231"/>
    </row>
    <row r="222" spans="5:5" x14ac:dyDescent="0.2">
      <c r="E222" s="231"/>
    </row>
    <row r="223" spans="5:5" x14ac:dyDescent="0.2">
      <c r="E223" s="231"/>
    </row>
    <row r="224" spans="5:5" x14ac:dyDescent="0.2">
      <c r="E224" s="231"/>
    </row>
    <row r="225" spans="1:7" x14ac:dyDescent="0.2">
      <c r="E225" s="231"/>
    </row>
    <row r="226" spans="1:7" x14ac:dyDescent="0.2">
      <c r="E226" s="231"/>
    </row>
    <row r="227" spans="1:7" x14ac:dyDescent="0.2">
      <c r="E227" s="231"/>
    </row>
    <row r="228" spans="1:7" x14ac:dyDescent="0.2">
      <c r="A228" s="274"/>
      <c r="B228" s="274"/>
      <c r="C228" s="274"/>
      <c r="D228" s="274"/>
      <c r="E228" s="274"/>
      <c r="F228" s="274"/>
      <c r="G228" s="274"/>
    </row>
    <row r="229" spans="1:7" x14ac:dyDescent="0.2">
      <c r="A229" s="274"/>
      <c r="B229" s="274"/>
      <c r="C229" s="274"/>
      <c r="D229" s="274"/>
      <c r="E229" s="274"/>
      <c r="F229" s="274"/>
      <c r="G229" s="274"/>
    </row>
    <row r="230" spans="1:7" x14ac:dyDescent="0.2">
      <c r="A230" s="274"/>
      <c r="B230" s="274"/>
      <c r="C230" s="274"/>
      <c r="D230" s="274"/>
      <c r="E230" s="274"/>
      <c r="F230" s="274"/>
      <c r="G230" s="274"/>
    </row>
    <row r="231" spans="1:7" x14ac:dyDescent="0.2">
      <c r="A231" s="274"/>
      <c r="B231" s="274"/>
      <c r="C231" s="274"/>
      <c r="D231" s="274"/>
      <c r="E231" s="274"/>
      <c r="F231" s="274"/>
      <c r="G231" s="274"/>
    </row>
    <row r="232" spans="1:7" x14ac:dyDescent="0.2">
      <c r="E232" s="231"/>
    </row>
    <row r="233" spans="1:7" x14ac:dyDescent="0.2">
      <c r="E233" s="231"/>
    </row>
    <row r="234" spans="1:7" x14ac:dyDescent="0.2">
      <c r="E234" s="231"/>
    </row>
    <row r="235" spans="1:7" x14ac:dyDescent="0.2">
      <c r="E235" s="231"/>
    </row>
    <row r="236" spans="1:7" x14ac:dyDescent="0.2">
      <c r="E236" s="231"/>
    </row>
    <row r="237" spans="1:7" x14ac:dyDescent="0.2">
      <c r="E237" s="231"/>
    </row>
    <row r="238" spans="1:7" x14ac:dyDescent="0.2">
      <c r="E238" s="231"/>
    </row>
    <row r="239" spans="1:7" x14ac:dyDescent="0.2">
      <c r="E239" s="231"/>
    </row>
    <row r="240" spans="1:7" x14ac:dyDescent="0.2">
      <c r="E240" s="231"/>
    </row>
    <row r="241" spans="5:5" x14ac:dyDescent="0.2">
      <c r="E241" s="231"/>
    </row>
    <row r="242" spans="5:5" x14ac:dyDescent="0.2">
      <c r="E242" s="231"/>
    </row>
    <row r="243" spans="5:5" x14ac:dyDescent="0.2">
      <c r="E243" s="231"/>
    </row>
    <row r="244" spans="5:5" x14ac:dyDescent="0.2">
      <c r="E244" s="231"/>
    </row>
    <row r="245" spans="5:5" x14ac:dyDescent="0.2">
      <c r="E245" s="231"/>
    </row>
    <row r="246" spans="5:5" x14ac:dyDescent="0.2">
      <c r="E246" s="231"/>
    </row>
    <row r="247" spans="5:5" x14ac:dyDescent="0.2">
      <c r="E247" s="231"/>
    </row>
    <row r="248" spans="5:5" x14ac:dyDescent="0.2">
      <c r="E248" s="231"/>
    </row>
    <row r="249" spans="5:5" x14ac:dyDescent="0.2">
      <c r="E249" s="231"/>
    </row>
    <row r="250" spans="5:5" x14ac:dyDescent="0.2">
      <c r="E250" s="231"/>
    </row>
    <row r="251" spans="5:5" x14ac:dyDescent="0.2">
      <c r="E251" s="231"/>
    </row>
    <row r="252" spans="5:5" x14ac:dyDescent="0.2">
      <c r="E252" s="231"/>
    </row>
    <row r="253" spans="5:5" x14ac:dyDescent="0.2">
      <c r="E253" s="231"/>
    </row>
    <row r="254" spans="5:5" x14ac:dyDescent="0.2">
      <c r="E254" s="231"/>
    </row>
    <row r="255" spans="5:5" x14ac:dyDescent="0.2">
      <c r="E255" s="231"/>
    </row>
    <row r="256" spans="5:5" x14ac:dyDescent="0.2">
      <c r="E256" s="231"/>
    </row>
    <row r="257" spans="1:7" x14ac:dyDescent="0.2">
      <c r="E257" s="231"/>
    </row>
    <row r="258" spans="1:7" x14ac:dyDescent="0.2">
      <c r="E258" s="231"/>
    </row>
    <row r="259" spans="1:7" x14ac:dyDescent="0.2">
      <c r="E259" s="231"/>
    </row>
    <row r="260" spans="1:7" x14ac:dyDescent="0.2">
      <c r="E260" s="231"/>
    </row>
    <row r="261" spans="1:7" x14ac:dyDescent="0.2">
      <c r="E261" s="231"/>
    </row>
    <row r="262" spans="1:7" x14ac:dyDescent="0.2">
      <c r="E262" s="231"/>
    </row>
    <row r="263" spans="1:7" x14ac:dyDescent="0.2">
      <c r="A263" s="285"/>
      <c r="B263" s="285"/>
    </row>
    <row r="264" spans="1:7" x14ac:dyDescent="0.2">
      <c r="A264" s="274"/>
      <c r="B264" s="274"/>
      <c r="C264" s="286"/>
      <c r="D264" s="286"/>
      <c r="E264" s="287"/>
      <c r="F264" s="286"/>
      <c r="G264" s="288"/>
    </row>
    <row r="265" spans="1:7" x14ac:dyDescent="0.2">
      <c r="A265" s="289"/>
      <c r="B265" s="289"/>
      <c r="C265" s="274"/>
      <c r="D265" s="274"/>
      <c r="E265" s="290"/>
      <c r="F265" s="274"/>
      <c r="G265" s="274"/>
    </row>
    <row r="266" spans="1:7" x14ac:dyDescent="0.2">
      <c r="A266" s="274"/>
      <c r="B266" s="274"/>
      <c r="C266" s="274"/>
      <c r="D266" s="274"/>
      <c r="E266" s="290"/>
      <c r="F266" s="274"/>
      <c r="G266" s="274"/>
    </row>
    <row r="267" spans="1:7" x14ac:dyDescent="0.2">
      <c r="A267" s="274"/>
      <c r="B267" s="274"/>
      <c r="C267" s="274"/>
      <c r="D267" s="274"/>
      <c r="E267" s="290"/>
      <c r="F267" s="274"/>
      <c r="G267" s="274"/>
    </row>
    <row r="268" spans="1:7" x14ac:dyDescent="0.2">
      <c r="A268" s="274"/>
      <c r="B268" s="274"/>
      <c r="C268" s="274"/>
      <c r="D268" s="274"/>
      <c r="E268" s="290"/>
      <c r="F268" s="274"/>
      <c r="G268" s="274"/>
    </row>
    <row r="269" spans="1:7" x14ac:dyDescent="0.2">
      <c r="A269" s="274"/>
      <c r="B269" s="274"/>
      <c r="C269" s="274"/>
      <c r="D269" s="274"/>
      <c r="E269" s="290"/>
      <c r="F269" s="274"/>
      <c r="G269" s="274"/>
    </row>
    <row r="270" spans="1:7" x14ac:dyDescent="0.2">
      <c r="A270" s="274"/>
      <c r="B270" s="274"/>
      <c r="C270" s="274"/>
      <c r="D270" s="274"/>
      <c r="E270" s="290"/>
      <c r="F270" s="274"/>
      <c r="G270" s="274"/>
    </row>
    <row r="271" spans="1:7" x14ac:dyDescent="0.2">
      <c r="A271" s="274"/>
      <c r="B271" s="274"/>
      <c r="C271" s="274"/>
      <c r="D271" s="274"/>
      <c r="E271" s="290"/>
      <c r="F271" s="274"/>
      <c r="G271" s="274"/>
    </row>
    <row r="272" spans="1:7" x14ac:dyDescent="0.2">
      <c r="A272" s="274"/>
      <c r="B272" s="274"/>
      <c r="C272" s="274"/>
      <c r="D272" s="274"/>
      <c r="E272" s="290"/>
      <c r="F272" s="274"/>
      <c r="G272" s="274"/>
    </row>
    <row r="273" spans="1:7" x14ac:dyDescent="0.2">
      <c r="A273" s="274"/>
      <c r="B273" s="274"/>
      <c r="C273" s="274"/>
      <c r="D273" s="274"/>
      <c r="E273" s="290"/>
      <c r="F273" s="274"/>
      <c r="G273" s="274"/>
    </row>
    <row r="274" spans="1:7" x14ac:dyDescent="0.2">
      <c r="A274" s="274"/>
      <c r="B274" s="274"/>
      <c r="C274" s="274"/>
      <c r="D274" s="274"/>
      <c r="E274" s="290"/>
      <c r="F274" s="274"/>
      <c r="G274" s="274"/>
    </row>
    <row r="275" spans="1:7" x14ac:dyDescent="0.2">
      <c r="A275" s="274"/>
      <c r="B275" s="274"/>
      <c r="C275" s="274"/>
      <c r="D275" s="274"/>
      <c r="E275" s="290"/>
      <c r="F275" s="274"/>
      <c r="G275" s="274"/>
    </row>
    <row r="276" spans="1:7" x14ac:dyDescent="0.2">
      <c r="A276" s="274"/>
      <c r="B276" s="274"/>
      <c r="C276" s="274"/>
      <c r="D276" s="274"/>
      <c r="E276" s="290"/>
      <c r="F276" s="274"/>
      <c r="G276" s="274"/>
    </row>
    <row r="277" spans="1:7" x14ac:dyDescent="0.2">
      <c r="A277" s="274"/>
      <c r="B277" s="274"/>
      <c r="C277" s="274"/>
      <c r="D277" s="274"/>
      <c r="E277" s="290"/>
      <c r="F277" s="274"/>
      <c r="G277" s="274"/>
    </row>
  </sheetData>
  <mergeCells count="75">
    <mergeCell ref="C10:D10"/>
    <mergeCell ref="C12:G12"/>
    <mergeCell ref="C14:G14"/>
    <mergeCell ref="A1:G1"/>
    <mergeCell ref="A3:B3"/>
    <mergeCell ref="A4:B4"/>
    <mergeCell ref="E4:G4"/>
    <mergeCell ref="C9:D9"/>
    <mergeCell ref="C16:D16"/>
    <mergeCell ref="C18:D18"/>
    <mergeCell ref="C20:D20"/>
    <mergeCell ref="C21:D21"/>
    <mergeCell ref="C24:D24"/>
    <mergeCell ref="C47:D47"/>
    <mergeCell ref="C48:D48"/>
    <mergeCell ref="C52:D52"/>
    <mergeCell ref="C30:D30"/>
    <mergeCell ref="C32:D32"/>
    <mergeCell ref="C37:D37"/>
    <mergeCell ref="C39:D39"/>
    <mergeCell ref="C41:D41"/>
    <mergeCell ref="C43:D43"/>
    <mergeCell ref="C44:D44"/>
    <mergeCell ref="C68:D68"/>
    <mergeCell ref="C69:D69"/>
    <mergeCell ref="C70:D70"/>
    <mergeCell ref="C72:D72"/>
    <mergeCell ref="C62:G62"/>
    <mergeCell ref="C63:D63"/>
    <mergeCell ref="C64:D64"/>
    <mergeCell ref="C96:G96"/>
    <mergeCell ref="C83:D83"/>
    <mergeCell ref="C85:D85"/>
    <mergeCell ref="C87:G87"/>
    <mergeCell ref="C90:G90"/>
    <mergeCell ref="C91:G91"/>
    <mergeCell ref="C92:G92"/>
    <mergeCell ref="C93:G93"/>
    <mergeCell ref="C94:G94"/>
    <mergeCell ref="C95:G95"/>
    <mergeCell ref="C124:G124"/>
    <mergeCell ref="C126:G126"/>
    <mergeCell ref="C128:G128"/>
    <mergeCell ref="C97:G97"/>
    <mergeCell ref="C98:G98"/>
    <mergeCell ref="C99:G99"/>
    <mergeCell ref="C100:G100"/>
    <mergeCell ref="C114:G114"/>
    <mergeCell ref="C116:G116"/>
    <mergeCell ref="C118:G118"/>
    <mergeCell ref="C120:G120"/>
    <mergeCell ref="C122:G122"/>
    <mergeCell ref="C159:D159"/>
    <mergeCell ref="C165:D165"/>
    <mergeCell ref="C130:G130"/>
    <mergeCell ref="C141:G141"/>
    <mergeCell ref="C150:D150"/>
    <mergeCell ref="C152:D152"/>
    <mergeCell ref="C185:G185"/>
    <mergeCell ref="C186:G186"/>
    <mergeCell ref="C169:D169"/>
    <mergeCell ref="C170:D170"/>
    <mergeCell ref="C171:D171"/>
    <mergeCell ref="C177:D177"/>
    <mergeCell ref="C181:G181"/>
    <mergeCell ref="C182:G182"/>
    <mergeCell ref="C183:G183"/>
    <mergeCell ref="C184:G184"/>
    <mergeCell ref="C194:G194"/>
    <mergeCell ref="C187:G187"/>
    <mergeCell ref="C188:G188"/>
    <mergeCell ref="C189:G189"/>
    <mergeCell ref="C190:G190"/>
    <mergeCell ref="C191:G191"/>
    <mergeCell ref="C192:G19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28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3" t="s">
        <v>101</v>
      </c>
      <c r="B1" s="94"/>
      <c r="C1" s="94"/>
      <c r="D1" s="94"/>
      <c r="E1" s="94"/>
      <c r="F1" s="94"/>
      <c r="G1" s="94"/>
    </row>
    <row r="2" spans="1:57" ht="12.75" customHeight="1" x14ac:dyDescent="0.2">
      <c r="A2" s="95" t="s">
        <v>32</v>
      </c>
      <c r="B2" s="96"/>
      <c r="C2" s="97">
        <v>2015200005</v>
      </c>
      <c r="D2" s="97" t="s">
        <v>742</v>
      </c>
      <c r="E2" s="96"/>
      <c r="F2" s="98" t="s">
        <v>33</v>
      </c>
      <c r="G2" s="99"/>
    </row>
    <row r="3" spans="1:57" ht="3" hidden="1" customHeight="1" x14ac:dyDescent="0.2">
      <c r="A3" s="100"/>
      <c r="B3" s="101"/>
      <c r="C3" s="102"/>
      <c r="D3" s="102"/>
      <c r="E3" s="101"/>
      <c r="F3" s="103"/>
      <c r="G3" s="104"/>
    </row>
    <row r="4" spans="1:57" ht="12" customHeight="1" x14ac:dyDescent="0.2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57" ht="12.95" customHeight="1" x14ac:dyDescent="0.2">
      <c r="A5" s="107" t="s">
        <v>741</v>
      </c>
      <c r="B5" s="108"/>
      <c r="C5" s="109" t="s">
        <v>742</v>
      </c>
      <c r="D5" s="110"/>
      <c r="E5" s="111"/>
      <c r="F5" s="103" t="s">
        <v>36</v>
      </c>
      <c r="G5" s="104"/>
    </row>
    <row r="6" spans="1:57" ht="12.95" customHeight="1" x14ac:dyDescent="0.2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57" ht="12.95" customHeight="1" x14ac:dyDescent="0.2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57" x14ac:dyDescent="0.2">
      <c r="A8" s="120" t="s">
        <v>40</v>
      </c>
      <c r="B8" s="103"/>
      <c r="C8" s="309"/>
      <c r="D8" s="309"/>
      <c r="E8" s="310"/>
      <c r="F8" s="121" t="s">
        <v>41</v>
      </c>
      <c r="G8" s="122"/>
      <c r="H8" s="123"/>
      <c r="I8" s="124"/>
    </row>
    <row r="9" spans="1:57" x14ac:dyDescent="0.2">
      <c r="A9" s="120" t="s">
        <v>42</v>
      </c>
      <c r="B9" s="103"/>
      <c r="C9" s="309"/>
      <c r="D9" s="309"/>
      <c r="E9" s="310"/>
      <c r="F9" s="103"/>
      <c r="G9" s="125"/>
      <c r="H9" s="126"/>
    </row>
    <row r="10" spans="1:57" x14ac:dyDescent="0.2">
      <c r="A10" s="120" t="s">
        <v>43</v>
      </c>
      <c r="B10" s="103"/>
      <c r="C10" s="309"/>
      <c r="D10" s="309"/>
      <c r="E10" s="309"/>
      <c r="F10" s="127"/>
      <c r="G10" s="128"/>
      <c r="H10" s="129"/>
    </row>
    <row r="11" spans="1:57" ht="13.5" customHeight="1" x14ac:dyDescent="0.2">
      <c r="A11" s="120" t="s">
        <v>44</v>
      </c>
      <c r="B11" s="103"/>
      <c r="C11" s="309"/>
      <c r="D11" s="309"/>
      <c r="E11" s="309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57" ht="12.75" customHeight="1" x14ac:dyDescent="0.2">
      <c r="A12" s="133" t="s">
        <v>46</v>
      </c>
      <c r="B12" s="101"/>
      <c r="C12" s="311"/>
      <c r="D12" s="311"/>
      <c r="E12" s="311"/>
      <c r="F12" s="134" t="s">
        <v>47</v>
      </c>
      <c r="G12" s="135"/>
      <c r="H12" s="126"/>
    </row>
    <row r="13" spans="1:57" ht="28.5" customHeight="1" thickBot="1" x14ac:dyDescent="0.25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57" ht="17.25" customHeight="1" thickBot="1" x14ac:dyDescent="0.25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57" ht="15.95" customHeight="1" x14ac:dyDescent="0.2">
      <c r="A15" s="145"/>
      <c r="B15" s="146" t="s">
        <v>51</v>
      </c>
      <c r="C15" s="147">
        <f>'SO03 2015200005 Rek'!E14</f>
        <v>0</v>
      </c>
      <c r="D15" s="148" t="str">
        <f>'SO03 2015200005 Rek'!A19</f>
        <v>Ztížené výrobní podmínky</v>
      </c>
      <c r="E15" s="149"/>
      <c r="F15" s="150"/>
      <c r="G15" s="147">
        <f>'SO03 2015200005 Rek'!I19</f>
        <v>0</v>
      </c>
    </row>
    <row r="16" spans="1:57" ht="15.95" customHeight="1" x14ac:dyDescent="0.2">
      <c r="A16" s="145" t="s">
        <v>52</v>
      </c>
      <c r="B16" s="146" t="s">
        <v>53</v>
      </c>
      <c r="C16" s="147">
        <f>'SO03 2015200005 Rek'!F14</f>
        <v>0</v>
      </c>
      <c r="D16" s="100" t="str">
        <f>'SO03 2015200005 Rek'!A20</f>
        <v>Oborová přirážka</v>
      </c>
      <c r="E16" s="151"/>
      <c r="F16" s="152"/>
      <c r="G16" s="147">
        <f>'SO03 2015200005 Rek'!I20</f>
        <v>0</v>
      </c>
    </row>
    <row r="17" spans="1:7" ht="15.95" customHeight="1" x14ac:dyDescent="0.2">
      <c r="A17" s="145" t="s">
        <v>54</v>
      </c>
      <c r="B17" s="146" t="s">
        <v>55</v>
      </c>
      <c r="C17" s="147">
        <f>'SO03 2015200005 Rek'!H14</f>
        <v>0</v>
      </c>
      <c r="D17" s="100" t="str">
        <f>'SO03 2015200005 Rek'!A21</f>
        <v>Přesun stavebních kapacit</v>
      </c>
      <c r="E17" s="151"/>
      <c r="F17" s="152"/>
      <c r="G17" s="147">
        <f>'SO03 2015200005 Rek'!I21</f>
        <v>0</v>
      </c>
    </row>
    <row r="18" spans="1:7" ht="15.95" customHeight="1" x14ac:dyDescent="0.2">
      <c r="A18" s="153" t="s">
        <v>56</v>
      </c>
      <c r="B18" s="154" t="s">
        <v>57</v>
      </c>
      <c r="C18" s="147">
        <f>'SO03 2015200005 Rek'!G14</f>
        <v>0</v>
      </c>
      <c r="D18" s="100" t="str">
        <f>'SO03 2015200005 Rek'!A22</f>
        <v>Mimostaveništní doprava</v>
      </c>
      <c r="E18" s="151"/>
      <c r="F18" s="152"/>
      <c r="G18" s="147">
        <f>'SO03 2015200005 Rek'!I22</f>
        <v>0</v>
      </c>
    </row>
    <row r="19" spans="1:7" ht="15.95" customHeight="1" x14ac:dyDescent="0.2">
      <c r="A19" s="155" t="s">
        <v>58</v>
      </c>
      <c r="B19" s="146"/>
      <c r="C19" s="147">
        <f>SUM(C15:C18)</f>
        <v>0</v>
      </c>
      <c r="D19" s="100" t="str">
        <f>'SO03 2015200005 Rek'!A23</f>
        <v>Zařízení staveniště</v>
      </c>
      <c r="E19" s="151"/>
      <c r="F19" s="152"/>
      <c r="G19" s="147">
        <f>'SO03 2015200005 Rek'!I23</f>
        <v>0</v>
      </c>
    </row>
    <row r="20" spans="1:7" ht="15.95" customHeight="1" x14ac:dyDescent="0.2">
      <c r="A20" s="155"/>
      <c r="B20" s="146"/>
      <c r="C20" s="147"/>
      <c r="D20" s="100" t="str">
        <f>'SO03 2015200005 Rek'!A24</f>
        <v>Provoz investora</v>
      </c>
      <c r="E20" s="151"/>
      <c r="F20" s="152"/>
      <c r="G20" s="147">
        <f>'SO03 2015200005 Rek'!I24</f>
        <v>0</v>
      </c>
    </row>
    <row r="21" spans="1:7" ht="15.95" customHeight="1" x14ac:dyDescent="0.2">
      <c r="A21" s="155" t="s">
        <v>29</v>
      </c>
      <c r="B21" s="146"/>
      <c r="C21" s="147">
        <f>'SO03 2015200005 Rek'!I14</f>
        <v>0</v>
      </c>
      <c r="D21" s="100" t="str">
        <f>'SO03 2015200005 Rek'!A25</f>
        <v>Kompletační činnost (IČD)</v>
      </c>
      <c r="E21" s="151"/>
      <c r="F21" s="152"/>
      <c r="G21" s="147">
        <f>'SO03 2015200005 Rek'!I25</f>
        <v>0</v>
      </c>
    </row>
    <row r="22" spans="1:7" ht="15.95" customHeight="1" x14ac:dyDescent="0.2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95" customHeight="1" thickBot="1" x14ac:dyDescent="0.25">
      <c r="A23" s="312" t="s">
        <v>61</v>
      </c>
      <c r="B23" s="313"/>
      <c r="C23" s="157">
        <f>C22+G23</f>
        <v>0</v>
      </c>
      <c r="D23" s="158" t="s">
        <v>62</v>
      </c>
      <c r="E23" s="159"/>
      <c r="F23" s="160"/>
      <c r="G23" s="147">
        <f>'SO03 2015200005 Rek'!H27</f>
        <v>0</v>
      </c>
    </row>
    <row r="24" spans="1:7" x14ac:dyDescent="0.2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x14ac:dyDescent="0.2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 x14ac:dyDescent="0.2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x14ac:dyDescent="0.2">
      <c r="A27" s="156"/>
      <c r="B27" s="170"/>
      <c r="C27" s="166"/>
      <c r="D27" s="126"/>
      <c r="F27" s="167"/>
      <c r="G27" s="168"/>
    </row>
    <row r="28" spans="1:7" x14ac:dyDescent="0.2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 x14ac:dyDescent="0.2">
      <c r="A29" s="156"/>
      <c r="B29" s="126"/>
      <c r="C29" s="172"/>
      <c r="D29" s="173"/>
      <c r="E29" s="172"/>
      <c r="F29" s="126"/>
      <c r="G29" s="168"/>
    </row>
    <row r="30" spans="1:7" x14ac:dyDescent="0.2">
      <c r="A30" s="174" t="s">
        <v>11</v>
      </c>
      <c r="B30" s="175"/>
      <c r="C30" s="176">
        <v>21</v>
      </c>
      <c r="D30" s="175" t="s">
        <v>70</v>
      </c>
      <c r="E30" s="177"/>
      <c r="F30" s="304">
        <f>C23-F32</f>
        <v>0</v>
      </c>
      <c r="G30" s="305"/>
    </row>
    <row r="31" spans="1:7" x14ac:dyDescent="0.2">
      <c r="A31" s="174" t="s">
        <v>71</v>
      </c>
      <c r="B31" s="175"/>
      <c r="C31" s="176">
        <f>C30</f>
        <v>21</v>
      </c>
      <c r="D31" s="175" t="s">
        <v>72</v>
      </c>
      <c r="E31" s="177"/>
      <c r="F31" s="304">
        <f>ROUND(PRODUCT(F30,C31/100),0)</f>
        <v>0</v>
      </c>
      <c r="G31" s="305"/>
    </row>
    <row r="32" spans="1:7" x14ac:dyDescent="0.2">
      <c r="A32" s="174" t="s">
        <v>11</v>
      </c>
      <c r="B32" s="175"/>
      <c r="C32" s="176">
        <v>0</v>
      </c>
      <c r="D32" s="175" t="s">
        <v>72</v>
      </c>
      <c r="E32" s="177"/>
      <c r="F32" s="304">
        <v>0</v>
      </c>
      <c r="G32" s="305"/>
    </row>
    <row r="33" spans="1:8" x14ac:dyDescent="0.2">
      <c r="A33" s="174" t="s">
        <v>71</v>
      </c>
      <c r="B33" s="178"/>
      <c r="C33" s="179">
        <f>C32</f>
        <v>0</v>
      </c>
      <c r="D33" s="175" t="s">
        <v>72</v>
      </c>
      <c r="E33" s="152"/>
      <c r="F33" s="304">
        <f>ROUND(PRODUCT(F32,C33/100),0)</f>
        <v>0</v>
      </c>
      <c r="G33" s="305"/>
    </row>
    <row r="34" spans="1:8" s="183" customFormat="1" ht="19.5" customHeight="1" thickBot="1" x14ac:dyDescent="0.3">
      <c r="A34" s="180" t="s">
        <v>73</v>
      </c>
      <c r="B34" s="181"/>
      <c r="C34" s="181"/>
      <c r="D34" s="181"/>
      <c r="E34" s="182"/>
      <c r="F34" s="306">
        <f>ROUND(SUM(F30:F33),0)</f>
        <v>0</v>
      </c>
      <c r="G34" s="307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08"/>
      <c r="C37" s="308"/>
      <c r="D37" s="308"/>
      <c r="E37" s="308"/>
      <c r="F37" s="308"/>
      <c r="G37" s="308"/>
      <c r="H37" s="1" t="s">
        <v>1</v>
      </c>
    </row>
    <row r="38" spans="1:8" ht="12.75" customHeight="1" x14ac:dyDescent="0.2">
      <c r="A38" s="184"/>
      <c r="B38" s="308"/>
      <c r="C38" s="308"/>
      <c r="D38" s="308"/>
      <c r="E38" s="308"/>
      <c r="F38" s="308"/>
      <c r="G38" s="308"/>
      <c r="H38" s="1" t="s">
        <v>1</v>
      </c>
    </row>
    <row r="39" spans="1:8" x14ac:dyDescent="0.2">
      <c r="A39" s="184"/>
      <c r="B39" s="308"/>
      <c r="C39" s="308"/>
      <c r="D39" s="308"/>
      <c r="E39" s="308"/>
      <c r="F39" s="308"/>
      <c r="G39" s="308"/>
      <c r="H39" s="1" t="s">
        <v>1</v>
      </c>
    </row>
    <row r="40" spans="1:8" x14ac:dyDescent="0.2">
      <c r="A40" s="184"/>
      <c r="B40" s="308"/>
      <c r="C40" s="308"/>
      <c r="D40" s="308"/>
      <c r="E40" s="308"/>
      <c r="F40" s="308"/>
      <c r="G40" s="308"/>
      <c r="H40" s="1" t="s">
        <v>1</v>
      </c>
    </row>
    <row r="41" spans="1:8" x14ac:dyDescent="0.2">
      <c r="A41" s="184"/>
      <c r="B41" s="308"/>
      <c r="C41" s="308"/>
      <c r="D41" s="308"/>
      <c r="E41" s="308"/>
      <c r="F41" s="308"/>
      <c r="G41" s="308"/>
      <c r="H41" s="1" t="s">
        <v>1</v>
      </c>
    </row>
    <row r="42" spans="1:8" x14ac:dyDescent="0.2">
      <c r="A42" s="184"/>
      <c r="B42" s="308"/>
      <c r="C42" s="308"/>
      <c r="D42" s="308"/>
      <c r="E42" s="308"/>
      <c r="F42" s="308"/>
      <c r="G42" s="308"/>
      <c r="H42" s="1" t="s">
        <v>1</v>
      </c>
    </row>
    <row r="43" spans="1:8" x14ac:dyDescent="0.2">
      <c r="A43" s="184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 x14ac:dyDescent="0.2">
      <c r="A44" s="184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 x14ac:dyDescent="0.2">
      <c r="A45" s="184"/>
      <c r="B45" s="308"/>
      <c r="C45" s="308"/>
      <c r="D45" s="308"/>
      <c r="E45" s="308"/>
      <c r="F45" s="308"/>
      <c r="G45" s="308"/>
      <c r="H45" s="1" t="s">
        <v>1</v>
      </c>
    </row>
    <row r="46" spans="1:8" x14ac:dyDescent="0.2">
      <c r="B46" s="303"/>
      <c r="C46" s="303"/>
      <c r="D46" s="303"/>
      <c r="E46" s="303"/>
      <c r="F46" s="303"/>
      <c r="G46" s="303"/>
    </row>
    <row r="47" spans="1:8" x14ac:dyDescent="0.2">
      <c r="B47" s="303"/>
      <c r="C47" s="303"/>
      <c r="D47" s="303"/>
      <c r="E47" s="303"/>
      <c r="F47" s="303"/>
      <c r="G47" s="303"/>
    </row>
    <row r="48" spans="1:8" x14ac:dyDescent="0.2">
      <c r="B48" s="303"/>
      <c r="C48" s="303"/>
      <c r="D48" s="303"/>
      <c r="E48" s="303"/>
      <c r="F48" s="303"/>
      <c r="G48" s="303"/>
    </row>
    <row r="49" spans="2:7" x14ac:dyDescent="0.2">
      <c r="B49" s="303"/>
      <c r="C49" s="303"/>
      <c r="D49" s="303"/>
      <c r="E49" s="303"/>
      <c r="F49" s="303"/>
      <c r="G49" s="303"/>
    </row>
    <row r="50" spans="2:7" x14ac:dyDescent="0.2">
      <c r="B50" s="303"/>
      <c r="C50" s="303"/>
      <c r="D50" s="303"/>
      <c r="E50" s="303"/>
      <c r="F50" s="303"/>
      <c r="G50" s="303"/>
    </row>
    <row r="51" spans="2:7" x14ac:dyDescent="0.2">
      <c r="B51" s="303"/>
      <c r="C51" s="303"/>
      <c r="D51" s="303"/>
      <c r="E51" s="303"/>
      <c r="F51" s="303"/>
      <c r="G51" s="30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78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14" t="s">
        <v>2</v>
      </c>
      <c r="B1" s="315"/>
      <c r="C1" s="185" t="s">
        <v>105</v>
      </c>
      <c r="D1" s="186"/>
      <c r="E1" s="187"/>
      <c r="F1" s="186"/>
      <c r="G1" s="188" t="s">
        <v>75</v>
      </c>
      <c r="H1" s="189">
        <v>2015200005</v>
      </c>
      <c r="I1" s="190"/>
    </row>
    <row r="2" spans="1:57" ht="13.5" thickBot="1" x14ac:dyDescent="0.25">
      <c r="A2" s="316" t="s">
        <v>76</v>
      </c>
      <c r="B2" s="317"/>
      <c r="C2" s="191" t="s">
        <v>743</v>
      </c>
      <c r="D2" s="192"/>
      <c r="E2" s="193"/>
      <c r="F2" s="192"/>
      <c r="G2" s="318" t="s">
        <v>742</v>
      </c>
      <c r="H2" s="319"/>
      <c r="I2" s="320"/>
    </row>
    <row r="3" spans="1:57" ht="13.5" thickTop="1" x14ac:dyDescent="0.2">
      <c r="F3" s="126"/>
    </row>
    <row r="4" spans="1:57" ht="19.5" customHeight="1" x14ac:dyDescent="0.25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spans="1:57" ht="13.5" thickBot="1" x14ac:dyDescent="0.25"/>
    <row r="6" spans="1:57" s="126" customFormat="1" ht="13.5" thickBot="1" x14ac:dyDescent="0.25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57" s="126" customFormat="1" x14ac:dyDescent="0.2">
      <c r="A7" s="291" t="str">
        <f>'SO03 2015200005 Pol'!B7</f>
        <v>1</v>
      </c>
      <c r="B7" s="62" t="str">
        <f>'SO03 2015200005 Pol'!C7</f>
        <v>Zemní práce</v>
      </c>
      <c r="D7" s="203"/>
      <c r="E7" s="292">
        <f>'SO03 2015200005 Pol'!BA29</f>
        <v>0</v>
      </c>
      <c r="F7" s="293">
        <f>'SO03 2015200005 Pol'!BB29</f>
        <v>0</v>
      </c>
      <c r="G7" s="293">
        <f>'SO03 2015200005 Pol'!BC29</f>
        <v>0</v>
      </c>
      <c r="H7" s="293">
        <f>'SO03 2015200005 Pol'!BD29</f>
        <v>0</v>
      </c>
      <c r="I7" s="294">
        <f>'SO03 2015200005 Pol'!BE29</f>
        <v>0</v>
      </c>
    </row>
    <row r="8" spans="1:57" s="126" customFormat="1" x14ac:dyDescent="0.2">
      <c r="A8" s="291" t="str">
        <f>'SO03 2015200005 Pol'!B30</f>
        <v>2</v>
      </c>
      <c r="B8" s="62" t="str">
        <f>'SO03 2015200005 Pol'!C30</f>
        <v>Základy a zvláštní zakládání</v>
      </c>
      <c r="D8" s="203"/>
      <c r="E8" s="292">
        <f>'SO03 2015200005 Pol'!BA35</f>
        <v>0</v>
      </c>
      <c r="F8" s="293">
        <f>'SO03 2015200005 Pol'!BB35</f>
        <v>0</v>
      </c>
      <c r="G8" s="293">
        <f>'SO03 2015200005 Pol'!BC35</f>
        <v>0</v>
      </c>
      <c r="H8" s="293">
        <f>'SO03 2015200005 Pol'!BD35</f>
        <v>0</v>
      </c>
      <c r="I8" s="294">
        <f>'SO03 2015200005 Pol'!BE35</f>
        <v>0</v>
      </c>
    </row>
    <row r="9" spans="1:57" s="126" customFormat="1" x14ac:dyDescent="0.2">
      <c r="A9" s="291" t="str">
        <f>'SO03 2015200005 Pol'!B36</f>
        <v>3</v>
      </c>
      <c r="B9" s="62" t="str">
        <f>'SO03 2015200005 Pol'!C36</f>
        <v>Svislé a kompletní konstrukce</v>
      </c>
      <c r="D9" s="203"/>
      <c r="E9" s="292">
        <f>'SO03 2015200005 Pol'!BA40</f>
        <v>0</v>
      </c>
      <c r="F9" s="293">
        <f>'SO03 2015200005 Pol'!BB40</f>
        <v>0</v>
      </c>
      <c r="G9" s="293">
        <f>'SO03 2015200005 Pol'!BC40</f>
        <v>0</v>
      </c>
      <c r="H9" s="293">
        <f>'SO03 2015200005 Pol'!BD40</f>
        <v>0</v>
      </c>
      <c r="I9" s="294">
        <f>'SO03 2015200005 Pol'!BE40</f>
        <v>0</v>
      </c>
    </row>
    <row r="10" spans="1:57" s="126" customFormat="1" x14ac:dyDescent="0.2">
      <c r="A10" s="291" t="str">
        <f>'SO03 2015200005 Pol'!B41</f>
        <v>4</v>
      </c>
      <c r="B10" s="62" t="str">
        <f>'SO03 2015200005 Pol'!C41</f>
        <v>Vodorovné konstrukce</v>
      </c>
      <c r="D10" s="203"/>
      <c r="E10" s="292">
        <f>'SO03 2015200005 Pol'!BA58</f>
        <v>0</v>
      </c>
      <c r="F10" s="293">
        <f>'SO03 2015200005 Pol'!BB58</f>
        <v>0</v>
      </c>
      <c r="G10" s="293">
        <f>'SO03 2015200005 Pol'!BC58</f>
        <v>0</v>
      </c>
      <c r="H10" s="293">
        <f>'SO03 2015200005 Pol'!BD58</f>
        <v>0</v>
      </c>
      <c r="I10" s="294">
        <f>'SO03 2015200005 Pol'!BE58</f>
        <v>0</v>
      </c>
    </row>
    <row r="11" spans="1:57" s="126" customFormat="1" x14ac:dyDescent="0.2">
      <c r="A11" s="291" t="str">
        <f>'SO03 2015200005 Pol'!B59</f>
        <v>8</v>
      </c>
      <c r="B11" s="62" t="str">
        <f>'SO03 2015200005 Pol'!C59</f>
        <v>Trubní vedení</v>
      </c>
      <c r="D11" s="203"/>
      <c r="E11" s="292">
        <f>'SO03 2015200005 Pol'!BA67</f>
        <v>0</v>
      </c>
      <c r="F11" s="293">
        <f>'SO03 2015200005 Pol'!BB67</f>
        <v>0</v>
      </c>
      <c r="G11" s="293">
        <f>'SO03 2015200005 Pol'!BC67</f>
        <v>0</v>
      </c>
      <c r="H11" s="293">
        <f>'SO03 2015200005 Pol'!BD67</f>
        <v>0</v>
      </c>
      <c r="I11" s="294">
        <f>'SO03 2015200005 Pol'!BE67</f>
        <v>0</v>
      </c>
    </row>
    <row r="12" spans="1:57" s="126" customFormat="1" x14ac:dyDescent="0.2">
      <c r="A12" s="291" t="str">
        <f>'SO03 2015200005 Pol'!B68</f>
        <v>99</v>
      </c>
      <c r="B12" s="62" t="str">
        <f>'SO03 2015200005 Pol'!C68</f>
        <v>Staveništní přesun hmot</v>
      </c>
      <c r="D12" s="203"/>
      <c r="E12" s="292">
        <f>'SO03 2015200005 Pol'!BA70</f>
        <v>0</v>
      </c>
      <c r="F12" s="293">
        <f>'SO03 2015200005 Pol'!BB70</f>
        <v>0</v>
      </c>
      <c r="G12" s="293">
        <f>'SO03 2015200005 Pol'!BC70</f>
        <v>0</v>
      </c>
      <c r="H12" s="293">
        <f>'SO03 2015200005 Pol'!BD70</f>
        <v>0</v>
      </c>
      <c r="I12" s="294">
        <f>'SO03 2015200005 Pol'!BE70</f>
        <v>0</v>
      </c>
    </row>
    <row r="13" spans="1:57" s="126" customFormat="1" ht="13.5" thickBot="1" x14ac:dyDescent="0.25">
      <c r="A13" s="291" t="str">
        <f>'SO03 2015200005 Pol'!B71</f>
        <v>M21</v>
      </c>
      <c r="B13" s="62" t="str">
        <f>'SO03 2015200005 Pol'!C71</f>
        <v>Elektromontáže</v>
      </c>
      <c r="D13" s="203"/>
      <c r="E13" s="292">
        <f>'SO03 2015200005 Pol'!BA77</f>
        <v>0</v>
      </c>
      <c r="F13" s="293">
        <f>'SO03 2015200005 Pol'!BB77</f>
        <v>0</v>
      </c>
      <c r="G13" s="293">
        <f>'SO03 2015200005 Pol'!BC77</f>
        <v>0</v>
      </c>
      <c r="H13" s="293">
        <f>'SO03 2015200005 Pol'!BD77</f>
        <v>0</v>
      </c>
      <c r="I13" s="294">
        <f>'SO03 2015200005 Pol'!BE77</f>
        <v>0</v>
      </c>
    </row>
    <row r="14" spans="1:57" s="14" customFormat="1" ht="13.5" thickBot="1" x14ac:dyDescent="0.25">
      <c r="A14" s="204"/>
      <c r="B14" s="205" t="s">
        <v>79</v>
      </c>
      <c r="C14" s="205"/>
      <c r="D14" s="206"/>
      <c r="E14" s="207">
        <f>SUM(E7:E13)</f>
        <v>0</v>
      </c>
      <c r="F14" s="208">
        <f>SUM(F7:F13)</f>
        <v>0</v>
      </c>
      <c r="G14" s="208">
        <f>SUM(G7:G13)</f>
        <v>0</v>
      </c>
      <c r="H14" s="208">
        <f>SUM(H7:H13)</f>
        <v>0</v>
      </c>
      <c r="I14" s="209">
        <f>SUM(I7:I13)</f>
        <v>0</v>
      </c>
    </row>
    <row r="15" spans="1:57" x14ac:dyDescent="0.2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57" ht="19.5" customHeight="1" x14ac:dyDescent="0.25">
      <c r="A16" s="195" t="s">
        <v>80</v>
      </c>
      <c r="B16" s="195"/>
      <c r="C16" s="195"/>
      <c r="D16" s="195"/>
      <c r="E16" s="195"/>
      <c r="F16" s="195"/>
      <c r="G16" s="210"/>
      <c r="H16" s="195"/>
      <c r="I16" s="195"/>
      <c r="BA16" s="132"/>
      <c r="BB16" s="132"/>
      <c r="BC16" s="132"/>
      <c r="BD16" s="132"/>
      <c r="BE16" s="132"/>
    </row>
    <row r="17" spans="1:53" ht="13.5" thickBot="1" x14ac:dyDescent="0.25"/>
    <row r="18" spans="1:53" x14ac:dyDescent="0.2">
      <c r="A18" s="161" t="s">
        <v>81</v>
      </c>
      <c r="B18" s="162"/>
      <c r="C18" s="162"/>
      <c r="D18" s="211"/>
      <c r="E18" s="212" t="s">
        <v>82</v>
      </c>
      <c r="F18" s="213" t="s">
        <v>12</v>
      </c>
      <c r="G18" s="214" t="s">
        <v>83</v>
      </c>
      <c r="H18" s="215"/>
      <c r="I18" s="216" t="s">
        <v>82</v>
      </c>
    </row>
    <row r="19" spans="1:53" x14ac:dyDescent="0.2">
      <c r="A19" s="155" t="s">
        <v>582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ref="I19:I26" si="0">E19+F19*G19/100</f>
        <v>0</v>
      </c>
      <c r="BA19" s="1">
        <v>0</v>
      </c>
    </row>
    <row r="20" spans="1:53" x14ac:dyDescent="0.2">
      <c r="A20" s="155" t="s">
        <v>583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0</v>
      </c>
    </row>
    <row r="21" spans="1:53" x14ac:dyDescent="0.2">
      <c r="A21" s="155" t="s">
        <v>584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0</v>
      </c>
    </row>
    <row r="22" spans="1:53" x14ac:dyDescent="0.2">
      <c r="A22" s="155" t="s">
        <v>585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0</v>
      </c>
    </row>
    <row r="23" spans="1:53" x14ac:dyDescent="0.2">
      <c r="A23" s="155" t="s">
        <v>586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1</v>
      </c>
    </row>
    <row r="24" spans="1:53" x14ac:dyDescent="0.2">
      <c r="A24" s="155" t="s">
        <v>587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1</v>
      </c>
    </row>
    <row r="25" spans="1:53" x14ac:dyDescent="0.2">
      <c r="A25" s="155" t="s">
        <v>588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2</v>
      </c>
    </row>
    <row r="26" spans="1:53" x14ac:dyDescent="0.2">
      <c r="A26" s="155" t="s">
        <v>589</v>
      </c>
      <c r="B26" s="146"/>
      <c r="C26" s="146"/>
      <c r="D26" s="217"/>
      <c r="E26" s="218"/>
      <c r="F26" s="219"/>
      <c r="G26" s="220">
        <v>0</v>
      </c>
      <c r="H26" s="221"/>
      <c r="I26" s="222">
        <f t="shared" si="0"/>
        <v>0</v>
      </c>
      <c r="BA26" s="1">
        <v>2</v>
      </c>
    </row>
    <row r="27" spans="1:53" ht="13.5" thickBot="1" x14ac:dyDescent="0.25">
      <c r="A27" s="223"/>
      <c r="B27" s="224" t="s">
        <v>84</v>
      </c>
      <c r="C27" s="225"/>
      <c r="D27" s="226"/>
      <c r="E27" s="227"/>
      <c r="F27" s="228"/>
      <c r="G27" s="228"/>
      <c r="H27" s="321">
        <f>SUM(I19:I26)</f>
        <v>0</v>
      </c>
      <c r="I27" s="322"/>
    </row>
    <row r="29" spans="1:53" x14ac:dyDescent="0.2">
      <c r="B29" s="14"/>
      <c r="F29" s="229"/>
      <c r="G29" s="230"/>
      <c r="H29" s="230"/>
      <c r="I29" s="46"/>
    </row>
    <row r="30" spans="1:53" x14ac:dyDescent="0.2">
      <c r="F30" s="229"/>
      <c r="G30" s="230"/>
      <c r="H30" s="230"/>
      <c r="I30" s="46"/>
    </row>
    <row r="31" spans="1:53" x14ac:dyDescent="0.2">
      <c r="F31" s="229"/>
      <c r="G31" s="230"/>
      <c r="H31" s="230"/>
      <c r="I31" s="46"/>
    </row>
    <row r="32" spans="1:53" x14ac:dyDescent="0.2">
      <c r="F32" s="229"/>
      <c r="G32" s="230"/>
      <c r="H32" s="230"/>
      <c r="I32" s="46"/>
    </row>
    <row r="33" spans="6:9" x14ac:dyDescent="0.2">
      <c r="F33" s="229"/>
      <c r="G33" s="230"/>
      <c r="H33" s="230"/>
      <c r="I33" s="46"/>
    </row>
    <row r="34" spans="6:9" x14ac:dyDescent="0.2">
      <c r="F34" s="229"/>
      <c r="G34" s="230"/>
      <c r="H34" s="230"/>
      <c r="I34" s="46"/>
    </row>
    <row r="35" spans="6:9" x14ac:dyDescent="0.2">
      <c r="F35" s="229"/>
      <c r="G35" s="230"/>
      <c r="H35" s="230"/>
      <c r="I35" s="46"/>
    </row>
    <row r="36" spans="6:9" x14ac:dyDescent="0.2">
      <c r="F36" s="229"/>
      <c r="G36" s="230"/>
      <c r="H36" s="230"/>
      <c r="I36" s="46"/>
    </row>
    <row r="37" spans="6:9" x14ac:dyDescent="0.2">
      <c r="F37" s="229"/>
      <c r="G37" s="230"/>
      <c r="H37" s="230"/>
      <c r="I37" s="46"/>
    </row>
    <row r="38" spans="6:9" x14ac:dyDescent="0.2">
      <c r="F38" s="229"/>
      <c r="G38" s="230"/>
      <c r="H38" s="230"/>
      <c r="I38" s="46"/>
    </row>
    <row r="39" spans="6:9" x14ac:dyDescent="0.2">
      <c r="F39" s="229"/>
      <c r="G39" s="230"/>
      <c r="H39" s="230"/>
      <c r="I39" s="46"/>
    </row>
    <row r="40" spans="6:9" x14ac:dyDescent="0.2">
      <c r="F40" s="229"/>
      <c r="G40" s="230"/>
      <c r="H40" s="230"/>
      <c r="I40" s="46"/>
    </row>
    <row r="41" spans="6:9" x14ac:dyDescent="0.2">
      <c r="F41" s="229"/>
      <c r="G41" s="230"/>
      <c r="H41" s="230"/>
      <c r="I41" s="46"/>
    </row>
    <row r="42" spans="6:9" x14ac:dyDescent="0.2">
      <c r="F42" s="229"/>
      <c r="G42" s="230"/>
      <c r="H42" s="230"/>
      <c r="I42" s="46"/>
    </row>
    <row r="43" spans="6:9" x14ac:dyDescent="0.2">
      <c r="F43" s="229"/>
      <c r="G43" s="230"/>
      <c r="H43" s="230"/>
      <c r="I43" s="46"/>
    </row>
    <row r="44" spans="6:9" x14ac:dyDescent="0.2">
      <c r="F44" s="229"/>
      <c r="G44" s="230"/>
      <c r="H44" s="230"/>
      <c r="I44" s="46"/>
    </row>
    <row r="45" spans="6:9" x14ac:dyDescent="0.2">
      <c r="F45" s="229"/>
      <c r="G45" s="230"/>
      <c r="H45" s="230"/>
      <c r="I45" s="46"/>
    </row>
    <row r="46" spans="6:9" x14ac:dyDescent="0.2">
      <c r="F46" s="229"/>
      <c r="G46" s="230"/>
      <c r="H46" s="230"/>
      <c r="I46" s="46"/>
    </row>
    <row r="47" spans="6:9" x14ac:dyDescent="0.2">
      <c r="F47" s="229"/>
      <c r="G47" s="230"/>
      <c r="H47" s="230"/>
      <c r="I47" s="46"/>
    </row>
    <row r="48" spans="6:9" x14ac:dyDescent="0.2">
      <c r="F48" s="229"/>
      <c r="G48" s="230"/>
      <c r="H48" s="230"/>
      <c r="I48" s="46"/>
    </row>
    <row r="49" spans="6:9" x14ac:dyDescent="0.2">
      <c r="F49" s="229"/>
      <c r="G49" s="230"/>
      <c r="H49" s="230"/>
      <c r="I49" s="46"/>
    </row>
    <row r="50" spans="6:9" x14ac:dyDescent="0.2">
      <c r="F50" s="229"/>
      <c r="G50" s="230"/>
      <c r="H50" s="230"/>
      <c r="I50" s="46"/>
    </row>
    <row r="51" spans="6:9" x14ac:dyDescent="0.2">
      <c r="F51" s="229"/>
      <c r="G51" s="230"/>
      <c r="H51" s="230"/>
      <c r="I51" s="46"/>
    </row>
    <row r="52" spans="6:9" x14ac:dyDescent="0.2">
      <c r="F52" s="229"/>
      <c r="G52" s="230"/>
      <c r="H52" s="230"/>
      <c r="I52" s="46"/>
    </row>
    <row r="53" spans="6:9" x14ac:dyDescent="0.2">
      <c r="F53" s="229"/>
      <c r="G53" s="230"/>
      <c r="H53" s="230"/>
      <c r="I53" s="46"/>
    </row>
    <row r="54" spans="6:9" x14ac:dyDescent="0.2">
      <c r="F54" s="229"/>
      <c r="G54" s="230"/>
      <c r="H54" s="230"/>
      <c r="I54" s="46"/>
    </row>
    <row r="55" spans="6:9" x14ac:dyDescent="0.2">
      <c r="F55" s="229"/>
      <c r="G55" s="230"/>
      <c r="H55" s="230"/>
      <c r="I55" s="46"/>
    </row>
    <row r="56" spans="6:9" x14ac:dyDescent="0.2">
      <c r="F56" s="229"/>
      <c r="G56" s="230"/>
      <c r="H56" s="230"/>
      <c r="I56" s="46"/>
    </row>
    <row r="57" spans="6:9" x14ac:dyDescent="0.2">
      <c r="F57" s="229"/>
      <c r="G57" s="230"/>
      <c r="H57" s="230"/>
      <c r="I57" s="46"/>
    </row>
    <row r="58" spans="6:9" x14ac:dyDescent="0.2">
      <c r="F58" s="229"/>
      <c r="G58" s="230"/>
      <c r="H58" s="230"/>
      <c r="I58" s="46"/>
    </row>
    <row r="59" spans="6:9" x14ac:dyDescent="0.2">
      <c r="F59" s="229"/>
      <c r="G59" s="230"/>
      <c r="H59" s="230"/>
      <c r="I59" s="46"/>
    </row>
    <row r="60" spans="6:9" x14ac:dyDescent="0.2">
      <c r="F60" s="229"/>
      <c r="G60" s="230"/>
      <c r="H60" s="230"/>
      <c r="I60" s="46"/>
    </row>
    <row r="61" spans="6:9" x14ac:dyDescent="0.2">
      <c r="F61" s="229"/>
      <c r="G61" s="230"/>
      <c r="H61" s="230"/>
      <c r="I61" s="46"/>
    </row>
    <row r="62" spans="6:9" x14ac:dyDescent="0.2">
      <c r="F62" s="229"/>
      <c r="G62" s="230"/>
      <c r="H62" s="230"/>
      <c r="I62" s="46"/>
    </row>
    <row r="63" spans="6:9" x14ac:dyDescent="0.2">
      <c r="F63" s="229"/>
      <c r="G63" s="230"/>
      <c r="H63" s="230"/>
      <c r="I63" s="46"/>
    </row>
    <row r="64" spans="6:9" x14ac:dyDescent="0.2">
      <c r="F64" s="229"/>
      <c r="G64" s="230"/>
      <c r="H64" s="230"/>
      <c r="I64" s="46"/>
    </row>
    <row r="65" spans="6:9" x14ac:dyDescent="0.2">
      <c r="F65" s="229"/>
      <c r="G65" s="230"/>
      <c r="H65" s="230"/>
      <c r="I65" s="46"/>
    </row>
    <row r="66" spans="6:9" x14ac:dyDescent="0.2">
      <c r="F66" s="229"/>
      <c r="G66" s="230"/>
      <c r="H66" s="230"/>
      <c r="I66" s="46"/>
    </row>
    <row r="67" spans="6:9" x14ac:dyDescent="0.2">
      <c r="F67" s="229"/>
      <c r="G67" s="230"/>
      <c r="H67" s="230"/>
      <c r="I67" s="46"/>
    </row>
    <row r="68" spans="6:9" x14ac:dyDescent="0.2">
      <c r="F68" s="229"/>
      <c r="G68" s="230"/>
      <c r="H68" s="230"/>
      <c r="I68" s="46"/>
    </row>
    <row r="69" spans="6:9" x14ac:dyDescent="0.2">
      <c r="F69" s="229"/>
      <c r="G69" s="230"/>
      <c r="H69" s="230"/>
      <c r="I69" s="46"/>
    </row>
    <row r="70" spans="6:9" x14ac:dyDescent="0.2">
      <c r="F70" s="229"/>
      <c r="G70" s="230"/>
      <c r="H70" s="230"/>
      <c r="I70" s="46"/>
    </row>
    <row r="71" spans="6:9" x14ac:dyDescent="0.2">
      <c r="F71" s="229"/>
      <c r="G71" s="230"/>
      <c r="H71" s="230"/>
      <c r="I71" s="46"/>
    </row>
    <row r="72" spans="6:9" x14ac:dyDescent="0.2">
      <c r="F72" s="229"/>
      <c r="G72" s="230"/>
      <c r="H72" s="230"/>
      <c r="I72" s="46"/>
    </row>
    <row r="73" spans="6:9" x14ac:dyDescent="0.2">
      <c r="F73" s="229"/>
      <c r="G73" s="230"/>
      <c r="H73" s="230"/>
      <c r="I73" s="46"/>
    </row>
    <row r="74" spans="6:9" x14ac:dyDescent="0.2">
      <c r="F74" s="229"/>
      <c r="G74" s="230"/>
      <c r="H74" s="230"/>
      <c r="I74" s="46"/>
    </row>
    <row r="75" spans="6:9" x14ac:dyDescent="0.2">
      <c r="F75" s="229"/>
      <c r="G75" s="230"/>
      <c r="H75" s="230"/>
      <c r="I75" s="46"/>
    </row>
    <row r="76" spans="6:9" x14ac:dyDescent="0.2">
      <c r="F76" s="229"/>
      <c r="G76" s="230"/>
      <c r="H76" s="230"/>
      <c r="I76" s="46"/>
    </row>
    <row r="77" spans="6:9" x14ac:dyDescent="0.2">
      <c r="F77" s="229"/>
      <c r="G77" s="230"/>
      <c r="H77" s="230"/>
      <c r="I77" s="46"/>
    </row>
    <row r="78" spans="6:9" x14ac:dyDescent="0.2">
      <c r="F78" s="229"/>
      <c r="G78" s="230"/>
      <c r="H78" s="230"/>
      <c r="I78" s="46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37</vt:i4>
      </vt:variant>
    </vt:vector>
  </HeadingPairs>
  <TitlesOfParts>
    <vt:vector size="47" baseType="lpstr">
      <vt:lpstr>Stavba</vt:lpstr>
      <vt:lpstr>SO01 2015200005 KL</vt:lpstr>
      <vt:lpstr>SO01 2015200005 Rek</vt:lpstr>
      <vt:lpstr>SO01 2015200005 Pol</vt:lpstr>
      <vt:lpstr>SO02 2015200005 KL</vt:lpstr>
      <vt:lpstr>SO02 2015200005 Rek</vt:lpstr>
      <vt:lpstr>SO02 2015200005 Pol</vt:lpstr>
      <vt:lpstr>SO03 2015200005 KL</vt:lpstr>
      <vt:lpstr>SO03 2015200005 Rek</vt:lpstr>
      <vt:lpstr>SO03 2015200005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'SO01 2015200005 Pol'!Názvy_tisku</vt:lpstr>
      <vt:lpstr>'SO01 2015200005 Rek'!Názvy_tisku</vt:lpstr>
      <vt:lpstr>'SO02 2015200005 Pol'!Názvy_tisku</vt:lpstr>
      <vt:lpstr>'SO02 2015200005 Rek'!Názvy_tisku</vt:lpstr>
      <vt:lpstr>'SO03 2015200005 Pol'!Názvy_tisku</vt:lpstr>
      <vt:lpstr>'SO03 2015200005 Rek'!Názvy_tisku</vt:lpstr>
      <vt:lpstr>Stavba!Objednatel</vt:lpstr>
      <vt:lpstr>Stavba!Objekt</vt:lpstr>
      <vt:lpstr>'SO01 2015200005 KL'!Oblast_tisku</vt:lpstr>
      <vt:lpstr>'SO01 2015200005 Pol'!Oblast_tisku</vt:lpstr>
      <vt:lpstr>'SO01 2015200005 Rek'!Oblast_tisku</vt:lpstr>
      <vt:lpstr>'SO02 2015200005 KL'!Oblast_tisku</vt:lpstr>
      <vt:lpstr>'SO02 2015200005 Pol'!Oblast_tisku</vt:lpstr>
      <vt:lpstr>'SO02 2015200005 Rek'!Oblast_tisku</vt:lpstr>
      <vt:lpstr>'SO03 2015200005 KL'!Oblast_tisku</vt:lpstr>
      <vt:lpstr>'SO03 2015200005 Pol'!Oblast_tisku</vt:lpstr>
      <vt:lpstr>'SO03 2015200005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STAVO1_Karel</dc:creator>
  <cp:lastModifiedBy>Petra Vojkuvková</cp:lastModifiedBy>
  <dcterms:created xsi:type="dcterms:W3CDTF">2015-07-01T10:59:17Z</dcterms:created>
  <dcterms:modified xsi:type="dcterms:W3CDTF">2015-07-01T12:38:25Z</dcterms:modified>
</cp:coreProperties>
</file>