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J:\01_Zakazky\2016015_DPS_Jivova_kanalizace\10_CD\_CD_KANALIZACE_COV_JIVOVA\F_Vykaz_vymer\"/>
    </mc:Choice>
  </mc:AlternateContent>
  <bookViews>
    <workbookView xWindow="210" yWindow="555" windowWidth="18855" windowHeight="12465" firstSheet="9" activeTab="14"/>
  </bookViews>
  <sheets>
    <sheet name="Rekapitulace stavby" sheetId="1" r:id="rId1"/>
    <sheet name="IO 01.1 - ČOV-stavební část" sheetId="2" r:id="rId2"/>
    <sheet name="IO 01.2 - Přípojka vody p..." sheetId="3" r:id="rId3"/>
    <sheet name="IO 01.3 - Zpevněné plochy..." sheetId="4" r:id="rId4"/>
    <sheet name="IO 01.4 - Oplocení areálu..." sheetId="5" r:id="rId5"/>
    <sheet name="IO 01.5 - Propojovací pot..." sheetId="6" r:id="rId6"/>
    <sheet name="IO 05.1 - Příjezdová komu..." sheetId="7" r:id="rId7"/>
    <sheet name="PS 01.1 - Strojnětechnolo..." sheetId="8" r:id="rId8"/>
    <sheet name="PS 01.1 - příloha" sheetId="14" r:id="rId9"/>
    <sheet name="PS 01.2 - Elektrotechnolo..." sheetId="9" r:id="rId10"/>
    <sheet name="PS0 01.2 - příloha" sheetId="15" r:id="rId11"/>
    <sheet name="PS 01.3 - MaR" sheetId="10" r:id="rId12"/>
    <sheet name="PS 01.3 - příloha" sheetId="16" r:id="rId13"/>
    <sheet name="VON 1 - Vedlejší rozpočto..." sheetId="11" r:id="rId14"/>
    <sheet name="VON 2 - Ostatní rozpočtov..." sheetId="12" r:id="rId15"/>
    <sheet name="Pokyny pro vyplnění" sheetId="13" r:id="rId16"/>
  </sheets>
  <definedNames>
    <definedName name="_xlnm._FilterDatabase" localSheetId="1" hidden="1">'IO 01.1 - ČOV-stavební část'!$C$115:$L$115</definedName>
    <definedName name="_xlnm._FilterDatabase" localSheetId="2" hidden="1">'IO 01.2 - Přípojka vody p...'!$C$93:$L$93</definedName>
    <definedName name="_xlnm._FilterDatabase" localSheetId="3" hidden="1">'IO 01.3 - Zpevněné plochy...'!$C$89:$L$89</definedName>
    <definedName name="_xlnm._FilterDatabase" localSheetId="4" hidden="1">'IO 01.4 - Oplocení areálu...'!$C$88:$L$88</definedName>
    <definedName name="_xlnm._FilterDatabase" localSheetId="5" hidden="1">'IO 01.5 - Propojovací pot...'!$C$91:$L$91</definedName>
    <definedName name="_xlnm._FilterDatabase" localSheetId="6" hidden="1">'IO 05.1 - Příjezdová komu...'!$C$89:$L$89</definedName>
    <definedName name="_xlnm._FilterDatabase" localSheetId="7" hidden="1">'PS 01.1 - Strojnětechnolo...'!$C$85:$L$85</definedName>
    <definedName name="_xlnm._FilterDatabase" localSheetId="9" hidden="1">'PS 01.2 - Elektrotechnolo...'!$C$85:$L$85</definedName>
    <definedName name="_xlnm._FilterDatabase" localSheetId="11" hidden="1">'PS 01.3 - MaR'!$C$85:$L$85</definedName>
    <definedName name="_xlnm._FilterDatabase" localSheetId="13" hidden="1">'VON 1 - Vedlejší rozpočto...'!$C$85:$L$85</definedName>
    <definedName name="_xlnm._FilterDatabase" localSheetId="14" hidden="1">'VON 2 - Ostatní rozpočtov...'!$C$85:$L$85</definedName>
    <definedName name="Excel_BuiltIn_Print_Area" localSheetId="12">'PS 01.3 - příloha'!$B$4:$E$59</definedName>
    <definedName name="Excel_BuiltIn_Print_Area" localSheetId="10">'PS0 01.2 - příloha'!$B$4:$E$95</definedName>
    <definedName name="_xlnm.Print_Titles" localSheetId="1">'IO 01.1 - ČOV-stavební část'!$115:$115</definedName>
    <definedName name="_xlnm.Print_Titles" localSheetId="2">'IO 01.2 - Přípojka vody p...'!$93:$93</definedName>
    <definedName name="_xlnm.Print_Titles" localSheetId="3">'IO 01.3 - Zpevněné plochy...'!$89:$89</definedName>
    <definedName name="_xlnm.Print_Titles" localSheetId="4">'IO 01.4 - Oplocení areálu...'!$88:$88</definedName>
    <definedName name="_xlnm.Print_Titles" localSheetId="5">'IO 01.5 - Propojovací pot...'!$91:$91</definedName>
    <definedName name="_xlnm.Print_Titles" localSheetId="6">'IO 05.1 - Příjezdová komu...'!$89:$89</definedName>
    <definedName name="_xlnm.Print_Titles" localSheetId="8">'PS 01.1 - příloha'!$1:$1</definedName>
    <definedName name="_xlnm.Print_Titles" localSheetId="7">'PS 01.1 - Strojnětechnolo...'!$85:$85</definedName>
    <definedName name="_xlnm.Print_Titles" localSheetId="9">'PS 01.2 - Elektrotechnolo...'!$85:$85</definedName>
    <definedName name="_xlnm.Print_Titles" localSheetId="11">'PS 01.3 - MaR'!$85:$85</definedName>
    <definedName name="_xlnm.Print_Titles" localSheetId="12">'PS 01.3 - příloha'!$2:$5</definedName>
    <definedName name="_xlnm.Print_Titles" localSheetId="10">'PS0 01.2 - příloha'!$2:$5</definedName>
    <definedName name="_xlnm.Print_Titles" localSheetId="0">'Rekapitulace stavby'!$49:$49</definedName>
    <definedName name="_xlnm.Print_Titles" localSheetId="13">'VON 1 - Vedlejší rozpočto...'!$85:$85</definedName>
    <definedName name="_xlnm.Print_Titles" localSheetId="14">'VON 2 - Ostatní rozpočtov...'!$85:$85</definedName>
    <definedName name="_xlnm.Print_Area" localSheetId="1">'IO 01.1 - ČOV-stavební část'!$C$4:$K$40,'IO 01.1 - ČOV-stavební část'!$C$46:$K$95,'IO 01.1 - ČOV-stavební část'!$C$101:$L$767</definedName>
    <definedName name="_xlnm.Print_Area" localSheetId="2">'IO 01.2 - Přípojka vody p...'!$C$4:$K$40,'IO 01.2 - Přípojka vody p...'!$C$46:$K$73,'IO 01.2 - Přípojka vody p...'!$C$79:$L$338</definedName>
    <definedName name="_xlnm.Print_Area" localSheetId="3">'IO 01.3 - Zpevněné plochy...'!$C$4:$K$40,'IO 01.3 - Zpevněné plochy...'!$C$46:$K$69,'IO 01.3 - Zpevněné plochy...'!$C$75:$L$244</definedName>
    <definedName name="_xlnm.Print_Area" localSheetId="4">'IO 01.4 - Oplocení areálu...'!$C$4:$K$40,'IO 01.4 - Oplocení areálu...'!$C$46:$K$68,'IO 01.4 - Oplocení areálu...'!$C$74:$L$196</definedName>
    <definedName name="_xlnm.Print_Area" localSheetId="5">'IO 01.5 - Propojovací pot...'!$C$4:$K$40,'IO 01.5 - Propojovací pot...'!$C$46:$K$71,'IO 01.5 - Propojovací pot...'!$C$77:$L$251</definedName>
    <definedName name="_xlnm.Print_Area" localSheetId="6">'IO 05.1 - Příjezdová komu...'!$C$4:$K$40,'IO 05.1 - Příjezdová komu...'!$C$46:$K$69,'IO 05.1 - Příjezdová komu...'!$C$75:$L$169</definedName>
    <definedName name="_xlnm.Print_Area" localSheetId="15">'Pokyny pro vyplnění'!$B$2:$K$69,'Pokyny pro vyplnění'!$B$72:$K$116,'Pokyny pro vyplnění'!$B$119:$K$188,'Pokyny pro vyplnění'!$B$196:$K$216</definedName>
    <definedName name="_xlnm.Print_Area" localSheetId="8">'PS 01.1 - příloha'!$A$1:$G$239</definedName>
    <definedName name="_xlnm.Print_Area" localSheetId="7">'PS 01.1 - Strojnětechnolo...'!$C$4:$K$40,'PS 01.1 - Strojnětechnolo...'!$C$46:$K$65,'PS 01.1 - Strojnětechnolo...'!$C$71:$L$89</definedName>
    <definedName name="_xlnm.Print_Area" localSheetId="9">'PS 01.2 - Elektrotechnolo...'!$C$4:$K$40,'PS 01.2 - Elektrotechnolo...'!$C$46:$K$65,'PS 01.2 - Elektrotechnolo...'!$C$71:$L$89</definedName>
    <definedName name="_xlnm.Print_Area" localSheetId="11">'PS 01.3 - MaR'!$C$4:$K$40,'PS 01.3 - MaR'!$C$46:$K$65,'PS 01.3 - MaR'!$C$71:$L$89</definedName>
    <definedName name="_xlnm.Print_Area" localSheetId="12">'PS 01.3 - příloha'!$B$2:$G$59</definedName>
    <definedName name="_xlnm.Print_Area" localSheetId="10">'PS0 01.2 - příloha'!$B$2:$G$95</definedName>
    <definedName name="_xlnm.Print_Area" localSheetId="0">'Rekapitulace stavby'!$D$4:$AO$33,'Rekapitulace stavby'!$C$39:$AQ$67</definedName>
    <definedName name="_xlnm.Print_Area" localSheetId="13">'VON 1 - Vedlejší rozpočto...'!$C$4:$K$40,'VON 1 - Vedlejší rozpočto...'!$C$46:$K$65,'VON 1 - Vedlejší rozpočto...'!$C$71:$L$96</definedName>
    <definedName name="_xlnm.Print_Area" localSheetId="14">'VON 2 - Ostatní rozpočtov...'!$C$4:$K$40,'VON 2 - Ostatní rozpočtov...'!$C$46:$K$65,'VON 2 - Ostatní rozpočtov...'!$C$71:$L$111</definedName>
  </definedNames>
  <calcPr calcId="162913"/>
</workbook>
</file>

<file path=xl/calcChain.xml><?xml version="1.0" encoding="utf-8"?>
<calcChain xmlns="http://schemas.openxmlformats.org/spreadsheetml/2006/main">
  <c r="G57" i="16" l="1"/>
  <c r="G56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5" i="16"/>
  <c r="G34" i="16"/>
  <c r="G33" i="16"/>
  <c r="G32" i="16"/>
  <c r="G31" i="16"/>
  <c r="G30" i="16"/>
  <c r="G29" i="16"/>
  <c r="G28" i="16"/>
  <c r="G27" i="16"/>
  <c r="G26" i="16"/>
  <c r="G25" i="16"/>
  <c r="G23" i="16"/>
  <c r="G22" i="16"/>
  <c r="G21" i="16"/>
  <c r="G20" i="16"/>
  <c r="G19" i="16"/>
  <c r="G18" i="16"/>
  <c r="G17" i="16"/>
  <c r="G16" i="16"/>
  <c r="G15" i="16"/>
  <c r="G12" i="16" s="1"/>
  <c r="G14" i="16"/>
  <c r="G93" i="15"/>
  <c r="G92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4" i="15"/>
  <c r="G23" i="15"/>
  <c r="G22" i="15"/>
  <c r="G21" i="15"/>
  <c r="G20" i="15"/>
  <c r="G19" i="15"/>
  <c r="G18" i="15"/>
  <c r="G17" i="15"/>
  <c r="G16" i="15"/>
  <c r="G15" i="15"/>
  <c r="G14" i="15"/>
  <c r="G12" i="15" s="1"/>
  <c r="G230" i="14"/>
  <c r="G229" i="14"/>
  <c r="G228" i="14"/>
  <c r="G227" i="14"/>
  <c r="G226" i="14"/>
  <c r="G225" i="14"/>
  <c r="G222" i="14"/>
  <c r="G221" i="14"/>
  <c r="G220" i="14"/>
  <c r="G219" i="14"/>
  <c r="G217" i="14"/>
  <c r="G214" i="14"/>
  <c r="G213" i="14"/>
  <c r="G212" i="14"/>
  <c r="G211" i="14"/>
  <c r="G208" i="14"/>
  <c r="G207" i="14"/>
  <c r="G206" i="14"/>
  <c r="G205" i="14"/>
  <c r="G204" i="14"/>
  <c r="G203" i="14"/>
  <c r="G200" i="14"/>
  <c r="G199" i="14"/>
  <c r="G198" i="14"/>
  <c r="G197" i="14"/>
  <c r="G196" i="14"/>
  <c r="G195" i="14"/>
  <c r="G192" i="14"/>
  <c r="G191" i="14"/>
  <c r="G190" i="14"/>
  <c r="G189" i="14"/>
  <c r="G188" i="14"/>
  <c r="G187" i="14"/>
  <c r="G184" i="14"/>
  <c r="G182" i="14"/>
  <c r="G180" i="14"/>
  <c r="G178" i="14"/>
  <c r="G176" i="14"/>
  <c r="G175" i="14"/>
  <c r="G172" i="14"/>
  <c r="G171" i="14"/>
  <c r="G170" i="14"/>
  <c r="G167" i="14"/>
  <c r="G166" i="14"/>
  <c r="G165" i="14"/>
  <c r="G161" i="14"/>
  <c r="G160" i="14"/>
  <c r="G159" i="14"/>
  <c r="G156" i="14"/>
  <c r="G155" i="14"/>
  <c r="G154" i="14"/>
  <c r="G153" i="14"/>
  <c r="G152" i="14"/>
  <c r="G149" i="14"/>
  <c r="G148" i="14"/>
  <c r="G147" i="14"/>
  <c r="G146" i="14"/>
  <c r="G145" i="14"/>
  <c r="G142" i="14"/>
  <c r="G141" i="14"/>
  <c r="G140" i="14"/>
  <c r="G139" i="14"/>
  <c r="G138" i="14"/>
  <c r="G135" i="14"/>
  <c r="G134" i="14"/>
  <c r="G133" i="14"/>
  <c r="G132" i="14"/>
  <c r="G131" i="14"/>
  <c r="G128" i="14"/>
  <c r="G126" i="14"/>
  <c r="G125" i="14"/>
  <c r="G124" i="14"/>
  <c r="G123" i="14"/>
  <c r="G122" i="14"/>
  <c r="G121" i="14"/>
  <c r="G118" i="14"/>
  <c r="G117" i="14"/>
  <c r="G115" i="14"/>
  <c r="G109" i="14"/>
  <c r="G108" i="14"/>
  <c r="G107" i="14"/>
  <c r="G106" i="14"/>
  <c r="G103" i="14"/>
  <c r="G102" i="14"/>
  <c r="G99" i="14"/>
  <c r="G97" i="14"/>
  <c r="G95" i="14"/>
  <c r="G93" i="14"/>
  <c r="G91" i="14"/>
  <c r="G90" i="14"/>
  <c r="G89" i="14"/>
  <c r="G87" i="14"/>
  <c r="G82" i="14"/>
  <c r="G81" i="14"/>
  <c r="G78" i="14"/>
  <c r="G77" i="14"/>
  <c r="G76" i="14"/>
  <c r="G75" i="14"/>
  <c r="G74" i="14"/>
  <c r="G71" i="14"/>
  <c r="G70" i="14"/>
  <c r="G69" i="14"/>
  <c r="G66" i="14"/>
  <c r="G65" i="14"/>
  <c r="G64" i="14"/>
  <c r="G63" i="14"/>
  <c r="G62" i="14"/>
  <c r="G59" i="14"/>
  <c r="G58" i="14"/>
  <c r="G57" i="14"/>
  <c r="G56" i="14"/>
  <c r="G55" i="14"/>
  <c r="G54" i="14"/>
  <c r="G51" i="14"/>
  <c r="G50" i="14"/>
  <c r="G49" i="14"/>
  <c r="G46" i="14"/>
  <c r="G45" i="14"/>
  <c r="G42" i="14"/>
  <c r="G41" i="14"/>
  <c r="G40" i="14"/>
  <c r="G39" i="14"/>
  <c r="G38" i="14"/>
  <c r="G37" i="14"/>
  <c r="G34" i="14"/>
  <c r="G33" i="14"/>
  <c r="G31" i="14"/>
  <c r="G30" i="14"/>
  <c r="G29" i="14"/>
  <c r="G28" i="14"/>
  <c r="G27" i="14"/>
  <c r="G26" i="14"/>
  <c r="G25" i="14"/>
  <c r="G24" i="14"/>
  <c r="G22" i="14"/>
  <c r="G20" i="14"/>
  <c r="G18" i="14"/>
  <c r="G16" i="14"/>
  <c r="G14" i="14"/>
  <c r="G13" i="14"/>
  <c r="G12" i="14"/>
  <c r="G11" i="14"/>
  <c r="G9" i="14"/>
  <c r="G7" i="14"/>
  <c r="G5" i="14"/>
  <c r="G232" i="14" s="1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88" i="12"/>
  <c r="X89" i="12"/>
  <c r="X90" i="12"/>
  <c r="X91" i="12"/>
  <c r="X92" i="12"/>
  <c r="X93" i="12"/>
  <c r="X94" i="12"/>
  <c r="X95" i="12"/>
  <c r="X96" i="12"/>
  <c r="X97" i="12"/>
  <c r="X98" i="12"/>
  <c r="X99" i="12"/>
  <c r="X100" i="12"/>
  <c r="X101" i="12"/>
  <c r="X102" i="12"/>
  <c r="X103" i="12"/>
  <c r="X104" i="12"/>
  <c r="X105" i="12"/>
  <c r="X106" i="12"/>
  <c r="X107" i="12"/>
  <c r="X108" i="12"/>
  <c r="X109" i="12"/>
  <c r="X110" i="12"/>
  <c r="X111" i="12"/>
  <c r="X88" i="12"/>
  <c r="X87" i="12" s="1"/>
  <c r="X86" i="12" s="1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88" i="12"/>
  <c r="V87" i="12" s="1"/>
  <c r="V86" i="12" s="1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5" i="12"/>
  <c r="T106" i="12"/>
  <c r="T107" i="12"/>
  <c r="T108" i="12"/>
  <c r="T109" i="12"/>
  <c r="T110" i="12"/>
  <c r="T111" i="12"/>
  <c r="T88" i="12"/>
  <c r="T87" i="12" s="1"/>
  <c r="T86" i="12" s="1"/>
  <c r="AW66" i="1" s="1"/>
  <c r="P89" i="12"/>
  <c r="P90" i="12"/>
  <c r="BK90" i="12"/>
  <c r="P91" i="12"/>
  <c r="P92" i="12"/>
  <c r="BK92" i="12"/>
  <c r="P93" i="12"/>
  <c r="P94" i="12"/>
  <c r="BK94" i="12"/>
  <c r="P95" i="12"/>
  <c r="P96" i="12"/>
  <c r="BK96" i="12"/>
  <c r="P97" i="12"/>
  <c r="P98" i="12"/>
  <c r="BK98" i="12"/>
  <c r="P99" i="12"/>
  <c r="P100" i="12"/>
  <c r="BK100" i="12"/>
  <c r="P101" i="12"/>
  <c r="P102" i="12"/>
  <c r="BK102" i="12"/>
  <c r="P103" i="12"/>
  <c r="P104" i="12"/>
  <c r="BK104" i="12"/>
  <c r="P105" i="12"/>
  <c r="P106" i="12"/>
  <c r="BK106" i="12"/>
  <c r="P107" i="12"/>
  <c r="P108" i="12"/>
  <c r="BK108" i="12"/>
  <c r="P109" i="12"/>
  <c r="P110" i="12"/>
  <c r="BK110" i="12"/>
  <c r="P111" i="12"/>
  <c r="R87" i="12"/>
  <c r="BI89" i="12"/>
  <c r="BI90" i="12"/>
  <c r="BI91" i="12"/>
  <c r="BI92" i="12"/>
  <c r="BI93" i="12"/>
  <c r="BI94" i="12"/>
  <c r="BI95" i="12"/>
  <c r="BI96" i="12"/>
  <c r="BI97" i="12"/>
  <c r="BI98" i="12"/>
  <c r="BI99" i="12"/>
  <c r="BI100" i="12"/>
  <c r="BI101" i="12"/>
  <c r="BI102" i="12"/>
  <c r="BI103" i="12"/>
  <c r="BI104" i="12"/>
  <c r="BI105" i="12"/>
  <c r="BI106" i="12"/>
  <c r="BI107" i="12"/>
  <c r="BI108" i="12"/>
  <c r="BI109" i="12"/>
  <c r="BI110" i="12"/>
  <c r="BI111" i="12"/>
  <c r="BH89" i="12"/>
  <c r="BH90" i="12"/>
  <c r="BH91" i="12"/>
  <c r="BH92" i="12"/>
  <c r="BH93" i="12"/>
  <c r="BH94" i="12"/>
  <c r="BH95" i="12"/>
  <c r="BH96" i="12"/>
  <c r="BH97" i="12"/>
  <c r="BH98" i="12"/>
  <c r="BH99" i="12"/>
  <c r="BH100" i="12"/>
  <c r="BH101" i="12"/>
  <c r="BH102" i="12"/>
  <c r="BH103" i="12"/>
  <c r="BH104" i="12"/>
  <c r="BH105" i="12"/>
  <c r="BH106" i="12"/>
  <c r="BH107" i="12"/>
  <c r="BH108" i="12"/>
  <c r="BH109" i="12"/>
  <c r="BH110" i="12"/>
  <c r="BH111" i="12"/>
  <c r="BG89" i="12"/>
  <c r="BG90" i="12"/>
  <c r="BG91" i="12"/>
  <c r="BG92" i="12"/>
  <c r="BG93" i="12"/>
  <c r="BG94" i="12"/>
  <c r="BG95" i="12"/>
  <c r="BG96" i="12"/>
  <c r="BG97" i="12"/>
  <c r="BG98" i="12"/>
  <c r="BG99" i="12"/>
  <c r="BG100" i="12"/>
  <c r="BG101" i="12"/>
  <c r="BG102" i="12"/>
  <c r="BG103" i="12"/>
  <c r="BG104" i="12"/>
  <c r="BG105" i="12"/>
  <c r="BG106" i="12"/>
  <c r="BG107" i="12"/>
  <c r="BG108" i="12"/>
  <c r="BG109" i="12"/>
  <c r="BG110" i="12"/>
  <c r="BG111" i="12"/>
  <c r="BF89" i="12"/>
  <c r="BF90" i="12"/>
  <c r="BF91" i="12"/>
  <c r="BF92" i="12"/>
  <c r="BF93" i="12"/>
  <c r="BF94" i="12"/>
  <c r="BF95" i="12"/>
  <c r="BF96" i="12"/>
  <c r="BF97" i="12"/>
  <c r="BF98" i="12"/>
  <c r="BF99" i="12"/>
  <c r="BF100" i="12"/>
  <c r="BF101" i="12"/>
  <c r="BF102" i="12"/>
  <c r="BF103" i="12"/>
  <c r="BF104" i="12"/>
  <c r="BF105" i="12"/>
  <c r="BF106" i="12"/>
  <c r="BF107" i="12"/>
  <c r="BF108" i="12"/>
  <c r="BF109" i="12"/>
  <c r="BF110" i="12"/>
  <c r="BF111" i="12"/>
  <c r="F35" i="12"/>
  <c r="BC66" i="1" s="1"/>
  <c r="K90" i="12"/>
  <c r="BE90" i="12" s="1"/>
  <c r="K92" i="12"/>
  <c r="BE92" i="12" s="1"/>
  <c r="K94" i="12"/>
  <c r="BE94" i="12" s="1"/>
  <c r="K96" i="12"/>
  <c r="BE96" i="12" s="1"/>
  <c r="K98" i="12"/>
  <c r="BE98" i="12" s="1"/>
  <c r="K100" i="12"/>
  <c r="BE100" i="12" s="1"/>
  <c r="K102" i="12"/>
  <c r="BE102" i="12" s="1"/>
  <c r="K104" i="12"/>
  <c r="BE104" i="12" s="1"/>
  <c r="K106" i="12"/>
  <c r="BE106" i="12" s="1"/>
  <c r="K108" i="12"/>
  <c r="BE108" i="12" s="1"/>
  <c r="K110" i="12"/>
  <c r="BE110" i="12" s="1"/>
  <c r="BA66" i="1"/>
  <c r="AZ66" i="1"/>
  <c r="J64" i="12"/>
  <c r="E20" i="12"/>
  <c r="J82" i="12"/>
  <c r="F82" i="12"/>
  <c r="J14" i="12"/>
  <c r="F80" i="12"/>
  <c r="E78" i="12"/>
  <c r="E7" i="12"/>
  <c r="E74" i="12" s="1"/>
  <c r="J57" i="12"/>
  <c r="F57" i="12"/>
  <c r="F55" i="12"/>
  <c r="E53" i="12"/>
  <c r="E49" i="12"/>
  <c r="J20" i="12"/>
  <c r="J19" i="12"/>
  <c r="R89" i="11"/>
  <c r="R90" i="11"/>
  <c r="R91" i="11"/>
  <c r="R92" i="11"/>
  <c r="R93" i="11"/>
  <c r="R94" i="11"/>
  <c r="R95" i="11"/>
  <c r="R96" i="11"/>
  <c r="Q89" i="11"/>
  <c r="Q90" i="11"/>
  <c r="Q91" i="11"/>
  <c r="Q92" i="11"/>
  <c r="Q93" i="11"/>
  <c r="Q94" i="11"/>
  <c r="Q95" i="11"/>
  <c r="Q96" i="11"/>
  <c r="X89" i="11"/>
  <c r="X90" i="11"/>
  <c r="X91" i="11"/>
  <c r="X92" i="11"/>
  <c r="X93" i="11"/>
  <c r="X94" i="11"/>
  <c r="X95" i="11"/>
  <c r="X96" i="11"/>
  <c r="V89" i="11"/>
  <c r="V90" i="11"/>
  <c r="V91" i="11"/>
  <c r="V92" i="11"/>
  <c r="V93" i="11"/>
  <c r="V94" i="11"/>
  <c r="V95" i="11"/>
  <c r="V96" i="11"/>
  <c r="V88" i="11"/>
  <c r="V87" i="11" s="1"/>
  <c r="V86" i="11" s="1"/>
  <c r="T89" i="11"/>
  <c r="T90" i="11"/>
  <c r="T91" i="11"/>
  <c r="T92" i="11"/>
  <c r="T93" i="11"/>
  <c r="T94" i="11"/>
  <c r="T95" i="11"/>
  <c r="T96" i="11"/>
  <c r="P89" i="11"/>
  <c r="BK89" i="11" s="1"/>
  <c r="P90" i="11"/>
  <c r="BK90" i="11"/>
  <c r="P91" i="11"/>
  <c r="BK91" i="11" s="1"/>
  <c r="P92" i="11"/>
  <c r="BK92" i="11" s="1"/>
  <c r="P93" i="11"/>
  <c r="BK93" i="11" s="1"/>
  <c r="P94" i="11"/>
  <c r="BK94" i="11" s="1"/>
  <c r="P95" i="11"/>
  <c r="BK95" i="11" s="1"/>
  <c r="P96" i="11"/>
  <c r="BI89" i="11"/>
  <c r="BI90" i="11"/>
  <c r="BI91" i="11"/>
  <c r="BI92" i="11"/>
  <c r="BI93" i="11"/>
  <c r="BI94" i="11"/>
  <c r="BI95" i="11"/>
  <c r="BI96" i="11"/>
  <c r="BH89" i="11"/>
  <c r="BH90" i="11"/>
  <c r="BH91" i="11"/>
  <c r="BH92" i="11"/>
  <c r="BH93" i="11"/>
  <c r="BH94" i="11"/>
  <c r="BH95" i="11"/>
  <c r="BH96" i="11"/>
  <c r="F37" i="11"/>
  <c r="BE65" i="1" s="1"/>
  <c r="BG89" i="11"/>
  <c r="BG90" i="11"/>
  <c r="BG91" i="11"/>
  <c r="BG92" i="11"/>
  <c r="BG93" i="11"/>
  <c r="BG94" i="11"/>
  <c r="BG95" i="11"/>
  <c r="BG96" i="11"/>
  <c r="BF89" i="11"/>
  <c r="BF90" i="11"/>
  <c r="BF91" i="11"/>
  <c r="BF92" i="11"/>
  <c r="BF93" i="11"/>
  <c r="BF94" i="11"/>
  <c r="BF95" i="11"/>
  <c r="BF96" i="11"/>
  <c r="F35" i="11"/>
  <c r="BC65" i="1" s="1"/>
  <c r="K89" i="11"/>
  <c r="BE89" i="11"/>
  <c r="K90" i="11"/>
  <c r="BE90" i="11" s="1"/>
  <c r="K91" i="11"/>
  <c r="BE91" i="11"/>
  <c r="K92" i="11"/>
  <c r="BE92" i="11" s="1"/>
  <c r="K93" i="11"/>
  <c r="BE93" i="11"/>
  <c r="K94" i="11"/>
  <c r="BE94" i="11" s="1"/>
  <c r="K95" i="11"/>
  <c r="BE95" i="11"/>
  <c r="BA65" i="1"/>
  <c r="AZ65" i="1"/>
  <c r="E20" i="11"/>
  <c r="F83" i="11" s="1"/>
  <c r="J82" i="11"/>
  <c r="F82" i="11"/>
  <c r="J14" i="11"/>
  <c r="J80" i="11" s="1"/>
  <c r="F80" i="11"/>
  <c r="E78" i="11"/>
  <c r="E7" i="11"/>
  <c r="E74" i="11" s="1"/>
  <c r="F58" i="11"/>
  <c r="J57" i="11"/>
  <c r="F57" i="11"/>
  <c r="F55" i="11"/>
  <c r="E53" i="11"/>
  <c r="E49" i="11"/>
  <c r="J20" i="11"/>
  <c r="J19" i="11"/>
  <c r="R89" i="10"/>
  <c r="R88" i="10" s="1"/>
  <c r="J64" i="10" s="1"/>
  <c r="Q89" i="10"/>
  <c r="Q88" i="10" s="1"/>
  <c r="X89" i="10"/>
  <c r="X88" i="10" s="1"/>
  <c r="X87" i="10" s="1"/>
  <c r="X86" i="10" s="1"/>
  <c r="V89" i="10"/>
  <c r="V88" i="10"/>
  <c r="V87" i="10" s="1"/>
  <c r="V86" i="10" s="1"/>
  <c r="T89" i="10"/>
  <c r="T88" i="10" s="1"/>
  <c r="P89" i="10"/>
  <c r="K89" i="10" s="1"/>
  <c r="BE89" i="10" s="1"/>
  <c r="K34" i="10" s="1"/>
  <c r="AX63" i="1" s="1"/>
  <c r="BK89" i="10"/>
  <c r="BK88" i="10" s="1"/>
  <c r="K88" i="10" s="1"/>
  <c r="K64" i="10" s="1"/>
  <c r="R87" i="10"/>
  <c r="T87" i="10"/>
  <c r="T86" i="10" s="1"/>
  <c r="AW63" i="1" s="1"/>
  <c r="BI89" i="10"/>
  <c r="F38" i="10" s="1"/>
  <c r="BF63" i="1" s="1"/>
  <c r="BH89" i="10"/>
  <c r="F37" i="10" s="1"/>
  <c r="BE63" i="1" s="1"/>
  <c r="BG89" i="10"/>
  <c r="F36" i="10"/>
  <c r="BD63" i="1" s="1"/>
  <c r="BF89" i="10"/>
  <c r="F35" i="10"/>
  <c r="BC63" i="1"/>
  <c r="F34" i="10"/>
  <c r="BB63" i="1" s="1"/>
  <c r="BA63" i="1"/>
  <c r="AZ63" i="1"/>
  <c r="K35" i="10"/>
  <c r="AY63" i="1" s="1"/>
  <c r="E20" i="10"/>
  <c r="F58" i="10" s="1"/>
  <c r="F83" i="10"/>
  <c r="J82" i="10"/>
  <c r="F82" i="10"/>
  <c r="J14" i="10"/>
  <c r="J80" i="10"/>
  <c r="F80" i="10"/>
  <c r="E78" i="10"/>
  <c r="E7" i="10"/>
  <c r="E49" i="10" s="1"/>
  <c r="E74" i="10"/>
  <c r="J57" i="10"/>
  <c r="F57" i="10"/>
  <c r="J55" i="10"/>
  <c r="F55" i="10"/>
  <c r="E53" i="10"/>
  <c r="J20" i="10"/>
  <c r="J19" i="10"/>
  <c r="R89" i="9"/>
  <c r="R88" i="9"/>
  <c r="Q89" i="9"/>
  <c r="Q88" i="9" s="1"/>
  <c r="X89" i="9"/>
  <c r="X88" i="9" s="1"/>
  <c r="X87" i="9" s="1"/>
  <c r="X86" i="9" s="1"/>
  <c r="V89" i="9"/>
  <c r="V88" i="9" s="1"/>
  <c r="V87" i="9" s="1"/>
  <c r="V86" i="9" s="1"/>
  <c r="T89" i="9"/>
  <c r="T88" i="9"/>
  <c r="T87" i="9" s="1"/>
  <c r="T86" i="9" s="1"/>
  <c r="AW62" i="1" s="1"/>
  <c r="P89" i="9"/>
  <c r="BK89" i="9" s="1"/>
  <c r="BK88" i="9"/>
  <c r="BI89" i="9"/>
  <c r="F38" i="9"/>
  <c r="BF62" i="1" s="1"/>
  <c r="BH89" i="9"/>
  <c r="F37" i="9"/>
  <c r="BE62" i="1"/>
  <c r="BG89" i="9"/>
  <c r="F36" i="9" s="1"/>
  <c r="BD62" i="1" s="1"/>
  <c r="BF89" i="9"/>
  <c r="K89" i="9"/>
  <c r="BE89" i="9"/>
  <c r="BA62" i="1"/>
  <c r="AZ62" i="1"/>
  <c r="E20" i="9"/>
  <c r="F83" i="9" s="1"/>
  <c r="J82" i="9"/>
  <c r="F82" i="9"/>
  <c r="J14" i="9"/>
  <c r="J80" i="9" s="1"/>
  <c r="F80" i="9"/>
  <c r="E78" i="9"/>
  <c r="E7" i="9"/>
  <c r="E74" i="9" s="1"/>
  <c r="F58" i="9"/>
  <c r="J57" i="9"/>
  <c r="F57" i="9"/>
  <c r="F55" i="9"/>
  <c r="E53" i="9"/>
  <c r="E49" i="9"/>
  <c r="J20" i="9"/>
  <c r="J19" i="9"/>
  <c r="R89" i="8"/>
  <c r="R88" i="8" s="1"/>
  <c r="R87" i="8" s="1"/>
  <c r="Q89" i="8"/>
  <c r="Q88" i="8" s="1"/>
  <c r="I64" i="8" s="1"/>
  <c r="X89" i="8"/>
  <c r="X88" i="8" s="1"/>
  <c r="V89" i="8"/>
  <c r="V88" i="8" s="1"/>
  <c r="V87" i="8" s="1"/>
  <c r="V86" i="8" s="1"/>
  <c r="T89" i="8"/>
  <c r="T88" i="8" s="1"/>
  <c r="P89" i="8"/>
  <c r="BK89" i="8"/>
  <c r="BK88" i="8" s="1"/>
  <c r="Q87" i="8"/>
  <c r="Q86" i="8" s="1"/>
  <c r="X87" i="8"/>
  <c r="X86" i="8" s="1"/>
  <c r="T87" i="8"/>
  <c r="R86" i="8"/>
  <c r="J62" i="8" s="1"/>
  <c r="K30" i="8" s="1"/>
  <c r="AT61" i="1" s="1"/>
  <c r="T86" i="8"/>
  <c r="AW61" i="1" s="1"/>
  <c r="BI89" i="8"/>
  <c r="F38" i="8"/>
  <c r="BF61" i="1" s="1"/>
  <c r="BH89" i="8"/>
  <c r="F37" i="8"/>
  <c r="BE61" i="1" s="1"/>
  <c r="BG89" i="8"/>
  <c r="F36" i="8"/>
  <c r="BD61" i="1" s="1"/>
  <c r="BF89" i="8"/>
  <c r="K89" i="8"/>
  <c r="BE89" i="8"/>
  <c r="BA61" i="1"/>
  <c r="AZ61" i="1"/>
  <c r="I62" i="8"/>
  <c r="K29" i="8"/>
  <c r="AS61" i="1" s="1"/>
  <c r="J64" i="8"/>
  <c r="J63" i="8"/>
  <c r="I63" i="8"/>
  <c r="E20" i="8"/>
  <c r="F83" i="8"/>
  <c r="J82" i="8"/>
  <c r="F82" i="8"/>
  <c r="J14" i="8"/>
  <c r="J80" i="8"/>
  <c r="F80" i="8"/>
  <c r="E78" i="8"/>
  <c r="E7" i="8"/>
  <c r="E74" i="8"/>
  <c r="F58" i="8"/>
  <c r="J57" i="8"/>
  <c r="F57" i="8"/>
  <c r="J55" i="8"/>
  <c r="F55" i="8"/>
  <c r="E53" i="8"/>
  <c r="E49" i="8"/>
  <c r="J20" i="8"/>
  <c r="J19" i="8"/>
  <c r="R169" i="7"/>
  <c r="R168" i="7"/>
  <c r="Q169" i="7"/>
  <c r="Q168" i="7"/>
  <c r="I68" i="7" s="1"/>
  <c r="X169" i="7"/>
  <c r="X168" i="7"/>
  <c r="V169" i="7"/>
  <c r="V168" i="7"/>
  <c r="T169" i="7"/>
  <c r="T168" i="7"/>
  <c r="P169" i="7"/>
  <c r="K169" i="7" s="1"/>
  <c r="BK169" i="7"/>
  <c r="BK168" i="7" s="1"/>
  <c r="K168" i="7"/>
  <c r="K68" i="7" s="1"/>
  <c r="R160" i="7"/>
  <c r="R163" i="7"/>
  <c r="R166" i="7"/>
  <c r="R159" i="7"/>
  <c r="J67" i="7" s="1"/>
  <c r="Q160" i="7"/>
  <c r="Q163" i="7"/>
  <c r="Q166" i="7"/>
  <c r="Q159" i="7"/>
  <c r="I67" i="7" s="1"/>
  <c r="X160" i="7"/>
  <c r="X163" i="7"/>
  <c r="X166" i="7"/>
  <c r="X159" i="7"/>
  <c r="V160" i="7"/>
  <c r="V163" i="7"/>
  <c r="V166" i="7"/>
  <c r="V159" i="7"/>
  <c r="T160" i="7"/>
  <c r="T163" i="7"/>
  <c r="T166" i="7"/>
  <c r="T159" i="7"/>
  <c r="P160" i="7"/>
  <c r="P163" i="7"/>
  <c r="BK163" i="7"/>
  <c r="P166" i="7"/>
  <c r="R132" i="7"/>
  <c r="R135" i="7"/>
  <c r="R138" i="7"/>
  <c r="R141" i="7"/>
  <c r="R143" i="7"/>
  <c r="R145" i="7"/>
  <c r="R147" i="7"/>
  <c r="R149" i="7"/>
  <c r="R151" i="7"/>
  <c r="R153" i="7"/>
  <c r="R155" i="7"/>
  <c r="R157" i="7"/>
  <c r="R131" i="7"/>
  <c r="J66" i="7" s="1"/>
  <c r="Q132" i="7"/>
  <c r="Q135" i="7"/>
  <c r="Q138" i="7"/>
  <c r="Q141" i="7"/>
  <c r="Q131" i="7" s="1"/>
  <c r="I66" i="7" s="1"/>
  <c r="Q143" i="7"/>
  <c r="Q145" i="7"/>
  <c r="Q147" i="7"/>
  <c r="Q149" i="7"/>
  <c r="Q151" i="7"/>
  <c r="Q153" i="7"/>
  <c r="Q155" i="7"/>
  <c r="Q157" i="7"/>
  <c r="X132" i="7"/>
  <c r="X135" i="7"/>
  <c r="X138" i="7"/>
  <c r="X141" i="7"/>
  <c r="X143" i="7"/>
  <c r="X145" i="7"/>
  <c r="X147" i="7"/>
  <c r="X149" i="7"/>
  <c r="X151" i="7"/>
  <c r="X153" i="7"/>
  <c r="X155" i="7"/>
  <c r="X157" i="7"/>
  <c r="V132" i="7"/>
  <c r="V135" i="7"/>
  <c r="V131" i="7" s="1"/>
  <c r="V138" i="7"/>
  <c r="V141" i="7"/>
  <c r="V143" i="7"/>
  <c r="V145" i="7"/>
  <c r="V147" i="7"/>
  <c r="V149" i="7"/>
  <c r="V151" i="7"/>
  <c r="V153" i="7"/>
  <c r="V155" i="7"/>
  <c r="V157" i="7"/>
  <c r="T132" i="7"/>
  <c r="T135" i="7"/>
  <c r="T138" i="7"/>
  <c r="T141" i="7"/>
  <c r="T143" i="7"/>
  <c r="T145" i="7"/>
  <c r="T147" i="7"/>
  <c r="T149" i="7"/>
  <c r="T151" i="7"/>
  <c r="T153" i="7"/>
  <c r="T155" i="7"/>
  <c r="T157" i="7"/>
  <c r="P132" i="7"/>
  <c r="BK132" i="7" s="1"/>
  <c r="P135" i="7"/>
  <c r="P138" i="7"/>
  <c r="BK138" i="7" s="1"/>
  <c r="P141" i="7"/>
  <c r="K141" i="7" s="1"/>
  <c r="BE141" i="7" s="1"/>
  <c r="P143" i="7"/>
  <c r="BK143" i="7" s="1"/>
  <c r="P145" i="7"/>
  <c r="K145" i="7" s="1"/>
  <c r="BK145" i="7"/>
  <c r="P147" i="7"/>
  <c r="P149" i="7"/>
  <c r="K149" i="7" s="1"/>
  <c r="BK149" i="7"/>
  <c r="P151" i="7"/>
  <c r="BK151" i="7" s="1"/>
  <c r="P153" i="7"/>
  <c r="P155" i="7"/>
  <c r="BK155" i="7" s="1"/>
  <c r="P157" i="7"/>
  <c r="K157" i="7" s="1"/>
  <c r="BE157" i="7" s="1"/>
  <c r="BK157" i="7"/>
  <c r="R125" i="7"/>
  <c r="R128" i="7"/>
  <c r="R124" i="7" s="1"/>
  <c r="Q125" i="7"/>
  <c r="Q128" i="7"/>
  <c r="Q124" i="7"/>
  <c r="I65" i="7" s="1"/>
  <c r="X125" i="7"/>
  <c r="X124" i="7" s="1"/>
  <c r="X128" i="7"/>
  <c r="V125" i="7"/>
  <c r="V128" i="7"/>
  <c r="T125" i="7"/>
  <c r="T128" i="7"/>
  <c r="T124" i="7"/>
  <c r="P125" i="7"/>
  <c r="BK125" i="7"/>
  <c r="P128" i="7"/>
  <c r="K128" i="7" s="1"/>
  <c r="BK128" i="7"/>
  <c r="R93" i="7"/>
  <c r="R95" i="7"/>
  <c r="R100" i="7"/>
  <c r="R105" i="7"/>
  <c r="R107" i="7"/>
  <c r="R109" i="7"/>
  <c r="R111" i="7"/>
  <c r="R113" i="7"/>
  <c r="R116" i="7"/>
  <c r="R119" i="7"/>
  <c r="R122" i="7"/>
  <c r="R92" i="7"/>
  <c r="J64" i="7" s="1"/>
  <c r="Q93" i="7"/>
  <c r="Q95" i="7"/>
  <c r="Q100" i="7"/>
  <c r="Q105" i="7"/>
  <c r="Q107" i="7"/>
  <c r="Q109" i="7"/>
  <c r="Q111" i="7"/>
  <c r="Q113" i="7"/>
  <c r="Q116" i="7"/>
  <c r="Q119" i="7"/>
  <c r="Q122" i="7"/>
  <c r="Q92" i="7"/>
  <c r="X93" i="7"/>
  <c r="X95" i="7"/>
  <c r="X100" i="7"/>
  <c r="X105" i="7"/>
  <c r="X107" i="7"/>
  <c r="X109" i="7"/>
  <c r="X111" i="7"/>
  <c r="X113" i="7"/>
  <c r="X116" i="7"/>
  <c r="X119" i="7"/>
  <c r="X122" i="7"/>
  <c r="X92" i="7"/>
  <c r="V93" i="7"/>
  <c r="V95" i="7"/>
  <c r="V100" i="7"/>
  <c r="V105" i="7"/>
  <c r="V107" i="7"/>
  <c r="V109" i="7"/>
  <c r="V111" i="7"/>
  <c r="V113" i="7"/>
  <c r="V116" i="7"/>
  <c r="V119" i="7"/>
  <c r="V122" i="7"/>
  <c r="V92" i="7"/>
  <c r="T93" i="7"/>
  <c r="T95" i="7"/>
  <c r="T100" i="7"/>
  <c r="T105" i="7"/>
  <c r="T107" i="7"/>
  <c r="T109" i="7"/>
  <c r="T111" i="7"/>
  <c r="T113" i="7"/>
  <c r="T116" i="7"/>
  <c r="T119" i="7"/>
  <c r="T122" i="7"/>
  <c r="T92" i="7"/>
  <c r="P93" i="7"/>
  <c r="K93" i="7" s="1"/>
  <c r="BK93" i="7"/>
  <c r="P95" i="7"/>
  <c r="BK95" i="7"/>
  <c r="P100" i="7"/>
  <c r="K100" i="7" s="1"/>
  <c r="BK100" i="7"/>
  <c r="P105" i="7"/>
  <c r="BK105" i="7"/>
  <c r="P107" i="7"/>
  <c r="K107" i="7" s="1"/>
  <c r="BK107" i="7"/>
  <c r="P109" i="7"/>
  <c r="BK109" i="7"/>
  <c r="P111" i="7"/>
  <c r="K111" i="7" s="1"/>
  <c r="BK111" i="7"/>
  <c r="P113" i="7"/>
  <c r="BK113" i="7"/>
  <c r="P116" i="7"/>
  <c r="K116" i="7" s="1"/>
  <c r="BK116" i="7"/>
  <c r="P119" i="7"/>
  <c r="BK119" i="7"/>
  <c r="P122" i="7"/>
  <c r="K122" i="7" s="1"/>
  <c r="BK122" i="7"/>
  <c r="R91" i="7"/>
  <c r="BI93" i="7"/>
  <c r="BI95" i="7"/>
  <c r="BI100" i="7"/>
  <c r="BI105" i="7"/>
  <c r="BI107" i="7"/>
  <c r="BI109" i="7"/>
  <c r="BI111" i="7"/>
  <c r="BI113" i="7"/>
  <c r="BI116" i="7"/>
  <c r="BI119" i="7"/>
  <c r="BI122" i="7"/>
  <c r="BI125" i="7"/>
  <c r="BI128" i="7"/>
  <c r="BI132" i="7"/>
  <c r="BI135" i="7"/>
  <c r="BI138" i="7"/>
  <c r="BI141" i="7"/>
  <c r="BI143" i="7"/>
  <c r="BI145" i="7"/>
  <c r="BI147" i="7"/>
  <c r="BI149" i="7"/>
  <c r="BI151" i="7"/>
  <c r="BI153" i="7"/>
  <c r="BI155" i="7"/>
  <c r="BI157" i="7"/>
  <c r="BI160" i="7"/>
  <c r="BI163" i="7"/>
  <c r="BI166" i="7"/>
  <c r="BI169" i="7"/>
  <c r="F38" i="7"/>
  <c r="BF59" i="1" s="1"/>
  <c r="BH93" i="7"/>
  <c r="BH95" i="7"/>
  <c r="BH100" i="7"/>
  <c r="BH105" i="7"/>
  <c r="BH107" i="7"/>
  <c r="BH109" i="7"/>
  <c r="BH111" i="7"/>
  <c r="BH113" i="7"/>
  <c r="BH116" i="7"/>
  <c r="BH119" i="7"/>
  <c r="BH122" i="7"/>
  <c r="BH125" i="7"/>
  <c r="BH128" i="7"/>
  <c r="BH132" i="7"/>
  <c r="BH135" i="7"/>
  <c r="BH138" i="7"/>
  <c r="BH141" i="7"/>
  <c r="BH143" i="7"/>
  <c r="BH145" i="7"/>
  <c r="BH147" i="7"/>
  <c r="BH149" i="7"/>
  <c r="BH151" i="7"/>
  <c r="BH153" i="7"/>
  <c r="BH155" i="7"/>
  <c r="BH157" i="7"/>
  <c r="BH160" i="7"/>
  <c r="BH163" i="7"/>
  <c r="BH166" i="7"/>
  <c r="BH169" i="7"/>
  <c r="BG93" i="7"/>
  <c r="BG95" i="7"/>
  <c r="BG100" i="7"/>
  <c r="BG105" i="7"/>
  <c r="BG107" i="7"/>
  <c r="BG109" i="7"/>
  <c r="BG111" i="7"/>
  <c r="BG113" i="7"/>
  <c r="BG116" i="7"/>
  <c r="BG119" i="7"/>
  <c r="BG122" i="7"/>
  <c r="BG125" i="7"/>
  <c r="BG128" i="7"/>
  <c r="BG132" i="7"/>
  <c r="BG135" i="7"/>
  <c r="BG138" i="7"/>
  <c r="BG141" i="7"/>
  <c r="BG143" i="7"/>
  <c r="BG145" i="7"/>
  <c r="BG147" i="7"/>
  <c r="BG149" i="7"/>
  <c r="BG151" i="7"/>
  <c r="BG153" i="7"/>
  <c r="BG155" i="7"/>
  <c r="BG157" i="7"/>
  <c r="BG160" i="7"/>
  <c r="BG163" i="7"/>
  <c r="BG166" i="7"/>
  <c r="BG169" i="7"/>
  <c r="BF93" i="7"/>
  <c r="BF95" i="7"/>
  <c r="BF100" i="7"/>
  <c r="BF105" i="7"/>
  <c r="BF107" i="7"/>
  <c r="BF109" i="7"/>
  <c r="BF111" i="7"/>
  <c r="BF113" i="7"/>
  <c r="BF116" i="7"/>
  <c r="BF119" i="7"/>
  <c r="BF122" i="7"/>
  <c r="BF125" i="7"/>
  <c r="BF128" i="7"/>
  <c r="BF132" i="7"/>
  <c r="BF135" i="7"/>
  <c r="BF138" i="7"/>
  <c r="BF141" i="7"/>
  <c r="BF143" i="7"/>
  <c r="BF145" i="7"/>
  <c r="BF147" i="7"/>
  <c r="BF149" i="7"/>
  <c r="BF151" i="7"/>
  <c r="BF153" i="7"/>
  <c r="BF155" i="7"/>
  <c r="BF157" i="7"/>
  <c r="BF160" i="7"/>
  <c r="BF163" i="7"/>
  <c r="BF166" i="7"/>
  <c r="BF169" i="7"/>
  <c r="BE93" i="7"/>
  <c r="K95" i="7"/>
  <c r="BE95" i="7"/>
  <c r="BE100" i="7"/>
  <c r="K105" i="7"/>
  <c r="BE105" i="7"/>
  <c r="BE107" i="7"/>
  <c r="K109" i="7"/>
  <c r="BE109" i="7" s="1"/>
  <c r="BE111" i="7"/>
  <c r="K113" i="7"/>
  <c r="BE113" i="7" s="1"/>
  <c r="BE116" i="7"/>
  <c r="K119" i="7"/>
  <c r="BE119" i="7"/>
  <c r="BE122" i="7"/>
  <c r="K125" i="7"/>
  <c r="BE125" i="7"/>
  <c r="BE128" i="7"/>
  <c r="K132" i="7"/>
  <c r="BE132" i="7" s="1"/>
  <c r="K138" i="7"/>
  <c r="BE138" i="7" s="1"/>
  <c r="K143" i="7"/>
  <c r="BE143" i="7"/>
  <c r="BE145" i="7"/>
  <c r="BE149" i="7"/>
  <c r="K151" i="7"/>
  <c r="BE151" i="7" s="1"/>
  <c r="K155" i="7"/>
  <c r="BE155" i="7"/>
  <c r="K163" i="7"/>
  <c r="BE163" i="7"/>
  <c r="BE169" i="7"/>
  <c r="BA59" i="1"/>
  <c r="AZ59" i="1"/>
  <c r="J68" i="7"/>
  <c r="J65" i="7"/>
  <c r="E20" i="7"/>
  <c r="J86" i="7"/>
  <c r="F86" i="7"/>
  <c r="J14" i="7"/>
  <c r="F84" i="7"/>
  <c r="E82" i="7"/>
  <c r="E7" i="7"/>
  <c r="J57" i="7"/>
  <c r="F57" i="7"/>
  <c r="F55" i="7"/>
  <c r="E53" i="7"/>
  <c r="J20" i="7"/>
  <c r="J19" i="7"/>
  <c r="R251" i="6"/>
  <c r="R250" i="6"/>
  <c r="J70" i="6" s="1"/>
  <c r="Q251" i="6"/>
  <c r="Q250" i="6"/>
  <c r="I70" i="6" s="1"/>
  <c r="X251" i="6"/>
  <c r="X250" i="6"/>
  <c r="V251" i="6"/>
  <c r="V250" i="6"/>
  <c r="T251" i="6"/>
  <c r="T250" i="6"/>
  <c r="P251" i="6"/>
  <c r="BK251" i="6"/>
  <c r="BK250" i="6"/>
  <c r="K250" i="6"/>
  <c r="K70" i="6" s="1"/>
  <c r="R242" i="6"/>
  <c r="R245" i="6"/>
  <c r="R248" i="6"/>
  <c r="R241" i="6"/>
  <c r="J69" i="6" s="1"/>
  <c r="Q242" i="6"/>
  <c r="Q245" i="6"/>
  <c r="Q248" i="6"/>
  <c r="Q241" i="6"/>
  <c r="I69" i="6" s="1"/>
  <c r="X242" i="6"/>
  <c r="X245" i="6"/>
  <c r="X248" i="6"/>
  <c r="X241" i="6"/>
  <c r="V242" i="6"/>
  <c r="V245" i="6"/>
  <c r="V248" i="6"/>
  <c r="V241" i="6"/>
  <c r="T242" i="6"/>
  <c r="T245" i="6"/>
  <c r="T248" i="6"/>
  <c r="T241" i="6"/>
  <c r="P242" i="6"/>
  <c r="BK242" i="6"/>
  <c r="P245" i="6"/>
  <c r="BK245" i="6"/>
  <c r="BK241" i="6" s="1"/>
  <c r="P248" i="6"/>
  <c r="BK248" i="6"/>
  <c r="K241" i="6"/>
  <c r="K69" i="6" s="1"/>
  <c r="R212" i="6"/>
  <c r="R214" i="6"/>
  <c r="R216" i="6"/>
  <c r="R219" i="6"/>
  <c r="R221" i="6"/>
  <c r="R223" i="6"/>
  <c r="R225" i="6"/>
  <c r="R227" i="6"/>
  <c r="R229" i="6"/>
  <c r="R231" i="6"/>
  <c r="R233" i="6"/>
  <c r="R235" i="6"/>
  <c r="R237" i="6"/>
  <c r="R239" i="6"/>
  <c r="Q212" i="6"/>
  <c r="Q214" i="6"/>
  <c r="Q216" i="6"/>
  <c r="Q219" i="6"/>
  <c r="Q221" i="6"/>
  <c r="Q223" i="6"/>
  <c r="Q225" i="6"/>
  <c r="Q227" i="6"/>
  <c r="Q229" i="6"/>
  <c r="Q231" i="6"/>
  <c r="Q233" i="6"/>
  <c r="Q235" i="6"/>
  <c r="Q237" i="6"/>
  <c r="Q239" i="6"/>
  <c r="X212" i="6"/>
  <c r="X214" i="6"/>
  <c r="X216" i="6"/>
  <c r="X219" i="6"/>
  <c r="X221" i="6"/>
  <c r="X223" i="6"/>
  <c r="X225" i="6"/>
  <c r="X227" i="6"/>
  <c r="X229" i="6"/>
  <c r="X231" i="6"/>
  <c r="X233" i="6"/>
  <c r="X235" i="6"/>
  <c r="X237" i="6"/>
  <c r="X239" i="6"/>
  <c r="V212" i="6"/>
  <c r="V214" i="6"/>
  <c r="V216" i="6"/>
  <c r="V219" i="6"/>
  <c r="V221" i="6"/>
  <c r="V223" i="6"/>
  <c r="V225" i="6"/>
  <c r="V227" i="6"/>
  <c r="V229" i="6"/>
  <c r="V231" i="6"/>
  <c r="V233" i="6"/>
  <c r="V235" i="6"/>
  <c r="V237" i="6"/>
  <c r="V239" i="6"/>
  <c r="V211" i="6"/>
  <c r="T212" i="6"/>
  <c r="T214" i="6"/>
  <c r="T216" i="6"/>
  <c r="T219" i="6"/>
  <c r="T211" i="6" s="1"/>
  <c r="T221" i="6"/>
  <c r="T223" i="6"/>
  <c r="T225" i="6"/>
  <c r="T227" i="6"/>
  <c r="T229" i="6"/>
  <c r="T231" i="6"/>
  <c r="T233" i="6"/>
  <c r="T235" i="6"/>
  <c r="T237" i="6"/>
  <c r="T239" i="6"/>
  <c r="P212" i="6"/>
  <c r="P214" i="6"/>
  <c r="BK214" i="6"/>
  <c r="P216" i="6"/>
  <c r="P219" i="6"/>
  <c r="BK219" i="6"/>
  <c r="P221" i="6"/>
  <c r="P223" i="6"/>
  <c r="BK223" i="6"/>
  <c r="P225" i="6"/>
  <c r="P227" i="6"/>
  <c r="BK227" i="6"/>
  <c r="P229" i="6"/>
  <c r="P231" i="6"/>
  <c r="BK231" i="6"/>
  <c r="P233" i="6"/>
  <c r="P235" i="6"/>
  <c r="BK235" i="6"/>
  <c r="P237" i="6"/>
  <c r="P239" i="6"/>
  <c r="BK239" i="6"/>
  <c r="R201" i="6"/>
  <c r="R203" i="6"/>
  <c r="R205" i="6"/>
  <c r="R200" i="6" s="1"/>
  <c r="J67" i="6" s="1"/>
  <c r="R207" i="6"/>
  <c r="R209" i="6"/>
  <c r="Q201" i="6"/>
  <c r="Q203" i="6"/>
  <c r="Q205" i="6"/>
  <c r="Q207" i="6"/>
  <c r="Q209" i="6"/>
  <c r="X201" i="6"/>
  <c r="X203" i="6"/>
  <c r="X205" i="6"/>
  <c r="X207" i="6"/>
  <c r="X209" i="6"/>
  <c r="X200" i="6"/>
  <c r="V201" i="6"/>
  <c r="V203" i="6"/>
  <c r="V205" i="6"/>
  <c r="V207" i="6"/>
  <c r="V209" i="6"/>
  <c r="T201" i="6"/>
  <c r="T203" i="6"/>
  <c r="T205" i="6"/>
  <c r="T200" i="6" s="1"/>
  <c r="T207" i="6"/>
  <c r="T209" i="6"/>
  <c r="P201" i="6"/>
  <c r="P203" i="6"/>
  <c r="K203" i="6" s="1"/>
  <c r="BK203" i="6"/>
  <c r="P205" i="6"/>
  <c r="BK205" i="6" s="1"/>
  <c r="P207" i="6"/>
  <c r="K207" i="6" s="1"/>
  <c r="BK207" i="6"/>
  <c r="P209" i="6"/>
  <c r="BK209" i="6" s="1"/>
  <c r="R178" i="6"/>
  <c r="R180" i="6"/>
  <c r="R183" i="6"/>
  <c r="R185" i="6"/>
  <c r="R187" i="6"/>
  <c r="R189" i="6"/>
  <c r="R191" i="6"/>
  <c r="R194" i="6"/>
  <c r="R196" i="6"/>
  <c r="R198" i="6"/>
  <c r="Q178" i="6"/>
  <c r="Q180" i="6"/>
  <c r="Q183" i="6"/>
  <c r="Q185" i="6"/>
  <c r="Q187" i="6"/>
  <c r="Q189" i="6"/>
  <c r="Q191" i="6"/>
  <c r="Q194" i="6"/>
  <c r="Q196" i="6"/>
  <c r="Q198" i="6"/>
  <c r="X178" i="6"/>
  <c r="X180" i="6"/>
  <c r="X183" i="6"/>
  <c r="X185" i="6"/>
  <c r="X187" i="6"/>
  <c r="X189" i="6"/>
  <c r="X191" i="6"/>
  <c r="X194" i="6"/>
  <c r="X196" i="6"/>
  <c r="X198" i="6"/>
  <c r="X177" i="6"/>
  <c r="V178" i="6"/>
  <c r="V180" i="6"/>
  <c r="V183" i="6"/>
  <c r="V185" i="6"/>
  <c r="V177" i="6" s="1"/>
  <c r="V187" i="6"/>
  <c r="V189" i="6"/>
  <c r="V191" i="6"/>
  <c r="V194" i="6"/>
  <c r="V196" i="6"/>
  <c r="V198" i="6"/>
  <c r="T178" i="6"/>
  <c r="T180" i="6"/>
  <c r="T183" i="6"/>
  <c r="T185" i="6"/>
  <c r="T187" i="6"/>
  <c r="T189" i="6"/>
  <c r="T191" i="6"/>
  <c r="T194" i="6"/>
  <c r="T196" i="6"/>
  <c r="T198" i="6"/>
  <c r="P178" i="6"/>
  <c r="P180" i="6"/>
  <c r="BK180" i="6"/>
  <c r="P183" i="6"/>
  <c r="P185" i="6"/>
  <c r="BK185" i="6"/>
  <c r="P187" i="6"/>
  <c r="P189" i="6"/>
  <c r="BK189" i="6"/>
  <c r="P191" i="6"/>
  <c r="P194" i="6"/>
  <c r="BK194" i="6"/>
  <c r="P196" i="6"/>
  <c r="P198" i="6"/>
  <c r="BK198" i="6"/>
  <c r="R175" i="6"/>
  <c r="R174" i="6"/>
  <c r="Q175" i="6"/>
  <c r="Q174" i="6" s="1"/>
  <c r="I65" i="6" s="1"/>
  <c r="X175" i="6"/>
  <c r="X174" i="6"/>
  <c r="V175" i="6"/>
  <c r="V174" i="6" s="1"/>
  <c r="T175" i="6"/>
  <c r="T174" i="6"/>
  <c r="P175" i="6"/>
  <c r="R95" i="6"/>
  <c r="R94" i="6" s="1"/>
  <c r="R100" i="6"/>
  <c r="R103" i="6"/>
  <c r="R106" i="6"/>
  <c r="R118" i="6"/>
  <c r="R121" i="6"/>
  <c r="R124" i="6"/>
  <c r="R126" i="6"/>
  <c r="R128" i="6"/>
  <c r="R130" i="6"/>
  <c r="R136" i="6"/>
  <c r="R139" i="6"/>
  <c r="R141" i="6"/>
  <c r="R143" i="6"/>
  <c r="R150" i="6"/>
  <c r="R154" i="6"/>
  <c r="R156" i="6"/>
  <c r="R161" i="6"/>
  <c r="R163" i="6"/>
  <c r="R166" i="6"/>
  <c r="R169" i="6"/>
  <c r="Q95" i="6"/>
  <c r="Q100" i="6"/>
  <c r="Q103" i="6"/>
  <c r="Q106" i="6"/>
  <c r="Q118" i="6"/>
  <c r="Q121" i="6"/>
  <c r="Q124" i="6"/>
  <c r="Q126" i="6"/>
  <c r="Q128" i="6"/>
  <c r="Q130" i="6"/>
  <c r="Q136" i="6"/>
  <c r="Q139" i="6"/>
  <c r="Q141" i="6"/>
  <c r="Q143" i="6"/>
  <c r="Q150" i="6"/>
  <c r="Q154" i="6"/>
  <c r="Q156" i="6"/>
  <c r="Q161" i="6"/>
  <c r="Q163" i="6"/>
  <c r="Q166" i="6"/>
  <c r="Q169" i="6"/>
  <c r="X95" i="6"/>
  <c r="X100" i="6"/>
  <c r="X103" i="6"/>
  <c r="X106" i="6"/>
  <c r="X118" i="6"/>
  <c r="X121" i="6"/>
  <c r="X124" i="6"/>
  <c r="X126" i="6"/>
  <c r="X128" i="6"/>
  <c r="X130" i="6"/>
  <c r="X136" i="6"/>
  <c r="X139" i="6"/>
  <c r="X141" i="6"/>
  <c r="X143" i="6"/>
  <c r="X150" i="6"/>
  <c r="X154" i="6"/>
  <c r="X156" i="6"/>
  <c r="X161" i="6"/>
  <c r="X163" i="6"/>
  <c r="X166" i="6"/>
  <c r="X169" i="6"/>
  <c r="X94" i="6"/>
  <c r="V95" i="6"/>
  <c r="V100" i="6"/>
  <c r="V103" i="6"/>
  <c r="V106" i="6"/>
  <c r="V118" i="6"/>
  <c r="V121" i="6"/>
  <c r="V124" i="6"/>
  <c r="V126" i="6"/>
  <c r="V128" i="6"/>
  <c r="V130" i="6"/>
  <c r="V136" i="6"/>
  <c r="V139" i="6"/>
  <c r="V141" i="6"/>
  <c r="V143" i="6"/>
  <c r="V150" i="6"/>
  <c r="V154" i="6"/>
  <c r="V156" i="6"/>
  <c r="V161" i="6"/>
  <c r="V163" i="6"/>
  <c r="V166" i="6"/>
  <c r="V169" i="6"/>
  <c r="T95" i="6"/>
  <c r="T100" i="6"/>
  <c r="T103" i="6"/>
  <c r="T106" i="6"/>
  <c r="T118" i="6"/>
  <c r="T121" i="6"/>
  <c r="T124" i="6"/>
  <c r="T126" i="6"/>
  <c r="T128" i="6"/>
  <c r="T130" i="6"/>
  <c r="T136" i="6"/>
  <c r="T139" i="6"/>
  <c r="T141" i="6"/>
  <c r="T143" i="6"/>
  <c r="T150" i="6"/>
  <c r="T154" i="6"/>
  <c r="T156" i="6"/>
  <c r="T161" i="6"/>
  <c r="T163" i="6"/>
  <c r="T166" i="6"/>
  <c r="T169" i="6"/>
  <c r="P95" i="6"/>
  <c r="BK95" i="6"/>
  <c r="P100" i="6"/>
  <c r="P103" i="6"/>
  <c r="BK103" i="6"/>
  <c r="P106" i="6"/>
  <c r="P118" i="6"/>
  <c r="BK118" i="6"/>
  <c r="P121" i="6"/>
  <c r="P124" i="6"/>
  <c r="BK124" i="6"/>
  <c r="P126" i="6"/>
  <c r="P128" i="6"/>
  <c r="BK128" i="6"/>
  <c r="P130" i="6"/>
  <c r="P136" i="6"/>
  <c r="BK136" i="6"/>
  <c r="P139" i="6"/>
  <c r="P141" i="6"/>
  <c r="BK141" i="6"/>
  <c r="P143" i="6"/>
  <c r="P150" i="6"/>
  <c r="BK150" i="6"/>
  <c r="P154" i="6"/>
  <c r="P156" i="6"/>
  <c r="BK156" i="6"/>
  <c r="P161" i="6"/>
  <c r="P163" i="6"/>
  <c r="BK163" i="6"/>
  <c r="P166" i="6"/>
  <c r="P169" i="6"/>
  <c r="BK169" i="6"/>
  <c r="BI95" i="6"/>
  <c r="BI100" i="6"/>
  <c r="BI103" i="6"/>
  <c r="BI106" i="6"/>
  <c r="BI118" i="6"/>
  <c r="BI121" i="6"/>
  <c r="BI124" i="6"/>
  <c r="BI126" i="6"/>
  <c r="BI128" i="6"/>
  <c r="BI130" i="6"/>
  <c r="BI136" i="6"/>
  <c r="BI139" i="6"/>
  <c r="BI141" i="6"/>
  <c r="BI143" i="6"/>
  <c r="BI150" i="6"/>
  <c r="BI154" i="6"/>
  <c r="BI156" i="6"/>
  <c r="BI161" i="6"/>
  <c r="BI163" i="6"/>
  <c r="BI166" i="6"/>
  <c r="BI169" i="6"/>
  <c r="BI175" i="6"/>
  <c r="BI178" i="6"/>
  <c r="BI180" i="6"/>
  <c r="BI183" i="6"/>
  <c r="BI185" i="6"/>
  <c r="BI187" i="6"/>
  <c r="BI189" i="6"/>
  <c r="BI191" i="6"/>
  <c r="BI194" i="6"/>
  <c r="BI196" i="6"/>
  <c r="BI198" i="6"/>
  <c r="BI201" i="6"/>
  <c r="BI203" i="6"/>
  <c r="BI205" i="6"/>
  <c r="BI207" i="6"/>
  <c r="BI209" i="6"/>
  <c r="BI212" i="6"/>
  <c r="BI214" i="6"/>
  <c r="BI216" i="6"/>
  <c r="BI219" i="6"/>
  <c r="BI221" i="6"/>
  <c r="BI223" i="6"/>
  <c r="BI225" i="6"/>
  <c r="BI227" i="6"/>
  <c r="BI229" i="6"/>
  <c r="BI231" i="6"/>
  <c r="BI233" i="6"/>
  <c r="BI235" i="6"/>
  <c r="BI237" i="6"/>
  <c r="BI239" i="6"/>
  <c r="BI242" i="6"/>
  <c r="BI245" i="6"/>
  <c r="BI248" i="6"/>
  <c r="BI251" i="6"/>
  <c r="BH95" i="6"/>
  <c r="BH100" i="6"/>
  <c r="BH103" i="6"/>
  <c r="BH106" i="6"/>
  <c r="BH118" i="6"/>
  <c r="BH121" i="6"/>
  <c r="BH124" i="6"/>
  <c r="BH126" i="6"/>
  <c r="BH128" i="6"/>
  <c r="BH130" i="6"/>
  <c r="BH136" i="6"/>
  <c r="BH139" i="6"/>
  <c r="BH141" i="6"/>
  <c r="BH143" i="6"/>
  <c r="BH150" i="6"/>
  <c r="BH154" i="6"/>
  <c r="BH156" i="6"/>
  <c r="BH161" i="6"/>
  <c r="BH163" i="6"/>
  <c r="BH166" i="6"/>
  <c r="BH169" i="6"/>
  <c r="BH175" i="6"/>
  <c r="BH178" i="6"/>
  <c r="BH180" i="6"/>
  <c r="BH183" i="6"/>
  <c r="BH185" i="6"/>
  <c r="BH187" i="6"/>
  <c r="BH189" i="6"/>
  <c r="BH191" i="6"/>
  <c r="BH194" i="6"/>
  <c r="BH196" i="6"/>
  <c r="BH198" i="6"/>
  <c r="BH201" i="6"/>
  <c r="BH203" i="6"/>
  <c r="BH205" i="6"/>
  <c r="BH207" i="6"/>
  <c r="BH209" i="6"/>
  <c r="BH212" i="6"/>
  <c r="BH214" i="6"/>
  <c r="BH216" i="6"/>
  <c r="BH219" i="6"/>
  <c r="BH221" i="6"/>
  <c r="BH223" i="6"/>
  <c r="BH225" i="6"/>
  <c r="BH227" i="6"/>
  <c r="BH229" i="6"/>
  <c r="BH231" i="6"/>
  <c r="BH233" i="6"/>
  <c r="BH235" i="6"/>
  <c r="BH237" i="6"/>
  <c r="BH239" i="6"/>
  <c r="BH242" i="6"/>
  <c r="BH245" i="6"/>
  <c r="BH248" i="6"/>
  <c r="BH251" i="6"/>
  <c r="BG95" i="6"/>
  <c r="BG100" i="6"/>
  <c r="BG103" i="6"/>
  <c r="BG106" i="6"/>
  <c r="BG118" i="6"/>
  <c r="BG121" i="6"/>
  <c r="BG124" i="6"/>
  <c r="BG126" i="6"/>
  <c r="BG128" i="6"/>
  <c r="BG130" i="6"/>
  <c r="BG136" i="6"/>
  <c r="BG139" i="6"/>
  <c r="BG141" i="6"/>
  <c r="BG143" i="6"/>
  <c r="BG150" i="6"/>
  <c r="BG154" i="6"/>
  <c r="BG156" i="6"/>
  <c r="BG161" i="6"/>
  <c r="BG163" i="6"/>
  <c r="BG166" i="6"/>
  <c r="BG169" i="6"/>
  <c r="BG175" i="6"/>
  <c r="BG178" i="6"/>
  <c r="BG180" i="6"/>
  <c r="BG183" i="6"/>
  <c r="BG185" i="6"/>
  <c r="BG187" i="6"/>
  <c r="BG189" i="6"/>
  <c r="BG191" i="6"/>
  <c r="BG194" i="6"/>
  <c r="BG196" i="6"/>
  <c r="BG198" i="6"/>
  <c r="BG201" i="6"/>
  <c r="BG203" i="6"/>
  <c r="BG205" i="6"/>
  <c r="BG207" i="6"/>
  <c r="BG209" i="6"/>
  <c r="BG212" i="6"/>
  <c r="BG214" i="6"/>
  <c r="BG216" i="6"/>
  <c r="BG219" i="6"/>
  <c r="BG221" i="6"/>
  <c r="BG223" i="6"/>
  <c r="BG225" i="6"/>
  <c r="BG227" i="6"/>
  <c r="BG229" i="6"/>
  <c r="BG231" i="6"/>
  <c r="BG233" i="6"/>
  <c r="BG235" i="6"/>
  <c r="BG237" i="6"/>
  <c r="BG239" i="6"/>
  <c r="BG242" i="6"/>
  <c r="BG245" i="6"/>
  <c r="BG248" i="6"/>
  <c r="BG251" i="6"/>
  <c r="F36" i="6"/>
  <c r="BD57" i="1" s="1"/>
  <c r="BF95" i="6"/>
  <c r="BF100" i="6"/>
  <c r="BF103" i="6"/>
  <c r="BF106" i="6"/>
  <c r="BF118" i="6"/>
  <c r="BF121" i="6"/>
  <c r="BF124" i="6"/>
  <c r="BF126" i="6"/>
  <c r="BF128" i="6"/>
  <c r="BF130" i="6"/>
  <c r="BF136" i="6"/>
  <c r="BF139" i="6"/>
  <c r="BF141" i="6"/>
  <c r="BF143" i="6"/>
  <c r="BF150" i="6"/>
  <c r="BF154" i="6"/>
  <c r="BF156" i="6"/>
  <c r="BF161" i="6"/>
  <c r="BF163" i="6"/>
  <c r="BF166" i="6"/>
  <c r="BF169" i="6"/>
  <c r="BF175" i="6"/>
  <c r="BF178" i="6"/>
  <c r="BF180" i="6"/>
  <c r="BF183" i="6"/>
  <c r="BF185" i="6"/>
  <c r="BF187" i="6"/>
  <c r="BF189" i="6"/>
  <c r="BF191" i="6"/>
  <c r="BF194" i="6"/>
  <c r="BF196" i="6"/>
  <c r="BF198" i="6"/>
  <c r="BF201" i="6"/>
  <c r="BF203" i="6"/>
  <c r="BF205" i="6"/>
  <c r="BF207" i="6"/>
  <c r="BF209" i="6"/>
  <c r="BF212" i="6"/>
  <c r="BF214" i="6"/>
  <c r="BF216" i="6"/>
  <c r="BF219" i="6"/>
  <c r="BF221" i="6"/>
  <c r="BF223" i="6"/>
  <c r="BF225" i="6"/>
  <c r="BF227" i="6"/>
  <c r="BF229" i="6"/>
  <c r="BF231" i="6"/>
  <c r="BF233" i="6"/>
  <c r="BF235" i="6"/>
  <c r="BF237" i="6"/>
  <c r="BF239" i="6"/>
  <c r="BF242" i="6"/>
  <c r="BF245" i="6"/>
  <c r="BF248" i="6"/>
  <c r="BF251" i="6"/>
  <c r="K95" i="6"/>
  <c r="BE95" i="6" s="1"/>
  <c r="K103" i="6"/>
  <c r="BE103" i="6"/>
  <c r="K118" i="6"/>
  <c r="BE118" i="6" s="1"/>
  <c r="K124" i="6"/>
  <c r="BE124" i="6"/>
  <c r="K128" i="6"/>
  <c r="BE128" i="6" s="1"/>
  <c r="K136" i="6"/>
  <c r="BE136" i="6"/>
  <c r="K141" i="6"/>
  <c r="BE141" i="6" s="1"/>
  <c r="K150" i="6"/>
  <c r="BE150" i="6"/>
  <c r="K156" i="6"/>
  <c r="BE156" i="6"/>
  <c r="K163" i="6"/>
  <c r="BE163" i="6"/>
  <c r="K169" i="6"/>
  <c r="BE169" i="6" s="1"/>
  <c r="K180" i="6"/>
  <c r="BE180" i="6"/>
  <c r="K185" i="6"/>
  <c r="BE185" i="6"/>
  <c r="K189" i="6"/>
  <c r="BE189" i="6"/>
  <c r="K194" i="6"/>
  <c r="BE194" i="6"/>
  <c r="K198" i="6"/>
  <c r="BE198" i="6"/>
  <c r="BE203" i="6"/>
  <c r="K205" i="6"/>
  <c r="BE205" i="6"/>
  <c r="BE207" i="6"/>
  <c r="K209" i="6"/>
  <c r="BE209" i="6"/>
  <c r="K214" i="6"/>
  <c r="BE214" i="6" s="1"/>
  <c r="K219" i="6"/>
  <c r="BE219" i="6"/>
  <c r="K223" i="6"/>
  <c r="BE223" i="6"/>
  <c r="K227" i="6"/>
  <c r="BE227" i="6"/>
  <c r="K231" i="6"/>
  <c r="BE231" i="6" s="1"/>
  <c r="K235" i="6"/>
  <c r="BE235" i="6"/>
  <c r="K239" i="6"/>
  <c r="BE239" i="6"/>
  <c r="K242" i="6"/>
  <c r="BE242" i="6"/>
  <c r="K245" i="6"/>
  <c r="BE245" i="6"/>
  <c r="K248" i="6"/>
  <c r="BE248" i="6"/>
  <c r="K251" i="6"/>
  <c r="BE251" i="6"/>
  <c r="BA57" i="1"/>
  <c r="AZ57" i="1"/>
  <c r="J65" i="6"/>
  <c r="E20" i="6"/>
  <c r="F58" i="6" s="1"/>
  <c r="F89" i="6"/>
  <c r="J88" i="6"/>
  <c r="F88" i="6"/>
  <c r="J14" i="6"/>
  <c r="J86" i="6"/>
  <c r="F86" i="6"/>
  <c r="E84" i="6"/>
  <c r="E7" i="6"/>
  <c r="E49" i="6" s="1"/>
  <c r="E80" i="6"/>
  <c r="J57" i="6"/>
  <c r="F57" i="6"/>
  <c r="J55" i="6"/>
  <c r="F55" i="6"/>
  <c r="E53" i="6"/>
  <c r="J20" i="6"/>
  <c r="J19" i="6"/>
  <c r="R196" i="5"/>
  <c r="R195" i="5"/>
  <c r="Q196" i="5"/>
  <c r="Q195" i="5"/>
  <c r="I67" i="5" s="1"/>
  <c r="X196" i="5"/>
  <c r="X195" i="5"/>
  <c r="V196" i="5"/>
  <c r="V195" i="5"/>
  <c r="T196" i="5"/>
  <c r="T195" i="5"/>
  <c r="P196" i="5"/>
  <c r="BK196" i="5"/>
  <c r="BK195" i="5"/>
  <c r="K195" i="5"/>
  <c r="R139" i="5"/>
  <c r="R143" i="5"/>
  <c r="R147" i="5"/>
  <c r="R138" i="5" s="1"/>
  <c r="J66" i="5" s="1"/>
  <c r="R149" i="5"/>
  <c r="R151" i="5"/>
  <c r="R157" i="5"/>
  <c r="R159" i="5"/>
  <c r="R161" i="5"/>
  <c r="R163" i="5"/>
  <c r="R165" i="5"/>
  <c r="R167" i="5"/>
  <c r="R170" i="5"/>
  <c r="R173" i="5"/>
  <c r="R176" i="5"/>
  <c r="R178" i="5"/>
  <c r="R181" i="5"/>
  <c r="R183" i="5"/>
  <c r="R186" i="5"/>
  <c r="R189" i="5"/>
  <c r="R191" i="5"/>
  <c r="R193" i="5"/>
  <c r="Q139" i="5"/>
  <c r="Q143" i="5"/>
  <c r="Q147" i="5"/>
  <c r="Q149" i="5"/>
  <c r="Q151" i="5"/>
  <c r="Q157" i="5"/>
  <c r="Q159" i="5"/>
  <c r="Q161" i="5"/>
  <c r="Q163" i="5"/>
  <c r="Q165" i="5"/>
  <c r="Q167" i="5"/>
  <c r="Q170" i="5"/>
  <c r="Q173" i="5"/>
  <c r="Q176" i="5"/>
  <c r="Q178" i="5"/>
  <c r="Q181" i="5"/>
  <c r="Q183" i="5"/>
  <c r="Q186" i="5"/>
  <c r="Q189" i="5"/>
  <c r="Q191" i="5"/>
  <c r="Q193" i="5"/>
  <c r="Q138" i="5"/>
  <c r="X139" i="5"/>
  <c r="X143" i="5"/>
  <c r="X147" i="5"/>
  <c r="X138" i="5" s="1"/>
  <c r="X149" i="5"/>
  <c r="X151" i="5"/>
  <c r="X157" i="5"/>
  <c r="X159" i="5"/>
  <c r="X161" i="5"/>
  <c r="X163" i="5"/>
  <c r="X165" i="5"/>
  <c r="X167" i="5"/>
  <c r="X170" i="5"/>
  <c r="X173" i="5"/>
  <c r="X176" i="5"/>
  <c r="X178" i="5"/>
  <c r="X181" i="5"/>
  <c r="X183" i="5"/>
  <c r="X186" i="5"/>
  <c r="X189" i="5"/>
  <c r="X191" i="5"/>
  <c r="X193" i="5"/>
  <c r="V139" i="5"/>
  <c r="V143" i="5"/>
  <c r="V147" i="5"/>
  <c r="V149" i="5"/>
  <c r="V151" i="5"/>
  <c r="V157" i="5"/>
  <c r="V159" i="5"/>
  <c r="V161" i="5"/>
  <c r="V163" i="5"/>
  <c r="V165" i="5"/>
  <c r="V167" i="5"/>
  <c r="V170" i="5"/>
  <c r="V173" i="5"/>
  <c r="V176" i="5"/>
  <c r="V178" i="5"/>
  <c r="V181" i="5"/>
  <c r="V183" i="5"/>
  <c r="V186" i="5"/>
  <c r="V189" i="5"/>
  <c r="V191" i="5"/>
  <c r="V193" i="5"/>
  <c r="V138" i="5"/>
  <c r="T139" i="5"/>
  <c r="T143" i="5"/>
  <c r="T147" i="5"/>
  <c r="T138" i="5" s="1"/>
  <c r="T149" i="5"/>
  <c r="T151" i="5"/>
  <c r="T157" i="5"/>
  <c r="T159" i="5"/>
  <c r="T161" i="5"/>
  <c r="T163" i="5"/>
  <c r="T165" i="5"/>
  <c r="T167" i="5"/>
  <c r="T170" i="5"/>
  <c r="T173" i="5"/>
  <c r="T176" i="5"/>
  <c r="T178" i="5"/>
  <c r="T181" i="5"/>
  <c r="T183" i="5"/>
  <c r="T186" i="5"/>
  <c r="T189" i="5"/>
  <c r="T191" i="5"/>
  <c r="T193" i="5"/>
  <c r="P139" i="5"/>
  <c r="K139" i="5" s="1"/>
  <c r="BK139" i="5"/>
  <c r="P143" i="5"/>
  <c r="BK143" i="5"/>
  <c r="P147" i="5"/>
  <c r="K147" i="5" s="1"/>
  <c r="BK147" i="5"/>
  <c r="P149" i="5"/>
  <c r="BK149" i="5"/>
  <c r="P151" i="5"/>
  <c r="K151" i="5" s="1"/>
  <c r="BK151" i="5"/>
  <c r="P157" i="5"/>
  <c r="BK157" i="5"/>
  <c r="P159" i="5"/>
  <c r="K159" i="5" s="1"/>
  <c r="BK159" i="5"/>
  <c r="P161" i="5"/>
  <c r="BK161" i="5"/>
  <c r="P163" i="5"/>
  <c r="K163" i="5" s="1"/>
  <c r="BK163" i="5"/>
  <c r="P165" i="5"/>
  <c r="BK165" i="5"/>
  <c r="P167" i="5"/>
  <c r="K167" i="5" s="1"/>
  <c r="BK167" i="5"/>
  <c r="P170" i="5"/>
  <c r="BK170" i="5"/>
  <c r="P173" i="5"/>
  <c r="K173" i="5" s="1"/>
  <c r="BK173" i="5"/>
  <c r="P176" i="5"/>
  <c r="BK176" i="5"/>
  <c r="P178" i="5"/>
  <c r="K178" i="5" s="1"/>
  <c r="BK178" i="5"/>
  <c r="P181" i="5"/>
  <c r="BK181" i="5"/>
  <c r="P183" i="5"/>
  <c r="K183" i="5" s="1"/>
  <c r="BK183" i="5"/>
  <c r="P186" i="5"/>
  <c r="BK186" i="5"/>
  <c r="P189" i="5"/>
  <c r="K189" i="5" s="1"/>
  <c r="BK189" i="5"/>
  <c r="P191" i="5"/>
  <c r="BK191" i="5"/>
  <c r="P193" i="5"/>
  <c r="K193" i="5" s="1"/>
  <c r="BK193" i="5"/>
  <c r="R132" i="5"/>
  <c r="R135" i="5"/>
  <c r="Q132" i="5"/>
  <c r="Q135" i="5"/>
  <c r="X132" i="5"/>
  <c r="X135" i="5"/>
  <c r="X131" i="5"/>
  <c r="V132" i="5"/>
  <c r="V135" i="5"/>
  <c r="V131" i="5"/>
  <c r="T132" i="5"/>
  <c r="T131" i="5" s="1"/>
  <c r="T135" i="5"/>
  <c r="P132" i="5"/>
  <c r="K132" i="5" s="1"/>
  <c r="BK132" i="5"/>
  <c r="P135" i="5"/>
  <c r="R92" i="5"/>
  <c r="R95" i="5"/>
  <c r="R98" i="5"/>
  <c r="R101" i="5"/>
  <c r="R104" i="5"/>
  <c r="R107" i="5"/>
  <c r="R109" i="5"/>
  <c r="R111" i="5"/>
  <c r="R117" i="5"/>
  <c r="R120" i="5"/>
  <c r="R122" i="5"/>
  <c r="R124" i="5"/>
  <c r="R91" i="5"/>
  <c r="J64" i="5" s="1"/>
  <c r="Q92" i="5"/>
  <c r="Q95" i="5"/>
  <c r="Q98" i="5"/>
  <c r="Q101" i="5"/>
  <c r="Q104" i="5"/>
  <c r="Q107" i="5"/>
  <c r="Q109" i="5"/>
  <c r="Q111" i="5"/>
  <c r="Q117" i="5"/>
  <c r="Q120" i="5"/>
  <c r="Q122" i="5"/>
  <c r="Q124" i="5"/>
  <c r="X92" i="5"/>
  <c r="X95" i="5"/>
  <c r="X98" i="5"/>
  <c r="X101" i="5"/>
  <c r="X104" i="5"/>
  <c r="X107" i="5"/>
  <c r="X109" i="5"/>
  <c r="X111" i="5"/>
  <c r="X117" i="5"/>
  <c r="X120" i="5"/>
  <c r="X122" i="5"/>
  <c r="X124" i="5"/>
  <c r="X91" i="5"/>
  <c r="V92" i="5"/>
  <c r="V95" i="5"/>
  <c r="V98" i="5"/>
  <c r="V101" i="5"/>
  <c r="V104" i="5"/>
  <c r="V107" i="5"/>
  <c r="V109" i="5"/>
  <c r="V111" i="5"/>
  <c r="V117" i="5"/>
  <c r="V120" i="5"/>
  <c r="V122" i="5"/>
  <c r="V124" i="5"/>
  <c r="T92" i="5"/>
  <c r="T95" i="5"/>
  <c r="T98" i="5"/>
  <c r="T101" i="5"/>
  <c r="T104" i="5"/>
  <c r="T107" i="5"/>
  <c r="T109" i="5"/>
  <c r="T111" i="5"/>
  <c r="T117" i="5"/>
  <c r="T120" i="5"/>
  <c r="T122" i="5"/>
  <c r="T124" i="5"/>
  <c r="P92" i="5"/>
  <c r="BK92" i="5"/>
  <c r="P95" i="5"/>
  <c r="BK95" i="5"/>
  <c r="P98" i="5"/>
  <c r="BK98" i="5"/>
  <c r="P101" i="5"/>
  <c r="BK101" i="5"/>
  <c r="P104" i="5"/>
  <c r="BK104" i="5"/>
  <c r="P107" i="5"/>
  <c r="BK107" i="5"/>
  <c r="P109" i="5"/>
  <c r="BK109" i="5"/>
  <c r="P111" i="5"/>
  <c r="BK111" i="5"/>
  <c r="P117" i="5"/>
  <c r="BK117" i="5"/>
  <c r="P120" i="5"/>
  <c r="BK120" i="5"/>
  <c r="P122" i="5"/>
  <c r="BK122" i="5"/>
  <c r="P124" i="5"/>
  <c r="BK124" i="5"/>
  <c r="BI92" i="5"/>
  <c r="BI95" i="5"/>
  <c r="BI98" i="5"/>
  <c r="BI101" i="5"/>
  <c r="BI104" i="5"/>
  <c r="BI107" i="5"/>
  <c r="BI109" i="5"/>
  <c r="BI111" i="5"/>
  <c r="BI117" i="5"/>
  <c r="BI120" i="5"/>
  <c r="BI122" i="5"/>
  <c r="BI124" i="5"/>
  <c r="BI132" i="5"/>
  <c r="BI135" i="5"/>
  <c r="BI139" i="5"/>
  <c r="BI143" i="5"/>
  <c r="BI147" i="5"/>
  <c r="BI149" i="5"/>
  <c r="BI151" i="5"/>
  <c r="BI157" i="5"/>
  <c r="BI159" i="5"/>
  <c r="BI161" i="5"/>
  <c r="BI163" i="5"/>
  <c r="BI165" i="5"/>
  <c r="BI167" i="5"/>
  <c r="BI170" i="5"/>
  <c r="BI173" i="5"/>
  <c r="BI176" i="5"/>
  <c r="BI178" i="5"/>
  <c r="BI181" i="5"/>
  <c r="BI183" i="5"/>
  <c r="BI186" i="5"/>
  <c r="BI189" i="5"/>
  <c r="BI191" i="5"/>
  <c r="BI193" i="5"/>
  <c r="BI196" i="5"/>
  <c r="BH92" i="5"/>
  <c r="BH95" i="5"/>
  <c r="BH98" i="5"/>
  <c r="BH101" i="5"/>
  <c r="BH104" i="5"/>
  <c r="BH107" i="5"/>
  <c r="BH109" i="5"/>
  <c r="BH111" i="5"/>
  <c r="BH117" i="5"/>
  <c r="BH120" i="5"/>
  <c r="BH122" i="5"/>
  <c r="BH124" i="5"/>
  <c r="BH132" i="5"/>
  <c r="BH135" i="5"/>
  <c r="BH139" i="5"/>
  <c r="BH143" i="5"/>
  <c r="BH147" i="5"/>
  <c r="BH149" i="5"/>
  <c r="BH151" i="5"/>
  <c r="BH157" i="5"/>
  <c r="BH159" i="5"/>
  <c r="BH161" i="5"/>
  <c r="BH163" i="5"/>
  <c r="BH165" i="5"/>
  <c r="BH167" i="5"/>
  <c r="BH170" i="5"/>
  <c r="BH173" i="5"/>
  <c r="BH176" i="5"/>
  <c r="BH178" i="5"/>
  <c r="BH181" i="5"/>
  <c r="BH183" i="5"/>
  <c r="BH186" i="5"/>
  <c r="BH189" i="5"/>
  <c r="BH191" i="5"/>
  <c r="BH193" i="5"/>
  <c r="BH196" i="5"/>
  <c r="F37" i="5"/>
  <c r="BE56" i="1" s="1"/>
  <c r="BG92" i="5"/>
  <c r="BG95" i="5"/>
  <c r="BG98" i="5"/>
  <c r="BG101" i="5"/>
  <c r="BG104" i="5"/>
  <c r="BG107" i="5"/>
  <c r="BG109" i="5"/>
  <c r="BG111" i="5"/>
  <c r="BG117" i="5"/>
  <c r="BG120" i="5"/>
  <c r="BG122" i="5"/>
  <c r="BG124" i="5"/>
  <c r="BG132" i="5"/>
  <c r="BG135" i="5"/>
  <c r="BG139" i="5"/>
  <c r="BG143" i="5"/>
  <c r="BG147" i="5"/>
  <c r="BG149" i="5"/>
  <c r="BG151" i="5"/>
  <c r="BG157" i="5"/>
  <c r="BG159" i="5"/>
  <c r="BG161" i="5"/>
  <c r="BG163" i="5"/>
  <c r="BG165" i="5"/>
  <c r="BG167" i="5"/>
  <c r="BG170" i="5"/>
  <c r="BG173" i="5"/>
  <c r="BG176" i="5"/>
  <c r="BG178" i="5"/>
  <c r="BG181" i="5"/>
  <c r="BG183" i="5"/>
  <c r="BG186" i="5"/>
  <c r="BG189" i="5"/>
  <c r="BG191" i="5"/>
  <c r="BG193" i="5"/>
  <c r="BG196" i="5"/>
  <c r="BF92" i="5"/>
  <c r="BF95" i="5"/>
  <c r="BF98" i="5"/>
  <c r="BF101" i="5"/>
  <c r="BF104" i="5"/>
  <c r="BF107" i="5"/>
  <c r="BF109" i="5"/>
  <c r="BF111" i="5"/>
  <c r="BF117" i="5"/>
  <c r="BF120" i="5"/>
  <c r="BF122" i="5"/>
  <c r="BF124" i="5"/>
  <c r="BF132" i="5"/>
  <c r="BF135" i="5"/>
  <c r="BF139" i="5"/>
  <c r="BF143" i="5"/>
  <c r="BF147" i="5"/>
  <c r="BF149" i="5"/>
  <c r="BF151" i="5"/>
  <c r="BF157" i="5"/>
  <c r="BF159" i="5"/>
  <c r="BF161" i="5"/>
  <c r="BF163" i="5"/>
  <c r="BF165" i="5"/>
  <c r="BF167" i="5"/>
  <c r="BF170" i="5"/>
  <c r="BF173" i="5"/>
  <c r="BF176" i="5"/>
  <c r="BF178" i="5"/>
  <c r="BF181" i="5"/>
  <c r="BF183" i="5"/>
  <c r="BF186" i="5"/>
  <c r="BF189" i="5"/>
  <c r="BF191" i="5"/>
  <c r="BF193" i="5"/>
  <c r="BF196" i="5"/>
  <c r="K92" i="5"/>
  <c r="BE92" i="5"/>
  <c r="K95" i="5"/>
  <c r="BE95" i="5"/>
  <c r="K98" i="5"/>
  <c r="BE98" i="5"/>
  <c r="K101" i="5"/>
  <c r="BE101" i="5"/>
  <c r="K104" i="5"/>
  <c r="BE104" i="5"/>
  <c r="K107" i="5"/>
  <c r="BE107" i="5"/>
  <c r="K109" i="5"/>
  <c r="BE109" i="5"/>
  <c r="K111" i="5"/>
  <c r="BE111" i="5"/>
  <c r="K117" i="5"/>
  <c r="BE117" i="5"/>
  <c r="K120" i="5"/>
  <c r="BE120" i="5"/>
  <c r="K122" i="5"/>
  <c r="BE122" i="5"/>
  <c r="K124" i="5"/>
  <c r="BE124" i="5"/>
  <c r="BE132" i="5"/>
  <c r="BE139" i="5"/>
  <c r="K143" i="5"/>
  <c r="BE143" i="5"/>
  <c r="BE147" i="5"/>
  <c r="K149" i="5"/>
  <c r="BE149" i="5" s="1"/>
  <c r="BE151" i="5"/>
  <c r="K157" i="5"/>
  <c r="BE157" i="5"/>
  <c r="BE159" i="5"/>
  <c r="K161" i="5"/>
  <c r="BE161" i="5"/>
  <c r="BE163" i="5"/>
  <c r="K165" i="5"/>
  <c r="BE165" i="5"/>
  <c r="BE167" i="5"/>
  <c r="K170" i="5"/>
  <c r="BE170" i="5" s="1"/>
  <c r="BE173" i="5"/>
  <c r="K176" i="5"/>
  <c r="BE176" i="5"/>
  <c r="BE178" i="5"/>
  <c r="K181" i="5"/>
  <c r="BE181" i="5"/>
  <c r="BE183" i="5"/>
  <c r="K186" i="5"/>
  <c r="BE186" i="5"/>
  <c r="BE189" i="5"/>
  <c r="K191" i="5"/>
  <c r="BE191" i="5" s="1"/>
  <c r="BE193" i="5"/>
  <c r="K196" i="5"/>
  <c r="BE196" i="5"/>
  <c r="BA56" i="1"/>
  <c r="AZ56" i="1"/>
  <c r="K67" i="5"/>
  <c r="J67" i="5"/>
  <c r="I66" i="5"/>
  <c r="E20" i="5"/>
  <c r="F86" i="5" s="1"/>
  <c r="J85" i="5"/>
  <c r="F85" i="5"/>
  <c r="J14" i="5"/>
  <c r="J83" i="5" s="1"/>
  <c r="F83" i="5"/>
  <c r="E81" i="5"/>
  <c r="E7" i="5"/>
  <c r="E77" i="5" s="1"/>
  <c r="F58" i="5"/>
  <c r="J57" i="5"/>
  <c r="F57" i="5"/>
  <c r="F55" i="5"/>
  <c r="E53" i="5"/>
  <c r="E49" i="5"/>
  <c r="J20" i="5"/>
  <c r="J19" i="5"/>
  <c r="R244" i="4"/>
  <c r="R243" i="4" s="1"/>
  <c r="J68" i="4" s="1"/>
  <c r="Q244" i="4"/>
  <c r="Q243" i="4" s="1"/>
  <c r="X244" i="4"/>
  <c r="X243" i="4" s="1"/>
  <c r="V244" i="4"/>
  <c r="V243" i="4" s="1"/>
  <c r="T244" i="4"/>
  <c r="T243" i="4"/>
  <c r="P244" i="4"/>
  <c r="BK244" i="4" s="1"/>
  <c r="BK243" i="4" s="1"/>
  <c r="K243" i="4" s="1"/>
  <c r="R235" i="4"/>
  <c r="R234" i="4" s="1"/>
  <c r="R238" i="4"/>
  <c r="R241" i="4"/>
  <c r="Q235" i="4"/>
  <c r="Q234" i="4" s="1"/>
  <c r="Q238" i="4"/>
  <c r="Q241" i="4"/>
  <c r="X235" i="4"/>
  <c r="X234" i="4" s="1"/>
  <c r="X238" i="4"/>
  <c r="X241" i="4"/>
  <c r="V235" i="4"/>
  <c r="V234" i="4" s="1"/>
  <c r="V238" i="4"/>
  <c r="V241" i="4"/>
  <c r="T235" i="4"/>
  <c r="T234" i="4" s="1"/>
  <c r="T238" i="4"/>
  <c r="T241" i="4"/>
  <c r="P235" i="4"/>
  <c r="BK235" i="4" s="1"/>
  <c r="P238" i="4"/>
  <c r="BK238" i="4" s="1"/>
  <c r="P241" i="4"/>
  <c r="BK241" i="4" s="1"/>
  <c r="BK234" i="4"/>
  <c r="K234" i="4" s="1"/>
  <c r="R186" i="4"/>
  <c r="R191" i="4"/>
  <c r="R197" i="4"/>
  <c r="R203" i="4"/>
  <c r="R205" i="4"/>
  <c r="R207" i="4"/>
  <c r="R209" i="4"/>
  <c r="R211" i="4"/>
  <c r="R216" i="4"/>
  <c r="R218" i="4"/>
  <c r="R220" i="4"/>
  <c r="R222" i="4"/>
  <c r="R224" i="4"/>
  <c r="R226" i="4"/>
  <c r="R228" i="4"/>
  <c r="R230" i="4"/>
  <c r="R232" i="4"/>
  <c r="Q186" i="4"/>
  <c r="Q191" i="4"/>
  <c r="Q197" i="4"/>
  <c r="Q203" i="4"/>
  <c r="Q205" i="4"/>
  <c r="Q207" i="4"/>
  <c r="Q209" i="4"/>
  <c r="Q211" i="4"/>
  <c r="Q216" i="4"/>
  <c r="Q218" i="4"/>
  <c r="Q220" i="4"/>
  <c r="Q222" i="4"/>
  <c r="Q224" i="4"/>
  <c r="Q226" i="4"/>
  <c r="Q228" i="4"/>
  <c r="Q230" i="4"/>
  <c r="Q232" i="4"/>
  <c r="Q185" i="4"/>
  <c r="I66" i="4" s="1"/>
  <c r="X186" i="4"/>
  <c r="X191" i="4"/>
  <c r="X197" i="4"/>
  <c r="X203" i="4"/>
  <c r="X205" i="4"/>
  <c r="X207" i="4"/>
  <c r="X209" i="4"/>
  <c r="X211" i="4"/>
  <c r="X216" i="4"/>
  <c r="X218" i="4"/>
  <c r="X220" i="4"/>
  <c r="X222" i="4"/>
  <c r="X224" i="4"/>
  <c r="X226" i="4"/>
  <c r="X228" i="4"/>
  <c r="X230" i="4"/>
  <c r="X232" i="4"/>
  <c r="V186" i="4"/>
  <c r="V191" i="4"/>
  <c r="V197" i="4"/>
  <c r="V203" i="4"/>
  <c r="V205" i="4"/>
  <c r="V207" i="4"/>
  <c r="V209" i="4"/>
  <c r="V211" i="4"/>
  <c r="V216" i="4"/>
  <c r="V218" i="4"/>
  <c r="V220" i="4"/>
  <c r="V222" i="4"/>
  <c r="V224" i="4"/>
  <c r="V226" i="4"/>
  <c r="V228" i="4"/>
  <c r="V230" i="4"/>
  <c r="V232" i="4"/>
  <c r="T186" i="4"/>
  <c r="T191" i="4"/>
  <c r="T197" i="4"/>
  <c r="T203" i="4"/>
  <c r="T205" i="4"/>
  <c r="T207" i="4"/>
  <c r="T209" i="4"/>
  <c r="T211" i="4"/>
  <c r="T216" i="4"/>
  <c r="T218" i="4"/>
  <c r="T220" i="4"/>
  <c r="T222" i="4"/>
  <c r="T224" i="4"/>
  <c r="T226" i="4"/>
  <c r="T228" i="4"/>
  <c r="T230" i="4"/>
  <c r="T232" i="4"/>
  <c r="P186" i="4"/>
  <c r="BK186" i="4" s="1"/>
  <c r="P191" i="4"/>
  <c r="BK191" i="4" s="1"/>
  <c r="P197" i="4"/>
  <c r="P203" i="4"/>
  <c r="BK203" i="4" s="1"/>
  <c r="P205" i="4"/>
  <c r="BK205" i="4"/>
  <c r="P207" i="4"/>
  <c r="BK207" i="4" s="1"/>
  <c r="P209" i="4"/>
  <c r="BK209" i="4"/>
  <c r="P211" i="4"/>
  <c r="BK211" i="4" s="1"/>
  <c r="P216" i="4"/>
  <c r="BK216" i="4" s="1"/>
  <c r="P218" i="4"/>
  <c r="BK218" i="4" s="1"/>
  <c r="P220" i="4"/>
  <c r="P222" i="4"/>
  <c r="BK222" i="4" s="1"/>
  <c r="P224" i="4"/>
  <c r="BK224" i="4"/>
  <c r="P226" i="4"/>
  <c r="BK226" i="4" s="1"/>
  <c r="P228" i="4"/>
  <c r="BK228" i="4"/>
  <c r="P230" i="4"/>
  <c r="BK230" i="4" s="1"/>
  <c r="P232" i="4"/>
  <c r="BK232" i="4" s="1"/>
  <c r="R171" i="4"/>
  <c r="R170" i="4" s="1"/>
  <c r="J65" i="4" s="1"/>
  <c r="R182" i="4"/>
  <c r="Q171" i="4"/>
  <c r="Q182" i="4"/>
  <c r="Q170" i="4" s="1"/>
  <c r="I65" i="4" s="1"/>
  <c r="X171" i="4"/>
  <c r="X182" i="4"/>
  <c r="X170" i="4"/>
  <c r="V171" i="4"/>
  <c r="V170" i="4" s="1"/>
  <c r="V182" i="4"/>
  <c r="T171" i="4"/>
  <c r="T182" i="4"/>
  <c r="T170" i="4" s="1"/>
  <c r="P171" i="4"/>
  <c r="BK171" i="4"/>
  <c r="P182" i="4"/>
  <c r="BK182" i="4" s="1"/>
  <c r="R93" i="4"/>
  <c r="R95" i="4"/>
  <c r="R97" i="4"/>
  <c r="R100" i="4"/>
  <c r="R103" i="4"/>
  <c r="R106" i="4"/>
  <c r="R108" i="4"/>
  <c r="R110" i="4"/>
  <c r="R113" i="4"/>
  <c r="R123" i="4"/>
  <c r="R133" i="4"/>
  <c r="R141" i="4"/>
  <c r="R143" i="4"/>
  <c r="R151" i="4"/>
  <c r="R153" i="4"/>
  <c r="R156" i="4"/>
  <c r="R159" i="4"/>
  <c r="R168" i="4"/>
  <c r="Q93" i="4"/>
  <c r="Q95" i="4"/>
  <c r="Q97" i="4"/>
  <c r="Q100" i="4"/>
  <c r="Q103" i="4"/>
  <c r="Q106" i="4"/>
  <c r="Q108" i="4"/>
  <c r="Q110" i="4"/>
  <c r="Q113" i="4"/>
  <c r="Q123" i="4"/>
  <c r="Q133" i="4"/>
  <c r="Q141" i="4"/>
  <c r="Q143" i="4"/>
  <c r="Q151" i="4"/>
  <c r="Q153" i="4"/>
  <c r="Q156" i="4"/>
  <c r="Q159" i="4"/>
  <c r="Q168" i="4"/>
  <c r="Q92" i="4"/>
  <c r="X93" i="4"/>
  <c r="X95" i="4"/>
  <c r="X92" i="4" s="1"/>
  <c r="X97" i="4"/>
  <c r="X100" i="4"/>
  <c r="X103" i="4"/>
  <c r="X106" i="4"/>
  <c r="X108" i="4"/>
  <c r="X110" i="4"/>
  <c r="X113" i="4"/>
  <c r="X123" i="4"/>
  <c r="X133" i="4"/>
  <c r="X141" i="4"/>
  <c r="X143" i="4"/>
  <c r="X151" i="4"/>
  <c r="X153" i="4"/>
  <c r="X156" i="4"/>
  <c r="X159" i="4"/>
  <c r="X168" i="4"/>
  <c r="V93" i="4"/>
  <c r="V95" i="4"/>
  <c r="V97" i="4"/>
  <c r="V100" i="4"/>
  <c r="V103" i="4"/>
  <c r="V106" i="4"/>
  <c r="V108" i="4"/>
  <c r="V110" i="4"/>
  <c r="V113" i="4"/>
  <c r="V123" i="4"/>
  <c r="V133" i="4"/>
  <c r="V141" i="4"/>
  <c r="V143" i="4"/>
  <c r="V151" i="4"/>
  <c r="V153" i="4"/>
  <c r="V156" i="4"/>
  <c r="V159" i="4"/>
  <c r="V168" i="4"/>
  <c r="V92" i="4"/>
  <c r="T93" i="4"/>
  <c r="T95" i="4"/>
  <c r="T97" i="4"/>
  <c r="T100" i="4"/>
  <c r="T103" i="4"/>
  <c r="T106" i="4"/>
  <c r="T108" i="4"/>
  <c r="T110" i="4"/>
  <c r="T113" i="4"/>
  <c r="T123" i="4"/>
  <c r="T133" i="4"/>
  <c r="T141" i="4"/>
  <c r="T143" i="4"/>
  <c r="T151" i="4"/>
  <c r="T153" i="4"/>
  <c r="T156" i="4"/>
  <c r="T159" i="4"/>
  <c r="T168" i="4"/>
  <c r="P93" i="4"/>
  <c r="P95" i="4"/>
  <c r="BK95" i="4" s="1"/>
  <c r="P97" i="4"/>
  <c r="BK97" i="4"/>
  <c r="P100" i="4"/>
  <c r="BK100" i="4" s="1"/>
  <c r="P103" i="4"/>
  <c r="BK103" i="4"/>
  <c r="P106" i="4"/>
  <c r="BK106" i="4" s="1"/>
  <c r="P108" i="4"/>
  <c r="BK108" i="4"/>
  <c r="P110" i="4"/>
  <c r="BK110" i="4" s="1"/>
  <c r="P113" i="4"/>
  <c r="BK113" i="4"/>
  <c r="P123" i="4"/>
  <c r="BK123" i="4" s="1"/>
  <c r="P133" i="4"/>
  <c r="BK133" i="4"/>
  <c r="P141" i="4"/>
  <c r="BK141" i="4" s="1"/>
  <c r="P143" i="4"/>
  <c r="BK143" i="4"/>
  <c r="P151" i="4"/>
  <c r="BK151" i="4" s="1"/>
  <c r="P153" i="4"/>
  <c r="BK153" i="4"/>
  <c r="P156" i="4"/>
  <c r="BK156" i="4" s="1"/>
  <c r="P159" i="4"/>
  <c r="BK159" i="4"/>
  <c r="P168" i="4"/>
  <c r="BK168" i="4" s="1"/>
  <c r="BI93" i="4"/>
  <c r="BI95" i="4"/>
  <c r="BI97" i="4"/>
  <c r="BI100" i="4"/>
  <c r="BI103" i="4"/>
  <c r="BI106" i="4"/>
  <c r="BI108" i="4"/>
  <c r="BI110" i="4"/>
  <c r="BI113" i="4"/>
  <c r="BI123" i="4"/>
  <c r="BI133" i="4"/>
  <c r="BI141" i="4"/>
  <c r="BI143" i="4"/>
  <c r="BI151" i="4"/>
  <c r="BI153" i="4"/>
  <c r="BI156" i="4"/>
  <c r="BI159" i="4"/>
  <c r="BI168" i="4"/>
  <c r="BI171" i="4"/>
  <c r="BI182" i="4"/>
  <c r="BI186" i="4"/>
  <c r="BI191" i="4"/>
  <c r="BI197" i="4"/>
  <c r="BI203" i="4"/>
  <c r="BI205" i="4"/>
  <c r="BI207" i="4"/>
  <c r="BI209" i="4"/>
  <c r="BI211" i="4"/>
  <c r="BI216" i="4"/>
  <c r="BI218" i="4"/>
  <c r="BI220" i="4"/>
  <c r="BI222" i="4"/>
  <c r="BI224" i="4"/>
  <c r="BI226" i="4"/>
  <c r="BI228" i="4"/>
  <c r="BI230" i="4"/>
  <c r="BI232" i="4"/>
  <c r="BI235" i="4"/>
  <c r="BI238" i="4"/>
  <c r="BI241" i="4"/>
  <c r="BI244" i="4"/>
  <c r="F38" i="4"/>
  <c r="BF55" i="1" s="1"/>
  <c r="BH93" i="4"/>
  <c r="BH95" i="4"/>
  <c r="BH97" i="4"/>
  <c r="BH100" i="4"/>
  <c r="BH103" i="4"/>
  <c r="BH106" i="4"/>
  <c r="BH108" i="4"/>
  <c r="BH110" i="4"/>
  <c r="BH113" i="4"/>
  <c r="BH123" i="4"/>
  <c r="BH133" i="4"/>
  <c r="BH141" i="4"/>
  <c r="BH143" i="4"/>
  <c r="BH151" i="4"/>
  <c r="BH153" i="4"/>
  <c r="BH156" i="4"/>
  <c r="BH159" i="4"/>
  <c r="BH168" i="4"/>
  <c r="BH171" i="4"/>
  <c r="BH182" i="4"/>
  <c r="BH186" i="4"/>
  <c r="BH191" i="4"/>
  <c r="BH197" i="4"/>
  <c r="BH203" i="4"/>
  <c r="BH205" i="4"/>
  <c r="BH207" i="4"/>
  <c r="BH209" i="4"/>
  <c r="BH211" i="4"/>
  <c r="BH216" i="4"/>
  <c r="BH218" i="4"/>
  <c r="BH220" i="4"/>
  <c r="BH222" i="4"/>
  <c r="BH224" i="4"/>
  <c r="BH226" i="4"/>
  <c r="BH228" i="4"/>
  <c r="BH230" i="4"/>
  <c r="BH232" i="4"/>
  <c r="BH235" i="4"/>
  <c r="BH238" i="4"/>
  <c r="BH241" i="4"/>
  <c r="BH244" i="4"/>
  <c r="BG93" i="4"/>
  <c r="BG95" i="4"/>
  <c r="BG97" i="4"/>
  <c r="BG100" i="4"/>
  <c r="BG103" i="4"/>
  <c r="BG106" i="4"/>
  <c r="BG108" i="4"/>
  <c r="BG110" i="4"/>
  <c r="BG113" i="4"/>
  <c r="BG123" i="4"/>
  <c r="BG133" i="4"/>
  <c r="BG141" i="4"/>
  <c r="BG143" i="4"/>
  <c r="BG151" i="4"/>
  <c r="BG153" i="4"/>
  <c r="BG156" i="4"/>
  <c r="BG159" i="4"/>
  <c r="BG168" i="4"/>
  <c r="BG171" i="4"/>
  <c r="BG182" i="4"/>
  <c r="BG186" i="4"/>
  <c r="BG191" i="4"/>
  <c r="BG197" i="4"/>
  <c r="BG203" i="4"/>
  <c r="BG205" i="4"/>
  <c r="BG207" i="4"/>
  <c r="BG209" i="4"/>
  <c r="BG211" i="4"/>
  <c r="BG216" i="4"/>
  <c r="BG218" i="4"/>
  <c r="BG220" i="4"/>
  <c r="BG222" i="4"/>
  <c r="BG224" i="4"/>
  <c r="BG226" i="4"/>
  <c r="BG228" i="4"/>
  <c r="BG230" i="4"/>
  <c r="BG232" i="4"/>
  <c r="BG235" i="4"/>
  <c r="BG238" i="4"/>
  <c r="BG241" i="4"/>
  <c r="BG244" i="4"/>
  <c r="BF93" i="4"/>
  <c r="F35" i="4" s="1"/>
  <c r="BC55" i="1" s="1"/>
  <c r="BF95" i="4"/>
  <c r="BF97" i="4"/>
  <c r="BF100" i="4"/>
  <c r="BF103" i="4"/>
  <c r="BF106" i="4"/>
  <c r="BF108" i="4"/>
  <c r="BF110" i="4"/>
  <c r="BF113" i="4"/>
  <c r="BF123" i="4"/>
  <c r="BF133" i="4"/>
  <c r="BF141" i="4"/>
  <c r="BF143" i="4"/>
  <c r="BF151" i="4"/>
  <c r="BF153" i="4"/>
  <c r="BF156" i="4"/>
  <c r="BF159" i="4"/>
  <c r="BF168" i="4"/>
  <c r="BF171" i="4"/>
  <c r="BF182" i="4"/>
  <c r="BF186" i="4"/>
  <c r="BF191" i="4"/>
  <c r="BF197" i="4"/>
  <c r="BF203" i="4"/>
  <c r="BF205" i="4"/>
  <c r="BF207" i="4"/>
  <c r="BF209" i="4"/>
  <c r="BF211" i="4"/>
  <c r="BF216" i="4"/>
  <c r="BF218" i="4"/>
  <c r="BF220" i="4"/>
  <c r="BF222" i="4"/>
  <c r="BF224" i="4"/>
  <c r="BF226" i="4"/>
  <c r="BF228" i="4"/>
  <c r="BF230" i="4"/>
  <c r="BF232" i="4"/>
  <c r="BF235" i="4"/>
  <c r="BF238" i="4"/>
  <c r="BF241" i="4"/>
  <c r="BF244" i="4"/>
  <c r="K95" i="4"/>
  <c r="BE95" i="4" s="1"/>
  <c r="K97" i="4"/>
  <c r="BE97" i="4"/>
  <c r="K100" i="4"/>
  <c r="BE100" i="4" s="1"/>
  <c r="K103" i="4"/>
  <c r="BE103" i="4"/>
  <c r="K106" i="4"/>
  <c r="BE106" i="4" s="1"/>
  <c r="K108" i="4"/>
  <c r="BE108" i="4"/>
  <c r="K110" i="4"/>
  <c r="BE110" i="4" s="1"/>
  <c r="K113" i="4"/>
  <c r="BE113" i="4"/>
  <c r="K123" i="4"/>
  <c r="BE123" i="4" s="1"/>
  <c r="K133" i="4"/>
  <c r="BE133" i="4"/>
  <c r="K141" i="4"/>
  <c r="BE141" i="4" s="1"/>
  <c r="K143" i="4"/>
  <c r="BE143" i="4"/>
  <c r="K151" i="4"/>
  <c r="BE151" i="4" s="1"/>
  <c r="K153" i="4"/>
  <c r="BE153" i="4"/>
  <c r="K156" i="4"/>
  <c r="BE156" i="4" s="1"/>
  <c r="K159" i="4"/>
  <c r="BE159" i="4"/>
  <c r="K168" i="4"/>
  <c r="BE168" i="4" s="1"/>
  <c r="K171" i="4"/>
  <c r="BE171" i="4"/>
  <c r="K182" i="4"/>
  <c r="BE182" i="4" s="1"/>
  <c r="K186" i="4"/>
  <c r="BE186" i="4"/>
  <c r="K191" i="4"/>
  <c r="BE191" i="4" s="1"/>
  <c r="K203" i="4"/>
  <c r="BE203" i="4"/>
  <c r="K205" i="4"/>
  <c r="BE205" i="4"/>
  <c r="K207" i="4"/>
  <c r="BE207" i="4"/>
  <c r="K209" i="4"/>
  <c r="BE209" i="4"/>
  <c r="K216" i="4"/>
  <c r="BE216" i="4"/>
  <c r="K218" i="4"/>
  <c r="BE218" i="4"/>
  <c r="K222" i="4"/>
  <c r="BE222" i="4"/>
  <c r="K224" i="4"/>
  <c r="BE224" i="4"/>
  <c r="K226" i="4"/>
  <c r="BE226" i="4"/>
  <c r="K228" i="4"/>
  <c r="BE228" i="4"/>
  <c r="K230" i="4"/>
  <c r="BE230" i="4"/>
  <c r="K232" i="4"/>
  <c r="BE232" i="4"/>
  <c r="K238" i="4"/>
  <c r="BE238" i="4"/>
  <c r="K241" i="4"/>
  <c r="BE241" i="4"/>
  <c r="K244" i="4"/>
  <c r="BE244" i="4"/>
  <c r="BA55" i="1"/>
  <c r="AZ55" i="1"/>
  <c r="K68" i="4"/>
  <c r="I68" i="4"/>
  <c r="K67" i="4"/>
  <c r="J67" i="4"/>
  <c r="I67" i="4"/>
  <c r="I64" i="4"/>
  <c r="E20" i="4"/>
  <c r="F87" i="4"/>
  <c r="J86" i="4"/>
  <c r="F86" i="4"/>
  <c r="J14" i="4"/>
  <c r="J84" i="4"/>
  <c r="F84" i="4"/>
  <c r="E82" i="4"/>
  <c r="E7" i="4"/>
  <c r="E78" i="4"/>
  <c r="F58" i="4"/>
  <c r="J57" i="4"/>
  <c r="F57" i="4"/>
  <c r="J55" i="4"/>
  <c r="F55" i="4"/>
  <c r="E53" i="4"/>
  <c r="E49" i="4"/>
  <c r="J20" i="4"/>
  <c r="J19" i="4"/>
  <c r="R338" i="3"/>
  <c r="R337" i="3"/>
  <c r="Q338" i="3"/>
  <c r="Q337" i="3"/>
  <c r="X338" i="3"/>
  <c r="X337" i="3"/>
  <c r="V338" i="3"/>
  <c r="V337" i="3"/>
  <c r="T338" i="3"/>
  <c r="T337" i="3"/>
  <c r="P338" i="3"/>
  <c r="BK338" i="3"/>
  <c r="BK337" i="3" s="1"/>
  <c r="K337" i="3"/>
  <c r="K72" i="3" s="1"/>
  <c r="R329" i="3"/>
  <c r="R332" i="3"/>
  <c r="R335" i="3"/>
  <c r="R328" i="3"/>
  <c r="J71" i="3" s="1"/>
  <c r="Q329" i="3"/>
  <c r="Q332" i="3"/>
  <c r="Q335" i="3"/>
  <c r="Q328" i="3"/>
  <c r="X329" i="3"/>
  <c r="X332" i="3"/>
  <c r="X335" i="3"/>
  <c r="X328" i="3"/>
  <c r="V329" i="3"/>
  <c r="V332" i="3"/>
  <c r="V335" i="3"/>
  <c r="V328" i="3"/>
  <c r="T329" i="3"/>
  <c r="T332" i="3"/>
  <c r="T335" i="3"/>
  <c r="T328" i="3"/>
  <c r="P329" i="3"/>
  <c r="BK329" i="3"/>
  <c r="P332" i="3"/>
  <c r="BK332" i="3"/>
  <c r="P335" i="3"/>
  <c r="BK335" i="3"/>
  <c r="R304" i="3"/>
  <c r="R306" i="3"/>
  <c r="R303" i="3" s="1"/>
  <c r="R308" i="3"/>
  <c r="R310" i="3"/>
  <c r="R312" i="3"/>
  <c r="R314" i="3"/>
  <c r="R316" i="3"/>
  <c r="R318" i="3"/>
  <c r="R320" i="3"/>
  <c r="R322" i="3"/>
  <c r="R324" i="3"/>
  <c r="R326" i="3"/>
  <c r="Q304" i="3"/>
  <c r="Q306" i="3"/>
  <c r="Q308" i="3"/>
  <c r="Q310" i="3"/>
  <c r="Q312" i="3"/>
  <c r="Q314" i="3"/>
  <c r="Q316" i="3"/>
  <c r="Q318" i="3"/>
  <c r="Q320" i="3"/>
  <c r="Q322" i="3"/>
  <c r="Q324" i="3"/>
  <c r="Q326" i="3"/>
  <c r="X304" i="3"/>
  <c r="X306" i="3"/>
  <c r="X308" i="3"/>
  <c r="X310" i="3"/>
  <c r="X312" i="3"/>
  <c r="X314" i="3"/>
  <c r="X316" i="3"/>
  <c r="X318" i="3"/>
  <c r="X320" i="3"/>
  <c r="X322" i="3"/>
  <c r="X324" i="3"/>
  <c r="X326" i="3"/>
  <c r="V304" i="3"/>
  <c r="V306" i="3"/>
  <c r="V308" i="3"/>
  <c r="V310" i="3"/>
  <c r="V312" i="3"/>
  <c r="V314" i="3"/>
  <c r="V316" i="3"/>
  <c r="V318" i="3"/>
  <c r="V320" i="3"/>
  <c r="V322" i="3"/>
  <c r="V324" i="3"/>
  <c r="V326" i="3"/>
  <c r="V303" i="3"/>
  <c r="T304" i="3"/>
  <c r="T306" i="3"/>
  <c r="T308" i="3"/>
  <c r="T310" i="3"/>
  <c r="T312" i="3"/>
  <c r="T314" i="3"/>
  <c r="T316" i="3"/>
  <c r="T318" i="3"/>
  <c r="T320" i="3"/>
  <c r="T322" i="3"/>
  <c r="T324" i="3"/>
  <c r="T326" i="3"/>
  <c r="P304" i="3"/>
  <c r="BK304" i="3" s="1"/>
  <c r="P306" i="3"/>
  <c r="P308" i="3"/>
  <c r="BK308" i="3" s="1"/>
  <c r="P310" i="3"/>
  <c r="P312" i="3"/>
  <c r="BK312" i="3" s="1"/>
  <c r="P314" i="3"/>
  <c r="P316" i="3"/>
  <c r="BK316" i="3" s="1"/>
  <c r="P318" i="3"/>
  <c r="P320" i="3"/>
  <c r="BK320" i="3" s="1"/>
  <c r="P322" i="3"/>
  <c r="P324" i="3"/>
  <c r="BK324" i="3" s="1"/>
  <c r="P326" i="3"/>
  <c r="R283" i="3"/>
  <c r="R285" i="3"/>
  <c r="R287" i="3"/>
  <c r="R289" i="3"/>
  <c r="R291" i="3"/>
  <c r="R293" i="3"/>
  <c r="R295" i="3"/>
  <c r="R297" i="3"/>
  <c r="R299" i="3"/>
  <c r="R301" i="3"/>
  <c r="Q283" i="3"/>
  <c r="Q285" i="3"/>
  <c r="Q287" i="3"/>
  <c r="Q289" i="3"/>
  <c r="Q291" i="3"/>
  <c r="Q293" i="3"/>
  <c r="Q295" i="3"/>
  <c r="Q297" i="3"/>
  <c r="Q299" i="3"/>
  <c r="Q301" i="3"/>
  <c r="X283" i="3"/>
  <c r="X285" i="3"/>
  <c r="X287" i="3"/>
  <c r="X289" i="3"/>
  <c r="X291" i="3"/>
  <c r="X293" i="3"/>
  <c r="X295" i="3"/>
  <c r="X297" i="3"/>
  <c r="X299" i="3"/>
  <c r="X301" i="3"/>
  <c r="X282" i="3"/>
  <c r="V283" i="3"/>
  <c r="V282" i="3" s="1"/>
  <c r="V285" i="3"/>
  <c r="V287" i="3"/>
  <c r="V289" i="3"/>
  <c r="V291" i="3"/>
  <c r="V293" i="3"/>
  <c r="V295" i="3"/>
  <c r="V297" i="3"/>
  <c r="V299" i="3"/>
  <c r="V301" i="3"/>
  <c r="T283" i="3"/>
  <c r="T285" i="3"/>
  <c r="T287" i="3"/>
  <c r="T289" i="3"/>
  <c r="T291" i="3"/>
  <c r="T293" i="3"/>
  <c r="T295" i="3"/>
  <c r="T297" i="3"/>
  <c r="T299" i="3"/>
  <c r="T301" i="3"/>
  <c r="P283" i="3"/>
  <c r="BK283" i="3"/>
  <c r="P285" i="3"/>
  <c r="BK285" i="3"/>
  <c r="P287" i="3"/>
  <c r="BK287" i="3"/>
  <c r="P289" i="3"/>
  <c r="BK289" i="3"/>
  <c r="P291" i="3"/>
  <c r="BK291" i="3"/>
  <c r="P293" i="3"/>
  <c r="BK293" i="3"/>
  <c r="P295" i="3"/>
  <c r="BK295" i="3"/>
  <c r="P297" i="3"/>
  <c r="BK297" i="3"/>
  <c r="P299" i="3"/>
  <c r="BK299" i="3"/>
  <c r="P301" i="3"/>
  <c r="BK301" i="3"/>
  <c r="R258" i="3"/>
  <c r="R260" i="3"/>
  <c r="R262" i="3"/>
  <c r="R267" i="3"/>
  <c r="R271" i="3"/>
  <c r="R278" i="3"/>
  <c r="R280" i="3"/>
  <c r="R257" i="3"/>
  <c r="Q258" i="3"/>
  <c r="Q260" i="3"/>
  <c r="Q262" i="3"/>
  <c r="Q267" i="3"/>
  <c r="Q271" i="3"/>
  <c r="Q278" i="3"/>
  <c r="Q280" i="3"/>
  <c r="Q257" i="3"/>
  <c r="I68" i="3" s="1"/>
  <c r="X258" i="3"/>
  <c r="X260" i="3"/>
  <c r="X262" i="3"/>
  <c r="X267" i="3"/>
  <c r="X271" i="3"/>
  <c r="X278" i="3"/>
  <c r="X280" i="3"/>
  <c r="X257" i="3"/>
  <c r="V258" i="3"/>
  <c r="V260" i="3"/>
  <c r="V262" i="3"/>
  <c r="V267" i="3"/>
  <c r="V271" i="3"/>
  <c r="V278" i="3"/>
  <c r="V280" i="3"/>
  <c r="V257" i="3"/>
  <c r="T258" i="3"/>
  <c r="T260" i="3"/>
  <c r="T262" i="3"/>
  <c r="T267" i="3"/>
  <c r="T271" i="3"/>
  <c r="T278" i="3"/>
  <c r="T280" i="3"/>
  <c r="T257" i="3"/>
  <c r="P258" i="3"/>
  <c r="BK258" i="3"/>
  <c r="P260" i="3"/>
  <c r="BK260" i="3"/>
  <c r="P262" i="3"/>
  <c r="BK262" i="3"/>
  <c r="P267" i="3"/>
  <c r="BK267" i="3"/>
  <c r="P271" i="3"/>
  <c r="BK271" i="3"/>
  <c r="P278" i="3"/>
  <c r="BK278" i="3"/>
  <c r="P280" i="3"/>
  <c r="BK280" i="3"/>
  <c r="R236" i="3"/>
  <c r="R239" i="3"/>
  <c r="R242" i="3"/>
  <c r="R245" i="3"/>
  <c r="R248" i="3"/>
  <c r="R251" i="3"/>
  <c r="R254" i="3"/>
  <c r="R235" i="3"/>
  <c r="J67" i="3" s="1"/>
  <c r="Q236" i="3"/>
  <c r="Q239" i="3"/>
  <c r="Q242" i="3"/>
  <c r="Q245" i="3"/>
  <c r="Q248" i="3"/>
  <c r="Q251" i="3"/>
  <c r="Q254" i="3"/>
  <c r="Q235" i="3"/>
  <c r="X236" i="3"/>
  <c r="X239" i="3"/>
  <c r="X242" i="3"/>
  <c r="X245" i="3"/>
  <c r="X248" i="3"/>
  <c r="X251" i="3"/>
  <c r="X254" i="3"/>
  <c r="X235" i="3"/>
  <c r="V236" i="3"/>
  <c r="V239" i="3"/>
  <c r="V242" i="3"/>
  <c r="V245" i="3"/>
  <c r="V248" i="3"/>
  <c r="V251" i="3"/>
  <c r="V254" i="3"/>
  <c r="V235" i="3"/>
  <c r="T236" i="3"/>
  <c r="T239" i="3"/>
  <c r="T242" i="3"/>
  <c r="T245" i="3"/>
  <c r="T248" i="3"/>
  <c r="T251" i="3"/>
  <c r="T254" i="3"/>
  <c r="T235" i="3"/>
  <c r="P236" i="3"/>
  <c r="BK236" i="3"/>
  <c r="P239" i="3"/>
  <c r="BK239" i="3"/>
  <c r="P242" i="3"/>
  <c r="BK242" i="3"/>
  <c r="P245" i="3"/>
  <c r="BK245" i="3"/>
  <c r="P248" i="3"/>
  <c r="BK248" i="3"/>
  <c r="P251" i="3"/>
  <c r="BK251" i="3"/>
  <c r="P254" i="3"/>
  <c r="BK254" i="3"/>
  <c r="R227" i="3"/>
  <c r="R229" i="3"/>
  <c r="R232" i="3"/>
  <c r="R226" i="3"/>
  <c r="Q227" i="3"/>
  <c r="Q229" i="3"/>
  <c r="Q232" i="3"/>
  <c r="Q226" i="3"/>
  <c r="I66" i="3" s="1"/>
  <c r="X227" i="3"/>
  <c r="X229" i="3"/>
  <c r="X232" i="3"/>
  <c r="X226" i="3"/>
  <c r="V227" i="3"/>
  <c r="V229" i="3"/>
  <c r="V232" i="3"/>
  <c r="V226" i="3"/>
  <c r="T227" i="3"/>
  <c r="T229" i="3"/>
  <c r="T232" i="3"/>
  <c r="T226" i="3"/>
  <c r="P227" i="3"/>
  <c r="BK227" i="3"/>
  <c r="BK226" i="3" s="1"/>
  <c r="K226" i="3" s="1"/>
  <c r="K66" i="3" s="1"/>
  <c r="P229" i="3"/>
  <c r="BK229" i="3"/>
  <c r="P232" i="3"/>
  <c r="BK232" i="3"/>
  <c r="R203" i="3"/>
  <c r="R206" i="3"/>
  <c r="R209" i="3"/>
  <c r="R212" i="3"/>
  <c r="R218" i="3"/>
  <c r="R221" i="3"/>
  <c r="R224" i="3"/>
  <c r="R202" i="3"/>
  <c r="J65" i="3" s="1"/>
  <c r="Q203" i="3"/>
  <c r="Q206" i="3"/>
  <c r="Q209" i="3"/>
  <c r="Q212" i="3"/>
  <c r="Q218" i="3"/>
  <c r="Q221" i="3"/>
  <c r="Q224" i="3"/>
  <c r="Q202" i="3"/>
  <c r="X203" i="3"/>
  <c r="X206" i="3"/>
  <c r="X209" i="3"/>
  <c r="X212" i="3"/>
  <c r="X218" i="3"/>
  <c r="X221" i="3"/>
  <c r="X224" i="3"/>
  <c r="X202" i="3"/>
  <c r="V203" i="3"/>
  <c r="V206" i="3"/>
  <c r="V209" i="3"/>
  <c r="V212" i="3"/>
  <c r="V218" i="3"/>
  <c r="V221" i="3"/>
  <c r="V224" i="3"/>
  <c r="V202" i="3"/>
  <c r="T203" i="3"/>
  <c r="T206" i="3"/>
  <c r="T209" i="3"/>
  <c r="T212" i="3"/>
  <c r="T218" i="3"/>
  <c r="T221" i="3"/>
  <c r="T224" i="3"/>
  <c r="T202" i="3"/>
  <c r="P203" i="3"/>
  <c r="BK203" i="3"/>
  <c r="P206" i="3"/>
  <c r="BK206" i="3"/>
  <c r="P209" i="3"/>
  <c r="BK209" i="3"/>
  <c r="P212" i="3"/>
  <c r="BK212" i="3"/>
  <c r="P218" i="3"/>
  <c r="BK218" i="3"/>
  <c r="P221" i="3"/>
  <c r="BK221" i="3"/>
  <c r="P224" i="3"/>
  <c r="BK224" i="3"/>
  <c r="R97" i="3"/>
  <c r="R99" i="3"/>
  <c r="R101" i="3"/>
  <c r="R105" i="3"/>
  <c r="R109" i="3"/>
  <c r="R122" i="3"/>
  <c r="R125" i="3"/>
  <c r="R128" i="3"/>
  <c r="R133" i="3"/>
  <c r="R135" i="3"/>
  <c r="R137" i="3"/>
  <c r="R141" i="3"/>
  <c r="R149" i="3"/>
  <c r="R152" i="3"/>
  <c r="R154" i="3"/>
  <c r="R156" i="3"/>
  <c r="R163" i="3"/>
  <c r="R169" i="3"/>
  <c r="R171" i="3"/>
  <c r="R173" i="3"/>
  <c r="R177" i="3"/>
  <c r="R179" i="3"/>
  <c r="R182" i="3"/>
  <c r="R186" i="3"/>
  <c r="R191" i="3"/>
  <c r="R194" i="3"/>
  <c r="R198" i="3"/>
  <c r="R96" i="3"/>
  <c r="Q97" i="3"/>
  <c r="Q99" i="3"/>
  <c r="Q101" i="3"/>
  <c r="Q105" i="3"/>
  <c r="Q109" i="3"/>
  <c r="Q122" i="3"/>
  <c r="Q125" i="3"/>
  <c r="Q128" i="3"/>
  <c r="Q133" i="3"/>
  <c r="Q135" i="3"/>
  <c r="Q137" i="3"/>
  <c r="Q141" i="3"/>
  <c r="Q149" i="3"/>
  <c r="Q152" i="3"/>
  <c r="Q154" i="3"/>
  <c r="Q156" i="3"/>
  <c r="Q163" i="3"/>
  <c r="Q169" i="3"/>
  <c r="Q171" i="3"/>
  <c r="Q173" i="3"/>
  <c r="Q177" i="3"/>
  <c r="Q179" i="3"/>
  <c r="Q182" i="3"/>
  <c r="Q186" i="3"/>
  <c r="Q191" i="3"/>
  <c r="Q194" i="3"/>
  <c r="Q198" i="3"/>
  <c r="Q96" i="3"/>
  <c r="X97" i="3"/>
  <c r="X99" i="3"/>
  <c r="X101" i="3"/>
  <c r="X105" i="3"/>
  <c r="X109" i="3"/>
  <c r="X122" i="3"/>
  <c r="X125" i="3"/>
  <c r="X128" i="3"/>
  <c r="X133" i="3"/>
  <c r="X135" i="3"/>
  <c r="X137" i="3"/>
  <c r="X141" i="3"/>
  <c r="X149" i="3"/>
  <c r="X152" i="3"/>
  <c r="X154" i="3"/>
  <c r="X156" i="3"/>
  <c r="X163" i="3"/>
  <c r="X169" i="3"/>
  <c r="X171" i="3"/>
  <c r="X173" i="3"/>
  <c r="X177" i="3"/>
  <c r="X179" i="3"/>
  <c r="X182" i="3"/>
  <c r="X186" i="3"/>
  <c r="X191" i="3"/>
  <c r="X194" i="3"/>
  <c r="X198" i="3"/>
  <c r="X96" i="3"/>
  <c r="V97" i="3"/>
  <c r="V99" i="3"/>
  <c r="V101" i="3"/>
  <c r="V105" i="3"/>
  <c r="V109" i="3"/>
  <c r="V122" i="3"/>
  <c r="V125" i="3"/>
  <c r="V128" i="3"/>
  <c r="V133" i="3"/>
  <c r="V135" i="3"/>
  <c r="V137" i="3"/>
  <c r="V141" i="3"/>
  <c r="V149" i="3"/>
  <c r="V152" i="3"/>
  <c r="V154" i="3"/>
  <c r="V156" i="3"/>
  <c r="V163" i="3"/>
  <c r="V169" i="3"/>
  <c r="V171" i="3"/>
  <c r="V173" i="3"/>
  <c r="V177" i="3"/>
  <c r="V179" i="3"/>
  <c r="V182" i="3"/>
  <c r="V186" i="3"/>
  <c r="V191" i="3"/>
  <c r="V194" i="3"/>
  <c r="V198" i="3"/>
  <c r="V96" i="3"/>
  <c r="T97" i="3"/>
  <c r="T99" i="3"/>
  <c r="T101" i="3"/>
  <c r="T105" i="3"/>
  <c r="T109" i="3"/>
  <c r="T122" i="3"/>
  <c r="T125" i="3"/>
  <c r="T128" i="3"/>
  <c r="T133" i="3"/>
  <c r="T135" i="3"/>
  <c r="T137" i="3"/>
  <c r="T141" i="3"/>
  <c r="T149" i="3"/>
  <c r="T152" i="3"/>
  <c r="T154" i="3"/>
  <c r="T156" i="3"/>
  <c r="T163" i="3"/>
  <c r="T169" i="3"/>
  <c r="T171" i="3"/>
  <c r="T173" i="3"/>
  <c r="T177" i="3"/>
  <c r="T179" i="3"/>
  <c r="T182" i="3"/>
  <c r="T186" i="3"/>
  <c r="T191" i="3"/>
  <c r="T194" i="3"/>
  <c r="T198" i="3"/>
  <c r="T96" i="3"/>
  <c r="P97" i="3"/>
  <c r="BK97" i="3"/>
  <c r="P99" i="3"/>
  <c r="BK99" i="3"/>
  <c r="P101" i="3"/>
  <c r="BK101" i="3"/>
  <c r="P105" i="3"/>
  <c r="BK105" i="3"/>
  <c r="P109" i="3"/>
  <c r="BK109" i="3"/>
  <c r="P122" i="3"/>
  <c r="BK122" i="3"/>
  <c r="P125" i="3"/>
  <c r="BK125" i="3"/>
  <c r="P128" i="3"/>
  <c r="BK128" i="3"/>
  <c r="P133" i="3"/>
  <c r="BK133" i="3"/>
  <c r="P135" i="3"/>
  <c r="BK135" i="3"/>
  <c r="P137" i="3"/>
  <c r="BK137" i="3"/>
  <c r="P141" i="3"/>
  <c r="BK141" i="3"/>
  <c r="P149" i="3"/>
  <c r="BK149" i="3"/>
  <c r="P152" i="3"/>
  <c r="BK152" i="3"/>
  <c r="P154" i="3"/>
  <c r="BK154" i="3"/>
  <c r="P156" i="3"/>
  <c r="BK156" i="3"/>
  <c r="P163" i="3"/>
  <c r="BK163" i="3"/>
  <c r="P169" i="3"/>
  <c r="BK169" i="3"/>
  <c r="P171" i="3"/>
  <c r="BK171" i="3"/>
  <c r="P173" i="3"/>
  <c r="BK173" i="3"/>
  <c r="P177" i="3"/>
  <c r="BK177" i="3"/>
  <c r="P179" i="3"/>
  <c r="BK179" i="3"/>
  <c r="P182" i="3"/>
  <c r="BK182" i="3"/>
  <c r="P186" i="3"/>
  <c r="BK186" i="3"/>
  <c r="P191" i="3"/>
  <c r="BK191" i="3"/>
  <c r="P194" i="3"/>
  <c r="BK194" i="3"/>
  <c r="P198" i="3"/>
  <c r="BK198" i="3"/>
  <c r="V95" i="3"/>
  <c r="V94" i="3" s="1"/>
  <c r="BI97" i="3"/>
  <c r="BI99" i="3"/>
  <c r="BI101" i="3"/>
  <c r="BI105" i="3"/>
  <c r="BI109" i="3"/>
  <c r="BI122" i="3"/>
  <c r="BI125" i="3"/>
  <c r="BI128" i="3"/>
  <c r="BI133" i="3"/>
  <c r="BI135" i="3"/>
  <c r="BI137" i="3"/>
  <c r="BI141" i="3"/>
  <c r="BI149" i="3"/>
  <c r="BI152" i="3"/>
  <c r="BI154" i="3"/>
  <c r="BI156" i="3"/>
  <c r="BI163" i="3"/>
  <c r="BI169" i="3"/>
  <c r="BI171" i="3"/>
  <c r="BI173" i="3"/>
  <c r="BI177" i="3"/>
  <c r="BI179" i="3"/>
  <c r="BI182" i="3"/>
  <c r="BI186" i="3"/>
  <c r="BI191" i="3"/>
  <c r="BI194" i="3"/>
  <c r="BI198" i="3"/>
  <c r="BI203" i="3"/>
  <c r="BI206" i="3"/>
  <c r="BI209" i="3"/>
  <c r="BI212" i="3"/>
  <c r="BI218" i="3"/>
  <c r="BI221" i="3"/>
  <c r="BI224" i="3"/>
  <c r="BI227" i="3"/>
  <c r="BI229" i="3"/>
  <c r="BI232" i="3"/>
  <c r="BI236" i="3"/>
  <c r="BI239" i="3"/>
  <c r="BI242" i="3"/>
  <c r="BI245" i="3"/>
  <c r="BI248" i="3"/>
  <c r="BI251" i="3"/>
  <c r="BI254" i="3"/>
  <c r="BI258" i="3"/>
  <c r="BI260" i="3"/>
  <c r="BI262" i="3"/>
  <c r="BI267" i="3"/>
  <c r="BI271" i="3"/>
  <c r="BI278" i="3"/>
  <c r="BI280" i="3"/>
  <c r="BI283" i="3"/>
  <c r="BI285" i="3"/>
  <c r="BI287" i="3"/>
  <c r="BI289" i="3"/>
  <c r="BI291" i="3"/>
  <c r="BI293" i="3"/>
  <c r="BI295" i="3"/>
  <c r="BI297" i="3"/>
  <c r="BI299" i="3"/>
  <c r="BI301" i="3"/>
  <c r="BI304" i="3"/>
  <c r="BI306" i="3"/>
  <c r="BI308" i="3"/>
  <c r="BI310" i="3"/>
  <c r="BI312" i="3"/>
  <c r="BI314" i="3"/>
  <c r="BI316" i="3"/>
  <c r="BI318" i="3"/>
  <c r="BI320" i="3"/>
  <c r="BI322" i="3"/>
  <c r="BI324" i="3"/>
  <c r="BI326" i="3"/>
  <c r="BI329" i="3"/>
  <c r="BI332" i="3"/>
  <c r="BI335" i="3"/>
  <c r="BI338" i="3"/>
  <c r="F38" i="3"/>
  <c r="BF54" i="1" s="1"/>
  <c r="BH97" i="3"/>
  <c r="F37" i="3" s="1"/>
  <c r="BE54" i="1" s="1"/>
  <c r="BH99" i="3"/>
  <c r="BH101" i="3"/>
  <c r="BH105" i="3"/>
  <c r="BH109" i="3"/>
  <c r="BH122" i="3"/>
  <c r="BH125" i="3"/>
  <c r="BH128" i="3"/>
  <c r="BH133" i="3"/>
  <c r="BH135" i="3"/>
  <c r="BH137" i="3"/>
  <c r="BH141" i="3"/>
  <c r="BH149" i="3"/>
  <c r="BH152" i="3"/>
  <c r="BH154" i="3"/>
  <c r="BH156" i="3"/>
  <c r="BH163" i="3"/>
  <c r="BH169" i="3"/>
  <c r="BH171" i="3"/>
  <c r="BH173" i="3"/>
  <c r="BH177" i="3"/>
  <c r="BH179" i="3"/>
  <c r="BH182" i="3"/>
  <c r="BH186" i="3"/>
  <c r="BH191" i="3"/>
  <c r="BH194" i="3"/>
  <c r="BH198" i="3"/>
  <c r="BH203" i="3"/>
  <c r="BH206" i="3"/>
  <c r="BH209" i="3"/>
  <c r="BH212" i="3"/>
  <c r="BH218" i="3"/>
  <c r="BH221" i="3"/>
  <c r="BH224" i="3"/>
  <c r="BH227" i="3"/>
  <c r="BH229" i="3"/>
  <c r="BH232" i="3"/>
  <c r="BH236" i="3"/>
  <c r="BH239" i="3"/>
  <c r="BH242" i="3"/>
  <c r="BH245" i="3"/>
  <c r="BH248" i="3"/>
  <c r="BH251" i="3"/>
  <c r="BH254" i="3"/>
  <c r="BH258" i="3"/>
  <c r="BH260" i="3"/>
  <c r="BH262" i="3"/>
  <c r="BH267" i="3"/>
  <c r="BH271" i="3"/>
  <c r="BH278" i="3"/>
  <c r="BH280" i="3"/>
  <c r="BH283" i="3"/>
  <c r="BH285" i="3"/>
  <c r="BH287" i="3"/>
  <c r="BH289" i="3"/>
  <c r="BH291" i="3"/>
  <c r="BH293" i="3"/>
  <c r="BH295" i="3"/>
  <c r="BH297" i="3"/>
  <c r="BH299" i="3"/>
  <c r="BH301" i="3"/>
  <c r="BH304" i="3"/>
  <c r="BH306" i="3"/>
  <c r="BH308" i="3"/>
  <c r="BH310" i="3"/>
  <c r="BH312" i="3"/>
  <c r="BH314" i="3"/>
  <c r="BH316" i="3"/>
  <c r="BH318" i="3"/>
  <c r="BH320" i="3"/>
  <c r="BH322" i="3"/>
  <c r="BH324" i="3"/>
  <c r="BH326" i="3"/>
  <c r="BH329" i="3"/>
  <c r="BH332" i="3"/>
  <c r="BH335" i="3"/>
  <c r="BH338" i="3"/>
  <c r="BG97" i="3"/>
  <c r="BG99" i="3"/>
  <c r="BG101" i="3"/>
  <c r="BG105" i="3"/>
  <c r="BG109" i="3"/>
  <c r="BG122" i="3"/>
  <c r="BG125" i="3"/>
  <c r="BG128" i="3"/>
  <c r="BG133" i="3"/>
  <c r="BG135" i="3"/>
  <c r="BG137" i="3"/>
  <c r="BG141" i="3"/>
  <c r="BG149" i="3"/>
  <c r="BG152" i="3"/>
  <c r="BG154" i="3"/>
  <c r="BG156" i="3"/>
  <c r="BG163" i="3"/>
  <c r="BG169" i="3"/>
  <c r="BG171" i="3"/>
  <c r="BG173" i="3"/>
  <c r="BG177" i="3"/>
  <c r="BG179" i="3"/>
  <c r="BG182" i="3"/>
  <c r="BG186" i="3"/>
  <c r="BG191" i="3"/>
  <c r="BG194" i="3"/>
  <c r="BG198" i="3"/>
  <c r="BG203" i="3"/>
  <c r="BG206" i="3"/>
  <c r="BG209" i="3"/>
  <c r="BG212" i="3"/>
  <c r="BG218" i="3"/>
  <c r="BG221" i="3"/>
  <c r="BG224" i="3"/>
  <c r="BG227" i="3"/>
  <c r="BG229" i="3"/>
  <c r="BG232" i="3"/>
  <c r="BG236" i="3"/>
  <c r="BG239" i="3"/>
  <c r="BG242" i="3"/>
  <c r="BG245" i="3"/>
  <c r="BG248" i="3"/>
  <c r="BG251" i="3"/>
  <c r="BG254" i="3"/>
  <c r="BG258" i="3"/>
  <c r="BG260" i="3"/>
  <c r="BG262" i="3"/>
  <c r="BG267" i="3"/>
  <c r="BG271" i="3"/>
  <c r="BG278" i="3"/>
  <c r="BG280" i="3"/>
  <c r="BG283" i="3"/>
  <c r="BG285" i="3"/>
  <c r="BG287" i="3"/>
  <c r="BG289" i="3"/>
  <c r="BG291" i="3"/>
  <c r="BG293" i="3"/>
  <c r="BG295" i="3"/>
  <c r="BG297" i="3"/>
  <c r="BG299" i="3"/>
  <c r="BG301" i="3"/>
  <c r="BG304" i="3"/>
  <c r="BG306" i="3"/>
  <c r="BG308" i="3"/>
  <c r="BG310" i="3"/>
  <c r="BG312" i="3"/>
  <c r="BG314" i="3"/>
  <c r="BG316" i="3"/>
  <c r="BG318" i="3"/>
  <c r="BG320" i="3"/>
  <c r="BG322" i="3"/>
  <c r="BG324" i="3"/>
  <c r="BG326" i="3"/>
  <c r="BG329" i="3"/>
  <c r="BG332" i="3"/>
  <c r="BG335" i="3"/>
  <c r="BG338" i="3"/>
  <c r="BF97" i="3"/>
  <c r="BF99" i="3"/>
  <c r="BF101" i="3"/>
  <c r="BF105" i="3"/>
  <c r="BF109" i="3"/>
  <c r="BF122" i="3"/>
  <c r="BF125" i="3"/>
  <c r="BF128" i="3"/>
  <c r="BF133" i="3"/>
  <c r="BF135" i="3"/>
  <c r="BF137" i="3"/>
  <c r="BF141" i="3"/>
  <c r="BF149" i="3"/>
  <c r="BF152" i="3"/>
  <c r="BF154" i="3"/>
  <c r="BF156" i="3"/>
  <c r="BF163" i="3"/>
  <c r="BF169" i="3"/>
  <c r="BF171" i="3"/>
  <c r="BF173" i="3"/>
  <c r="BF177" i="3"/>
  <c r="BF179" i="3"/>
  <c r="BF182" i="3"/>
  <c r="BF186" i="3"/>
  <c r="BF191" i="3"/>
  <c r="BF194" i="3"/>
  <c r="BF198" i="3"/>
  <c r="BF203" i="3"/>
  <c r="BF206" i="3"/>
  <c r="BF209" i="3"/>
  <c r="BF212" i="3"/>
  <c r="BF218" i="3"/>
  <c r="BF221" i="3"/>
  <c r="BF224" i="3"/>
  <c r="BF227" i="3"/>
  <c r="BF229" i="3"/>
  <c r="BF232" i="3"/>
  <c r="BF236" i="3"/>
  <c r="BF239" i="3"/>
  <c r="BF242" i="3"/>
  <c r="BF245" i="3"/>
  <c r="BF248" i="3"/>
  <c r="BF251" i="3"/>
  <c r="BF254" i="3"/>
  <c r="BF258" i="3"/>
  <c r="BF260" i="3"/>
  <c r="BF262" i="3"/>
  <c r="BF267" i="3"/>
  <c r="BF271" i="3"/>
  <c r="BF278" i="3"/>
  <c r="BF280" i="3"/>
  <c r="BF283" i="3"/>
  <c r="BF285" i="3"/>
  <c r="BF287" i="3"/>
  <c r="BF289" i="3"/>
  <c r="BF291" i="3"/>
  <c r="BF293" i="3"/>
  <c r="BF295" i="3"/>
  <c r="BF297" i="3"/>
  <c r="BF299" i="3"/>
  <c r="BF301" i="3"/>
  <c r="BF304" i="3"/>
  <c r="BF306" i="3"/>
  <c r="BF308" i="3"/>
  <c r="BF310" i="3"/>
  <c r="BF312" i="3"/>
  <c r="BF314" i="3"/>
  <c r="BF316" i="3"/>
  <c r="BF318" i="3"/>
  <c r="BF320" i="3"/>
  <c r="BF322" i="3"/>
  <c r="BF324" i="3"/>
  <c r="BF326" i="3"/>
  <c r="BF329" i="3"/>
  <c r="BF332" i="3"/>
  <c r="BF335" i="3"/>
  <c r="BF338" i="3"/>
  <c r="K97" i="3"/>
  <c r="BE97" i="3"/>
  <c r="K99" i="3"/>
  <c r="BE99" i="3"/>
  <c r="K101" i="3"/>
  <c r="BE101" i="3"/>
  <c r="K105" i="3"/>
  <c r="BE105" i="3"/>
  <c r="K109" i="3"/>
  <c r="BE109" i="3"/>
  <c r="K122" i="3"/>
  <c r="BE122" i="3"/>
  <c r="K125" i="3"/>
  <c r="BE125" i="3"/>
  <c r="K128" i="3"/>
  <c r="BE128" i="3"/>
  <c r="K133" i="3"/>
  <c r="BE133" i="3"/>
  <c r="K135" i="3"/>
  <c r="BE135" i="3"/>
  <c r="K137" i="3"/>
  <c r="BE137" i="3"/>
  <c r="K141" i="3"/>
  <c r="BE141" i="3"/>
  <c r="K149" i="3"/>
  <c r="BE149" i="3"/>
  <c r="K152" i="3"/>
  <c r="BE152" i="3"/>
  <c r="K154" i="3"/>
  <c r="BE154" i="3"/>
  <c r="K156" i="3"/>
  <c r="BE156" i="3"/>
  <c r="K163" i="3"/>
  <c r="BE163" i="3"/>
  <c r="K169" i="3"/>
  <c r="BE169" i="3"/>
  <c r="K171" i="3"/>
  <c r="BE171" i="3"/>
  <c r="K173" i="3"/>
  <c r="BE173" i="3"/>
  <c r="K177" i="3"/>
  <c r="BE177" i="3"/>
  <c r="K179" i="3"/>
  <c r="BE179" i="3"/>
  <c r="K182" i="3"/>
  <c r="BE182" i="3"/>
  <c r="K186" i="3"/>
  <c r="BE186" i="3"/>
  <c r="K191" i="3"/>
  <c r="BE191" i="3"/>
  <c r="K194" i="3"/>
  <c r="BE194" i="3"/>
  <c r="K198" i="3"/>
  <c r="BE198" i="3"/>
  <c r="K203" i="3"/>
  <c r="BE203" i="3"/>
  <c r="K206" i="3"/>
  <c r="BE206" i="3"/>
  <c r="K209" i="3"/>
  <c r="BE209" i="3"/>
  <c r="K212" i="3"/>
  <c r="BE212" i="3"/>
  <c r="K218" i="3"/>
  <c r="BE218" i="3"/>
  <c r="K221" i="3"/>
  <c r="BE221" i="3"/>
  <c r="K224" i="3"/>
  <c r="BE224" i="3"/>
  <c r="K227" i="3"/>
  <c r="BE227" i="3"/>
  <c r="K229" i="3"/>
  <c r="BE229" i="3"/>
  <c r="K232" i="3"/>
  <c r="BE232" i="3"/>
  <c r="K236" i="3"/>
  <c r="BE236" i="3"/>
  <c r="K239" i="3"/>
  <c r="BE239" i="3"/>
  <c r="K242" i="3"/>
  <c r="BE242" i="3"/>
  <c r="K245" i="3"/>
  <c r="BE245" i="3"/>
  <c r="K248" i="3"/>
  <c r="BE248" i="3"/>
  <c r="K251" i="3"/>
  <c r="BE251" i="3"/>
  <c r="K254" i="3"/>
  <c r="BE254" i="3"/>
  <c r="K258" i="3"/>
  <c r="BE258" i="3"/>
  <c r="K260" i="3"/>
  <c r="BE260" i="3"/>
  <c r="K262" i="3"/>
  <c r="BE262" i="3"/>
  <c r="K267" i="3"/>
  <c r="BE267" i="3"/>
  <c r="K271" i="3"/>
  <c r="BE271" i="3"/>
  <c r="K278" i="3"/>
  <c r="BE278" i="3"/>
  <c r="K280" i="3"/>
  <c r="BE280" i="3"/>
  <c r="K283" i="3"/>
  <c r="BE283" i="3"/>
  <c r="K285" i="3"/>
  <c r="BE285" i="3"/>
  <c r="K287" i="3"/>
  <c r="BE287" i="3"/>
  <c r="K289" i="3"/>
  <c r="BE289" i="3"/>
  <c r="K291" i="3"/>
  <c r="BE291" i="3"/>
  <c r="K293" i="3"/>
  <c r="BE293" i="3"/>
  <c r="K295" i="3"/>
  <c r="BE295" i="3"/>
  <c r="K297" i="3"/>
  <c r="BE297" i="3"/>
  <c r="K299" i="3"/>
  <c r="BE299" i="3"/>
  <c r="K301" i="3"/>
  <c r="BE301" i="3"/>
  <c r="K304" i="3"/>
  <c r="BE304" i="3"/>
  <c r="K308" i="3"/>
  <c r="BE308" i="3"/>
  <c r="K312" i="3"/>
  <c r="BE312" i="3"/>
  <c r="K316" i="3"/>
  <c r="BE316" i="3"/>
  <c r="K320" i="3"/>
  <c r="BE320" i="3"/>
  <c r="K324" i="3"/>
  <c r="BE324" i="3"/>
  <c r="K329" i="3"/>
  <c r="BE329" i="3"/>
  <c r="K332" i="3"/>
  <c r="BE332" i="3"/>
  <c r="K335" i="3"/>
  <c r="BE335" i="3"/>
  <c r="K338" i="3"/>
  <c r="BE338" i="3"/>
  <c r="BA54" i="1"/>
  <c r="AZ54" i="1"/>
  <c r="J72" i="3"/>
  <c r="I72" i="3"/>
  <c r="I71" i="3"/>
  <c r="J70" i="3"/>
  <c r="J68" i="3"/>
  <c r="I67" i="3"/>
  <c r="J66" i="3"/>
  <c r="I65" i="3"/>
  <c r="J64" i="3"/>
  <c r="E20" i="3"/>
  <c r="F91" i="3"/>
  <c r="J90" i="3"/>
  <c r="F90" i="3"/>
  <c r="J14" i="3"/>
  <c r="J88" i="3"/>
  <c r="F88" i="3"/>
  <c r="E86" i="3"/>
  <c r="E7" i="3"/>
  <c r="E82" i="3"/>
  <c r="F58" i="3"/>
  <c r="J57" i="3"/>
  <c r="F57" i="3"/>
  <c r="J55" i="3"/>
  <c r="F55" i="3"/>
  <c r="E53" i="3"/>
  <c r="E49" i="3"/>
  <c r="J20" i="3"/>
  <c r="J19" i="3"/>
  <c r="R766" i="2"/>
  <c r="R765" i="2"/>
  <c r="R764" i="2" s="1"/>
  <c r="Q766" i="2"/>
  <c r="Q765" i="2"/>
  <c r="X766" i="2"/>
  <c r="X765" i="2"/>
  <c r="X764" i="2" s="1"/>
  <c r="V766" i="2"/>
  <c r="V765" i="2"/>
  <c r="V764" i="2" s="1"/>
  <c r="T766" i="2"/>
  <c r="T765" i="2"/>
  <c r="T764" i="2" s="1"/>
  <c r="P766" i="2"/>
  <c r="BK766" i="2"/>
  <c r="BK765" i="2" s="1"/>
  <c r="K765" i="2" s="1"/>
  <c r="Q764" i="2"/>
  <c r="BK764" i="2"/>
  <c r="K764" i="2" s="1"/>
  <c r="R751" i="2"/>
  <c r="R762" i="2"/>
  <c r="R750" i="2"/>
  <c r="Q751" i="2"/>
  <c r="Q762" i="2"/>
  <c r="Q750" i="2" s="1"/>
  <c r="X751" i="2"/>
  <c r="X750" i="2" s="1"/>
  <c r="X762" i="2"/>
  <c r="V751" i="2"/>
  <c r="V762" i="2"/>
  <c r="T751" i="2"/>
  <c r="T762" i="2"/>
  <c r="T750" i="2"/>
  <c r="P751" i="2"/>
  <c r="BK751" i="2"/>
  <c r="BK750" i="2" s="1"/>
  <c r="P762" i="2"/>
  <c r="BK762" i="2"/>
  <c r="K750" i="2"/>
  <c r="R742" i="2"/>
  <c r="R744" i="2"/>
  <c r="R746" i="2"/>
  <c r="R748" i="2"/>
  <c r="Q742" i="2"/>
  <c r="Q744" i="2"/>
  <c r="Q746" i="2"/>
  <c r="Q748" i="2"/>
  <c r="Q741" i="2"/>
  <c r="X742" i="2"/>
  <c r="X744" i="2"/>
  <c r="X746" i="2"/>
  <c r="X748" i="2"/>
  <c r="V742" i="2"/>
  <c r="V744" i="2"/>
  <c r="V746" i="2"/>
  <c r="V741" i="2" s="1"/>
  <c r="V748" i="2"/>
  <c r="T742" i="2"/>
  <c r="T744" i="2"/>
  <c r="T741" i="2" s="1"/>
  <c r="T746" i="2"/>
  <c r="T748" i="2"/>
  <c r="P742" i="2"/>
  <c r="BK742" i="2" s="1"/>
  <c r="P744" i="2"/>
  <c r="BK744" i="2" s="1"/>
  <c r="BK741" i="2" s="1"/>
  <c r="K741" i="2" s="1"/>
  <c r="P746" i="2"/>
  <c r="BK746" i="2" s="1"/>
  <c r="P748" i="2"/>
  <c r="BK748" i="2" s="1"/>
  <c r="R708" i="2"/>
  <c r="R707" i="2" s="1"/>
  <c r="R719" i="2"/>
  <c r="R722" i="2"/>
  <c r="R725" i="2"/>
  <c r="R727" i="2"/>
  <c r="R732" i="2"/>
  <c r="R734" i="2"/>
  <c r="R736" i="2"/>
  <c r="R738" i="2"/>
  <c r="R740" i="2"/>
  <c r="Q708" i="2"/>
  <c r="Q719" i="2"/>
  <c r="Q722" i="2"/>
  <c r="Q725" i="2"/>
  <c r="Q727" i="2"/>
  <c r="Q732" i="2"/>
  <c r="Q734" i="2"/>
  <c r="Q736" i="2"/>
  <c r="Q738" i="2"/>
  <c r="Q740" i="2"/>
  <c r="X708" i="2"/>
  <c r="X719" i="2"/>
  <c r="X722" i="2"/>
  <c r="X725" i="2"/>
  <c r="X727" i="2"/>
  <c r="X732" i="2"/>
  <c r="X734" i="2"/>
  <c r="X736" i="2"/>
  <c r="X738" i="2"/>
  <c r="X740" i="2"/>
  <c r="X707" i="2"/>
  <c r="V708" i="2"/>
  <c r="V719" i="2"/>
  <c r="V722" i="2"/>
  <c r="V725" i="2"/>
  <c r="V727" i="2"/>
  <c r="V732" i="2"/>
  <c r="V734" i="2"/>
  <c r="V736" i="2"/>
  <c r="V738" i="2"/>
  <c r="V740" i="2"/>
  <c r="T708" i="2"/>
  <c r="T719" i="2"/>
  <c r="T722" i="2"/>
  <c r="T725" i="2"/>
  <c r="T727" i="2"/>
  <c r="T732" i="2"/>
  <c r="T734" i="2"/>
  <c r="T736" i="2"/>
  <c r="T738" i="2"/>
  <c r="T740" i="2"/>
  <c r="T707" i="2"/>
  <c r="P708" i="2"/>
  <c r="BK708" i="2"/>
  <c r="P719" i="2"/>
  <c r="BK719" i="2"/>
  <c r="P722" i="2"/>
  <c r="BK722" i="2"/>
  <c r="P725" i="2"/>
  <c r="BK725" i="2"/>
  <c r="P727" i="2"/>
  <c r="BK727" i="2"/>
  <c r="P732" i="2"/>
  <c r="BK732" i="2"/>
  <c r="P734" i="2"/>
  <c r="BK734" i="2"/>
  <c r="P736" i="2"/>
  <c r="BK736" i="2"/>
  <c r="P738" i="2"/>
  <c r="BK738" i="2"/>
  <c r="P740" i="2"/>
  <c r="BK740" i="2"/>
  <c r="R667" i="2"/>
  <c r="R674" i="2"/>
  <c r="R678" i="2"/>
  <c r="R686" i="2"/>
  <c r="R689" i="2"/>
  <c r="R695" i="2"/>
  <c r="R700" i="2"/>
  <c r="R702" i="2"/>
  <c r="R704" i="2"/>
  <c r="R706" i="2"/>
  <c r="Q667" i="2"/>
  <c r="Q666" i="2" s="1"/>
  <c r="Q674" i="2"/>
  <c r="Q678" i="2"/>
  <c r="Q686" i="2"/>
  <c r="Q689" i="2"/>
  <c r="Q695" i="2"/>
  <c r="Q700" i="2"/>
  <c r="Q702" i="2"/>
  <c r="Q704" i="2"/>
  <c r="Q706" i="2"/>
  <c r="X667" i="2"/>
  <c r="X674" i="2"/>
  <c r="X678" i="2"/>
  <c r="X686" i="2"/>
  <c r="X689" i="2"/>
  <c r="X695" i="2"/>
  <c r="X700" i="2"/>
  <c r="X702" i="2"/>
  <c r="X704" i="2"/>
  <c r="X706" i="2"/>
  <c r="V667" i="2"/>
  <c r="V674" i="2"/>
  <c r="V678" i="2"/>
  <c r="V686" i="2"/>
  <c r="V689" i="2"/>
  <c r="V695" i="2"/>
  <c r="V700" i="2"/>
  <c r="V702" i="2"/>
  <c r="V704" i="2"/>
  <c r="V706" i="2"/>
  <c r="V666" i="2"/>
  <c r="T667" i="2"/>
  <c r="T674" i="2"/>
  <c r="T678" i="2"/>
  <c r="T686" i="2"/>
  <c r="T689" i="2"/>
  <c r="T695" i="2"/>
  <c r="T700" i="2"/>
  <c r="T702" i="2"/>
  <c r="T704" i="2"/>
  <c r="T706" i="2"/>
  <c r="P667" i="2"/>
  <c r="BK667" i="2" s="1"/>
  <c r="P674" i="2"/>
  <c r="BK674" i="2" s="1"/>
  <c r="P678" i="2"/>
  <c r="BK678" i="2" s="1"/>
  <c r="P686" i="2"/>
  <c r="BK686" i="2" s="1"/>
  <c r="P689" i="2"/>
  <c r="BK689" i="2" s="1"/>
  <c r="P695" i="2"/>
  <c r="BK695" i="2"/>
  <c r="P700" i="2"/>
  <c r="BK700" i="2" s="1"/>
  <c r="P702" i="2"/>
  <c r="BK702" i="2" s="1"/>
  <c r="P704" i="2"/>
  <c r="BK704" i="2" s="1"/>
  <c r="P706" i="2"/>
  <c r="BK706" i="2" s="1"/>
  <c r="R638" i="2"/>
  <c r="R644" i="2"/>
  <c r="R646" i="2"/>
  <c r="R648" i="2"/>
  <c r="R650" i="2"/>
  <c r="R652" i="2"/>
  <c r="R659" i="2"/>
  <c r="R661" i="2"/>
  <c r="R663" i="2"/>
  <c r="R665" i="2"/>
  <c r="R637" i="2"/>
  <c r="Q638" i="2"/>
  <c r="Q644" i="2"/>
  <c r="Q637" i="2" s="1"/>
  <c r="Q646" i="2"/>
  <c r="Q648" i="2"/>
  <c r="Q650" i="2"/>
  <c r="Q652" i="2"/>
  <c r="Q659" i="2"/>
  <c r="Q661" i="2"/>
  <c r="Q663" i="2"/>
  <c r="Q665" i="2"/>
  <c r="X638" i="2"/>
  <c r="X637" i="2" s="1"/>
  <c r="X644" i="2"/>
  <c r="X646" i="2"/>
  <c r="X648" i="2"/>
  <c r="X650" i="2"/>
  <c r="X652" i="2"/>
  <c r="X659" i="2"/>
  <c r="X661" i="2"/>
  <c r="X663" i="2"/>
  <c r="X665" i="2"/>
  <c r="V638" i="2"/>
  <c r="V637" i="2" s="1"/>
  <c r="V644" i="2"/>
  <c r="V646" i="2"/>
  <c r="V648" i="2"/>
  <c r="V650" i="2"/>
  <c r="V652" i="2"/>
  <c r="V659" i="2"/>
  <c r="V661" i="2"/>
  <c r="V663" i="2"/>
  <c r="V665" i="2"/>
  <c r="T638" i="2"/>
  <c r="T644" i="2"/>
  <c r="T646" i="2"/>
  <c r="T648" i="2"/>
  <c r="T650" i="2"/>
  <c r="T652" i="2"/>
  <c r="T659" i="2"/>
  <c r="T661" i="2"/>
  <c r="T663" i="2"/>
  <c r="T665" i="2"/>
  <c r="T637" i="2"/>
  <c r="P638" i="2"/>
  <c r="BK638" i="2"/>
  <c r="BK637" i="2" s="1"/>
  <c r="K637" i="2" s="1"/>
  <c r="P644" i="2"/>
  <c r="BK644" i="2"/>
  <c r="P646" i="2"/>
  <c r="BK646" i="2"/>
  <c r="P648" i="2"/>
  <c r="BK648" i="2"/>
  <c r="P650" i="2"/>
  <c r="BK650" i="2"/>
  <c r="P652" i="2"/>
  <c r="BK652" i="2"/>
  <c r="P659" i="2"/>
  <c r="BK659" i="2"/>
  <c r="P661" i="2"/>
  <c r="BK661" i="2"/>
  <c r="P663" i="2"/>
  <c r="BK663" i="2"/>
  <c r="P665" i="2"/>
  <c r="BK665" i="2"/>
  <c r="R602" i="2"/>
  <c r="R604" i="2"/>
  <c r="R601" i="2" s="1"/>
  <c r="R606" i="2"/>
  <c r="R608" i="2"/>
  <c r="R610" i="2"/>
  <c r="R612" i="2"/>
  <c r="R614" i="2"/>
  <c r="R616" i="2"/>
  <c r="R618" i="2"/>
  <c r="R620" i="2"/>
  <c r="R622" i="2"/>
  <c r="R624" i="2"/>
  <c r="R626" i="2"/>
  <c r="R628" i="2"/>
  <c r="R634" i="2"/>
  <c r="R636" i="2"/>
  <c r="Q602" i="2"/>
  <c r="Q604" i="2"/>
  <c r="Q606" i="2"/>
  <c r="Q608" i="2"/>
  <c r="Q610" i="2"/>
  <c r="Q612" i="2"/>
  <c r="Q614" i="2"/>
  <c r="Q616" i="2"/>
  <c r="Q618" i="2"/>
  <c r="Q620" i="2"/>
  <c r="Q622" i="2"/>
  <c r="Q624" i="2"/>
  <c r="Q626" i="2"/>
  <c r="Q628" i="2"/>
  <c r="Q634" i="2"/>
  <c r="Q636" i="2"/>
  <c r="Q601" i="2"/>
  <c r="X602" i="2"/>
  <c r="X604" i="2"/>
  <c r="X601" i="2" s="1"/>
  <c r="X606" i="2"/>
  <c r="X608" i="2"/>
  <c r="X610" i="2"/>
  <c r="X612" i="2"/>
  <c r="X614" i="2"/>
  <c r="X616" i="2"/>
  <c r="X618" i="2"/>
  <c r="X620" i="2"/>
  <c r="X622" i="2"/>
  <c r="X624" i="2"/>
  <c r="X626" i="2"/>
  <c r="X628" i="2"/>
  <c r="X634" i="2"/>
  <c r="X636" i="2"/>
  <c r="V602" i="2"/>
  <c r="V604" i="2"/>
  <c r="V606" i="2"/>
  <c r="V601" i="2" s="1"/>
  <c r="V608" i="2"/>
  <c r="V610" i="2"/>
  <c r="V612" i="2"/>
  <c r="V614" i="2"/>
  <c r="V616" i="2"/>
  <c r="V618" i="2"/>
  <c r="V620" i="2"/>
  <c r="V622" i="2"/>
  <c r="V624" i="2"/>
  <c r="V626" i="2"/>
  <c r="V628" i="2"/>
  <c r="V634" i="2"/>
  <c r="V636" i="2"/>
  <c r="T602" i="2"/>
  <c r="T604" i="2"/>
  <c r="T601" i="2" s="1"/>
  <c r="T606" i="2"/>
  <c r="T608" i="2"/>
  <c r="T610" i="2"/>
  <c r="T612" i="2"/>
  <c r="T614" i="2"/>
  <c r="T616" i="2"/>
  <c r="T618" i="2"/>
  <c r="T620" i="2"/>
  <c r="T622" i="2"/>
  <c r="T624" i="2"/>
  <c r="T626" i="2"/>
  <c r="T628" i="2"/>
  <c r="T634" i="2"/>
  <c r="T636" i="2"/>
  <c r="P602" i="2"/>
  <c r="BK602" i="2" s="1"/>
  <c r="P604" i="2"/>
  <c r="BK604" i="2" s="1"/>
  <c r="P606" i="2"/>
  <c r="BK606" i="2" s="1"/>
  <c r="P608" i="2"/>
  <c r="BK608" i="2" s="1"/>
  <c r="P610" i="2"/>
  <c r="BK610" i="2" s="1"/>
  <c r="P612" i="2"/>
  <c r="BK612" i="2" s="1"/>
  <c r="P614" i="2"/>
  <c r="BK614" i="2" s="1"/>
  <c r="P616" i="2"/>
  <c r="BK616" i="2" s="1"/>
  <c r="P618" i="2"/>
  <c r="BK618" i="2" s="1"/>
  <c r="P620" i="2"/>
  <c r="BK620" i="2" s="1"/>
  <c r="P622" i="2"/>
  <c r="BK622" i="2" s="1"/>
  <c r="P624" i="2"/>
  <c r="BK624" i="2" s="1"/>
  <c r="P626" i="2"/>
  <c r="BK626" i="2" s="1"/>
  <c r="P628" i="2"/>
  <c r="BK628" i="2" s="1"/>
  <c r="P634" i="2"/>
  <c r="BK634" i="2" s="1"/>
  <c r="P636" i="2"/>
  <c r="BK636" i="2" s="1"/>
  <c r="R591" i="2"/>
  <c r="R590" i="2" s="1"/>
  <c r="R593" i="2"/>
  <c r="R595" i="2"/>
  <c r="R597" i="2"/>
  <c r="R600" i="2"/>
  <c r="Q591" i="2"/>
  <c r="Q590" i="2" s="1"/>
  <c r="Q593" i="2"/>
  <c r="Q595" i="2"/>
  <c r="Q597" i="2"/>
  <c r="Q600" i="2"/>
  <c r="X591" i="2"/>
  <c r="X590" i="2" s="1"/>
  <c r="X593" i="2"/>
  <c r="X595" i="2"/>
  <c r="X597" i="2"/>
  <c r="X600" i="2"/>
  <c r="V591" i="2"/>
  <c r="V590" i="2" s="1"/>
  <c r="V593" i="2"/>
  <c r="V595" i="2"/>
  <c r="V597" i="2"/>
  <c r="V600" i="2"/>
  <c r="T591" i="2"/>
  <c r="T590" i="2" s="1"/>
  <c r="T593" i="2"/>
  <c r="T595" i="2"/>
  <c r="T597" i="2"/>
  <c r="T600" i="2"/>
  <c r="P591" i="2"/>
  <c r="BK591" i="2" s="1"/>
  <c r="P593" i="2"/>
  <c r="BK593" i="2" s="1"/>
  <c r="P595" i="2"/>
  <c r="BK595" i="2" s="1"/>
  <c r="P597" i="2"/>
  <c r="BK597" i="2" s="1"/>
  <c r="P600" i="2"/>
  <c r="BK600" i="2" s="1"/>
  <c r="R563" i="2"/>
  <c r="R562" i="2" s="1"/>
  <c r="R565" i="2"/>
  <c r="R567" i="2"/>
  <c r="R569" i="2"/>
  <c r="R571" i="2"/>
  <c r="R575" i="2"/>
  <c r="R577" i="2"/>
  <c r="R579" i="2"/>
  <c r="R581" i="2"/>
  <c r="R583" i="2"/>
  <c r="R585" i="2"/>
  <c r="R587" i="2"/>
  <c r="R589" i="2"/>
  <c r="Q563" i="2"/>
  <c r="Q562" i="2" s="1"/>
  <c r="Q565" i="2"/>
  <c r="Q567" i="2"/>
  <c r="Q569" i="2"/>
  <c r="Q571" i="2"/>
  <c r="Q575" i="2"/>
  <c r="Q577" i="2"/>
  <c r="Q579" i="2"/>
  <c r="Q581" i="2"/>
  <c r="Q583" i="2"/>
  <c r="Q585" i="2"/>
  <c r="Q587" i="2"/>
  <c r="Q589" i="2"/>
  <c r="X563" i="2"/>
  <c r="X562" i="2" s="1"/>
  <c r="X565" i="2"/>
  <c r="X567" i="2"/>
  <c r="X569" i="2"/>
  <c r="X571" i="2"/>
  <c r="X575" i="2"/>
  <c r="X577" i="2"/>
  <c r="X579" i="2"/>
  <c r="X581" i="2"/>
  <c r="X583" i="2"/>
  <c r="X585" i="2"/>
  <c r="X587" i="2"/>
  <c r="X589" i="2"/>
  <c r="V563" i="2"/>
  <c r="V562" i="2" s="1"/>
  <c r="V565" i="2"/>
  <c r="V567" i="2"/>
  <c r="V569" i="2"/>
  <c r="V571" i="2"/>
  <c r="V575" i="2"/>
  <c r="V577" i="2"/>
  <c r="V579" i="2"/>
  <c r="V581" i="2"/>
  <c r="V583" i="2"/>
  <c r="V585" i="2"/>
  <c r="V587" i="2"/>
  <c r="V589" i="2"/>
  <c r="T563" i="2"/>
  <c r="T562" i="2" s="1"/>
  <c r="T565" i="2"/>
  <c r="T567" i="2"/>
  <c r="T569" i="2"/>
  <c r="T571" i="2"/>
  <c r="T575" i="2"/>
  <c r="T577" i="2"/>
  <c r="T579" i="2"/>
  <c r="T581" i="2"/>
  <c r="T583" i="2"/>
  <c r="T585" i="2"/>
  <c r="T587" i="2"/>
  <c r="T589" i="2"/>
  <c r="P563" i="2"/>
  <c r="BK563" i="2" s="1"/>
  <c r="P565" i="2"/>
  <c r="BK565" i="2" s="1"/>
  <c r="P567" i="2"/>
  <c r="BK567" i="2" s="1"/>
  <c r="P569" i="2"/>
  <c r="BK569" i="2" s="1"/>
  <c r="P571" i="2"/>
  <c r="BK571" i="2" s="1"/>
  <c r="P575" i="2"/>
  <c r="BK575" i="2" s="1"/>
  <c r="P577" i="2"/>
  <c r="BK577" i="2" s="1"/>
  <c r="P579" i="2"/>
  <c r="BK579" i="2" s="1"/>
  <c r="P581" i="2"/>
  <c r="BK581" i="2" s="1"/>
  <c r="P583" i="2"/>
  <c r="BK583" i="2" s="1"/>
  <c r="P585" i="2"/>
  <c r="BK585" i="2" s="1"/>
  <c r="P587" i="2"/>
  <c r="BK587" i="2" s="1"/>
  <c r="P589" i="2"/>
  <c r="BK589" i="2" s="1"/>
  <c r="R557" i="2"/>
  <c r="R556" i="2" s="1"/>
  <c r="R559" i="2"/>
  <c r="R561" i="2"/>
  <c r="Q557" i="2"/>
  <c r="Q556" i="2" s="1"/>
  <c r="Q559" i="2"/>
  <c r="Q561" i="2"/>
  <c r="X557" i="2"/>
  <c r="X556" i="2" s="1"/>
  <c r="X559" i="2"/>
  <c r="X561" i="2"/>
  <c r="V557" i="2"/>
  <c r="V556" i="2" s="1"/>
  <c r="V559" i="2"/>
  <c r="V561" i="2"/>
  <c r="T557" i="2"/>
  <c r="T556" i="2" s="1"/>
  <c r="T559" i="2"/>
  <c r="T561" i="2"/>
  <c r="P557" i="2"/>
  <c r="BK557" i="2" s="1"/>
  <c r="P559" i="2"/>
  <c r="BK559" i="2" s="1"/>
  <c r="P561" i="2"/>
  <c r="BK561" i="2" s="1"/>
  <c r="R550" i="2"/>
  <c r="R549" i="2" s="1"/>
  <c r="R553" i="2"/>
  <c r="R555" i="2"/>
  <c r="Q550" i="2"/>
  <c r="Q549" i="2" s="1"/>
  <c r="Q553" i="2"/>
  <c r="Q555" i="2"/>
  <c r="X550" i="2"/>
  <c r="X549" i="2" s="1"/>
  <c r="X553" i="2"/>
  <c r="X555" i="2"/>
  <c r="V550" i="2"/>
  <c r="V549" i="2" s="1"/>
  <c r="V553" i="2"/>
  <c r="V555" i="2"/>
  <c r="T550" i="2"/>
  <c r="T549" i="2" s="1"/>
  <c r="T553" i="2"/>
  <c r="T555" i="2"/>
  <c r="P550" i="2"/>
  <c r="BK550" i="2" s="1"/>
  <c r="P553" i="2"/>
  <c r="BK553" i="2" s="1"/>
  <c r="P555" i="2"/>
  <c r="BK555" i="2" s="1"/>
  <c r="R535" i="2"/>
  <c r="R534" i="2" s="1"/>
  <c r="R537" i="2"/>
  <c r="R539" i="2"/>
  <c r="R541" i="2"/>
  <c r="R543" i="2"/>
  <c r="R545" i="2"/>
  <c r="R547" i="2"/>
  <c r="Q535" i="2"/>
  <c r="Q534" i="2" s="1"/>
  <c r="Q537" i="2"/>
  <c r="Q539" i="2"/>
  <c r="Q541" i="2"/>
  <c r="Q543" i="2"/>
  <c r="Q545" i="2"/>
  <c r="Q547" i="2"/>
  <c r="X535" i="2"/>
  <c r="X534" i="2" s="1"/>
  <c r="X537" i="2"/>
  <c r="X539" i="2"/>
  <c r="X541" i="2"/>
  <c r="X543" i="2"/>
  <c r="X545" i="2"/>
  <c r="X547" i="2"/>
  <c r="V535" i="2"/>
  <c r="V534" i="2" s="1"/>
  <c r="V537" i="2"/>
  <c r="V539" i="2"/>
  <c r="V541" i="2"/>
  <c r="V543" i="2"/>
  <c r="V545" i="2"/>
  <c r="V547" i="2"/>
  <c r="T535" i="2"/>
  <c r="T534" i="2" s="1"/>
  <c r="T537" i="2"/>
  <c r="T539" i="2"/>
  <c r="T541" i="2"/>
  <c r="T543" i="2"/>
  <c r="T545" i="2"/>
  <c r="T547" i="2"/>
  <c r="P535" i="2"/>
  <c r="BK535" i="2" s="1"/>
  <c r="P537" i="2"/>
  <c r="BK537" i="2" s="1"/>
  <c r="P539" i="2"/>
  <c r="BK539" i="2" s="1"/>
  <c r="P541" i="2"/>
  <c r="BK541" i="2" s="1"/>
  <c r="P543" i="2"/>
  <c r="BK543" i="2" s="1"/>
  <c r="P545" i="2"/>
  <c r="BK545" i="2" s="1"/>
  <c r="P547" i="2"/>
  <c r="BK547" i="2" s="1"/>
  <c r="R525" i="2"/>
  <c r="R524" i="2" s="1"/>
  <c r="R527" i="2"/>
  <c r="R529" i="2"/>
  <c r="R531" i="2"/>
  <c r="R533" i="2"/>
  <c r="Q525" i="2"/>
  <c r="Q524" i="2" s="1"/>
  <c r="Q527" i="2"/>
  <c r="Q529" i="2"/>
  <c r="Q531" i="2"/>
  <c r="Q533" i="2"/>
  <c r="X525" i="2"/>
  <c r="X524" i="2" s="1"/>
  <c r="X527" i="2"/>
  <c r="X529" i="2"/>
  <c r="X531" i="2"/>
  <c r="X533" i="2"/>
  <c r="V525" i="2"/>
  <c r="V524" i="2" s="1"/>
  <c r="V527" i="2"/>
  <c r="V529" i="2"/>
  <c r="V531" i="2"/>
  <c r="V533" i="2"/>
  <c r="T525" i="2"/>
  <c r="T524" i="2" s="1"/>
  <c r="T527" i="2"/>
  <c r="T529" i="2"/>
  <c r="T531" i="2"/>
  <c r="T533" i="2"/>
  <c r="P525" i="2"/>
  <c r="BK525" i="2" s="1"/>
  <c r="P527" i="2"/>
  <c r="BK527" i="2" s="1"/>
  <c r="P529" i="2"/>
  <c r="BK529" i="2" s="1"/>
  <c r="P531" i="2"/>
  <c r="BK531" i="2" s="1"/>
  <c r="P533" i="2"/>
  <c r="BK533" i="2" s="1"/>
  <c r="R495" i="2"/>
  <c r="R494" i="2" s="1"/>
  <c r="R497" i="2"/>
  <c r="R499" i="2"/>
  <c r="R501" i="2"/>
  <c r="R503" i="2"/>
  <c r="R505" i="2"/>
  <c r="R507" i="2"/>
  <c r="R509" i="2"/>
  <c r="R511" i="2"/>
  <c r="R513" i="2"/>
  <c r="R515" i="2"/>
  <c r="R517" i="2"/>
  <c r="R519" i="2"/>
  <c r="R521" i="2"/>
  <c r="R523" i="2"/>
  <c r="Q495" i="2"/>
  <c r="Q494" i="2" s="1"/>
  <c r="Q497" i="2"/>
  <c r="Q499" i="2"/>
  <c r="Q501" i="2"/>
  <c r="Q503" i="2"/>
  <c r="Q505" i="2"/>
  <c r="Q507" i="2"/>
  <c r="Q509" i="2"/>
  <c r="Q511" i="2"/>
  <c r="Q513" i="2"/>
  <c r="Q515" i="2"/>
  <c r="Q517" i="2"/>
  <c r="Q519" i="2"/>
  <c r="Q521" i="2"/>
  <c r="Q523" i="2"/>
  <c r="X495" i="2"/>
  <c r="X494" i="2" s="1"/>
  <c r="X497" i="2"/>
  <c r="X499" i="2"/>
  <c r="X501" i="2"/>
  <c r="X503" i="2"/>
  <c r="X505" i="2"/>
  <c r="X507" i="2"/>
  <c r="X509" i="2"/>
  <c r="X511" i="2"/>
  <c r="X513" i="2"/>
  <c r="X515" i="2"/>
  <c r="X517" i="2"/>
  <c r="X519" i="2"/>
  <c r="X521" i="2"/>
  <c r="X523" i="2"/>
  <c r="V495" i="2"/>
  <c r="V494" i="2" s="1"/>
  <c r="V497" i="2"/>
  <c r="V499" i="2"/>
  <c r="V501" i="2"/>
  <c r="V503" i="2"/>
  <c r="V505" i="2"/>
  <c r="V507" i="2"/>
  <c r="V509" i="2"/>
  <c r="V511" i="2"/>
  <c r="V513" i="2"/>
  <c r="V515" i="2"/>
  <c r="V517" i="2"/>
  <c r="V519" i="2"/>
  <c r="V521" i="2"/>
  <c r="V523" i="2"/>
  <c r="T495" i="2"/>
  <c r="T494" i="2" s="1"/>
  <c r="T497" i="2"/>
  <c r="T499" i="2"/>
  <c r="T501" i="2"/>
  <c r="T503" i="2"/>
  <c r="T505" i="2"/>
  <c r="T507" i="2"/>
  <c r="T509" i="2"/>
  <c r="T511" i="2"/>
  <c r="T513" i="2"/>
  <c r="T515" i="2"/>
  <c r="T517" i="2"/>
  <c r="T519" i="2"/>
  <c r="T521" i="2"/>
  <c r="T523" i="2"/>
  <c r="P495" i="2"/>
  <c r="BK495" i="2" s="1"/>
  <c r="P497" i="2"/>
  <c r="BK497" i="2" s="1"/>
  <c r="P499" i="2"/>
  <c r="BK499" i="2" s="1"/>
  <c r="P501" i="2"/>
  <c r="BK501" i="2" s="1"/>
  <c r="P503" i="2"/>
  <c r="BK503" i="2" s="1"/>
  <c r="P505" i="2"/>
  <c r="BK505" i="2" s="1"/>
  <c r="P507" i="2"/>
  <c r="BK507" i="2" s="1"/>
  <c r="P509" i="2"/>
  <c r="BK509" i="2" s="1"/>
  <c r="P511" i="2"/>
  <c r="BK511" i="2" s="1"/>
  <c r="P513" i="2"/>
  <c r="BK513" i="2" s="1"/>
  <c r="P515" i="2"/>
  <c r="BK515" i="2" s="1"/>
  <c r="P517" i="2"/>
  <c r="BK517" i="2" s="1"/>
  <c r="P519" i="2"/>
  <c r="BK519" i="2" s="1"/>
  <c r="P521" i="2"/>
  <c r="BK521" i="2" s="1"/>
  <c r="P523" i="2"/>
  <c r="BK523" i="2" s="1"/>
  <c r="R460" i="2"/>
  <c r="R462" i="2"/>
  <c r="R464" i="2"/>
  <c r="R467" i="2"/>
  <c r="R469" i="2"/>
  <c r="R471" i="2"/>
  <c r="R473" i="2"/>
  <c r="R475" i="2"/>
  <c r="R477" i="2"/>
  <c r="R479" i="2"/>
  <c r="R481" i="2"/>
  <c r="R483" i="2"/>
  <c r="R485" i="2"/>
  <c r="R487" i="2"/>
  <c r="R489" i="2"/>
  <c r="R491" i="2"/>
  <c r="R493" i="2"/>
  <c r="Q460" i="2"/>
  <c r="Q462" i="2"/>
  <c r="Q464" i="2"/>
  <c r="Q467" i="2"/>
  <c r="Q469" i="2"/>
  <c r="Q471" i="2"/>
  <c r="Q473" i="2"/>
  <c r="Q475" i="2"/>
  <c r="Q477" i="2"/>
  <c r="Q479" i="2"/>
  <c r="Q481" i="2"/>
  <c r="Q483" i="2"/>
  <c r="Q485" i="2"/>
  <c r="Q487" i="2"/>
  <c r="Q489" i="2"/>
  <c r="Q491" i="2"/>
  <c r="Q493" i="2"/>
  <c r="X460" i="2"/>
  <c r="X462" i="2"/>
  <c r="X464" i="2"/>
  <c r="X467" i="2"/>
  <c r="X469" i="2"/>
  <c r="X471" i="2"/>
  <c r="X473" i="2"/>
  <c r="X475" i="2"/>
  <c r="X477" i="2"/>
  <c r="X479" i="2"/>
  <c r="X481" i="2"/>
  <c r="X483" i="2"/>
  <c r="X485" i="2"/>
  <c r="X487" i="2"/>
  <c r="X489" i="2"/>
  <c r="X491" i="2"/>
  <c r="X493" i="2"/>
  <c r="V460" i="2"/>
  <c r="V462" i="2"/>
  <c r="V464" i="2"/>
  <c r="V467" i="2"/>
  <c r="V469" i="2"/>
  <c r="V471" i="2"/>
  <c r="V473" i="2"/>
  <c r="V475" i="2"/>
  <c r="V477" i="2"/>
  <c r="V479" i="2"/>
  <c r="V481" i="2"/>
  <c r="V483" i="2"/>
  <c r="V485" i="2"/>
  <c r="V487" i="2"/>
  <c r="V489" i="2"/>
  <c r="V491" i="2"/>
  <c r="V493" i="2"/>
  <c r="T460" i="2"/>
  <c r="T462" i="2"/>
  <c r="T464" i="2"/>
  <c r="T467" i="2"/>
  <c r="T469" i="2"/>
  <c r="T471" i="2"/>
  <c r="T473" i="2"/>
  <c r="T475" i="2"/>
  <c r="T477" i="2"/>
  <c r="T479" i="2"/>
  <c r="T481" i="2"/>
  <c r="T483" i="2"/>
  <c r="T485" i="2"/>
  <c r="T487" i="2"/>
  <c r="T489" i="2"/>
  <c r="T491" i="2"/>
  <c r="T493" i="2"/>
  <c r="P460" i="2"/>
  <c r="BK460" i="2" s="1"/>
  <c r="P462" i="2"/>
  <c r="BK462" i="2" s="1"/>
  <c r="P464" i="2"/>
  <c r="BK464" i="2" s="1"/>
  <c r="P467" i="2"/>
  <c r="BK467" i="2" s="1"/>
  <c r="P469" i="2"/>
  <c r="BK469" i="2" s="1"/>
  <c r="P471" i="2"/>
  <c r="BK471" i="2" s="1"/>
  <c r="P473" i="2"/>
  <c r="BK473" i="2" s="1"/>
  <c r="P475" i="2"/>
  <c r="BK475" i="2" s="1"/>
  <c r="P477" i="2"/>
  <c r="BK477" i="2" s="1"/>
  <c r="P479" i="2"/>
  <c r="BK479" i="2" s="1"/>
  <c r="P481" i="2"/>
  <c r="BK481" i="2" s="1"/>
  <c r="P483" i="2"/>
  <c r="BK483" i="2" s="1"/>
  <c r="P485" i="2"/>
  <c r="BK485" i="2" s="1"/>
  <c r="P487" i="2"/>
  <c r="BK487" i="2" s="1"/>
  <c r="P489" i="2"/>
  <c r="BK489" i="2" s="1"/>
  <c r="P491" i="2"/>
  <c r="BK491" i="2" s="1"/>
  <c r="P493" i="2"/>
  <c r="BK493" i="2" s="1"/>
  <c r="BK459" i="2"/>
  <c r="K459" i="2" s="1"/>
  <c r="R443" i="2"/>
  <c r="R445" i="2"/>
  <c r="R448" i="2"/>
  <c r="R450" i="2"/>
  <c r="R453" i="2"/>
  <c r="R455" i="2"/>
  <c r="R458" i="2"/>
  <c r="Q443" i="2"/>
  <c r="Q442" i="2" s="1"/>
  <c r="Q445" i="2"/>
  <c r="Q448" i="2"/>
  <c r="Q450" i="2"/>
  <c r="Q453" i="2"/>
  <c r="Q455" i="2"/>
  <c r="Q458" i="2"/>
  <c r="X443" i="2"/>
  <c r="X442" i="2" s="1"/>
  <c r="X445" i="2"/>
  <c r="X448" i="2"/>
  <c r="X450" i="2"/>
  <c r="X453" i="2"/>
  <c r="X455" i="2"/>
  <c r="X458" i="2"/>
  <c r="V443" i="2"/>
  <c r="V445" i="2"/>
  <c r="V448" i="2"/>
  <c r="V450" i="2"/>
  <c r="V453" i="2"/>
  <c r="V455" i="2"/>
  <c r="V458" i="2"/>
  <c r="T443" i="2"/>
  <c r="T445" i="2"/>
  <c r="T448" i="2"/>
  <c r="T450" i="2"/>
  <c r="T453" i="2"/>
  <c r="T455" i="2"/>
  <c r="T458" i="2"/>
  <c r="P443" i="2"/>
  <c r="BK443" i="2" s="1"/>
  <c r="BK442" i="2" s="1"/>
  <c r="K442" i="2" s="1"/>
  <c r="K78" i="2" s="1"/>
  <c r="P445" i="2"/>
  <c r="BK445" i="2" s="1"/>
  <c r="P448" i="2"/>
  <c r="BK448" i="2" s="1"/>
  <c r="P450" i="2"/>
  <c r="BK450" i="2" s="1"/>
  <c r="P453" i="2"/>
  <c r="BK453" i="2" s="1"/>
  <c r="P455" i="2"/>
  <c r="BK455" i="2" s="1"/>
  <c r="P458" i="2"/>
  <c r="BK458" i="2" s="1"/>
  <c r="R402" i="2"/>
  <c r="R401" i="2" s="1"/>
  <c r="R410" i="2"/>
  <c r="R419" i="2"/>
  <c r="R422" i="2"/>
  <c r="R425" i="2"/>
  <c r="R433" i="2"/>
  <c r="R436" i="2"/>
  <c r="R438" i="2"/>
  <c r="R441" i="2"/>
  <c r="Q402" i="2"/>
  <c r="Q410" i="2"/>
  <c r="Q419" i="2"/>
  <c r="Q422" i="2"/>
  <c r="Q425" i="2"/>
  <c r="Q433" i="2"/>
  <c r="Q436" i="2"/>
  <c r="Q438" i="2"/>
  <c r="Q441" i="2"/>
  <c r="X402" i="2"/>
  <c r="X410" i="2"/>
  <c r="X419" i="2"/>
  <c r="X422" i="2"/>
  <c r="X425" i="2"/>
  <c r="X433" i="2"/>
  <c r="X436" i="2"/>
  <c r="X438" i="2"/>
  <c r="X441" i="2"/>
  <c r="V402" i="2"/>
  <c r="V410" i="2"/>
  <c r="V419" i="2"/>
  <c r="V422" i="2"/>
  <c r="V425" i="2"/>
  <c r="V433" i="2"/>
  <c r="V436" i="2"/>
  <c r="V438" i="2"/>
  <c r="V441" i="2"/>
  <c r="T402" i="2"/>
  <c r="T410" i="2"/>
  <c r="T419" i="2"/>
  <c r="T422" i="2"/>
  <c r="T425" i="2"/>
  <c r="T433" i="2"/>
  <c r="T436" i="2"/>
  <c r="T438" i="2"/>
  <c r="T441" i="2"/>
  <c r="P402" i="2"/>
  <c r="BK402" i="2" s="1"/>
  <c r="P410" i="2"/>
  <c r="BK410" i="2" s="1"/>
  <c r="P419" i="2"/>
  <c r="BK419" i="2" s="1"/>
  <c r="P422" i="2"/>
  <c r="BK422" i="2" s="1"/>
  <c r="P425" i="2"/>
  <c r="BK425" i="2" s="1"/>
  <c r="P433" i="2"/>
  <c r="BK433" i="2" s="1"/>
  <c r="P436" i="2"/>
  <c r="BK436" i="2" s="1"/>
  <c r="P438" i="2"/>
  <c r="BK438" i="2" s="1"/>
  <c r="P441" i="2"/>
  <c r="BK441" i="2" s="1"/>
  <c r="BK401" i="2"/>
  <c r="R399" i="2"/>
  <c r="R398" i="2"/>
  <c r="Q399" i="2"/>
  <c r="Q398" i="2"/>
  <c r="X399" i="2"/>
  <c r="X398" i="2"/>
  <c r="V399" i="2"/>
  <c r="V398" i="2"/>
  <c r="T399" i="2"/>
  <c r="T398" i="2"/>
  <c r="P399" i="2"/>
  <c r="BK399" i="2"/>
  <c r="BK398" i="2" s="1"/>
  <c r="K398" i="2" s="1"/>
  <c r="K75" i="2" s="1"/>
  <c r="R390" i="2"/>
  <c r="R393" i="2"/>
  <c r="R396" i="2"/>
  <c r="R389" i="2"/>
  <c r="Q390" i="2"/>
  <c r="Q393" i="2"/>
  <c r="Q396" i="2"/>
  <c r="Q389" i="2"/>
  <c r="X390" i="2"/>
  <c r="X393" i="2"/>
  <c r="X396" i="2"/>
  <c r="X389" i="2"/>
  <c r="V390" i="2"/>
  <c r="V393" i="2"/>
  <c r="V396" i="2"/>
  <c r="V389" i="2"/>
  <c r="T390" i="2"/>
  <c r="T393" i="2"/>
  <c r="T396" i="2"/>
  <c r="T389" i="2"/>
  <c r="P390" i="2"/>
  <c r="BK390" i="2"/>
  <c r="P393" i="2"/>
  <c r="BK393" i="2"/>
  <c r="P396" i="2"/>
  <c r="BK396" i="2"/>
  <c r="R364" i="2"/>
  <c r="R370" i="2"/>
  <c r="R377" i="2"/>
  <c r="R379" i="2"/>
  <c r="R381" i="2"/>
  <c r="R383" i="2"/>
  <c r="R385" i="2"/>
  <c r="R387" i="2"/>
  <c r="Q364" i="2"/>
  <c r="Q370" i="2"/>
  <c r="Q377" i="2"/>
  <c r="Q379" i="2"/>
  <c r="Q381" i="2"/>
  <c r="Q383" i="2"/>
  <c r="Q385" i="2"/>
  <c r="Q387" i="2"/>
  <c r="Q363" i="2"/>
  <c r="X364" i="2"/>
  <c r="X370" i="2"/>
  <c r="X377" i="2"/>
  <c r="X379" i="2"/>
  <c r="X381" i="2"/>
  <c r="X383" i="2"/>
  <c r="X385" i="2"/>
  <c r="X387" i="2"/>
  <c r="V364" i="2"/>
  <c r="V370" i="2"/>
  <c r="V377" i="2"/>
  <c r="V363" i="2" s="1"/>
  <c r="V379" i="2"/>
  <c r="V381" i="2"/>
  <c r="V383" i="2"/>
  <c r="V385" i="2"/>
  <c r="V387" i="2"/>
  <c r="T364" i="2"/>
  <c r="T370" i="2"/>
  <c r="T377" i="2"/>
  <c r="T379" i="2"/>
  <c r="T381" i="2"/>
  <c r="T383" i="2"/>
  <c r="T385" i="2"/>
  <c r="T387" i="2"/>
  <c r="P364" i="2"/>
  <c r="BK364" i="2" s="1"/>
  <c r="P370" i="2"/>
  <c r="BK370" i="2" s="1"/>
  <c r="P377" i="2"/>
  <c r="BK377" i="2" s="1"/>
  <c r="BK363" i="2" s="1"/>
  <c r="K363" i="2" s="1"/>
  <c r="K73" i="2" s="1"/>
  <c r="P379" i="2"/>
  <c r="BK379" i="2" s="1"/>
  <c r="P381" i="2"/>
  <c r="BK381" i="2" s="1"/>
  <c r="P383" i="2"/>
  <c r="BK383" i="2" s="1"/>
  <c r="P385" i="2"/>
  <c r="BK385" i="2" s="1"/>
  <c r="P387" i="2"/>
  <c r="BK387" i="2" s="1"/>
  <c r="R357" i="2"/>
  <c r="R356" i="2" s="1"/>
  <c r="R359" i="2"/>
  <c r="R361" i="2"/>
  <c r="Q357" i="2"/>
  <c r="Q359" i="2"/>
  <c r="Q361" i="2"/>
  <c r="X357" i="2"/>
  <c r="X356" i="2" s="1"/>
  <c r="X359" i="2"/>
  <c r="X361" i="2"/>
  <c r="V357" i="2"/>
  <c r="V356" i="2" s="1"/>
  <c r="V359" i="2"/>
  <c r="V361" i="2"/>
  <c r="T357" i="2"/>
  <c r="T359" i="2"/>
  <c r="T361" i="2"/>
  <c r="P357" i="2"/>
  <c r="BK357" i="2" s="1"/>
  <c r="BK356" i="2" s="1"/>
  <c r="K356" i="2" s="1"/>
  <c r="K72" i="2" s="1"/>
  <c r="P359" i="2"/>
  <c r="BK359" i="2" s="1"/>
  <c r="P361" i="2"/>
  <c r="BK361" i="2" s="1"/>
  <c r="R349" i="2"/>
  <c r="R348" i="2" s="1"/>
  <c r="Q349" i="2"/>
  <c r="Q348" i="2" s="1"/>
  <c r="X349" i="2"/>
  <c r="X348" i="2" s="1"/>
  <c r="V349" i="2"/>
  <c r="V348" i="2" s="1"/>
  <c r="T349" i="2"/>
  <c r="T348" i="2" s="1"/>
  <c r="P349" i="2"/>
  <c r="BK349" i="2" s="1"/>
  <c r="BK348" i="2"/>
  <c r="K348" i="2" s="1"/>
  <c r="R316" i="2"/>
  <c r="R318" i="2"/>
  <c r="R326" i="2"/>
  <c r="R328" i="2"/>
  <c r="R330" i="2"/>
  <c r="R333" i="2"/>
  <c r="R335" i="2"/>
  <c r="R338" i="2"/>
  <c r="R340" i="2"/>
  <c r="R342" i="2"/>
  <c r="R344" i="2"/>
  <c r="Q316" i="2"/>
  <c r="Q318" i="2"/>
  <c r="Q326" i="2"/>
  <c r="Q328" i="2"/>
  <c r="Q330" i="2"/>
  <c r="Q333" i="2"/>
  <c r="Q335" i="2"/>
  <c r="Q338" i="2"/>
  <c r="Q340" i="2"/>
  <c r="Q342" i="2"/>
  <c r="Q344" i="2"/>
  <c r="X316" i="2"/>
  <c r="X318" i="2"/>
  <c r="X326" i="2"/>
  <c r="X328" i="2"/>
  <c r="X330" i="2"/>
  <c r="X333" i="2"/>
  <c r="X335" i="2"/>
  <c r="X338" i="2"/>
  <c r="X340" i="2"/>
  <c r="X342" i="2"/>
  <c r="X344" i="2"/>
  <c r="V316" i="2"/>
  <c r="V318" i="2"/>
  <c r="V326" i="2"/>
  <c r="V328" i="2"/>
  <c r="V330" i="2"/>
  <c r="V333" i="2"/>
  <c r="V335" i="2"/>
  <c r="V338" i="2"/>
  <c r="V340" i="2"/>
  <c r="V342" i="2"/>
  <c r="V344" i="2"/>
  <c r="T316" i="2"/>
  <c r="T318" i="2"/>
  <c r="T326" i="2"/>
  <c r="T328" i="2"/>
  <c r="T330" i="2"/>
  <c r="T333" i="2"/>
  <c r="T335" i="2"/>
  <c r="T338" i="2"/>
  <c r="T340" i="2"/>
  <c r="T342" i="2"/>
  <c r="T344" i="2"/>
  <c r="P316" i="2"/>
  <c r="BK316" i="2" s="1"/>
  <c r="BK315" i="2" s="1"/>
  <c r="K315" i="2" s="1"/>
  <c r="K70" i="2" s="1"/>
  <c r="P318" i="2"/>
  <c r="BK318" i="2" s="1"/>
  <c r="P326" i="2"/>
  <c r="BK326" i="2" s="1"/>
  <c r="P328" i="2"/>
  <c r="BK328" i="2" s="1"/>
  <c r="P330" i="2"/>
  <c r="BK330" i="2" s="1"/>
  <c r="P333" i="2"/>
  <c r="BK333" i="2" s="1"/>
  <c r="P335" i="2"/>
  <c r="BK335" i="2" s="1"/>
  <c r="P338" i="2"/>
  <c r="BK338" i="2" s="1"/>
  <c r="P340" i="2"/>
  <c r="BK340" i="2" s="1"/>
  <c r="P342" i="2"/>
  <c r="BK342" i="2" s="1"/>
  <c r="P344" i="2"/>
  <c r="BK344" i="2" s="1"/>
  <c r="R293" i="2"/>
  <c r="R292" i="2" s="1"/>
  <c r="J69" i="2" s="1"/>
  <c r="R308" i="2"/>
  <c r="Q293" i="2"/>
  <c r="Q308" i="2"/>
  <c r="X293" i="2"/>
  <c r="X308" i="2"/>
  <c r="X292" i="2"/>
  <c r="V293" i="2"/>
  <c r="V308" i="2"/>
  <c r="V292" i="2" s="1"/>
  <c r="T293" i="2"/>
  <c r="T308" i="2"/>
  <c r="T292" i="2"/>
  <c r="P293" i="2"/>
  <c r="BK293" i="2"/>
  <c r="P308" i="2"/>
  <c r="BK308" i="2"/>
  <c r="R269" i="2"/>
  <c r="R271" i="2"/>
  <c r="R273" i="2"/>
  <c r="R275" i="2"/>
  <c r="R277" i="2"/>
  <c r="R280" i="2"/>
  <c r="R282" i="2"/>
  <c r="R284" i="2"/>
  <c r="R288" i="2"/>
  <c r="R290" i="2"/>
  <c r="Q269" i="2"/>
  <c r="Q268" i="2" s="1"/>
  <c r="I68" i="2" s="1"/>
  <c r="Q271" i="2"/>
  <c r="Q273" i="2"/>
  <c r="Q275" i="2"/>
  <c r="Q277" i="2"/>
  <c r="Q280" i="2"/>
  <c r="Q282" i="2"/>
  <c r="Q284" i="2"/>
  <c r="Q288" i="2"/>
  <c r="Q290" i="2"/>
  <c r="X269" i="2"/>
  <c r="X271" i="2"/>
  <c r="X273" i="2"/>
  <c r="X275" i="2"/>
  <c r="X277" i="2"/>
  <c r="X280" i="2"/>
  <c r="X282" i="2"/>
  <c r="X284" i="2"/>
  <c r="X288" i="2"/>
  <c r="X290" i="2"/>
  <c r="V269" i="2"/>
  <c r="V271" i="2"/>
  <c r="V273" i="2"/>
  <c r="V275" i="2"/>
  <c r="V277" i="2"/>
  <c r="V280" i="2"/>
  <c r="V282" i="2"/>
  <c r="V284" i="2"/>
  <c r="V288" i="2"/>
  <c r="V290" i="2"/>
  <c r="V268" i="2"/>
  <c r="T269" i="2"/>
  <c r="T271" i="2"/>
  <c r="T273" i="2"/>
  <c r="T275" i="2"/>
  <c r="T277" i="2"/>
  <c r="T280" i="2"/>
  <c r="T282" i="2"/>
  <c r="T284" i="2"/>
  <c r="T288" i="2"/>
  <c r="T290" i="2"/>
  <c r="P269" i="2"/>
  <c r="BK269" i="2" s="1"/>
  <c r="P271" i="2"/>
  <c r="BK271" i="2" s="1"/>
  <c r="P273" i="2"/>
  <c r="BK273" i="2" s="1"/>
  <c r="P275" i="2"/>
  <c r="BK275" i="2" s="1"/>
  <c r="P277" i="2"/>
  <c r="BK277" i="2" s="1"/>
  <c r="P280" i="2"/>
  <c r="BK280" i="2" s="1"/>
  <c r="P282" i="2"/>
  <c r="BK282" i="2" s="1"/>
  <c r="P284" i="2"/>
  <c r="BK284" i="2" s="1"/>
  <c r="P288" i="2"/>
  <c r="BK288" i="2" s="1"/>
  <c r="P290" i="2"/>
  <c r="BK290" i="2" s="1"/>
  <c r="BK268" i="2"/>
  <c r="K268" i="2" s="1"/>
  <c r="R228" i="2"/>
  <c r="R245" i="2"/>
  <c r="R264" i="2"/>
  <c r="R266" i="2"/>
  <c r="R227" i="2"/>
  <c r="Q228" i="2"/>
  <c r="Q245" i="2"/>
  <c r="Q264" i="2"/>
  <c r="Q266" i="2"/>
  <c r="X228" i="2"/>
  <c r="X245" i="2"/>
  <c r="X264" i="2"/>
  <c r="X227" i="2" s="1"/>
  <c r="X266" i="2"/>
  <c r="V228" i="2"/>
  <c r="V245" i="2"/>
  <c r="V227" i="2" s="1"/>
  <c r="V264" i="2"/>
  <c r="V266" i="2"/>
  <c r="T228" i="2"/>
  <c r="T245" i="2"/>
  <c r="T264" i="2"/>
  <c r="T266" i="2"/>
  <c r="T227" i="2"/>
  <c r="P228" i="2"/>
  <c r="BK228" i="2"/>
  <c r="P245" i="2"/>
  <c r="BK245" i="2"/>
  <c r="P264" i="2"/>
  <c r="BK264" i="2"/>
  <c r="P266" i="2"/>
  <c r="BK266" i="2"/>
  <c r="R196" i="2"/>
  <c r="R199" i="2"/>
  <c r="R202" i="2"/>
  <c r="R205" i="2"/>
  <c r="R208" i="2"/>
  <c r="R211" i="2"/>
  <c r="R220" i="2"/>
  <c r="R225" i="2"/>
  <c r="Q196" i="2"/>
  <c r="Q199" i="2"/>
  <c r="Q202" i="2"/>
  <c r="Q205" i="2"/>
  <c r="Q208" i="2"/>
  <c r="Q211" i="2"/>
  <c r="Q220" i="2"/>
  <c r="Q225" i="2"/>
  <c r="Q195" i="2"/>
  <c r="X196" i="2"/>
  <c r="X199" i="2"/>
  <c r="X202" i="2"/>
  <c r="X205" i="2"/>
  <c r="X208" i="2"/>
  <c r="X211" i="2"/>
  <c r="X220" i="2"/>
  <c r="X225" i="2"/>
  <c r="V196" i="2"/>
  <c r="V199" i="2"/>
  <c r="V202" i="2"/>
  <c r="V195" i="2" s="1"/>
  <c r="V205" i="2"/>
  <c r="V208" i="2"/>
  <c r="V211" i="2"/>
  <c r="V220" i="2"/>
  <c r="V225" i="2"/>
  <c r="T196" i="2"/>
  <c r="T199" i="2"/>
  <c r="T202" i="2"/>
  <c r="T205" i="2"/>
  <c r="T208" i="2"/>
  <c r="T211" i="2"/>
  <c r="T220" i="2"/>
  <c r="T225" i="2"/>
  <c r="P196" i="2"/>
  <c r="BK196" i="2" s="1"/>
  <c r="P199" i="2"/>
  <c r="BK199" i="2" s="1"/>
  <c r="BK195" i="2" s="1"/>
  <c r="K195" i="2" s="1"/>
  <c r="K66" i="2" s="1"/>
  <c r="P202" i="2"/>
  <c r="BK202" i="2" s="1"/>
  <c r="P205" i="2"/>
  <c r="BK205" i="2" s="1"/>
  <c r="P208" i="2"/>
  <c r="BK208" i="2" s="1"/>
  <c r="P211" i="2"/>
  <c r="BK211" i="2" s="1"/>
  <c r="P220" i="2"/>
  <c r="BK220" i="2" s="1"/>
  <c r="P225" i="2"/>
  <c r="BK225" i="2" s="1"/>
  <c r="R178" i="2"/>
  <c r="R180" i="2"/>
  <c r="R182" i="2"/>
  <c r="R184" i="2"/>
  <c r="R187" i="2"/>
  <c r="R189" i="2"/>
  <c r="R192" i="2"/>
  <c r="Q178" i="2"/>
  <c r="Q180" i="2"/>
  <c r="Q182" i="2"/>
  <c r="Q184" i="2"/>
  <c r="Q187" i="2"/>
  <c r="Q189" i="2"/>
  <c r="Q192" i="2"/>
  <c r="X178" i="2"/>
  <c r="X180" i="2"/>
  <c r="X182" i="2"/>
  <c r="X184" i="2"/>
  <c r="X187" i="2"/>
  <c r="X189" i="2"/>
  <c r="X192" i="2"/>
  <c r="V178" i="2"/>
  <c r="V180" i="2"/>
  <c r="V182" i="2"/>
  <c r="V184" i="2"/>
  <c r="V187" i="2"/>
  <c r="V189" i="2"/>
  <c r="V192" i="2"/>
  <c r="T178" i="2"/>
  <c r="T177" i="2" s="1"/>
  <c r="T180" i="2"/>
  <c r="T182" i="2"/>
  <c r="T184" i="2"/>
  <c r="T187" i="2"/>
  <c r="T189" i="2"/>
  <c r="T192" i="2"/>
  <c r="P178" i="2"/>
  <c r="BK178" i="2" s="1"/>
  <c r="P180" i="2"/>
  <c r="BK180" i="2" s="1"/>
  <c r="P182" i="2"/>
  <c r="BK182" i="2" s="1"/>
  <c r="P184" i="2"/>
  <c r="BK184" i="2" s="1"/>
  <c r="P187" i="2"/>
  <c r="BK187" i="2" s="1"/>
  <c r="P189" i="2"/>
  <c r="BK189" i="2" s="1"/>
  <c r="P192" i="2"/>
  <c r="BK192" i="2" s="1"/>
  <c r="R119" i="2"/>
  <c r="R118" i="2" s="1"/>
  <c r="R121" i="2"/>
  <c r="R123" i="2"/>
  <c r="R134" i="2"/>
  <c r="R137" i="2"/>
  <c r="R140" i="2"/>
  <c r="R150" i="2"/>
  <c r="R156" i="2"/>
  <c r="R159" i="2"/>
  <c r="R165" i="2"/>
  <c r="R167" i="2"/>
  <c r="R169" i="2"/>
  <c r="R171" i="2"/>
  <c r="R175" i="2"/>
  <c r="Q119" i="2"/>
  <c r="Q121" i="2"/>
  <c r="Q118" i="2" s="1"/>
  <c r="Q123" i="2"/>
  <c r="Q134" i="2"/>
  <c r="Q137" i="2"/>
  <c r="Q140" i="2"/>
  <c r="Q150" i="2"/>
  <c r="Q156" i="2"/>
  <c r="Q159" i="2"/>
  <c r="Q165" i="2"/>
  <c r="Q167" i="2"/>
  <c r="Q169" i="2"/>
  <c r="Q171" i="2"/>
  <c r="Q175" i="2"/>
  <c r="X119" i="2"/>
  <c r="X121" i="2"/>
  <c r="X123" i="2"/>
  <c r="X134" i="2"/>
  <c r="X137" i="2"/>
  <c r="X140" i="2"/>
  <c r="X150" i="2"/>
  <c r="X156" i="2"/>
  <c r="X159" i="2"/>
  <c r="X165" i="2"/>
  <c r="X167" i="2"/>
  <c r="X169" i="2"/>
  <c r="X171" i="2"/>
  <c r="X175" i="2"/>
  <c r="X118" i="2"/>
  <c r="V119" i="2"/>
  <c r="V121" i="2"/>
  <c r="V123" i="2"/>
  <c r="V134" i="2"/>
  <c r="V118" i="2" s="1"/>
  <c r="V137" i="2"/>
  <c r="V140" i="2"/>
  <c r="V150" i="2"/>
  <c r="V156" i="2"/>
  <c r="V159" i="2"/>
  <c r="V165" i="2"/>
  <c r="V167" i="2"/>
  <c r="V169" i="2"/>
  <c r="V171" i="2"/>
  <c r="V175" i="2"/>
  <c r="T119" i="2"/>
  <c r="T118" i="2" s="1"/>
  <c r="T121" i="2"/>
  <c r="T123" i="2"/>
  <c r="T134" i="2"/>
  <c r="T137" i="2"/>
  <c r="T140" i="2"/>
  <c r="T150" i="2"/>
  <c r="T156" i="2"/>
  <c r="T159" i="2"/>
  <c r="T165" i="2"/>
  <c r="T167" i="2"/>
  <c r="T169" i="2"/>
  <c r="T171" i="2"/>
  <c r="T175" i="2"/>
  <c r="P119" i="2"/>
  <c r="BK119" i="2"/>
  <c r="P121" i="2"/>
  <c r="BK121" i="2" s="1"/>
  <c r="P123" i="2"/>
  <c r="BK123" i="2"/>
  <c r="P134" i="2"/>
  <c r="BK134" i="2"/>
  <c r="P137" i="2"/>
  <c r="BK137" i="2"/>
  <c r="P140" i="2"/>
  <c r="BK140" i="2"/>
  <c r="P150" i="2"/>
  <c r="BK150" i="2"/>
  <c r="P156" i="2"/>
  <c r="BK156" i="2"/>
  <c r="P159" i="2"/>
  <c r="BK159" i="2"/>
  <c r="P165" i="2"/>
  <c r="BK165" i="2"/>
  <c r="P167" i="2"/>
  <c r="BK167" i="2"/>
  <c r="P169" i="2"/>
  <c r="BK169" i="2"/>
  <c r="P171" i="2"/>
  <c r="BK171" i="2"/>
  <c r="P175" i="2"/>
  <c r="BK175" i="2"/>
  <c r="BI119" i="2"/>
  <c r="BI121" i="2"/>
  <c r="BI123" i="2"/>
  <c r="BI134" i="2"/>
  <c r="BI137" i="2"/>
  <c r="BI140" i="2"/>
  <c r="BI150" i="2"/>
  <c r="BI156" i="2"/>
  <c r="BI159" i="2"/>
  <c r="BI165" i="2"/>
  <c r="BI167" i="2"/>
  <c r="BI169" i="2"/>
  <c r="BI171" i="2"/>
  <c r="BI175" i="2"/>
  <c r="BI178" i="2"/>
  <c r="BI180" i="2"/>
  <c r="BI182" i="2"/>
  <c r="BI184" i="2"/>
  <c r="BI187" i="2"/>
  <c r="BI189" i="2"/>
  <c r="BI192" i="2"/>
  <c r="BI196" i="2"/>
  <c r="BI199" i="2"/>
  <c r="BI202" i="2"/>
  <c r="BI205" i="2"/>
  <c r="BI208" i="2"/>
  <c r="BI211" i="2"/>
  <c r="BI220" i="2"/>
  <c r="BI225" i="2"/>
  <c r="BI228" i="2"/>
  <c r="BI245" i="2"/>
  <c r="BI264" i="2"/>
  <c r="BI266" i="2"/>
  <c r="BI269" i="2"/>
  <c r="BI271" i="2"/>
  <c r="BI273" i="2"/>
  <c r="BI275" i="2"/>
  <c r="BI277" i="2"/>
  <c r="BI280" i="2"/>
  <c r="BI282" i="2"/>
  <c r="BI284" i="2"/>
  <c r="BI288" i="2"/>
  <c r="BI290" i="2"/>
  <c r="BI293" i="2"/>
  <c r="BI308" i="2"/>
  <c r="BI316" i="2"/>
  <c r="BI318" i="2"/>
  <c r="BI326" i="2"/>
  <c r="BI328" i="2"/>
  <c r="BI330" i="2"/>
  <c r="BI333" i="2"/>
  <c r="BI335" i="2"/>
  <c r="BI338" i="2"/>
  <c r="BI340" i="2"/>
  <c r="BI342" i="2"/>
  <c r="BI344" i="2"/>
  <c r="BI349" i="2"/>
  <c r="BI357" i="2"/>
  <c r="BI359" i="2"/>
  <c r="BI361" i="2"/>
  <c r="BI364" i="2"/>
  <c r="BI370" i="2"/>
  <c r="BI377" i="2"/>
  <c r="BI379" i="2"/>
  <c r="BI381" i="2"/>
  <c r="BI383" i="2"/>
  <c r="BI385" i="2"/>
  <c r="BI387" i="2"/>
  <c r="BI390" i="2"/>
  <c r="BI393" i="2"/>
  <c r="BI396" i="2"/>
  <c r="BI399" i="2"/>
  <c r="BI402" i="2"/>
  <c r="BI410" i="2"/>
  <c r="BI419" i="2"/>
  <c r="BI422" i="2"/>
  <c r="BI425" i="2"/>
  <c r="BI433" i="2"/>
  <c r="BI436" i="2"/>
  <c r="BI438" i="2"/>
  <c r="BI441" i="2"/>
  <c r="BI443" i="2"/>
  <c r="BI445" i="2"/>
  <c r="BI448" i="2"/>
  <c r="BI450" i="2"/>
  <c r="BI453" i="2"/>
  <c r="BI455" i="2"/>
  <c r="BI458" i="2"/>
  <c r="BI460" i="2"/>
  <c r="BI462" i="2"/>
  <c r="BI464" i="2"/>
  <c r="BI467" i="2"/>
  <c r="BI469" i="2"/>
  <c r="BI471" i="2"/>
  <c r="BI473" i="2"/>
  <c r="BI475" i="2"/>
  <c r="BI477" i="2"/>
  <c r="BI479" i="2"/>
  <c r="BI481" i="2"/>
  <c r="BI483" i="2"/>
  <c r="BI485" i="2"/>
  <c r="BI487" i="2"/>
  <c r="BI489" i="2"/>
  <c r="BI491" i="2"/>
  <c r="BI493" i="2"/>
  <c r="BI495" i="2"/>
  <c r="BI497" i="2"/>
  <c r="BI499" i="2"/>
  <c r="BI501" i="2"/>
  <c r="BI503" i="2"/>
  <c r="BI505" i="2"/>
  <c r="BI507" i="2"/>
  <c r="BI509" i="2"/>
  <c r="BI511" i="2"/>
  <c r="BI513" i="2"/>
  <c r="BI515" i="2"/>
  <c r="BI517" i="2"/>
  <c r="BI519" i="2"/>
  <c r="BI521" i="2"/>
  <c r="BI523" i="2"/>
  <c r="BI525" i="2"/>
  <c r="BI527" i="2"/>
  <c r="BI529" i="2"/>
  <c r="BI531" i="2"/>
  <c r="BI533" i="2"/>
  <c r="BI535" i="2"/>
  <c r="BI537" i="2"/>
  <c r="BI539" i="2"/>
  <c r="BI541" i="2"/>
  <c r="BI543" i="2"/>
  <c r="BI545" i="2"/>
  <c r="BI547" i="2"/>
  <c r="BI550" i="2"/>
  <c r="BI553" i="2"/>
  <c r="BI555" i="2"/>
  <c r="BI557" i="2"/>
  <c r="BI559" i="2"/>
  <c r="BI561" i="2"/>
  <c r="BI563" i="2"/>
  <c r="BI565" i="2"/>
  <c r="BI567" i="2"/>
  <c r="BI569" i="2"/>
  <c r="BI571" i="2"/>
  <c r="BI575" i="2"/>
  <c r="BI577" i="2"/>
  <c r="BI579" i="2"/>
  <c r="BI581" i="2"/>
  <c r="BI583" i="2"/>
  <c r="BI585" i="2"/>
  <c r="BI587" i="2"/>
  <c r="BI589" i="2"/>
  <c r="BI591" i="2"/>
  <c r="BI593" i="2"/>
  <c r="BI595" i="2"/>
  <c r="BI597" i="2"/>
  <c r="BI600" i="2"/>
  <c r="BI602" i="2"/>
  <c r="BI604" i="2"/>
  <c r="BI606" i="2"/>
  <c r="BI608" i="2"/>
  <c r="BI610" i="2"/>
  <c r="BI612" i="2"/>
  <c r="BI614" i="2"/>
  <c r="BI616" i="2"/>
  <c r="BI618" i="2"/>
  <c r="BI620" i="2"/>
  <c r="BI622" i="2"/>
  <c r="BI624" i="2"/>
  <c r="BI626" i="2"/>
  <c r="BI628" i="2"/>
  <c r="BI634" i="2"/>
  <c r="BI636" i="2"/>
  <c r="BI638" i="2"/>
  <c r="BI644" i="2"/>
  <c r="BI646" i="2"/>
  <c r="BI648" i="2"/>
  <c r="BI650" i="2"/>
  <c r="BI652" i="2"/>
  <c r="BI659" i="2"/>
  <c r="BI661" i="2"/>
  <c r="BI663" i="2"/>
  <c r="BI665" i="2"/>
  <c r="BI667" i="2"/>
  <c r="BI674" i="2"/>
  <c r="BI678" i="2"/>
  <c r="BI686" i="2"/>
  <c r="BI689" i="2"/>
  <c r="BI695" i="2"/>
  <c r="BI700" i="2"/>
  <c r="BI702" i="2"/>
  <c r="BI704" i="2"/>
  <c r="BI706" i="2"/>
  <c r="BI708" i="2"/>
  <c r="BI719" i="2"/>
  <c r="BI722" i="2"/>
  <c r="BI725" i="2"/>
  <c r="BI727" i="2"/>
  <c r="BI732" i="2"/>
  <c r="BI734" i="2"/>
  <c r="BI736" i="2"/>
  <c r="BI738" i="2"/>
  <c r="BI740" i="2"/>
  <c r="BI742" i="2"/>
  <c r="BI744" i="2"/>
  <c r="BI746" i="2"/>
  <c r="BI748" i="2"/>
  <c r="BI751" i="2"/>
  <c r="BI762" i="2"/>
  <c r="BI766" i="2"/>
  <c r="F38" i="2"/>
  <c r="BF53" i="1" s="1"/>
  <c r="BH119" i="2"/>
  <c r="BH121" i="2"/>
  <c r="BH123" i="2"/>
  <c r="F37" i="2" s="1"/>
  <c r="BE53" i="1" s="1"/>
  <c r="BH134" i="2"/>
  <c r="BH137" i="2"/>
  <c r="BH140" i="2"/>
  <c r="BH150" i="2"/>
  <c r="BH156" i="2"/>
  <c r="BH159" i="2"/>
  <c r="BH165" i="2"/>
  <c r="BH167" i="2"/>
  <c r="BH169" i="2"/>
  <c r="BH171" i="2"/>
  <c r="BH175" i="2"/>
  <c r="BH178" i="2"/>
  <c r="BH180" i="2"/>
  <c r="BH182" i="2"/>
  <c r="BH184" i="2"/>
  <c r="BH187" i="2"/>
  <c r="BH189" i="2"/>
  <c r="BH192" i="2"/>
  <c r="BH196" i="2"/>
  <c r="BH199" i="2"/>
  <c r="BH202" i="2"/>
  <c r="BH205" i="2"/>
  <c r="BH208" i="2"/>
  <c r="BH211" i="2"/>
  <c r="BH220" i="2"/>
  <c r="BH225" i="2"/>
  <c r="BH228" i="2"/>
  <c r="BH245" i="2"/>
  <c r="BH264" i="2"/>
  <c r="BH266" i="2"/>
  <c r="BH269" i="2"/>
  <c r="BH271" i="2"/>
  <c r="BH273" i="2"/>
  <c r="BH275" i="2"/>
  <c r="BH277" i="2"/>
  <c r="BH280" i="2"/>
  <c r="BH282" i="2"/>
  <c r="BH284" i="2"/>
  <c r="BH288" i="2"/>
  <c r="BH290" i="2"/>
  <c r="BH293" i="2"/>
  <c r="BH308" i="2"/>
  <c r="BH316" i="2"/>
  <c r="BH318" i="2"/>
  <c r="BH326" i="2"/>
  <c r="BH328" i="2"/>
  <c r="BH330" i="2"/>
  <c r="BH333" i="2"/>
  <c r="BH335" i="2"/>
  <c r="BH338" i="2"/>
  <c r="BH340" i="2"/>
  <c r="BH342" i="2"/>
  <c r="BH344" i="2"/>
  <c r="BH349" i="2"/>
  <c r="BH357" i="2"/>
  <c r="BH359" i="2"/>
  <c r="BH361" i="2"/>
  <c r="BH364" i="2"/>
  <c r="BH370" i="2"/>
  <c r="BH377" i="2"/>
  <c r="BH379" i="2"/>
  <c r="BH381" i="2"/>
  <c r="BH383" i="2"/>
  <c r="BH385" i="2"/>
  <c r="BH387" i="2"/>
  <c r="BH390" i="2"/>
  <c r="BH393" i="2"/>
  <c r="BH396" i="2"/>
  <c r="BH399" i="2"/>
  <c r="BH402" i="2"/>
  <c r="BH410" i="2"/>
  <c r="BH419" i="2"/>
  <c r="BH422" i="2"/>
  <c r="BH425" i="2"/>
  <c r="BH433" i="2"/>
  <c r="BH436" i="2"/>
  <c r="BH438" i="2"/>
  <c r="BH441" i="2"/>
  <c r="BH443" i="2"/>
  <c r="BH445" i="2"/>
  <c r="BH448" i="2"/>
  <c r="BH450" i="2"/>
  <c r="BH453" i="2"/>
  <c r="BH455" i="2"/>
  <c r="BH458" i="2"/>
  <c r="BH460" i="2"/>
  <c r="BH462" i="2"/>
  <c r="BH464" i="2"/>
  <c r="BH467" i="2"/>
  <c r="BH469" i="2"/>
  <c r="BH471" i="2"/>
  <c r="BH473" i="2"/>
  <c r="BH475" i="2"/>
  <c r="BH477" i="2"/>
  <c r="BH479" i="2"/>
  <c r="BH481" i="2"/>
  <c r="BH483" i="2"/>
  <c r="BH485" i="2"/>
  <c r="BH487" i="2"/>
  <c r="BH489" i="2"/>
  <c r="BH491" i="2"/>
  <c r="BH493" i="2"/>
  <c r="BH495" i="2"/>
  <c r="BH497" i="2"/>
  <c r="BH499" i="2"/>
  <c r="BH501" i="2"/>
  <c r="BH503" i="2"/>
  <c r="BH505" i="2"/>
  <c r="BH507" i="2"/>
  <c r="BH509" i="2"/>
  <c r="BH511" i="2"/>
  <c r="BH513" i="2"/>
  <c r="BH515" i="2"/>
  <c r="BH517" i="2"/>
  <c r="BH519" i="2"/>
  <c r="BH521" i="2"/>
  <c r="BH523" i="2"/>
  <c r="BH525" i="2"/>
  <c r="BH527" i="2"/>
  <c r="BH529" i="2"/>
  <c r="BH531" i="2"/>
  <c r="BH533" i="2"/>
  <c r="BH535" i="2"/>
  <c r="BH537" i="2"/>
  <c r="BH539" i="2"/>
  <c r="BH541" i="2"/>
  <c r="BH543" i="2"/>
  <c r="BH545" i="2"/>
  <c r="BH547" i="2"/>
  <c r="BH550" i="2"/>
  <c r="BH553" i="2"/>
  <c r="BH555" i="2"/>
  <c r="BH557" i="2"/>
  <c r="BH559" i="2"/>
  <c r="BH561" i="2"/>
  <c r="BH563" i="2"/>
  <c r="BH565" i="2"/>
  <c r="BH567" i="2"/>
  <c r="BH569" i="2"/>
  <c r="BH571" i="2"/>
  <c r="BH575" i="2"/>
  <c r="BH577" i="2"/>
  <c r="BH579" i="2"/>
  <c r="BH581" i="2"/>
  <c r="BH583" i="2"/>
  <c r="BH585" i="2"/>
  <c r="BH587" i="2"/>
  <c r="BH589" i="2"/>
  <c r="BH591" i="2"/>
  <c r="BH593" i="2"/>
  <c r="BH595" i="2"/>
  <c r="BH597" i="2"/>
  <c r="BH600" i="2"/>
  <c r="BH602" i="2"/>
  <c r="BH604" i="2"/>
  <c r="BH606" i="2"/>
  <c r="BH608" i="2"/>
  <c r="BH610" i="2"/>
  <c r="BH612" i="2"/>
  <c r="BH614" i="2"/>
  <c r="BH616" i="2"/>
  <c r="BH618" i="2"/>
  <c r="BH620" i="2"/>
  <c r="BH622" i="2"/>
  <c r="BH624" i="2"/>
  <c r="BH626" i="2"/>
  <c r="BH628" i="2"/>
  <c r="BH634" i="2"/>
  <c r="BH636" i="2"/>
  <c r="BH638" i="2"/>
  <c r="BH644" i="2"/>
  <c r="BH646" i="2"/>
  <c r="BH648" i="2"/>
  <c r="BH650" i="2"/>
  <c r="BH652" i="2"/>
  <c r="BH659" i="2"/>
  <c r="BH661" i="2"/>
  <c r="BH663" i="2"/>
  <c r="BH665" i="2"/>
  <c r="BH667" i="2"/>
  <c r="BH674" i="2"/>
  <c r="BH678" i="2"/>
  <c r="BH686" i="2"/>
  <c r="BH689" i="2"/>
  <c r="BH695" i="2"/>
  <c r="BH700" i="2"/>
  <c r="BH702" i="2"/>
  <c r="BH704" i="2"/>
  <c r="BH706" i="2"/>
  <c r="BH708" i="2"/>
  <c r="BH719" i="2"/>
  <c r="BH722" i="2"/>
  <c r="BH725" i="2"/>
  <c r="BH727" i="2"/>
  <c r="BH732" i="2"/>
  <c r="BH734" i="2"/>
  <c r="BH736" i="2"/>
  <c r="BH738" i="2"/>
  <c r="BH740" i="2"/>
  <c r="BH742" i="2"/>
  <c r="BH744" i="2"/>
  <c r="BH746" i="2"/>
  <c r="BH748" i="2"/>
  <c r="BH751" i="2"/>
  <c r="BH762" i="2"/>
  <c r="BH766" i="2"/>
  <c r="BG119" i="2"/>
  <c r="BG121" i="2"/>
  <c r="BG123" i="2"/>
  <c r="BG134" i="2"/>
  <c r="BG137" i="2"/>
  <c r="BG140" i="2"/>
  <c r="BG150" i="2"/>
  <c r="BG156" i="2"/>
  <c r="BG159" i="2"/>
  <c r="BG165" i="2"/>
  <c r="BG167" i="2"/>
  <c r="BG169" i="2"/>
  <c r="BG171" i="2"/>
  <c r="BG175" i="2"/>
  <c r="BG178" i="2"/>
  <c r="BG180" i="2"/>
  <c r="BG182" i="2"/>
  <c r="BG184" i="2"/>
  <c r="BG187" i="2"/>
  <c r="BG189" i="2"/>
  <c r="BG192" i="2"/>
  <c r="BG196" i="2"/>
  <c r="BG199" i="2"/>
  <c r="BG202" i="2"/>
  <c r="BG205" i="2"/>
  <c r="BG208" i="2"/>
  <c r="BG211" i="2"/>
  <c r="BG220" i="2"/>
  <c r="BG225" i="2"/>
  <c r="BG228" i="2"/>
  <c r="BG245" i="2"/>
  <c r="BG264" i="2"/>
  <c r="BG266" i="2"/>
  <c r="BG269" i="2"/>
  <c r="BG271" i="2"/>
  <c r="BG273" i="2"/>
  <c r="BG275" i="2"/>
  <c r="BG277" i="2"/>
  <c r="BG280" i="2"/>
  <c r="BG282" i="2"/>
  <c r="BG284" i="2"/>
  <c r="BG288" i="2"/>
  <c r="BG290" i="2"/>
  <c r="BG293" i="2"/>
  <c r="BG308" i="2"/>
  <c r="BG316" i="2"/>
  <c r="BG318" i="2"/>
  <c r="BG326" i="2"/>
  <c r="BG328" i="2"/>
  <c r="BG330" i="2"/>
  <c r="BG333" i="2"/>
  <c r="BG335" i="2"/>
  <c r="BG338" i="2"/>
  <c r="BG340" i="2"/>
  <c r="BG342" i="2"/>
  <c r="BG344" i="2"/>
  <c r="BG349" i="2"/>
  <c r="BG357" i="2"/>
  <c r="BG359" i="2"/>
  <c r="BG361" i="2"/>
  <c r="BG364" i="2"/>
  <c r="BG370" i="2"/>
  <c r="BG377" i="2"/>
  <c r="BG379" i="2"/>
  <c r="BG381" i="2"/>
  <c r="BG383" i="2"/>
  <c r="BG385" i="2"/>
  <c r="BG387" i="2"/>
  <c r="BG390" i="2"/>
  <c r="BG393" i="2"/>
  <c r="BG396" i="2"/>
  <c r="BG399" i="2"/>
  <c r="BG402" i="2"/>
  <c r="BG410" i="2"/>
  <c r="BG419" i="2"/>
  <c r="BG422" i="2"/>
  <c r="BG425" i="2"/>
  <c r="BG433" i="2"/>
  <c r="BG436" i="2"/>
  <c r="BG438" i="2"/>
  <c r="BG441" i="2"/>
  <c r="BG443" i="2"/>
  <c r="BG445" i="2"/>
  <c r="BG448" i="2"/>
  <c r="BG450" i="2"/>
  <c r="BG453" i="2"/>
  <c r="BG455" i="2"/>
  <c r="BG458" i="2"/>
  <c r="BG460" i="2"/>
  <c r="BG462" i="2"/>
  <c r="BG464" i="2"/>
  <c r="BG467" i="2"/>
  <c r="BG469" i="2"/>
  <c r="BG471" i="2"/>
  <c r="BG473" i="2"/>
  <c r="BG475" i="2"/>
  <c r="BG477" i="2"/>
  <c r="BG479" i="2"/>
  <c r="BG481" i="2"/>
  <c r="BG483" i="2"/>
  <c r="BG485" i="2"/>
  <c r="BG487" i="2"/>
  <c r="BG489" i="2"/>
  <c r="BG491" i="2"/>
  <c r="BG493" i="2"/>
  <c r="BG495" i="2"/>
  <c r="BG497" i="2"/>
  <c r="BG499" i="2"/>
  <c r="BG501" i="2"/>
  <c r="BG503" i="2"/>
  <c r="BG505" i="2"/>
  <c r="BG507" i="2"/>
  <c r="BG509" i="2"/>
  <c r="BG511" i="2"/>
  <c r="BG513" i="2"/>
  <c r="BG515" i="2"/>
  <c r="BG517" i="2"/>
  <c r="BG519" i="2"/>
  <c r="BG521" i="2"/>
  <c r="BG523" i="2"/>
  <c r="BG525" i="2"/>
  <c r="BG527" i="2"/>
  <c r="BG529" i="2"/>
  <c r="BG531" i="2"/>
  <c r="BG533" i="2"/>
  <c r="BG535" i="2"/>
  <c r="BG537" i="2"/>
  <c r="BG539" i="2"/>
  <c r="BG541" i="2"/>
  <c r="BG543" i="2"/>
  <c r="BG545" i="2"/>
  <c r="BG547" i="2"/>
  <c r="BG550" i="2"/>
  <c r="BG553" i="2"/>
  <c r="BG555" i="2"/>
  <c r="BG557" i="2"/>
  <c r="BG559" i="2"/>
  <c r="BG561" i="2"/>
  <c r="BG563" i="2"/>
  <c r="BG565" i="2"/>
  <c r="BG567" i="2"/>
  <c r="BG569" i="2"/>
  <c r="BG571" i="2"/>
  <c r="BG575" i="2"/>
  <c r="BG577" i="2"/>
  <c r="BG579" i="2"/>
  <c r="BG581" i="2"/>
  <c r="BG583" i="2"/>
  <c r="BG585" i="2"/>
  <c r="BG587" i="2"/>
  <c r="BG589" i="2"/>
  <c r="BG591" i="2"/>
  <c r="BG593" i="2"/>
  <c r="BG595" i="2"/>
  <c r="BG597" i="2"/>
  <c r="BG600" i="2"/>
  <c r="BG602" i="2"/>
  <c r="BG604" i="2"/>
  <c r="BG606" i="2"/>
  <c r="BG608" i="2"/>
  <c r="BG610" i="2"/>
  <c r="BG612" i="2"/>
  <c r="BG614" i="2"/>
  <c r="BG616" i="2"/>
  <c r="BG618" i="2"/>
  <c r="BG620" i="2"/>
  <c r="BG622" i="2"/>
  <c r="BG624" i="2"/>
  <c r="BG626" i="2"/>
  <c r="BG628" i="2"/>
  <c r="BG634" i="2"/>
  <c r="BG636" i="2"/>
  <c r="BG638" i="2"/>
  <c r="BG644" i="2"/>
  <c r="BG646" i="2"/>
  <c r="BG648" i="2"/>
  <c r="BG650" i="2"/>
  <c r="BG652" i="2"/>
  <c r="BG659" i="2"/>
  <c r="BG661" i="2"/>
  <c r="BG663" i="2"/>
  <c r="BG665" i="2"/>
  <c r="BG667" i="2"/>
  <c r="BG674" i="2"/>
  <c r="BG678" i="2"/>
  <c r="BG686" i="2"/>
  <c r="BG689" i="2"/>
  <c r="BG695" i="2"/>
  <c r="BG700" i="2"/>
  <c r="BG702" i="2"/>
  <c r="BG704" i="2"/>
  <c r="BG706" i="2"/>
  <c r="BG708" i="2"/>
  <c r="BG719" i="2"/>
  <c r="BG722" i="2"/>
  <c r="BG725" i="2"/>
  <c r="BG727" i="2"/>
  <c r="BG732" i="2"/>
  <c r="BG734" i="2"/>
  <c r="BG736" i="2"/>
  <c r="BG738" i="2"/>
  <c r="BG740" i="2"/>
  <c r="BG742" i="2"/>
  <c r="BG744" i="2"/>
  <c r="BG746" i="2"/>
  <c r="BG748" i="2"/>
  <c r="BG751" i="2"/>
  <c r="BG762" i="2"/>
  <c r="BG766" i="2"/>
  <c r="F36" i="2"/>
  <c r="BD53" i="1" s="1"/>
  <c r="BF119" i="2"/>
  <c r="BF121" i="2"/>
  <c r="BF123" i="2"/>
  <c r="BF134" i="2"/>
  <c r="BF137" i="2"/>
  <c r="BF140" i="2"/>
  <c r="BF150" i="2"/>
  <c r="BF156" i="2"/>
  <c r="BF159" i="2"/>
  <c r="BF165" i="2"/>
  <c r="BF167" i="2"/>
  <c r="BF169" i="2"/>
  <c r="BF171" i="2"/>
  <c r="BF175" i="2"/>
  <c r="BF178" i="2"/>
  <c r="BF180" i="2"/>
  <c r="BF182" i="2"/>
  <c r="BF184" i="2"/>
  <c r="BF187" i="2"/>
  <c r="BF189" i="2"/>
  <c r="BF192" i="2"/>
  <c r="BF196" i="2"/>
  <c r="BF199" i="2"/>
  <c r="BF202" i="2"/>
  <c r="BF205" i="2"/>
  <c r="BF208" i="2"/>
  <c r="BF211" i="2"/>
  <c r="BF220" i="2"/>
  <c r="BF225" i="2"/>
  <c r="BF228" i="2"/>
  <c r="BF245" i="2"/>
  <c r="BF264" i="2"/>
  <c r="BF266" i="2"/>
  <c r="BF269" i="2"/>
  <c r="BF271" i="2"/>
  <c r="BF273" i="2"/>
  <c r="BF275" i="2"/>
  <c r="BF277" i="2"/>
  <c r="BF280" i="2"/>
  <c r="BF282" i="2"/>
  <c r="BF284" i="2"/>
  <c r="BF288" i="2"/>
  <c r="BF290" i="2"/>
  <c r="BF293" i="2"/>
  <c r="BF308" i="2"/>
  <c r="BF316" i="2"/>
  <c r="BF318" i="2"/>
  <c r="BF326" i="2"/>
  <c r="BF328" i="2"/>
  <c r="BF330" i="2"/>
  <c r="BF333" i="2"/>
  <c r="BF335" i="2"/>
  <c r="BF338" i="2"/>
  <c r="BF340" i="2"/>
  <c r="BF342" i="2"/>
  <c r="BF344" i="2"/>
  <c r="BF349" i="2"/>
  <c r="BF357" i="2"/>
  <c r="BF359" i="2"/>
  <c r="BF361" i="2"/>
  <c r="BF364" i="2"/>
  <c r="BF370" i="2"/>
  <c r="BF377" i="2"/>
  <c r="BF379" i="2"/>
  <c r="BF381" i="2"/>
  <c r="BF383" i="2"/>
  <c r="BF385" i="2"/>
  <c r="BF387" i="2"/>
  <c r="BF390" i="2"/>
  <c r="BF393" i="2"/>
  <c r="BF396" i="2"/>
  <c r="BF399" i="2"/>
  <c r="BF402" i="2"/>
  <c r="BF410" i="2"/>
  <c r="BF419" i="2"/>
  <c r="BF422" i="2"/>
  <c r="BF425" i="2"/>
  <c r="BF433" i="2"/>
  <c r="BF436" i="2"/>
  <c r="BF438" i="2"/>
  <c r="BF441" i="2"/>
  <c r="BF443" i="2"/>
  <c r="BF445" i="2"/>
  <c r="BF448" i="2"/>
  <c r="BF450" i="2"/>
  <c r="BF453" i="2"/>
  <c r="BF455" i="2"/>
  <c r="BF458" i="2"/>
  <c r="BF460" i="2"/>
  <c r="BF462" i="2"/>
  <c r="BF464" i="2"/>
  <c r="BF467" i="2"/>
  <c r="BF469" i="2"/>
  <c r="BF471" i="2"/>
  <c r="BF473" i="2"/>
  <c r="BF475" i="2"/>
  <c r="BF477" i="2"/>
  <c r="BF479" i="2"/>
  <c r="BF481" i="2"/>
  <c r="BF483" i="2"/>
  <c r="BF485" i="2"/>
  <c r="BF487" i="2"/>
  <c r="BF489" i="2"/>
  <c r="BF491" i="2"/>
  <c r="BF493" i="2"/>
  <c r="BF495" i="2"/>
  <c r="BF497" i="2"/>
  <c r="BF499" i="2"/>
  <c r="BF501" i="2"/>
  <c r="BF503" i="2"/>
  <c r="BF505" i="2"/>
  <c r="BF507" i="2"/>
  <c r="BF509" i="2"/>
  <c r="BF511" i="2"/>
  <c r="BF513" i="2"/>
  <c r="BF515" i="2"/>
  <c r="BF517" i="2"/>
  <c r="BF519" i="2"/>
  <c r="BF521" i="2"/>
  <c r="BF523" i="2"/>
  <c r="BF525" i="2"/>
  <c r="BF527" i="2"/>
  <c r="BF529" i="2"/>
  <c r="BF531" i="2"/>
  <c r="BF533" i="2"/>
  <c r="BF535" i="2"/>
  <c r="BF537" i="2"/>
  <c r="BF539" i="2"/>
  <c r="BF541" i="2"/>
  <c r="BF543" i="2"/>
  <c r="BF545" i="2"/>
  <c r="BF547" i="2"/>
  <c r="BF550" i="2"/>
  <c r="BF553" i="2"/>
  <c r="BF555" i="2"/>
  <c r="BF557" i="2"/>
  <c r="BF559" i="2"/>
  <c r="BF561" i="2"/>
  <c r="BF563" i="2"/>
  <c r="BF565" i="2"/>
  <c r="BF567" i="2"/>
  <c r="BF569" i="2"/>
  <c r="BF571" i="2"/>
  <c r="BF575" i="2"/>
  <c r="BF577" i="2"/>
  <c r="BF579" i="2"/>
  <c r="BF581" i="2"/>
  <c r="BF583" i="2"/>
  <c r="BF585" i="2"/>
  <c r="BF587" i="2"/>
  <c r="BF589" i="2"/>
  <c r="BF591" i="2"/>
  <c r="BF593" i="2"/>
  <c r="BF595" i="2"/>
  <c r="BF597" i="2"/>
  <c r="BF600" i="2"/>
  <c r="BF602" i="2"/>
  <c r="BF604" i="2"/>
  <c r="BF606" i="2"/>
  <c r="BF608" i="2"/>
  <c r="BF610" i="2"/>
  <c r="BF612" i="2"/>
  <c r="BF614" i="2"/>
  <c r="BF616" i="2"/>
  <c r="BF618" i="2"/>
  <c r="BF620" i="2"/>
  <c r="BF622" i="2"/>
  <c r="BF624" i="2"/>
  <c r="BF626" i="2"/>
  <c r="BF628" i="2"/>
  <c r="BF634" i="2"/>
  <c r="BF636" i="2"/>
  <c r="BF638" i="2"/>
  <c r="BF644" i="2"/>
  <c r="BF646" i="2"/>
  <c r="BF648" i="2"/>
  <c r="BF650" i="2"/>
  <c r="BF652" i="2"/>
  <c r="BF659" i="2"/>
  <c r="BF661" i="2"/>
  <c r="BF663" i="2"/>
  <c r="BF665" i="2"/>
  <c r="BF667" i="2"/>
  <c r="BF674" i="2"/>
  <c r="BF678" i="2"/>
  <c r="BF686" i="2"/>
  <c r="BF689" i="2"/>
  <c r="BF695" i="2"/>
  <c r="BF700" i="2"/>
  <c r="BF702" i="2"/>
  <c r="BF704" i="2"/>
  <c r="BF706" i="2"/>
  <c r="BF708" i="2"/>
  <c r="BF719" i="2"/>
  <c r="BF722" i="2"/>
  <c r="BF725" i="2"/>
  <c r="BF727" i="2"/>
  <c r="BF732" i="2"/>
  <c r="BF734" i="2"/>
  <c r="BF736" i="2"/>
  <c r="BF738" i="2"/>
  <c r="BF740" i="2"/>
  <c r="BF742" i="2"/>
  <c r="BF744" i="2"/>
  <c r="BF746" i="2"/>
  <c r="BF748" i="2"/>
  <c r="BF751" i="2"/>
  <c r="BF762" i="2"/>
  <c r="BF766" i="2"/>
  <c r="F35" i="2"/>
  <c r="BC53" i="1" s="1"/>
  <c r="K119" i="2"/>
  <c r="BE119" i="2"/>
  <c r="K121" i="2"/>
  <c r="BE121" i="2" s="1"/>
  <c r="K123" i="2"/>
  <c r="BE123" i="2"/>
  <c r="K134" i="2"/>
  <c r="BE134" i="2" s="1"/>
  <c r="K137" i="2"/>
  <c r="BE137" i="2"/>
  <c r="K140" i="2"/>
  <c r="BE140" i="2" s="1"/>
  <c r="K150" i="2"/>
  <c r="BE150" i="2"/>
  <c r="K156" i="2"/>
  <c r="BE156" i="2" s="1"/>
  <c r="K159" i="2"/>
  <c r="BE159" i="2"/>
  <c r="K165" i="2"/>
  <c r="BE165" i="2" s="1"/>
  <c r="K167" i="2"/>
  <c r="BE167" i="2"/>
  <c r="K169" i="2"/>
  <c r="BE169" i="2" s="1"/>
  <c r="K171" i="2"/>
  <c r="BE171" i="2"/>
  <c r="K175" i="2"/>
  <c r="BE175" i="2" s="1"/>
  <c r="K178" i="2"/>
  <c r="BE178" i="2"/>
  <c r="K180" i="2"/>
  <c r="BE180" i="2" s="1"/>
  <c r="K182" i="2"/>
  <c r="BE182" i="2"/>
  <c r="K184" i="2"/>
  <c r="BE184" i="2" s="1"/>
  <c r="K187" i="2"/>
  <c r="BE187" i="2"/>
  <c r="K189" i="2"/>
  <c r="BE189" i="2" s="1"/>
  <c r="K192" i="2"/>
  <c r="BE192" i="2"/>
  <c r="K196" i="2"/>
  <c r="BE196" i="2" s="1"/>
  <c r="K199" i="2"/>
  <c r="BE199" i="2"/>
  <c r="K202" i="2"/>
  <c r="BE202" i="2"/>
  <c r="K205" i="2"/>
  <c r="BE205" i="2"/>
  <c r="K208" i="2"/>
  <c r="BE208" i="2"/>
  <c r="K211" i="2"/>
  <c r="BE211" i="2"/>
  <c r="K220" i="2"/>
  <c r="BE220" i="2"/>
  <c r="K225" i="2"/>
  <c r="BE225" i="2"/>
  <c r="K228" i="2"/>
  <c r="BE228" i="2"/>
  <c r="K245" i="2"/>
  <c r="BE245" i="2"/>
  <c r="K264" i="2"/>
  <c r="BE264" i="2"/>
  <c r="K266" i="2"/>
  <c r="BE266" i="2"/>
  <c r="K269" i="2"/>
  <c r="BE269" i="2"/>
  <c r="K271" i="2"/>
  <c r="BE271" i="2"/>
  <c r="K273" i="2"/>
  <c r="BE273" i="2"/>
  <c r="K275" i="2"/>
  <c r="BE275" i="2"/>
  <c r="K277" i="2"/>
  <c r="BE277" i="2"/>
  <c r="K280" i="2"/>
  <c r="BE280" i="2"/>
  <c r="K282" i="2"/>
  <c r="BE282" i="2"/>
  <c r="K284" i="2"/>
  <c r="BE284" i="2"/>
  <c r="K288" i="2"/>
  <c r="BE288" i="2"/>
  <c r="K290" i="2"/>
  <c r="BE290" i="2"/>
  <c r="K293" i="2"/>
  <c r="BE293" i="2"/>
  <c r="K308" i="2"/>
  <c r="BE308" i="2"/>
  <c r="K316" i="2"/>
  <c r="BE316" i="2"/>
  <c r="K318" i="2"/>
  <c r="BE318" i="2"/>
  <c r="K326" i="2"/>
  <c r="BE326" i="2"/>
  <c r="K328" i="2"/>
  <c r="BE328" i="2"/>
  <c r="K330" i="2"/>
  <c r="BE330" i="2"/>
  <c r="K333" i="2"/>
  <c r="BE333" i="2"/>
  <c r="K335" i="2"/>
  <c r="BE335" i="2"/>
  <c r="K338" i="2"/>
  <c r="BE338" i="2"/>
  <c r="K340" i="2"/>
  <c r="BE340" i="2"/>
  <c r="K342" i="2"/>
  <c r="BE342" i="2"/>
  <c r="K344" i="2"/>
  <c r="BE344" i="2"/>
  <c r="K349" i="2"/>
  <c r="BE349" i="2"/>
  <c r="K357" i="2"/>
  <c r="BE357" i="2"/>
  <c r="K359" i="2"/>
  <c r="BE359" i="2"/>
  <c r="K361" i="2"/>
  <c r="BE361" i="2"/>
  <c r="K364" i="2"/>
  <c r="BE364" i="2"/>
  <c r="K370" i="2"/>
  <c r="BE370" i="2"/>
  <c r="K377" i="2"/>
  <c r="BE377" i="2"/>
  <c r="K379" i="2"/>
  <c r="BE379" i="2"/>
  <c r="K381" i="2"/>
  <c r="BE381" i="2"/>
  <c r="K383" i="2"/>
  <c r="BE383" i="2"/>
  <c r="K385" i="2"/>
  <c r="BE385" i="2"/>
  <c r="K387" i="2"/>
  <c r="BE387" i="2"/>
  <c r="K390" i="2"/>
  <c r="BE390" i="2"/>
  <c r="K393" i="2"/>
  <c r="BE393" i="2"/>
  <c r="K396" i="2"/>
  <c r="BE396" i="2"/>
  <c r="K399" i="2"/>
  <c r="BE399" i="2"/>
  <c r="K402" i="2"/>
  <c r="BE402" i="2"/>
  <c r="K410" i="2"/>
  <c r="BE410" i="2"/>
  <c r="K419" i="2"/>
  <c r="BE419" i="2"/>
  <c r="K422" i="2"/>
  <c r="BE422" i="2"/>
  <c r="K425" i="2"/>
  <c r="BE425" i="2"/>
  <c r="K433" i="2"/>
  <c r="BE433" i="2"/>
  <c r="K436" i="2"/>
  <c r="BE436" i="2"/>
  <c r="K438" i="2"/>
  <c r="BE438" i="2"/>
  <c r="K441" i="2"/>
  <c r="BE441" i="2"/>
  <c r="K443" i="2"/>
  <c r="BE443" i="2"/>
  <c r="K445" i="2"/>
  <c r="BE445" i="2"/>
  <c r="K448" i="2"/>
  <c r="BE448" i="2"/>
  <c r="K450" i="2"/>
  <c r="BE450" i="2"/>
  <c r="K453" i="2"/>
  <c r="BE453" i="2"/>
  <c r="K455" i="2"/>
  <c r="BE455" i="2"/>
  <c r="K458" i="2"/>
  <c r="BE458" i="2"/>
  <c r="K460" i="2"/>
  <c r="BE460" i="2"/>
  <c r="K462" i="2"/>
  <c r="BE462" i="2"/>
  <c r="K464" i="2"/>
  <c r="BE464" i="2"/>
  <c r="K467" i="2"/>
  <c r="BE467" i="2"/>
  <c r="K469" i="2"/>
  <c r="BE469" i="2"/>
  <c r="K471" i="2"/>
  <c r="BE471" i="2"/>
  <c r="K473" i="2"/>
  <c r="BE473" i="2"/>
  <c r="K475" i="2"/>
  <c r="BE475" i="2"/>
  <c r="K477" i="2"/>
  <c r="BE477" i="2"/>
  <c r="K479" i="2"/>
  <c r="BE479" i="2"/>
  <c r="K481" i="2"/>
  <c r="BE481" i="2"/>
  <c r="K483" i="2"/>
  <c r="BE483" i="2"/>
  <c r="K485" i="2"/>
  <c r="BE485" i="2"/>
  <c r="K487" i="2"/>
  <c r="BE487" i="2"/>
  <c r="K489" i="2"/>
  <c r="BE489" i="2"/>
  <c r="K491" i="2"/>
  <c r="BE491" i="2"/>
  <c r="K493" i="2"/>
  <c r="BE493" i="2"/>
  <c r="K495" i="2"/>
  <c r="BE495" i="2"/>
  <c r="K497" i="2"/>
  <c r="BE497" i="2"/>
  <c r="K499" i="2"/>
  <c r="BE499" i="2"/>
  <c r="K501" i="2"/>
  <c r="BE501" i="2"/>
  <c r="K503" i="2"/>
  <c r="BE503" i="2"/>
  <c r="K505" i="2"/>
  <c r="BE505" i="2"/>
  <c r="K507" i="2"/>
  <c r="BE507" i="2"/>
  <c r="K509" i="2"/>
  <c r="BE509" i="2"/>
  <c r="K511" i="2"/>
  <c r="BE511" i="2"/>
  <c r="K513" i="2"/>
  <c r="BE513" i="2"/>
  <c r="K515" i="2"/>
  <c r="BE515" i="2"/>
  <c r="K517" i="2"/>
  <c r="BE517" i="2"/>
  <c r="K519" i="2"/>
  <c r="BE519" i="2"/>
  <c r="K521" i="2"/>
  <c r="BE521" i="2"/>
  <c r="K523" i="2"/>
  <c r="BE523" i="2"/>
  <c r="K525" i="2"/>
  <c r="BE525" i="2"/>
  <c r="K527" i="2"/>
  <c r="BE527" i="2"/>
  <c r="K529" i="2"/>
  <c r="BE529" i="2"/>
  <c r="K531" i="2"/>
  <c r="BE531" i="2"/>
  <c r="K533" i="2"/>
  <c r="BE533" i="2"/>
  <c r="K535" i="2"/>
  <c r="BE535" i="2"/>
  <c r="K537" i="2"/>
  <c r="BE537" i="2"/>
  <c r="K539" i="2"/>
  <c r="BE539" i="2"/>
  <c r="K541" i="2"/>
  <c r="BE541" i="2"/>
  <c r="K543" i="2"/>
  <c r="BE543" i="2"/>
  <c r="K545" i="2"/>
  <c r="BE545" i="2"/>
  <c r="K547" i="2"/>
  <c r="BE547" i="2"/>
  <c r="K550" i="2"/>
  <c r="BE550" i="2"/>
  <c r="K553" i="2"/>
  <c r="BE553" i="2"/>
  <c r="K555" i="2"/>
  <c r="BE555" i="2"/>
  <c r="K557" i="2"/>
  <c r="BE557" i="2"/>
  <c r="K559" i="2"/>
  <c r="BE559" i="2"/>
  <c r="K561" i="2"/>
  <c r="BE561" i="2"/>
  <c r="K563" i="2"/>
  <c r="BE563" i="2"/>
  <c r="K565" i="2"/>
  <c r="BE565" i="2"/>
  <c r="K567" i="2"/>
  <c r="BE567" i="2"/>
  <c r="K569" i="2"/>
  <c r="BE569" i="2"/>
  <c r="K571" i="2"/>
  <c r="BE571" i="2"/>
  <c r="K575" i="2"/>
  <c r="BE575" i="2"/>
  <c r="K577" i="2"/>
  <c r="BE577" i="2"/>
  <c r="K579" i="2"/>
  <c r="BE579" i="2"/>
  <c r="K581" i="2"/>
  <c r="BE581" i="2"/>
  <c r="K583" i="2"/>
  <c r="BE583" i="2"/>
  <c r="K585" i="2"/>
  <c r="BE585" i="2"/>
  <c r="K587" i="2"/>
  <c r="BE587" i="2"/>
  <c r="K589" i="2"/>
  <c r="BE589" i="2"/>
  <c r="K591" i="2"/>
  <c r="BE591" i="2"/>
  <c r="K593" i="2"/>
  <c r="BE593" i="2"/>
  <c r="K595" i="2"/>
  <c r="BE595" i="2"/>
  <c r="K597" i="2"/>
  <c r="BE597" i="2"/>
  <c r="K600" i="2"/>
  <c r="BE600" i="2"/>
  <c r="K602" i="2"/>
  <c r="BE602" i="2"/>
  <c r="K604" i="2"/>
  <c r="BE604" i="2"/>
  <c r="K606" i="2"/>
  <c r="BE606" i="2"/>
  <c r="K608" i="2"/>
  <c r="BE608" i="2"/>
  <c r="K610" i="2"/>
  <c r="BE610" i="2"/>
  <c r="K612" i="2"/>
  <c r="BE612" i="2"/>
  <c r="K614" i="2"/>
  <c r="BE614" i="2"/>
  <c r="K616" i="2"/>
  <c r="BE616" i="2"/>
  <c r="K618" i="2"/>
  <c r="BE618" i="2"/>
  <c r="K620" i="2"/>
  <c r="BE620" i="2"/>
  <c r="K622" i="2"/>
  <c r="BE622" i="2"/>
  <c r="K624" i="2"/>
  <c r="BE624" i="2"/>
  <c r="K626" i="2"/>
  <c r="BE626" i="2"/>
  <c r="K628" i="2"/>
  <c r="BE628" i="2"/>
  <c r="K634" i="2"/>
  <c r="BE634" i="2"/>
  <c r="K636" i="2"/>
  <c r="BE636" i="2"/>
  <c r="K638" i="2"/>
  <c r="BE638" i="2"/>
  <c r="K644" i="2"/>
  <c r="BE644" i="2"/>
  <c r="K646" i="2"/>
  <c r="BE646" i="2"/>
  <c r="K648" i="2"/>
  <c r="BE648" i="2"/>
  <c r="K650" i="2"/>
  <c r="BE650" i="2"/>
  <c r="K652" i="2"/>
  <c r="BE652" i="2"/>
  <c r="K659" i="2"/>
  <c r="BE659" i="2"/>
  <c r="K661" i="2"/>
  <c r="BE661" i="2"/>
  <c r="K663" i="2"/>
  <c r="BE663" i="2"/>
  <c r="K665" i="2"/>
  <c r="BE665" i="2"/>
  <c r="K667" i="2"/>
  <c r="BE667" i="2"/>
  <c r="K674" i="2"/>
  <c r="BE674" i="2"/>
  <c r="K678" i="2"/>
  <c r="BE678" i="2"/>
  <c r="K686" i="2"/>
  <c r="BE686" i="2"/>
  <c r="K689" i="2"/>
  <c r="BE689" i="2"/>
  <c r="K695" i="2"/>
  <c r="BE695" i="2"/>
  <c r="K700" i="2"/>
  <c r="BE700" i="2"/>
  <c r="K702" i="2"/>
  <c r="BE702" i="2"/>
  <c r="K704" i="2"/>
  <c r="BE704" i="2"/>
  <c r="K706" i="2"/>
  <c r="BE706" i="2"/>
  <c r="K708" i="2"/>
  <c r="BE708" i="2"/>
  <c r="K719" i="2"/>
  <c r="BE719" i="2"/>
  <c r="K722" i="2"/>
  <c r="BE722" i="2"/>
  <c r="K725" i="2"/>
  <c r="BE725" i="2"/>
  <c r="K727" i="2"/>
  <c r="BE727" i="2"/>
  <c r="K732" i="2"/>
  <c r="BE732" i="2"/>
  <c r="K734" i="2"/>
  <c r="BE734" i="2"/>
  <c r="K736" i="2"/>
  <c r="BE736" i="2"/>
  <c r="K738" i="2"/>
  <c r="BE738" i="2"/>
  <c r="K740" i="2"/>
  <c r="BE740" i="2"/>
  <c r="K742" i="2"/>
  <c r="BE742" i="2"/>
  <c r="K744" i="2"/>
  <c r="BE744" i="2"/>
  <c r="K746" i="2"/>
  <c r="BE746" i="2"/>
  <c r="K748" i="2"/>
  <c r="BE748" i="2"/>
  <c r="K751" i="2"/>
  <c r="BE751" i="2"/>
  <c r="K762" i="2"/>
  <c r="BE762" i="2"/>
  <c r="K766" i="2"/>
  <c r="BE766" i="2"/>
  <c r="BA53" i="1"/>
  <c r="AZ53" i="1"/>
  <c r="K35" i="2"/>
  <c r="AY53" i="1"/>
  <c r="K94" i="2"/>
  <c r="J94" i="2"/>
  <c r="I94" i="2"/>
  <c r="K93" i="2"/>
  <c r="J93" i="2"/>
  <c r="I93" i="2"/>
  <c r="K92" i="2"/>
  <c r="J92" i="2"/>
  <c r="I92" i="2"/>
  <c r="K91" i="2"/>
  <c r="I91" i="2"/>
  <c r="J90" i="2"/>
  <c r="I89" i="2"/>
  <c r="K88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K79" i="2"/>
  <c r="I78" i="2"/>
  <c r="J77" i="2"/>
  <c r="J75" i="2"/>
  <c r="I75" i="2"/>
  <c r="J74" i="2"/>
  <c r="I74" i="2"/>
  <c r="I73" i="2"/>
  <c r="J72" i="2"/>
  <c r="K71" i="2"/>
  <c r="J71" i="2"/>
  <c r="I71" i="2"/>
  <c r="K68" i="2"/>
  <c r="J67" i="2"/>
  <c r="I66" i="2"/>
  <c r="E20" i="2"/>
  <c r="F113" i="2"/>
  <c r="J112" i="2"/>
  <c r="F112" i="2"/>
  <c r="J14" i="2"/>
  <c r="J110" i="2"/>
  <c r="F110" i="2"/>
  <c r="E108" i="2"/>
  <c r="E7" i="2"/>
  <c r="E104" i="2"/>
  <c r="F58" i="2"/>
  <c r="J57" i="2"/>
  <c r="F57" i="2"/>
  <c r="J55" i="2"/>
  <c r="F55" i="2"/>
  <c r="E53" i="2"/>
  <c r="E49" i="2"/>
  <c r="J20" i="2"/>
  <c r="J19" i="2"/>
  <c r="BF58" i="1"/>
  <c r="BF60" i="1"/>
  <c r="BE60" i="1"/>
  <c r="BD60" i="1"/>
  <c r="BC64" i="1"/>
  <c r="AY64" i="1" s="1"/>
  <c r="AU64" i="1"/>
  <c r="BA60" i="1"/>
  <c r="AZ60" i="1"/>
  <c r="AW60" i="1"/>
  <c r="AU60" i="1"/>
  <c r="AU58" i="1"/>
  <c r="AU52" i="1"/>
  <c r="AU51" i="1" s="1"/>
  <c r="AV63" i="1"/>
  <c r="L47" i="1"/>
  <c r="AM46" i="1"/>
  <c r="L46" i="1"/>
  <c r="AM44" i="1"/>
  <c r="L44" i="1"/>
  <c r="L42" i="1"/>
  <c r="L41" i="1"/>
  <c r="G233" i="14" l="1"/>
  <c r="G234" i="14"/>
  <c r="BK118" i="2"/>
  <c r="J64" i="2"/>
  <c r="F34" i="2"/>
  <c r="BB53" i="1" s="1"/>
  <c r="K34" i="2"/>
  <c r="AX53" i="1" s="1"/>
  <c r="AV53" i="1" s="1"/>
  <c r="I64" i="2"/>
  <c r="BK177" i="2"/>
  <c r="K177" i="2" s="1"/>
  <c r="K65" i="2" s="1"/>
  <c r="R177" i="2"/>
  <c r="J65" i="2" s="1"/>
  <c r="T195" i="2"/>
  <c r="T117" i="2" s="1"/>
  <c r="X268" i="2"/>
  <c r="Q315" i="2"/>
  <c r="I70" i="2" s="1"/>
  <c r="V401" i="2"/>
  <c r="Q459" i="2"/>
  <c r="I79" i="2" s="1"/>
  <c r="BK494" i="2"/>
  <c r="K494" i="2" s="1"/>
  <c r="K80" i="2" s="1"/>
  <c r="BK524" i="2"/>
  <c r="K524" i="2" s="1"/>
  <c r="K81" i="2" s="1"/>
  <c r="BK534" i="2"/>
  <c r="K534" i="2" s="1"/>
  <c r="K82" i="2" s="1"/>
  <c r="BK556" i="2"/>
  <c r="K556" i="2" s="1"/>
  <c r="K84" i="2" s="1"/>
  <c r="BK562" i="2"/>
  <c r="K562" i="2" s="1"/>
  <c r="K85" i="2" s="1"/>
  <c r="Q177" i="2"/>
  <c r="I65" i="2" s="1"/>
  <c r="X195" i="2"/>
  <c r="Q227" i="2"/>
  <c r="I67" i="2" s="1"/>
  <c r="R268" i="2"/>
  <c r="J68" i="2" s="1"/>
  <c r="Q292" i="2"/>
  <c r="I69" i="2" s="1"/>
  <c r="X315" i="2"/>
  <c r="T356" i="2"/>
  <c r="T363" i="2"/>
  <c r="K401" i="2"/>
  <c r="K77" i="2" s="1"/>
  <c r="X401" i="2"/>
  <c r="V442" i="2"/>
  <c r="T459" i="2"/>
  <c r="R459" i="2"/>
  <c r="J79" i="2" s="1"/>
  <c r="X177" i="2"/>
  <c r="X117" i="2" s="1"/>
  <c r="R195" i="2"/>
  <c r="J66" i="2" s="1"/>
  <c r="BK292" i="2"/>
  <c r="K292" i="2" s="1"/>
  <c r="K69" i="2" s="1"/>
  <c r="V315" i="2"/>
  <c r="Q356" i="2"/>
  <c r="I72" i="2" s="1"/>
  <c r="X363" i="2"/>
  <c r="BK389" i="2"/>
  <c r="K389" i="2" s="1"/>
  <c r="K74" i="2" s="1"/>
  <c r="Q401" i="2"/>
  <c r="T442" i="2"/>
  <c r="R442" i="2"/>
  <c r="J78" i="2" s="1"/>
  <c r="V459" i="2"/>
  <c r="BK549" i="2"/>
  <c r="K549" i="2" s="1"/>
  <c r="K83" i="2" s="1"/>
  <c r="BK590" i="2"/>
  <c r="K590" i="2" s="1"/>
  <c r="K86" i="2" s="1"/>
  <c r="V177" i="2"/>
  <c r="V117" i="2" s="1"/>
  <c r="BK227" i="2"/>
  <c r="K227" i="2" s="1"/>
  <c r="K67" i="2" s="1"/>
  <c r="T268" i="2"/>
  <c r="T315" i="2"/>
  <c r="R315" i="2"/>
  <c r="J70" i="2" s="1"/>
  <c r="R363" i="2"/>
  <c r="J73" i="2" s="1"/>
  <c r="T401" i="2"/>
  <c r="X459" i="2"/>
  <c r="BK601" i="2"/>
  <c r="K601" i="2" s="1"/>
  <c r="K87" i="2" s="1"/>
  <c r="BK666" i="2"/>
  <c r="K666" i="2" s="1"/>
  <c r="K89" i="2" s="1"/>
  <c r="T666" i="2"/>
  <c r="V707" i="2"/>
  <c r="BK235" i="3"/>
  <c r="K235" i="3" s="1"/>
  <c r="K67" i="3" s="1"/>
  <c r="BK282" i="3"/>
  <c r="K282" i="3" s="1"/>
  <c r="K69" i="3" s="1"/>
  <c r="R282" i="3"/>
  <c r="J69" i="3" s="1"/>
  <c r="X303" i="3"/>
  <c r="K143" i="6"/>
  <c r="BE143" i="6" s="1"/>
  <c r="BK143" i="6"/>
  <c r="K121" i="6"/>
  <c r="BE121" i="6" s="1"/>
  <c r="BK121" i="6"/>
  <c r="BK183" i="6"/>
  <c r="K183" i="6"/>
  <c r="BE183" i="6" s="1"/>
  <c r="R211" i="6"/>
  <c r="J68" i="6" s="1"/>
  <c r="BK166" i="7"/>
  <c r="K166" i="7"/>
  <c r="BE166" i="7" s="1"/>
  <c r="X666" i="2"/>
  <c r="Q707" i="2"/>
  <c r="I90" i="2" s="1"/>
  <c r="F35" i="3"/>
  <c r="BC54" i="1" s="1"/>
  <c r="BC52" i="1" s="1"/>
  <c r="K35" i="3"/>
  <c r="AY54" i="1" s="1"/>
  <c r="X95" i="3"/>
  <c r="X94" i="3" s="1"/>
  <c r="I64" i="3"/>
  <c r="R95" i="3"/>
  <c r="Q282" i="3"/>
  <c r="I69" i="3" s="1"/>
  <c r="K326" i="3"/>
  <c r="BE326" i="3" s="1"/>
  <c r="BK326" i="3"/>
  <c r="K318" i="3"/>
  <c r="BE318" i="3" s="1"/>
  <c r="BK318" i="3"/>
  <c r="K310" i="3"/>
  <c r="BE310" i="3" s="1"/>
  <c r="BK310" i="3"/>
  <c r="BK220" i="4"/>
  <c r="K220" i="4"/>
  <c r="BE220" i="4" s="1"/>
  <c r="V185" i="4"/>
  <c r="V91" i="4" s="1"/>
  <c r="V90" i="4" s="1"/>
  <c r="R90" i="7"/>
  <c r="J62" i="7" s="1"/>
  <c r="K30" i="7" s="1"/>
  <c r="AT59" i="1" s="1"/>
  <c r="AT58" i="1" s="1"/>
  <c r="J63" i="7"/>
  <c r="J63" i="12"/>
  <c r="R86" i="12"/>
  <c r="J62" i="12" s="1"/>
  <c r="K30" i="12" s="1"/>
  <c r="AT66" i="1" s="1"/>
  <c r="R666" i="2"/>
  <c r="J89" i="2" s="1"/>
  <c r="X741" i="2"/>
  <c r="V750" i="2"/>
  <c r="BK202" i="3"/>
  <c r="K202" i="3" s="1"/>
  <c r="K65" i="3" s="1"/>
  <c r="T91" i="5"/>
  <c r="T90" i="5" s="1"/>
  <c r="T89" i="5" s="1"/>
  <c r="AW56" i="1" s="1"/>
  <c r="J84" i="7"/>
  <c r="J55" i="7"/>
  <c r="BK96" i="11"/>
  <c r="K96" i="11"/>
  <c r="BE96" i="11" s="1"/>
  <c r="K34" i="11" s="1"/>
  <c r="AX65" i="1" s="1"/>
  <c r="BK707" i="2"/>
  <c r="K707" i="2" s="1"/>
  <c r="K90" i="2" s="1"/>
  <c r="R741" i="2"/>
  <c r="J91" i="2" s="1"/>
  <c r="F34" i="3"/>
  <c r="BB54" i="1" s="1"/>
  <c r="F36" i="3"/>
  <c r="BD54" i="1" s="1"/>
  <c r="BD52" i="1" s="1"/>
  <c r="BK96" i="3"/>
  <c r="BK257" i="3"/>
  <c r="K257" i="3" s="1"/>
  <c r="K68" i="3" s="1"/>
  <c r="T282" i="3"/>
  <c r="T95" i="3" s="1"/>
  <c r="T94" i="3" s="1"/>
  <c r="AW54" i="1" s="1"/>
  <c r="K322" i="3"/>
  <c r="BE322" i="3" s="1"/>
  <c r="BK322" i="3"/>
  <c r="K314" i="3"/>
  <c r="BE314" i="3" s="1"/>
  <c r="BK314" i="3"/>
  <c r="K306" i="3"/>
  <c r="BE306" i="3" s="1"/>
  <c r="K34" i="3" s="1"/>
  <c r="AX54" i="1" s="1"/>
  <c r="AV54" i="1" s="1"/>
  <c r="BK306" i="3"/>
  <c r="BK303" i="3" s="1"/>
  <c r="K303" i="3" s="1"/>
  <c r="K70" i="3" s="1"/>
  <c r="T303" i="3"/>
  <c r="Q303" i="3"/>
  <c r="I70" i="3" s="1"/>
  <c r="BK328" i="3"/>
  <c r="K328" i="3" s="1"/>
  <c r="K71" i="3" s="1"/>
  <c r="F34" i="8"/>
  <c r="BB61" i="1" s="1"/>
  <c r="K34" i="8"/>
  <c r="AX61" i="1" s="1"/>
  <c r="F36" i="4"/>
  <c r="BD55" i="1" s="1"/>
  <c r="F37" i="4"/>
  <c r="BE55" i="1" s="1"/>
  <c r="BE52" i="1" s="1"/>
  <c r="X90" i="5"/>
  <c r="X89" i="5" s="1"/>
  <c r="F37" i="6"/>
  <c r="BE57" i="1" s="1"/>
  <c r="K166" i="6"/>
  <c r="BE166" i="6" s="1"/>
  <c r="BK166" i="6"/>
  <c r="K139" i="6"/>
  <c r="BE139" i="6" s="1"/>
  <c r="BK139" i="6"/>
  <c r="K106" i="6"/>
  <c r="BE106" i="6" s="1"/>
  <c r="BK106" i="6"/>
  <c r="K175" i="6"/>
  <c r="BE175" i="6" s="1"/>
  <c r="BK175" i="6"/>
  <c r="BK174" i="6" s="1"/>
  <c r="K174" i="6" s="1"/>
  <c r="K65" i="6" s="1"/>
  <c r="BK196" i="6"/>
  <c r="K196" i="6"/>
  <c r="BE196" i="6" s="1"/>
  <c r="BK178" i="6"/>
  <c r="K178" i="6"/>
  <c r="BE178" i="6" s="1"/>
  <c r="F58" i="7"/>
  <c r="F87" i="7"/>
  <c r="F35" i="7"/>
  <c r="BC59" i="1" s="1"/>
  <c r="BC58" i="1" s="1"/>
  <c r="AY58" i="1" s="1"/>
  <c r="Q91" i="7"/>
  <c r="I64" i="7"/>
  <c r="Q87" i="10"/>
  <c r="I64" i="10"/>
  <c r="F34" i="11"/>
  <c r="BB65" i="1" s="1"/>
  <c r="BK107" i="12"/>
  <c r="K107" i="12"/>
  <c r="BE107" i="12" s="1"/>
  <c r="BK99" i="12"/>
  <c r="K99" i="12"/>
  <c r="BE99" i="12" s="1"/>
  <c r="BK91" i="12"/>
  <c r="K91" i="12"/>
  <c r="BE91" i="12" s="1"/>
  <c r="Q87" i="12"/>
  <c r="I64" i="12"/>
  <c r="K35" i="4"/>
  <c r="AY55" i="1" s="1"/>
  <c r="K235" i="4"/>
  <c r="BE235" i="4" s="1"/>
  <c r="K211" i="4"/>
  <c r="BE211" i="4" s="1"/>
  <c r="BK93" i="4"/>
  <c r="BK92" i="4" s="1"/>
  <c r="K93" i="4"/>
  <c r="BE93" i="4" s="1"/>
  <c r="Q91" i="4"/>
  <c r="T185" i="4"/>
  <c r="F35" i="5"/>
  <c r="BC56" i="1" s="1"/>
  <c r="BK91" i="5"/>
  <c r="V91" i="5"/>
  <c r="V90" i="5" s="1"/>
  <c r="V89" i="5" s="1"/>
  <c r="BK135" i="5"/>
  <c r="K135" i="5"/>
  <c r="BE135" i="5" s="1"/>
  <c r="K34" i="5" s="1"/>
  <c r="AX56" i="1" s="1"/>
  <c r="AV56" i="1" s="1"/>
  <c r="Q131" i="5"/>
  <c r="I65" i="5" s="1"/>
  <c r="K154" i="6"/>
  <c r="BE154" i="6" s="1"/>
  <c r="BK154" i="6"/>
  <c r="K126" i="6"/>
  <c r="BE126" i="6" s="1"/>
  <c r="BK126" i="6"/>
  <c r="T94" i="6"/>
  <c r="BK187" i="6"/>
  <c r="K187" i="6"/>
  <c r="BE187" i="6" s="1"/>
  <c r="BK201" i="6"/>
  <c r="BK200" i="6" s="1"/>
  <c r="K200" i="6" s="1"/>
  <c r="K67" i="6" s="1"/>
  <c r="K201" i="6"/>
  <c r="BE201" i="6" s="1"/>
  <c r="Q211" i="6"/>
  <c r="I68" i="6" s="1"/>
  <c r="E78" i="7"/>
  <c r="E49" i="7"/>
  <c r="K135" i="7"/>
  <c r="BE135" i="7" s="1"/>
  <c r="BK135" i="7"/>
  <c r="T131" i="7"/>
  <c r="T91" i="7" s="1"/>
  <c r="T90" i="7" s="1"/>
  <c r="AW59" i="1" s="1"/>
  <c r="AW58" i="1" s="1"/>
  <c r="BK197" i="4"/>
  <c r="BK185" i="4" s="1"/>
  <c r="K185" i="4" s="1"/>
  <c r="K66" i="4" s="1"/>
  <c r="K197" i="4"/>
  <c r="BE197" i="4" s="1"/>
  <c r="F38" i="5"/>
  <c r="BF56" i="1" s="1"/>
  <c r="BF52" i="1" s="1"/>
  <c r="BF51" i="1" s="1"/>
  <c r="W30" i="1" s="1"/>
  <c r="BK131" i="5"/>
  <c r="K131" i="5" s="1"/>
  <c r="K65" i="5" s="1"/>
  <c r="F38" i="6"/>
  <c r="BF57" i="1" s="1"/>
  <c r="K161" i="6"/>
  <c r="BE161" i="6" s="1"/>
  <c r="BK161" i="6"/>
  <c r="K130" i="6"/>
  <c r="BE130" i="6" s="1"/>
  <c r="BK130" i="6"/>
  <c r="K100" i="6"/>
  <c r="BE100" i="6" s="1"/>
  <c r="F34" i="6" s="1"/>
  <c r="BB57" i="1" s="1"/>
  <c r="BK100" i="6"/>
  <c r="BK94" i="6" s="1"/>
  <c r="J64" i="6"/>
  <c r="BK191" i="6"/>
  <c r="K191" i="6"/>
  <c r="BE191" i="6" s="1"/>
  <c r="R177" i="6"/>
  <c r="J66" i="6" s="1"/>
  <c r="BK237" i="6"/>
  <c r="K237" i="6"/>
  <c r="BE237" i="6" s="1"/>
  <c r="BK221" i="6"/>
  <c r="K221" i="6"/>
  <c r="BE221" i="6" s="1"/>
  <c r="R92" i="4"/>
  <c r="BK170" i="4"/>
  <c r="K170" i="4" s="1"/>
  <c r="K65" i="4" s="1"/>
  <c r="K35" i="5"/>
  <c r="AY56" i="1" s="1"/>
  <c r="F36" i="5"/>
  <c r="BD56" i="1" s="1"/>
  <c r="BK138" i="5"/>
  <c r="K138" i="5" s="1"/>
  <c r="K66" i="5" s="1"/>
  <c r="BK225" i="6"/>
  <c r="K225" i="6"/>
  <c r="BE225" i="6" s="1"/>
  <c r="V124" i="7"/>
  <c r="V91" i="7" s="1"/>
  <c r="V90" i="7" s="1"/>
  <c r="K153" i="7"/>
  <c r="BE153" i="7" s="1"/>
  <c r="BK153" i="7"/>
  <c r="BK147" i="7"/>
  <c r="BK131" i="7" s="1"/>
  <c r="K131" i="7" s="1"/>
  <c r="K66" i="7" s="1"/>
  <c r="K147" i="7"/>
  <c r="BE147" i="7" s="1"/>
  <c r="BK141" i="7"/>
  <c r="J63" i="10"/>
  <c r="R86" i="10"/>
  <c r="J62" i="10" s="1"/>
  <c r="K30" i="10" s="1"/>
  <c r="AT63" i="1" s="1"/>
  <c r="T88" i="11"/>
  <c r="T87" i="11" s="1"/>
  <c r="T86" i="11" s="1"/>
  <c r="AW65" i="1" s="1"/>
  <c r="AW64" i="1" s="1"/>
  <c r="BK109" i="12"/>
  <c r="K109" i="12"/>
  <c r="BE109" i="12" s="1"/>
  <c r="BK101" i="12"/>
  <c r="K101" i="12"/>
  <c r="BE101" i="12" s="1"/>
  <c r="BK93" i="12"/>
  <c r="K93" i="12"/>
  <c r="BE93" i="12" s="1"/>
  <c r="T92" i="4"/>
  <c r="T91" i="4" s="1"/>
  <c r="T90" i="4" s="1"/>
  <c r="AW55" i="1" s="1"/>
  <c r="R185" i="4"/>
  <c r="J66" i="4" s="1"/>
  <c r="J55" i="5"/>
  <c r="F34" i="5"/>
  <c r="BB56" i="1" s="1"/>
  <c r="Q94" i="6"/>
  <c r="T177" i="6"/>
  <c r="Q177" i="6"/>
  <c r="I66" i="6" s="1"/>
  <c r="Q200" i="6"/>
  <c r="I67" i="6" s="1"/>
  <c r="BK229" i="6"/>
  <c r="K229" i="6"/>
  <c r="BE229" i="6" s="1"/>
  <c r="BK212" i="6"/>
  <c r="K212" i="6"/>
  <c r="BE212" i="6" s="1"/>
  <c r="X211" i="6"/>
  <c r="X93" i="6" s="1"/>
  <c r="X92" i="6" s="1"/>
  <c r="K35" i="7"/>
  <c r="AY59" i="1" s="1"/>
  <c r="K88" i="8"/>
  <c r="K64" i="8" s="1"/>
  <c r="BK87" i="8"/>
  <c r="F34" i="9"/>
  <c r="BB62" i="1" s="1"/>
  <c r="K34" i="9"/>
  <c r="AX62" i="1" s="1"/>
  <c r="BK87" i="9"/>
  <c r="K88" i="9"/>
  <c r="K64" i="9" s="1"/>
  <c r="R88" i="11"/>
  <c r="F37" i="12"/>
  <c r="BE66" i="1" s="1"/>
  <c r="BE64" i="1" s="1"/>
  <c r="BA64" i="1" s="1"/>
  <c r="X185" i="4"/>
  <c r="X91" i="4" s="1"/>
  <c r="X90" i="4" s="1"/>
  <c r="Q91" i="5"/>
  <c r="R131" i="5"/>
  <c r="F35" i="6"/>
  <c r="BC57" i="1" s="1"/>
  <c r="V94" i="6"/>
  <c r="V93" i="6" s="1"/>
  <c r="V92" i="6" s="1"/>
  <c r="V200" i="6"/>
  <c r="BK233" i="6"/>
  <c r="K233" i="6"/>
  <c r="BE233" i="6" s="1"/>
  <c r="BK216" i="6"/>
  <c r="K216" i="6"/>
  <c r="BE216" i="6" s="1"/>
  <c r="F36" i="7"/>
  <c r="BD59" i="1" s="1"/>
  <c r="BD58" i="1" s="1"/>
  <c r="AZ58" i="1" s="1"/>
  <c r="BK160" i="7"/>
  <c r="BK159" i="7" s="1"/>
  <c r="K159" i="7" s="1"/>
  <c r="K67" i="7" s="1"/>
  <c r="K160" i="7"/>
  <c r="BE160" i="7" s="1"/>
  <c r="F34" i="7" s="1"/>
  <c r="BB59" i="1" s="1"/>
  <c r="BB58" i="1" s="1"/>
  <c r="AX58" i="1" s="1"/>
  <c r="AV58" i="1" s="1"/>
  <c r="K35" i="11"/>
  <c r="AY65" i="1" s="1"/>
  <c r="F36" i="12"/>
  <c r="BD66" i="1" s="1"/>
  <c r="F37" i="7"/>
  <c r="BE59" i="1" s="1"/>
  <c r="BE58" i="1" s="1"/>
  <c r="BA58" i="1" s="1"/>
  <c r="BK92" i="7"/>
  <c r="X131" i="7"/>
  <c r="X91" i="7" s="1"/>
  <c r="X90" i="7" s="1"/>
  <c r="I64" i="9"/>
  <c r="Q87" i="9"/>
  <c r="F36" i="11"/>
  <c r="BD65" i="1" s="1"/>
  <c r="BK88" i="11"/>
  <c r="Q88" i="11"/>
  <c r="F83" i="12"/>
  <c r="F58" i="12"/>
  <c r="K35" i="12"/>
  <c r="AY66" i="1" s="1"/>
  <c r="F38" i="12"/>
  <c r="BF66" i="1" s="1"/>
  <c r="BK111" i="12"/>
  <c r="K111" i="12"/>
  <c r="BE111" i="12" s="1"/>
  <c r="BK103" i="12"/>
  <c r="K103" i="12"/>
  <c r="BE103" i="12" s="1"/>
  <c r="BK95" i="12"/>
  <c r="K95" i="12"/>
  <c r="BE95" i="12" s="1"/>
  <c r="K35" i="6"/>
  <c r="AY57" i="1" s="1"/>
  <c r="K34" i="7"/>
  <c r="AX59" i="1" s="1"/>
  <c r="AV59" i="1" s="1"/>
  <c r="BK124" i="7"/>
  <c r="K124" i="7" s="1"/>
  <c r="K65" i="7" s="1"/>
  <c r="F35" i="8"/>
  <c r="BC61" i="1" s="1"/>
  <c r="BC60" i="1" s="1"/>
  <c r="AY60" i="1" s="1"/>
  <c r="K35" i="8"/>
  <c r="AY61" i="1" s="1"/>
  <c r="R87" i="9"/>
  <c r="J64" i="9"/>
  <c r="BK87" i="10"/>
  <c r="F38" i="11"/>
  <c r="BF65" i="1" s="1"/>
  <c r="BF64" i="1" s="1"/>
  <c r="X88" i="11"/>
  <c r="X87" i="11" s="1"/>
  <c r="X86" i="11" s="1"/>
  <c r="J80" i="12"/>
  <c r="J55" i="12"/>
  <c r="F35" i="9"/>
  <c r="BC62" i="1" s="1"/>
  <c r="K35" i="9"/>
  <c r="AY62" i="1" s="1"/>
  <c r="BK105" i="12"/>
  <c r="K105" i="12"/>
  <c r="BE105" i="12" s="1"/>
  <c r="BK97" i="12"/>
  <c r="K97" i="12"/>
  <c r="BE97" i="12" s="1"/>
  <c r="BK89" i="12"/>
  <c r="BK88" i="12" s="1"/>
  <c r="K89" i="12"/>
  <c r="BE89" i="12" s="1"/>
  <c r="J55" i="9"/>
  <c r="J55" i="11"/>
  <c r="BC51" i="1" l="1"/>
  <c r="AY52" i="1"/>
  <c r="BE51" i="1"/>
  <c r="BA52" i="1"/>
  <c r="AZ52" i="1"/>
  <c r="R86" i="9"/>
  <c r="J62" i="9" s="1"/>
  <c r="K30" i="9" s="1"/>
  <c r="AT62" i="1" s="1"/>
  <c r="AT60" i="1" s="1"/>
  <c r="J63" i="9"/>
  <c r="I64" i="11"/>
  <c r="Q87" i="11"/>
  <c r="J65" i="5"/>
  <c r="R90" i="5"/>
  <c r="J64" i="11"/>
  <c r="R87" i="11"/>
  <c r="Q93" i="6"/>
  <c r="I64" i="6"/>
  <c r="R91" i="4"/>
  <c r="J64" i="4"/>
  <c r="T93" i="6"/>
  <c r="T92" i="6" s="1"/>
  <c r="AW57" i="1" s="1"/>
  <c r="Q90" i="4"/>
  <c r="I62" i="4" s="1"/>
  <c r="K29" i="4" s="1"/>
  <c r="AS55" i="1" s="1"/>
  <c r="I63" i="4"/>
  <c r="I63" i="10"/>
  <c r="Q86" i="10"/>
  <c r="I62" i="10" s="1"/>
  <c r="K29" i="10" s="1"/>
  <c r="AS63" i="1" s="1"/>
  <c r="Q95" i="3"/>
  <c r="K88" i="11"/>
  <c r="K64" i="11" s="1"/>
  <c r="BK87" i="11"/>
  <c r="Q90" i="5"/>
  <c r="I64" i="5"/>
  <c r="BK86" i="8"/>
  <c r="K86" i="8" s="1"/>
  <c r="K87" i="8"/>
  <c r="K63" i="8" s="1"/>
  <c r="R93" i="6"/>
  <c r="K91" i="5"/>
  <c r="K64" i="5" s="1"/>
  <c r="BK90" i="5"/>
  <c r="F34" i="4"/>
  <c r="BB55" i="1" s="1"/>
  <c r="K34" i="4"/>
  <c r="AX55" i="1" s="1"/>
  <c r="AV55" i="1" s="1"/>
  <c r="AV65" i="1"/>
  <c r="R117" i="2"/>
  <c r="K34" i="12"/>
  <c r="AX66" i="1" s="1"/>
  <c r="AV66" i="1" s="1"/>
  <c r="F34" i="12"/>
  <c r="BB66" i="1" s="1"/>
  <c r="BB64" i="1" s="1"/>
  <c r="AX64" i="1" s="1"/>
  <c r="AV64" i="1" s="1"/>
  <c r="K87" i="10"/>
  <c r="K63" i="10" s="1"/>
  <c r="BK86" i="10"/>
  <c r="K86" i="10" s="1"/>
  <c r="BD64" i="1"/>
  <c r="AZ64" i="1" s="1"/>
  <c r="BK91" i="7"/>
  <c r="K92" i="7"/>
  <c r="K64" i="7" s="1"/>
  <c r="BK86" i="9"/>
  <c r="K86" i="9" s="1"/>
  <c r="K87" i="9"/>
  <c r="K63" i="9" s="1"/>
  <c r="BK211" i="6"/>
  <c r="K211" i="6" s="1"/>
  <c r="K68" i="6" s="1"/>
  <c r="K94" i="6"/>
  <c r="K64" i="6" s="1"/>
  <c r="BK91" i="4"/>
  <c r="K92" i="4"/>
  <c r="K64" i="4" s="1"/>
  <c r="Q90" i="7"/>
  <c r="I62" i="7" s="1"/>
  <c r="K29" i="7" s="1"/>
  <c r="AS59" i="1" s="1"/>
  <c r="AS58" i="1" s="1"/>
  <c r="I63" i="7"/>
  <c r="BK177" i="6"/>
  <c r="K177" i="6" s="1"/>
  <c r="K66" i="6" s="1"/>
  <c r="AV61" i="1"/>
  <c r="J63" i="3"/>
  <c r="R94" i="3"/>
  <c r="J62" i="3" s="1"/>
  <c r="K30" i="3" s="1"/>
  <c r="AT54" i="1" s="1"/>
  <c r="X400" i="2"/>
  <c r="X116" i="2" s="1"/>
  <c r="BB52" i="1"/>
  <c r="BK117" i="2"/>
  <c r="K118" i="2"/>
  <c r="K64" i="2" s="1"/>
  <c r="BK87" i="12"/>
  <c r="K88" i="12"/>
  <c r="K64" i="12" s="1"/>
  <c r="Q86" i="9"/>
  <c r="I62" i="9" s="1"/>
  <c r="K29" i="9" s="1"/>
  <c r="AS62" i="1" s="1"/>
  <c r="AS60" i="1" s="1"/>
  <c r="I63" i="9"/>
  <c r="AV62" i="1"/>
  <c r="K34" i="6"/>
  <c r="AX57" i="1" s="1"/>
  <c r="AV57" i="1" s="1"/>
  <c r="I63" i="12"/>
  <c r="Q86" i="12"/>
  <c r="I62" i="12" s="1"/>
  <c r="K29" i="12" s="1"/>
  <c r="AS66" i="1" s="1"/>
  <c r="BB60" i="1"/>
  <c r="AX60" i="1" s="1"/>
  <c r="AV60" i="1" s="1"/>
  <c r="BK95" i="3"/>
  <c r="K96" i="3"/>
  <c r="K64" i="3" s="1"/>
  <c r="T400" i="2"/>
  <c r="T116" i="2" s="1"/>
  <c r="AW53" i="1" s="1"/>
  <c r="AW52" i="1" s="1"/>
  <c r="AW51" i="1" s="1"/>
  <c r="Q400" i="2"/>
  <c r="I76" i="2" s="1"/>
  <c r="I77" i="2"/>
  <c r="BK400" i="2"/>
  <c r="K400" i="2" s="1"/>
  <c r="K76" i="2" s="1"/>
  <c r="V400" i="2"/>
  <c r="V116" i="2" s="1"/>
  <c r="Q117" i="2"/>
  <c r="R400" i="2"/>
  <c r="J76" i="2" s="1"/>
  <c r="BK116" i="2" l="1"/>
  <c r="K116" i="2" s="1"/>
  <c r="K117" i="2"/>
  <c r="K63" i="2" s="1"/>
  <c r="K31" i="9"/>
  <c r="K62" i="9"/>
  <c r="K31" i="10"/>
  <c r="K62" i="10"/>
  <c r="J63" i="2"/>
  <c r="R116" i="2"/>
  <c r="J62" i="2" s="1"/>
  <c r="K30" i="2" s="1"/>
  <c r="AT53" i="1" s="1"/>
  <c r="K90" i="5"/>
  <c r="K63" i="5" s="1"/>
  <c r="BK89" i="5"/>
  <c r="K89" i="5" s="1"/>
  <c r="K62" i="8"/>
  <c r="K31" i="8"/>
  <c r="R90" i="4"/>
  <c r="J62" i="4" s="1"/>
  <c r="K30" i="4" s="1"/>
  <c r="AT55" i="1" s="1"/>
  <c r="J63" i="4"/>
  <c r="BD51" i="1"/>
  <c r="K95" i="3"/>
  <c r="K63" i="3" s="1"/>
  <c r="BK94" i="3"/>
  <c r="K94" i="3" s="1"/>
  <c r="BB51" i="1"/>
  <c r="AX52" i="1"/>
  <c r="AV52" i="1" s="1"/>
  <c r="BK93" i="6"/>
  <c r="Q94" i="3"/>
  <c r="I62" i="3" s="1"/>
  <c r="K29" i="3" s="1"/>
  <c r="AS54" i="1" s="1"/>
  <c r="I63" i="3"/>
  <c r="R89" i="5"/>
  <c r="J62" i="5" s="1"/>
  <c r="K30" i="5" s="1"/>
  <c r="AT56" i="1" s="1"/>
  <c r="J63" i="5"/>
  <c r="AY51" i="1"/>
  <c r="AK27" i="1" s="1"/>
  <c r="W27" i="1"/>
  <c r="Q116" i="2"/>
  <c r="I62" i="2" s="1"/>
  <c r="K29" i="2" s="1"/>
  <c r="AS53" i="1" s="1"/>
  <c r="I63" i="2"/>
  <c r="K87" i="12"/>
  <c r="K63" i="12" s="1"/>
  <c r="BK86" i="12"/>
  <c r="K86" i="12" s="1"/>
  <c r="K91" i="7"/>
  <c r="K63" i="7" s="1"/>
  <c r="BK90" i="7"/>
  <c r="K90" i="7" s="1"/>
  <c r="J63" i="6"/>
  <c r="R92" i="6"/>
  <c r="J62" i="6" s="1"/>
  <c r="K30" i="6" s="1"/>
  <c r="AT57" i="1" s="1"/>
  <c r="I63" i="5"/>
  <c r="Q89" i="5"/>
  <c r="I62" i="5" s="1"/>
  <c r="K29" i="5" s="1"/>
  <c r="AS56" i="1" s="1"/>
  <c r="Q92" i="6"/>
  <c r="I62" i="6" s="1"/>
  <c r="K29" i="6" s="1"/>
  <c r="AS57" i="1" s="1"/>
  <c r="I63" i="6"/>
  <c r="W29" i="1"/>
  <c r="BA51" i="1"/>
  <c r="BK90" i="4"/>
  <c r="K90" i="4" s="1"/>
  <c r="K91" i="4"/>
  <c r="K63" i="4" s="1"/>
  <c r="K87" i="11"/>
  <c r="K63" i="11" s="1"/>
  <c r="BK86" i="11"/>
  <c r="K86" i="11" s="1"/>
  <c r="R86" i="11"/>
  <c r="J62" i="11" s="1"/>
  <c r="K30" i="11" s="1"/>
  <c r="AT65" i="1" s="1"/>
  <c r="AT64" i="1" s="1"/>
  <c r="J63" i="11"/>
  <c r="Q86" i="11"/>
  <c r="I62" i="11" s="1"/>
  <c r="K29" i="11" s="1"/>
  <c r="AS65" i="1" s="1"/>
  <c r="AS64" i="1" s="1"/>
  <c r="I63" i="11"/>
  <c r="K31" i="11" l="1"/>
  <c r="K62" i="11"/>
  <c r="K31" i="7"/>
  <c r="K62" i="7"/>
  <c r="BK92" i="6"/>
  <c r="K92" i="6" s="1"/>
  <c r="K93" i="6"/>
  <c r="K63" i="6" s="1"/>
  <c r="AG61" i="1"/>
  <c r="K40" i="8"/>
  <c r="AT52" i="1"/>
  <c r="AT51" i="1" s="1"/>
  <c r="AS52" i="1"/>
  <c r="AS51" i="1" s="1"/>
  <c r="W28" i="1"/>
  <c r="AZ51" i="1"/>
  <c r="K40" i="9"/>
  <c r="AG62" i="1"/>
  <c r="AN62" i="1" s="1"/>
  <c r="K31" i="12"/>
  <c r="K62" i="12"/>
  <c r="AX51" i="1"/>
  <c r="W26" i="1"/>
  <c r="K62" i="5"/>
  <c r="K31" i="5"/>
  <c r="K62" i="4"/>
  <c r="K31" i="4"/>
  <c r="K31" i="3"/>
  <c r="K62" i="3"/>
  <c r="AG63" i="1"/>
  <c r="AN63" i="1" s="1"/>
  <c r="K40" i="10"/>
  <c r="K31" i="2"/>
  <c r="K62" i="2"/>
  <c r="K40" i="5" l="1"/>
  <c r="AG56" i="1"/>
  <c r="AN56" i="1" s="1"/>
  <c r="AG53" i="1"/>
  <c r="K40" i="2"/>
  <c r="AG54" i="1"/>
  <c r="AN54" i="1" s="1"/>
  <c r="K40" i="3"/>
  <c r="K40" i="12"/>
  <c r="AG66" i="1"/>
  <c r="AN66" i="1" s="1"/>
  <c r="AG60" i="1"/>
  <c r="AN60" i="1" s="1"/>
  <c r="AN61" i="1"/>
  <c r="AG59" i="1"/>
  <c r="K40" i="7"/>
  <c r="AG55" i="1"/>
  <c r="AN55" i="1" s="1"/>
  <c r="K40" i="4"/>
  <c r="AV51" i="1"/>
  <c r="AK26" i="1"/>
  <c r="K31" i="6"/>
  <c r="K62" i="6"/>
  <c r="K40" i="11"/>
  <c r="AG65" i="1"/>
  <c r="AN65" i="1" l="1"/>
  <c r="AG64" i="1"/>
  <c r="AN64" i="1" s="1"/>
  <c r="AG58" i="1"/>
  <c r="AN58" i="1" s="1"/>
  <c r="AN59" i="1"/>
  <c r="AN53" i="1"/>
  <c r="AG57" i="1"/>
  <c r="AN57" i="1" s="1"/>
  <c r="K40" i="6"/>
  <c r="AG52" i="1" l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<sst xmlns="http://schemas.openxmlformats.org/spreadsheetml/2006/main" count="18740" uniqueCount="2891">
  <si>
    <t>Patka z lomového kamene lomařsky upraveného pro dlažbu zděná na sucho s vylitím spár cementovou maltou</t>
  </si>
  <si>
    <t>-331130268</t>
  </si>
  <si>
    <t>0,6*2,0*0,5</t>
  </si>
  <si>
    <t>463212121</t>
  </si>
  <si>
    <t>Rovnanina z lomového kamene upraveného, tříděného jakékoliv tloušťky rovnaniny s vyplněním spár a dutin těženým kamenivem</t>
  </si>
  <si>
    <t>1754519940</t>
  </si>
  <si>
    <t>2,0*3,0*0,3</t>
  </si>
  <si>
    <t>463212191</t>
  </si>
  <si>
    <t>Rovnanina z lomového kamene upraveného, tříděného Příplatek k cenám za vypracování líce</t>
  </si>
  <si>
    <t>1705508104</t>
  </si>
  <si>
    <t>871360310</t>
  </si>
  <si>
    <t>Montáž kanalizačního potrubí z plastů z polypropylenu PP hladkého plnostěnného SN 10 DN 250</t>
  </si>
  <si>
    <t>-587618408</t>
  </si>
  <si>
    <t>286R-170.1</t>
  </si>
  <si>
    <t>trubka kanalizační PP SN 10, dl.6m, DN 250</t>
  </si>
  <si>
    <t>695604539</t>
  </si>
  <si>
    <t>51,5/6*1,03</t>
  </si>
  <si>
    <t>892381111</t>
  </si>
  <si>
    <t>Tlakové zkoušky vodou na potrubí DN 250, 300 nebo 350</t>
  </si>
  <si>
    <t>-764608415</t>
  </si>
  <si>
    <t>-2095614023</t>
  </si>
  <si>
    <t>55,0</t>
  </si>
  <si>
    <t>R-892-311.0</t>
  </si>
  <si>
    <t>Proplach vodou na potrubí DN 250</t>
  </si>
  <si>
    <t>1087820776</t>
  </si>
  <si>
    <t>Trubní vedení - ostatní konstrukce</t>
  </si>
  <si>
    <t>894403011</t>
  </si>
  <si>
    <t>Osazení betonových dílců pro šachty desek zákrytových</t>
  </si>
  <si>
    <t>1495188420</t>
  </si>
  <si>
    <t>592R-243.1</t>
  </si>
  <si>
    <t>deska betonová zákrytová pro čtvercové šachty 120/62,5 x 16,5 cm</t>
  </si>
  <si>
    <t>978390288</t>
  </si>
  <si>
    <t>894411311</t>
  </si>
  <si>
    <t>Osazení železobetonových dílců pro šachty skruží rovných</t>
  </si>
  <si>
    <t>-181221763</t>
  </si>
  <si>
    <t>skruže šachet</t>
  </si>
  <si>
    <t>592243050</t>
  </si>
  <si>
    <t>skruž betonová šachetní D100x25 cm x12 cm</t>
  </si>
  <si>
    <t>833791131</t>
  </si>
  <si>
    <t>894412411</t>
  </si>
  <si>
    <t>Osazení železobetonových dílců pro šachty skruží přechodových</t>
  </si>
  <si>
    <t>-1795995022</t>
  </si>
  <si>
    <t>592243120</t>
  </si>
  <si>
    <t>konus šachetní betonový kapsové plastové stupadlo 100x62,5x58 cm</t>
  </si>
  <si>
    <t>-1957234743</t>
  </si>
  <si>
    <t>894414111</t>
  </si>
  <si>
    <t>Osazení železobetonových dílců pro šachty skruží základových</t>
  </si>
  <si>
    <t>1243067435</t>
  </si>
  <si>
    <t>592R-240.1</t>
  </si>
  <si>
    <t>dno betonové šachty kanalizační přímé KOMPAKT 100/492 /15cm</t>
  </si>
  <si>
    <t>-673929522</t>
  </si>
  <si>
    <t>592R-240.3</t>
  </si>
  <si>
    <t>dno betonové šachty kanalizační přímé KOMPAKT 100/592 /15cm</t>
  </si>
  <si>
    <t>878716875</t>
  </si>
  <si>
    <t>592R-240.18</t>
  </si>
  <si>
    <t>dno betonové šachty kanalizační přímé KOMPAKT 100/642 /15cm</t>
  </si>
  <si>
    <t>1283888205</t>
  </si>
  <si>
    <t>R-894-414.2</t>
  </si>
  <si>
    <t>Montáž elastomerového těsnění do spár skruží</t>
  </si>
  <si>
    <t>1733837326</t>
  </si>
  <si>
    <t>592243480</t>
  </si>
  <si>
    <t>těsnění elastomerové pro spojení šachetních dílů DN 1000</t>
  </si>
  <si>
    <t>-31997341</t>
  </si>
  <si>
    <t>-520239301</t>
  </si>
  <si>
    <t>552R-411.6</t>
  </si>
  <si>
    <t>poklop šachtový třída B 125 kruhový rám, vstup 600 mm,plynotěsný a vodotěsný</t>
  </si>
  <si>
    <t>1722175210</t>
  </si>
  <si>
    <t>-782917020</t>
  </si>
  <si>
    <t>448661512</t>
  </si>
  <si>
    <t>1884123980</t>
  </si>
  <si>
    <t>790219636</t>
  </si>
  <si>
    <t>IO 05 - Příjezdová komunikace k areálu ČOV</t>
  </si>
  <si>
    <t>IO 05.1 - Příjezdová komunikace-sjezd</t>
  </si>
  <si>
    <t>-1148320880</t>
  </si>
  <si>
    <t>(21,0+5,5)/2*10,5*0,15</t>
  </si>
  <si>
    <t>133845756</t>
  </si>
  <si>
    <t>(21,0+5,5)/2*10,5*0,3</t>
  </si>
  <si>
    <t>266791975</t>
  </si>
  <si>
    <t>487783412</t>
  </si>
  <si>
    <t>41,738</t>
  </si>
  <si>
    <t>247714979</t>
  </si>
  <si>
    <t>15,0*0,8*2</t>
  </si>
  <si>
    <t>-2001746071</t>
  </si>
  <si>
    <t>15,0*1,1*2</t>
  </si>
  <si>
    <t>-1577032951</t>
  </si>
  <si>
    <t>33,0</t>
  </si>
  <si>
    <t>2002455780</t>
  </si>
  <si>
    <t>33,0/50</t>
  </si>
  <si>
    <t>0,66*1,015 'Přepočtené koeficientem množství</t>
  </si>
  <si>
    <t>771970058</t>
  </si>
  <si>
    <t>1902033157</t>
  </si>
  <si>
    <t>(21,5+5,5)/2*10,5</t>
  </si>
  <si>
    <t>-1094879831</t>
  </si>
  <si>
    <t>-702491061</t>
  </si>
  <si>
    <t>482747659</t>
  </si>
  <si>
    <t>141,75</t>
  </si>
  <si>
    <t>141,75*1,15 'Přepočtené koeficientem množství</t>
  </si>
  <si>
    <t>801009511</t>
  </si>
  <si>
    <t>1738904029</t>
  </si>
  <si>
    <t>2092700717</t>
  </si>
  <si>
    <t>(21,0+5,5)/2*10,5</t>
  </si>
  <si>
    <t>-1417981453</t>
  </si>
  <si>
    <t>1466181957</t>
  </si>
  <si>
    <t>139,125</t>
  </si>
  <si>
    <t>-1100862976</t>
  </si>
  <si>
    <t>13,0*2</t>
  </si>
  <si>
    <t>842471493</t>
  </si>
  <si>
    <t>26,0*0,15/3,0*1,01</t>
  </si>
  <si>
    <t>1562285701</t>
  </si>
  <si>
    <t>26,0</t>
  </si>
  <si>
    <t>-39875537</t>
  </si>
  <si>
    <t>26,0*0,1/5,2*1,01</t>
  </si>
  <si>
    <t>1236610225</t>
  </si>
  <si>
    <t>0,2*0,2*26,0*2</t>
  </si>
  <si>
    <t>-1288981950</t>
  </si>
  <si>
    <t>21,45</t>
  </si>
  <si>
    <t>231741007</t>
  </si>
  <si>
    <t>751914395</t>
  </si>
  <si>
    <t>1538160336</t>
  </si>
  <si>
    <t>65497367</t>
  </si>
  <si>
    <t>1016436685</t>
  </si>
  <si>
    <t>PS 01 - Technologie ČOV</t>
  </si>
  <si>
    <t>PS 01.1 - Strojnětechnologická část</t>
  </si>
  <si>
    <t xml:space="preserve">    35-M - Montáž čerpadel, kompr.a vodoh.zař.</t>
  </si>
  <si>
    <t>35-M</t>
  </si>
  <si>
    <t>Montáž čerpadel, kompr.a vodoh.zař.</t>
  </si>
  <si>
    <t>R-350-101</t>
  </si>
  <si>
    <t>Strojnětechnologická část- dle přílohy</t>
  </si>
  <si>
    <t>-457305875</t>
  </si>
  <si>
    <t>PS 01.2 - Elektrotechnologická část</t>
  </si>
  <si>
    <t>R-210-101</t>
  </si>
  <si>
    <t>Elektrotechnologická část-dle přílohy</t>
  </si>
  <si>
    <t>789898537</t>
  </si>
  <si>
    <t>PS 01.3 - MaR</t>
  </si>
  <si>
    <t xml:space="preserve">    36-M - Montáž prov.,měř. a regul. zařízení</t>
  </si>
  <si>
    <t>36-M</t>
  </si>
  <si>
    <t>Montáž prov.,měř. a regul. zařízení</t>
  </si>
  <si>
    <t>R-360-101</t>
  </si>
  <si>
    <t>MaR -dle přílohy</t>
  </si>
  <si>
    <t>495530430</t>
  </si>
  <si>
    <t>VON - Vedlejší a ostatní rozpočtové náklady</t>
  </si>
  <si>
    <t>VON 1 - Vedlejší rozpočtové náklady</t>
  </si>
  <si>
    <t>VRN - Vedlejší rozpočtové náklady</t>
  </si>
  <si>
    <t xml:space="preserve">    VRN3 - Zařízení staveniště</t>
  </si>
  <si>
    <t>VRN</t>
  </si>
  <si>
    <t>VRN3</t>
  </si>
  <si>
    <t>Zařízení staveniště</t>
  </si>
  <si>
    <t>13001</t>
  </si>
  <si>
    <t>Zřízení,provoz a odstranění zařízení staveniště,vč.kanceláře,sociál.zařízení-dle počtu zaměstanců</t>
  </si>
  <si>
    <t>sada</t>
  </si>
  <si>
    <t>1024</t>
  </si>
  <si>
    <t>317003565</t>
  </si>
  <si>
    <t>13002</t>
  </si>
  <si>
    <t>Zřízení skládky materiálu a uvedení ploch do původ.stavu</t>
  </si>
  <si>
    <t>-936058428</t>
  </si>
  <si>
    <t>13004</t>
  </si>
  <si>
    <t>Inženýrská a kompletační činnost</t>
  </si>
  <si>
    <t>1611709894</t>
  </si>
  <si>
    <t>13005</t>
  </si>
  <si>
    <t>Poplatky za vodu a energie, atd.pro zařízení staveniště a stavbu</t>
  </si>
  <si>
    <t>-1382193858</t>
  </si>
  <si>
    <t>13006</t>
  </si>
  <si>
    <t>Ohrazení a osvětlení výkopů,provizorní přemostění pro vozidla a chodce</t>
  </si>
  <si>
    <t>-1296453543</t>
  </si>
  <si>
    <t>13008</t>
  </si>
  <si>
    <t>Provoz investora na stavbě</t>
  </si>
  <si>
    <t>485518460</t>
  </si>
  <si>
    <t>13009</t>
  </si>
  <si>
    <t>Uvedení dotčených ploch kolem stavby do původního stavu</t>
  </si>
  <si>
    <t>-1834547671</t>
  </si>
  <si>
    <t>130010</t>
  </si>
  <si>
    <t>Oprava,údržba a průběžné čištění všech dotčených komunikací po dobu stavby</t>
  </si>
  <si>
    <t>-64392969</t>
  </si>
  <si>
    <t>VON 2 - Ostatní rozpočtové náklady</t>
  </si>
  <si>
    <t>OST - Ostatní rozpočtové náklady</t>
  </si>
  <si>
    <t xml:space="preserve">    O01 - Ostatní náklady</t>
  </si>
  <si>
    <t>OST</t>
  </si>
  <si>
    <t>O01</t>
  </si>
  <si>
    <t>Ostatní náklady</t>
  </si>
  <si>
    <t>1301</t>
  </si>
  <si>
    <t>Vytýčení stavby akreditovaným geodetem před zahájením stavby</t>
  </si>
  <si>
    <t>2045787473</t>
  </si>
  <si>
    <t>1302</t>
  </si>
  <si>
    <t>Vytýčení inženýrských sítí před zahájením stavby správci sítí za přítomnosti oprávněných osob investora a dodavatele</t>
  </si>
  <si>
    <t>1977152725</t>
  </si>
  <si>
    <t>1303</t>
  </si>
  <si>
    <t>Pasportizace objektů a stavby před zahájením stavby,v průběhu a po skončení stavby ,vč.nákresů,fotodokumentace.Zařazení do fotoalba v časové posloupnosti s popisem činností a číslem objektů.listinná forma+digi dle smlovy</t>
  </si>
  <si>
    <t>588293490</t>
  </si>
  <si>
    <t>1304</t>
  </si>
  <si>
    <t>Provizorní dopravní značení vč.vyřízení povolení uzavírek pro realizaci stavby</t>
  </si>
  <si>
    <t>468524985</t>
  </si>
  <si>
    <t>1305</t>
  </si>
  <si>
    <t>Náklady na nezbytné posudky a průzkumy</t>
  </si>
  <si>
    <t>1838469128</t>
  </si>
  <si>
    <t>1306</t>
  </si>
  <si>
    <t>Zkoušky zhutnění obsypu,zásypu</t>
  </si>
  <si>
    <t>1180843027</t>
  </si>
  <si>
    <t>1307</t>
  </si>
  <si>
    <t>Náklady na vypracování geometrických plánů</t>
  </si>
  <si>
    <t>1347930241</t>
  </si>
  <si>
    <t>1308</t>
  </si>
  <si>
    <t>Náklady na zkoušky prováděné akreditovanými firmami všech zařízení,strojů,armatur,potubí atd.</t>
  </si>
  <si>
    <t>242985215</t>
  </si>
  <si>
    <t>1309</t>
  </si>
  <si>
    <t>Náklady na předepsané zkoušky potřebné ke kolaudaci,např.revize,prohlášení o shodě</t>
  </si>
  <si>
    <t>1285850921</t>
  </si>
  <si>
    <t>13010</t>
  </si>
  <si>
    <t>Zkouška signalizačního vodiče</t>
  </si>
  <si>
    <t>1876926711</t>
  </si>
  <si>
    <t>13011</t>
  </si>
  <si>
    <t>Zkouška šoupat a ostatních armatur,zařízení a materiálů</t>
  </si>
  <si>
    <t>1381303117</t>
  </si>
  <si>
    <t>13012</t>
  </si>
  <si>
    <t>Zkouška komplexní a uvedení do provozu,vč.předání všech dokladů (certifikace všech výrobků,doklady o uložení odpadů,protokoly svarů,revize atd.)</t>
  </si>
  <si>
    <t>98064362</t>
  </si>
  <si>
    <t>13013</t>
  </si>
  <si>
    <t>Náklady na rozbor zeminy-zjištění kontaminace nebezpečnými látkami</t>
  </si>
  <si>
    <t>1739119651</t>
  </si>
  <si>
    <t>13014</t>
  </si>
  <si>
    <t>PD skutečného provedení ,vč.geodetického zaměření,listinné a digi,počet  dle smlouvy</t>
  </si>
  <si>
    <t>1879532345</t>
  </si>
  <si>
    <t>13015</t>
  </si>
  <si>
    <t>Náklady na zajištění zimního opatření</t>
  </si>
  <si>
    <t>-470093474</t>
  </si>
  <si>
    <t>13016</t>
  </si>
  <si>
    <t>Provozní řád pro zkušební provoz</t>
  </si>
  <si>
    <t>-1522324130</t>
  </si>
  <si>
    <t>13017</t>
  </si>
  <si>
    <t>Náklady na zkoušky kvality betonu,výztuže a ostatních materiálů</t>
  </si>
  <si>
    <t>1915248030</t>
  </si>
  <si>
    <t>13018</t>
  </si>
  <si>
    <t>Náklady na dílenskou dokumentaci stavební a technologické části</t>
  </si>
  <si>
    <t>915217252</t>
  </si>
  <si>
    <t>13019</t>
  </si>
  <si>
    <t>Povodňový a havarijní plán,vč.projednání</t>
  </si>
  <si>
    <t>-1399825966</t>
  </si>
  <si>
    <t>13020</t>
  </si>
  <si>
    <t>Zaškolení obsluhy</t>
  </si>
  <si>
    <t>1959137027</t>
  </si>
  <si>
    <t>13021</t>
  </si>
  <si>
    <t>Náklady na pořízení a umístění trvalé pamětní desky</t>
  </si>
  <si>
    <t>490660903</t>
  </si>
  <si>
    <t>13022</t>
  </si>
  <si>
    <t>Náklady na pořízení a umístění velkoplošného informačního panelu</t>
  </si>
  <si>
    <t>1025705092</t>
  </si>
  <si>
    <t>13023</t>
  </si>
  <si>
    <t>Náklady na zajištění základního archeologického výzkumu (předpokl.hodnota 5 000,0 Kč ,účtováno dle skutečnosti)</t>
  </si>
  <si>
    <t>-10465400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</si>
  <si>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</si>
  <si>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</si>
  <si>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</si>
  <si>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</si>
  <si>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</si>
  <si>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</si>
  <si>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</si>
  <si>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</si>
  <si>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</si>
  <si>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</si>
  <si>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</si>
  <si>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</si>
  <si>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</si>
  <si>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</si>
  <si>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</si>
  <si>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</si>
  <si>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Provozní soubor</t>
  </si>
  <si>
    <t>Vedlejší a ostatní náklady</t>
  </si>
  <si>
    <t>Ostatní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</si>
  <si>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</si>
  <si>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</si>
  <si>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</si>
  <si>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</si>
  <si>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</si>
  <si>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</si>
  <si>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</si>
  <si>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</si>
  <si>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</si>
  <si>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</si>
  <si>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</si>
  <si>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</si>
  <si>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</si>
  <si>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</si>
  <si>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</si>
  <si>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</si>
  <si>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</si>
  <si>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</si>
  <si>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</si>
  <si>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</si>
  <si>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</si>
  <si>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</si>
  <si>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</si>
  <si>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</si>
  <si>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</si>
  <si>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</si>
  <si>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</si>
  <si>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</si>
  <si>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</si>
  <si>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</si>
  <si>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</si>
  <si>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</si>
  <si>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</si>
  <si>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</si>
  <si>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</si>
  <si>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</si>
  <si>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</si>
  <si>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</si>
  <si>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</si>
  <si>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</si>
  <si>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</si>
  <si>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</si>
  <si>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</si>
  <si>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</si>
  <si>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</si>
  <si>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</si>
  <si>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</si>
  <si>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</si>
  <si>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</si>
  <si>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</si>
  <si>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</si>
  <si>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</si>
  <si>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</si>
  <si>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</si>
  <si>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</si>
  <si>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</si>
  <si>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</si>
  <si>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</si>
  <si>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</si>
  <si>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</si>
  <si>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</si>
  <si>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</si>
  <si>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</si>
  <si>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</si>
  <si>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</si>
  <si>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</si>
  <si>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</si>
  <si>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</si>
  <si>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</si>
  <si>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</si>
  <si>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</si>
  <si>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</si>
  <si>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</si>
  <si>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</si>
  <si>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</si>
  <si>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</si>
  <si>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</si>
  <si>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</si>
  <si>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</si>
  <si>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</si>
  <si>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</si>
  <si>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</si>
  <si>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</si>
  <si>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</si>
  <si>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</si>
  <si>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</si>
  <si>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</si>
  <si>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</si>
  <si>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</si>
  <si>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</si>
  <si>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</si>
  <si>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</si>
  <si>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</si>
  <si>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</si>
  <si>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</si>
  <si>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</si>
  <si>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</si>
  <si>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</si>
  <si>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</si>
  <si>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</si>
  <si>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</si>
  <si>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</si>
  <si>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</si>
  <si>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</si>
  <si>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</si>
  <si>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</si>
  <si>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</si>
  <si>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</si>
  <si>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</si>
  <si>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</si>
  <si>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</si>
  <si>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</si>
  <si>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</si>
  <si>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</si>
  <si>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</si>
  <si>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</si>
  <si>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</si>
  <si>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</si>
  <si>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</si>
  <si>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</si>
  <si>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</si>
  <si>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</si>
  <si>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</si>
  <si>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</si>
  <si>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</si>
  <si>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</si>
  <si>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</si>
  <si>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</si>
  <si>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</si>
  <si>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</si>
  <si>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</si>
  <si>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</si>
  <si>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</si>
  <si>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</si>
  <si>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</si>
  <si>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</si>
  <si>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</si>
  <si>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</si>
  <si>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</si>
  <si>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</si>
  <si>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</si>
  <si>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</si>
  <si>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</si>
  <si>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</si>
  <si>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</si>
  <si>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</si>
  <si>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</si>
  <si>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</si>
  <si>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</si>
  <si>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</si>
  <si>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</si>
  <si>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</si>
  <si>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</si>
  <si>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</si>
  <si>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</si>
  <si>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</si>
  <si>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</si>
  <si>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</si>
  <si>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</si>
  <si>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</si>
  <si>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</si>
  <si>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</si>
  <si>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</si>
  <si>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</si>
  <si>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</si>
  <si>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283292520</t>
  </si>
  <si>
    <t>fólie podstřešní difúzní pro exteriér (reakce na oheň - třída F) 140 g/m2</t>
  </si>
  <si>
    <t>-1199844584</t>
  </si>
  <si>
    <t>159,5</t>
  </si>
  <si>
    <t>159,5*1,1 'Přepočtené koeficientem množství</t>
  </si>
  <si>
    <t>156</t>
  </si>
  <si>
    <t>998765102</t>
  </si>
  <si>
    <t>Přesun hmot pro krytiny skládané stanovený z hmotnosti přesunovaného materiálu vodorovná dopravní vzdálenost do 50 m na objektech výšky přes 6 do 12 m</t>
  </si>
  <si>
    <t>140574754</t>
  </si>
  <si>
    <t>766</t>
  </si>
  <si>
    <t>Konstrukce truhlářské</t>
  </si>
  <si>
    <t>157</t>
  </si>
  <si>
    <t>766427112</t>
  </si>
  <si>
    <t>Montáž obložení podhledů rošt podkladový</t>
  </si>
  <si>
    <t>-749370245</t>
  </si>
  <si>
    <t>150,0</t>
  </si>
  <si>
    <t>158</t>
  </si>
  <si>
    <t>605141140</t>
  </si>
  <si>
    <t>řezivo jehličnaté,střešní latě impregnované dl 4 - 5 m</t>
  </si>
  <si>
    <t>-1985483150</t>
  </si>
  <si>
    <t>0,05*0,05*150,0*1,05</t>
  </si>
  <si>
    <t>159</t>
  </si>
  <si>
    <t>766622131</t>
  </si>
  <si>
    <t>Montáž oken plastových včetně montáže rámu na polyuretanovou pěnu plochy přes 1 m2 otevíravých nebo sklápěcích do zdiva, výšky do 1,5 m</t>
  </si>
  <si>
    <t>-1101006964</t>
  </si>
  <si>
    <t>160</t>
  </si>
  <si>
    <t>611R-437.1</t>
  </si>
  <si>
    <t>okno plastové dvoukřídlové otvíravé a sklápěcí 120x120 cm, Uf=1,3 vč.vnitřního plastového parapetu,vnitřní strana bílá,vnější dle výběru investora</t>
  </si>
  <si>
    <t>2124451291</t>
  </si>
  <si>
    <t>161</t>
  </si>
  <si>
    <t>766622216</t>
  </si>
  <si>
    <t>Montáž oken plastových plochy do 1 m2 včetně montáže rámu na polyuretanovou pěnu otevíravých nebo sklápěcích do zdiva</t>
  </si>
  <si>
    <t>-599440027</t>
  </si>
  <si>
    <t>162</t>
  </si>
  <si>
    <t>611R-437.2</t>
  </si>
  <si>
    <t>okno plastové jednokřídlové otvíravé a sklápěcí 40x40 cm, Uf=1,3,vč.vnitřního plastového parapetu,vnitřní strana bílá,vnější dle výběru investora</t>
  </si>
  <si>
    <t>-345873632</t>
  </si>
  <si>
    <t>163</t>
  </si>
  <si>
    <t>766660001</t>
  </si>
  <si>
    <t>Montáž dveřních křídel dřevěných nebo plastových otevíravých do ocelové zárubně povrchově upravených jednokřídlových, šířky do 800 mm</t>
  </si>
  <si>
    <t>1090344572</t>
  </si>
  <si>
    <t>164</t>
  </si>
  <si>
    <t>611R-617.1</t>
  </si>
  <si>
    <t>dveře vnitřní hladké  plné 1křídlové 70x197 cm bílé,vč.kování,zámku</t>
  </si>
  <si>
    <t>-1943480209</t>
  </si>
  <si>
    <t>165</t>
  </si>
  <si>
    <t>611R-617.2</t>
  </si>
  <si>
    <t>dveře vnitřní hladké  plné 1křídlové 80x197 cmbílé,vč.kování,zámku</t>
  </si>
  <si>
    <t>1537580480</t>
  </si>
  <si>
    <t>166</t>
  </si>
  <si>
    <t>766660411</t>
  </si>
  <si>
    <t>Montáž dveřních křídel dřevěných nebo plastových vchodových dveří včetně rámu do zdiva jednokřídlových bez nadsvětlíku</t>
  </si>
  <si>
    <t>1007550204</t>
  </si>
  <si>
    <t>167</t>
  </si>
  <si>
    <t>611R-444.1</t>
  </si>
  <si>
    <t>dveře plastové vchodové jednokřídlové plné otvíravé  90x197 cm,vč.kování,zámku</t>
  </si>
  <si>
    <t>947297351</t>
  </si>
  <si>
    <t>168</t>
  </si>
  <si>
    <t>766660451</t>
  </si>
  <si>
    <t>Montáž dveřních křídel dřevěných nebo plastových vchodových dveří včetně rámu do zdiva dvoukřídlových bez nadsvětlíku</t>
  </si>
  <si>
    <t>676718710</t>
  </si>
  <si>
    <t>169</t>
  </si>
  <si>
    <t>611R-444.2</t>
  </si>
  <si>
    <t>dveře otvíravé  plné dvoukřídlové 150x197 cm bílé ,vč.kování,zámku</t>
  </si>
  <si>
    <t>-1213007416</t>
  </si>
  <si>
    <t>170</t>
  </si>
  <si>
    <t>R-766-425.1</t>
  </si>
  <si>
    <t>Montáž obložení podhledů jednoduchých obkladovými plastovými palubkami, šířky přes 100 do 150 mm</t>
  </si>
  <si>
    <t>1062120257</t>
  </si>
  <si>
    <t>uvnitř</t>
  </si>
  <si>
    <t>7,0*12,9</t>
  </si>
  <si>
    <t>podstřešní</t>
  </si>
  <si>
    <t>14,5*0,6*2</t>
  </si>
  <si>
    <t>171</t>
  </si>
  <si>
    <t>611R-283-101</t>
  </si>
  <si>
    <t>Palubky obkladové plastové venkovní</t>
  </si>
  <si>
    <t>-2036014276</t>
  </si>
  <si>
    <t>107,7*1,15</t>
  </si>
  <si>
    <t>172</t>
  </si>
  <si>
    <t>998766102</t>
  </si>
  <si>
    <t>Přesun hmot pro konstrukce truhlářské stanovený z hmotnosti přesunovaného materiálu vodorovná dopravní vzdálenost do 50 m v objektech výšky přes 6 do 12 m</t>
  </si>
  <si>
    <t>287986120</t>
  </si>
  <si>
    <t>767</t>
  </si>
  <si>
    <t>Konstrukce zámečnické</t>
  </si>
  <si>
    <t>173</t>
  </si>
  <si>
    <t>767161111</t>
  </si>
  <si>
    <t>Montáž zábradlí rovného z trubek nebo tenkostěnných profilů do zdiva, hmotnosti 1 m zábradlí do 20 kg</t>
  </si>
  <si>
    <t>2034413104</t>
  </si>
  <si>
    <t>Z/6</t>
  </si>
  <si>
    <t>Z/5</t>
  </si>
  <si>
    <t>42,0</t>
  </si>
  <si>
    <t>174</t>
  </si>
  <si>
    <t>R-283-106</t>
  </si>
  <si>
    <t>Z/4-Podlahový rošt 1000*600 z kompozitu tl.30 mm protiskluzového,nosné konstr.z L profilů,pracny z nerezi,kotvení</t>
  </si>
  <si>
    <t>-96217057</t>
  </si>
  <si>
    <t>175</t>
  </si>
  <si>
    <t>R-283-103</t>
  </si>
  <si>
    <t>Z/6-Zábradlí dl. 4,0 m ,výška 1100 mm z kompozitu ,nosné konstr.z L profilů,kotvení</t>
  </si>
  <si>
    <t>-1648090692</t>
  </si>
  <si>
    <t>176</t>
  </si>
  <si>
    <t>767833100</t>
  </si>
  <si>
    <t>Montáž žebříků do zdiva s bočnicemi z profilové oceli, z trubek nebo tenkostěnných profilů</t>
  </si>
  <si>
    <t>457768993</t>
  </si>
  <si>
    <t>4,35*3</t>
  </si>
  <si>
    <t>177</t>
  </si>
  <si>
    <t>R-283-101</t>
  </si>
  <si>
    <t>Z/7-žebřík z kompozitu š.450 mm,dl.4350 mm,O-profil 32x 4 mm (vrubovaný),příčle s protiskluzovou ochranou,kotvení z nerezi</t>
  </si>
  <si>
    <t>-344991302</t>
  </si>
  <si>
    <t>178</t>
  </si>
  <si>
    <t>R-767-590.1</t>
  </si>
  <si>
    <t>Montáž podlahových konstrukcí podlahových roštů z kompozitních prvků</t>
  </si>
  <si>
    <t>1903173313</t>
  </si>
  <si>
    <t>1,0*0,6*16,0</t>
  </si>
  <si>
    <t>1,6*1,6*16,0</t>
  </si>
  <si>
    <t>8,2*1,15*16,0</t>
  </si>
  <si>
    <t>0,9*3,0*16,0</t>
  </si>
  <si>
    <t>2,8*0,9*16,0*3</t>
  </si>
  <si>
    <t>179</t>
  </si>
  <si>
    <t>R-283-102</t>
  </si>
  <si>
    <t>Z/3-Podlahový rošt 1600*1600 z kompozitu tl.30 mm protiskluzového,nosné konstr.z L profilů,pracny z nerezi,kotvení</t>
  </si>
  <si>
    <t>-1945352098</t>
  </si>
  <si>
    <t>180</t>
  </si>
  <si>
    <t>R-283-104</t>
  </si>
  <si>
    <t>-1764372270</t>
  </si>
  <si>
    <t>181</t>
  </si>
  <si>
    <t>R-283-105</t>
  </si>
  <si>
    <t>Z/5-Pochůzná lávka-podlahový rošt 22,4 m2 z kompozitu tl.30 mm protiskluzového,nosné konstr.z L profilů,pracny z nerezi,kotvení</t>
  </si>
  <si>
    <t>814314197</t>
  </si>
  <si>
    <t>182</t>
  </si>
  <si>
    <t>998767102</t>
  </si>
  <si>
    <t>Přesun hmot pro zámečnické konstrukce stanovený z hmotnosti přesunovaného materiálu vodorovná dopravní vzdálenost do 50 m v objektech výšky přes 6 do 12 m</t>
  </si>
  <si>
    <t>-1719899159</t>
  </si>
  <si>
    <t>771</t>
  </si>
  <si>
    <t>Podlahy z dlaždic</t>
  </si>
  <si>
    <t>183</t>
  </si>
  <si>
    <t>771474116</t>
  </si>
  <si>
    <t>Montáž soklíků z dlaždic keramických lepených flexibilním lepidlem rovných výšky přes 200 do 250 mm</t>
  </si>
  <si>
    <t>-1181911907</t>
  </si>
  <si>
    <t>m.č.102</t>
  </si>
  <si>
    <t>(2,18+1,75)*2</t>
  </si>
  <si>
    <t>m.č.103</t>
  </si>
  <si>
    <t>(2,18+2,55)*2</t>
  </si>
  <si>
    <t>-0,8*2</t>
  </si>
  <si>
    <t>184</t>
  </si>
  <si>
    <t>597R-610.1</t>
  </si>
  <si>
    <t>dlaždice keramické - podlahy  30 x 30 x 0,8 cm I. j.,hladké</t>
  </si>
  <si>
    <t>-1853748157</t>
  </si>
  <si>
    <t>sokl</t>
  </si>
  <si>
    <t>15,72*0,3</t>
  </si>
  <si>
    <t>4,716*1,1 'Přepočtené koeficientem množství</t>
  </si>
  <si>
    <t>185</t>
  </si>
  <si>
    <t>771574131</t>
  </si>
  <si>
    <t>Montáž podlah z dlaždic keramických lepených flexibilním lepidlem režných nebo glazovaných protiskluzných nebo reliefovaných do 50 ks/ m2</t>
  </si>
  <si>
    <t>-995310904</t>
  </si>
  <si>
    <t>2,18*1,75</t>
  </si>
  <si>
    <t>2,18*2,55</t>
  </si>
  <si>
    <t>m.č.104</t>
  </si>
  <si>
    <t>1,4*0,85</t>
  </si>
  <si>
    <t>186</t>
  </si>
  <si>
    <t>597R-610.2</t>
  </si>
  <si>
    <t>dlaždice keramické - podlahy protiskluzné 30 x 30 x 0,8 cm I. j.</t>
  </si>
  <si>
    <t>617761631</t>
  </si>
  <si>
    <t>10,564</t>
  </si>
  <si>
    <t>10,564*1,1 'Přepočtené koeficientem množství</t>
  </si>
  <si>
    <t>187</t>
  </si>
  <si>
    <t>771579191</t>
  </si>
  <si>
    <t>Montáž podlah z dlaždic keramických Příplatek k cenám za plochu do 5 m2 jednotlivě</t>
  </si>
  <si>
    <t>40370407</t>
  </si>
  <si>
    <t>188</t>
  </si>
  <si>
    <t>771591111</t>
  </si>
  <si>
    <t>Podlahy - ostatní práce penetrace podkladu</t>
  </si>
  <si>
    <t>823574709</t>
  </si>
  <si>
    <t>189</t>
  </si>
  <si>
    <t>771591115</t>
  </si>
  <si>
    <t>Podlahy - ostatní práce spárování silikonem</t>
  </si>
  <si>
    <t>-1372351071</t>
  </si>
  <si>
    <t>190</t>
  </si>
  <si>
    <t>771591191</t>
  </si>
  <si>
    <t>Podlahy - ostatní práce Příplatek k cenám za diagonální kladení dlažby</t>
  </si>
  <si>
    <t>148208320</t>
  </si>
  <si>
    <t>191</t>
  </si>
  <si>
    <t>771990111</t>
  </si>
  <si>
    <t>Vyrovnání podkladní vrstvy samonivelační stěrkou tl. 4 mm, min. pevnosti 15 MPa</t>
  </si>
  <si>
    <t>-733750081</t>
  </si>
  <si>
    <t>192</t>
  </si>
  <si>
    <t>998771102</t>
  </si>
  <si>
    <t>Přesun hmot pro podlahy z dlaždic stanovený z hmotnosti přesunovaného materiálu vodorovná dopravní vzdálenost do 50 m v objektech výšky přes 6 do 12 m</t>
  </si>
  <si>
    <t>-285312360</t>
  </si>
  <si>
    <t>781</t>
  </si>
  <si>
    <t>Dokončovací práce - obklady</t>
  </si>
  <si>
    <t>193</t>
  </si>
  <si>
    <t>781474115</t>
  </si>
  <si>
    <t>Montáž obkladů vnitřních stěn z dlaždic keramických lepených flexibilním lepidlem režných nebo glazovaných hladkých přes 22 do 25 ks/m2</t>
  </si>
  <si>
    <t>69968997</t>
  </si>
  <si>
    <t>m.č.101</t>
  </si>
  <si>
    <t>(4,5+4,4)*2*1,5</t>
  </si>
  <si>
    <t>(1,4+0,85)*2*1,5</t>
  </si>
  <si>
    <t>m.č.105</t>
  </si>
  <si>
    <t>(8,2+7,0)*2*1,5</t>
  </si>
  <si>
    <t>-1,2*0,6*4</t>
  </si>
  <si>
    <t>-0,8*1,5*6</t>
  </si>
  <si>
    <t>-1,5*1,5</t>
  </si>
  <si>
    <t>194</t>
  </si>
  <si>
    <t>597R-611.5</t>
  </si>
  <si>
    <t>dlaždice keramické 20 x 20 x 0,75 cm I. j.</t>
  </si>
  <si>
    <t>1511033497</t>
  </si>
  <si>
    <t>66,72</t>
  </si>
  <si>
    <t>66,72*1,1 'Přepočtené koeficientem množství</t>
  </si>
  <si>
    <t>195</t>
  </si>
  <si>
    <t>781479191</t>
  </si>
  <si>
    <t>Montáž obkladů vnitřních stěn z dlaždic keramických Příplatek k cenám za plochu do 10 m2 jednotlivě</t>
  </si>
  <si>
    <t>731556938</t>
  </si>
  <si>
    <t>196</t>
  </si>
  <si>
    <t>781494111</t>
  </si>
  <si>
    <t>Ostatní prvky plastové profily ukončovací a dilatační lepené flexibilním lepidlem rohové</t>
  </si>
  <si>
    <t>-1732284240</t>
  </si>
  <si>
    <t>10,0</t>
  </si>
  <si>
    <t>197</t>
  </si>
  <si>
    <t>781494511</t>
  </si>
  <si>
    <t>Ostatní prvky plastové profily ukončovací a dilatační lepené flexibilním lepidlem ukončovací</t>
  </si>
  <si>
    <t>907815612</t>
  </si>
  <si>
    <t>(4,5+4,4)*2</t>
  </si>
  <si>
    <t>(1,4+0,85)*2</t>
  </si>
  <si>
    <t>(8,2+7,0)*2</t>
  </si>
  <si>
    <t>198</t>
  </si>
  <si>
    <t>781495111</t>
  </si>
  <si>
    <t>Ostatní prvky ostatní práce penetrace podkladu</t>
  </si>
  <si>
    <t>-1680615634</t>
  </si>
  <si>
    <t>66,72+10,55</t>
  </si>
  <si>
    <t>199</t>
  </si>
  <si>
    <t>781495115</t>
  </si>
  <si>
    <t>Ostatní prvky ostatní práce spárování silikonem</t>
  </si>
  <si>
    <t>867851331</t>
  </si>
  <si>
    <t>200</t>
  </si>
  <si>
    <t>R-781-744.1</t>
  </si>
  <si>
    <t xml:space="preserve">Montáž obkladů vnějších stěn z obkladaček hutných nebo polohutných lepených flexibilním lepidlemz obkladových pásků </t>
  </si>
  <si>
    <t>-550224503</t>
  </si>
  <si>
    <t>201</t>
  </si>
  <si>
    <t>597R-612.3</t>
  </si>
  <si>
    <t>dlaždice keramické vnější obkladový pásek I. j.</t>
  </si>
  <si>
    <t>-1755280102</t>
  </si>
  <si>
    <t>10,55</t>
  </si>
  <si>
    <t>202</t>
  </si>
  <si>
    <t>998781102</t>
  </si>
  <si>
    <t>Přesun hmot pro obklady keramické stanovený z hmotnosti přesunovaného materiálu vodorovná dopravní vzdálenost do 50 m v objektech výšky přes 6 do 12 m</t>
  </si>
  <si>
    <t>2033936547</t>
  </si>
  <si>
    <t>783</t>
  </si>
  <si>
    <t>Dokončovací práce - nátěry</t>
  </si>
  <si>
    <t>203</t>
  </si>
  <si>
    <t>783901453</t>
  </si>
  <si>
    <t>Příprava podkladu betonových podlah před provedením nátěru vysátím</t>
  </si>
  <si>
    <t>-1725550394</t>
  </si>
  <si>
    <t>4,4*4,23</t>
  </si>
  <si>
    <t>204</t>
  </si>
  <si>
    <t>783932151</t>
  </si>
  <si>
    <t>Vyrovnání podkladu betonových podlah lokálně, tloušťky do 3 mm, tmelem epoxidovým, plochy jednotlivě do 0,1 m2</t>
  </si>
  <si>
    <t>655983588</t>
  </si>
  <si>
    <t>205</t>
  </si>
  <si>
    <t>783933151</t>
  </si>
  <si>
    <t>Penetrační nátěr betonových podlah hladkých (z pohledového nebo gletovaného betonu, stěrky apod.) epoxidový</t>
  </si>
  <si>
    <t>520338685</t>
  </si>
  <si>
    <t>206</t>
  </si>
  <si>
    <t>783937163</t>
  </si>
  <si>
    <t>Krycí (uzavírací) nátěr betonových podlah dvojnásobný epoxidový rozpouštědlový</t>
  </si>
  <si>
    <t>-240104743</t>
  </si>
  <si>
    <t>784</t>
  </si>
  <si>
    <t>Dokončovací práce - malby a tapety</t>
  </si>
  <si>
    <t>207</t>
  </si>
  <si>
    <t>784181111</t>
  </si>
  <si>
    <t>Penetrace podkladu jednonásobná základní silikátová v místnostech výšky do 3,80 m</t>
  </si>
  <si>
    <t>-665226391</t>
  </si>
  <si>
    <t>208</t>
  </si>
  <si>
    <t>784211131</t>
  </si>
  <si>
    <t>Malby z malířských směsí otěruvzdorných za mokra dvojnásobné, bílé za mokra otěruvzdorné minimálně v místnostech výšky do 3,80 m</t>
  </si>
  <si>
    <t>-753458240</t>
  </si>
  <si>
    <t>417,108</t>
  </si>
  <si>
    <t>Práce a dodávky M</t>
  </si>
  <si>
    <t>21-M</t>
  </si>
  <si>
    <t>Elektromontáže</t>
  </si>
  <si>
    <t>209</t>
  </si>
  <si>
    <t>R-210101</t>
  </si>
  <si>
    <t>Elektrická zabezpečovací signalizace-viz zvláštní oceněný výkaz výměr</t>
  </si>
  <si>
    <t>326213974</t>
  </si>
  <si>
    <t>IO 01.2 - Přípojka vody pro ČOV</t>
  </si>
  <si>
    <t xml:space="preserve">    11 - Zemní práce - přípravné a přidružené práce</t>
  </si>
  <si>
    <t xml:space="preserve">    5 - Komunikace pozemní</t>
  </si>
  <si>
    <t xml:space="preserve">    8 - Trubní vedení</t>
  </si>
  <si>
    <t xml:space="preserve">    87 - Potrubí z trub plastických a skleněných</t>
  </si>
  <si>
    <t xml:space="preserve">    89 - Ostatní konstrukce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</si>
  <si>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</si>
  <si>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</si>
  <si>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1558775858</t>
  </si>
  <si>
    <t>2,0*2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</si>
  <si>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</si>
  <si>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</si>
  <si>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-2130806047</t>
  </si>
  <si>
    <t>121101101</t>
  </si>
  <si>
    <t>Sejmutí ornice nebo lesní půdy s vodorovným přemístěním na hromady v místě upotřebení nebo na dočasné či trvalé skládky se složením, na vzdálenost do 50 m</t>
  </si>
  <si>
    <t>1765481587</t>
  </si>
  <si>
    <t>1,0*0,2*242,0</t>
  </si>
  <si>
    <t>1,1*2,4*0,2</t>
  </si>
  <si>
    <t>130001101</t>
  </si>
  <si>
    <t>Příplatek k cenám hloubených vykopávek za ztížení vykopávky v blízkosti podzemního vedení nebo výbušnin pro jakoukoliv třídu horniny</t>
  </si>
  <si>
    <t>476460182</t>
  </si>
  <si>
    <t>1,0*1,8*2,0*2</t>
  </si>
  <si>
    <t>1,0*1,2*2,0*2</t>
  </si>
  <si>
    <t>132201204</t>
  </si>
  <si>
    <t>Hloubení zapažených i nezapažených rýh šířky přes 600 do 2 000 mm s urovnáním dna do předepsaného profilu a spádu v hornině tř. 3 přes 5 000 m3</t>
  </si>
  <si>
    <t>-1436218870</t>
  </si>
  <si>
    <t>1,0*1,6*255,0</t>
  </si>
  <si>
    <t>rozš.pro šachtu</t>
  </si>
  <si>
    <t>1,1*2,4*2,1</t>
  </si>
  <si>
    <t>živice</t>
  </si>
  <si>
    <t>-1,0*0,6*13,0</t>
  </si>
  <si>
    <t>tráva</t>
  </si>
  <si>
    <t>-1,0*0,2*242,0</t>
  </si>
  <si>
    <t>-1,1*2,4*0,2</t>
  </si>
  <si>
    <t>z toho 70%</t>
  </si>
  <si>
    <t>356,816*0,7</t>
  </si>
  <si>
    <t>132301204</t>
  </si>
  <si>
    <t>Hloubení zapažených i nezapažených rýh šířky přes 600 do 2 000 mm s urovnáním dna do předepsaného profilu a spádu v hornině tř. 4 přes 5 000 m3</t>
  </si>
  <si>
    <t>-309973376</t>
  </si>
  <si>
    <t>z toho 28%</t>
  </si>
  <si>
    <t>356,816*0,28</t>
  </si>
  <si>
    <t>132401201</t>
  </si>
  <si>
    <t>Hloubení zapažených i nezapažených rýh šířky přes 600 do 2 000 mm s urovnáním dna do předepsaného profilu a spádu s použitím trhavin v hornině tř. 5 pro jakékoliv množství</t>
  </si>
  <si>
    <t>-240498057</t>
  </si>
  <si>
    <t>z toho 2 %</t>
  </si>
  <si>
    <t>356,816*0,02</t>
  </si>
  <si>
    <t>151101101</t>
  </si>
  <si>
    <t>Zřízení pažení a rozepření stěn rýh pro podzemní vedení pro všechny šířky rýhy příložné pro jakoukoliv mezerovitost, hloubky do 2 m</t>
  </si>
  <si>
    <t>-1187621664</t>
  </si>
  <si>
    <t>2*1,6*255,0</t>
  </si>
  <si>
    <t>1,1*2*2,1</t>
  </si>
  <si>
    <t>151101111</t>
  </si>
  <si>
    <t>Odstranění pažení a rozepření stěn rýh pro podzemní vedení s uložením materiálu na vzdálenost do 3 m od kraje výkopu příložné, hloubky do 2 m</t>
  </si>
  <si>
    <t>-352650045</t>
  </si>
  <si>
    <t>820,62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</si>
  <si>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</si>
  <si>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</si>
  <si>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-1600683548</t>
  </si>
  <si>
    <t>356,816</t>
  </si>
  <si>
    <t>1517165410</t>
  </si>
  <si>
    <t>mezideponie</t>
  </si>
  <si>
    <t>zásyp zeminou-tam a zpět</t>
  </si>
  <si>
    <t>(237,698-7,15)*2</t>
  </si>
  <si>
    <t>-451703567</t>
  </si>
  <si>
    <t>obsyp a lože</t>
  </si>
  <si>
    <t>1,0*0,45*255,0</t>
  </si>
  <si>
    <t>šachta</t>
  </si>
  <si>
    <t>1,3*1,6*2,1</t>
  </si>
  <si>
    <t>zásyp komunikace štěrkem</t>
  </si>
  <si>
    <t>1,0*(1,6-0,45-0,6)*13,0</t>
  </si>
  <si>
    <t>-2020889089</t>
  </si>
  <si>
    <t>126,268*5</t>
  </si>
  <si>
    <t>1522499452</t>
  </si>
  <si>
    <t>126,268</t>
  </si>
  <si>
    <t>-380390985</t>
  </si>
  <si>
    <t>126,268*1,9</t>
  </si>
  <si>
    <t>-1259787484</t>
  </si>
  <si>
    <t>výkop-obsyp a lože</t>
  </si>
  <si>
    <t>-1,0*0,45*255,0</t>
  </si>
  <si>
    <t>-1,3*1,6*2,1</t>
  </si>
  <si>
    <t>583442000</t>
  </si>
  <si>
    <t>štěrkodrť frakce 0-63 třída C</t>
  </si>
  <si>
    <t>-348122931</t>
  </si>
  <si>
    <t>1,0*(1,6-0,45-0,6)*13,0*1,8</t>
  </si>
  <si>
    <t>-podkl.vrstvy komunikace</t>
  </si>
  <si>
    <t>-7,28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</si>
  <si>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</si>
  <si>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</si>
  <si>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-1319553164</t>
  </si>
  <si>
    <t>1,0*0,35*255,0</t>
  </si>
  <si>
    <t>583336500</t>
  </si>
  <si>
    <t>kamenivo těžené hrubé prané frakce 8-16</t>
  </si>
  <si>
    <t>461272907</t>
  </si>
  <si>
    <t>89,25*2,0</t>
  </si>
  <si>
    <t>181301113</t>
  </si>
  <si>
    <t>Rozprostření a urovnání ornice v rovině nebo ve svahu sklonu do 1:5 při souvislé ploše přes 500 m2, tl. vrstvy přes 150 do 200 mm</t>
  </si>
  <si>
    <t>434682859</t>
  </si>
  <si>
    <t>1,0*242,0</t>
  </si>
  <si>
    <t>1,1*2,4</t>
  </si>
  <si>
    <t>181411141</t>
  </si>
  <si>
    <t>Založení trávníku na půdě předem připravené plochy do 1000 m2 výsevem včetně utažení parterového v rovině nebo na svahu do 1:5</t>
  </si>
  <si>
    <t>915031875</t>
  </si>
  <si>
    <t>244,64</t>
  </si>
  <si>
    <t>005724150</t>
  </si>
  <si>
    <t>osivo směs travní parková směs exclusive</t>
  </si>
  <si>
    <t>812904134</t>
  </si>
  <si>
    <t>244,64/50</t>
  </si>
  <si>
    <t>4,893*1,015 'Přepočtené koeficientem množství</t>
  </si>
  <si>
    <t>181951101</t>
  </si>
  <si>
    <t>Úprava pláně vyrovnáním výškových rozdílů v hornině tř. 1 až 4 bez zhutnění</t>
  </si>
  <si>
    <t>1252258378</t>
  </si>
  <si>
    <t>1711152561</t>
  </si>
  <si>
    <t>dno rýh a pláň komunikace</t>
  </si>
  <si>
    <t>1,0*255,0</t>
  </si>
  <si>
    <t>1,0*13,0</t>
  </si>
  <si>
    <t>R-175-401</t>
  </si>
  <si>
    <t>Osazení betonových prefabrikátů do výkopu-žlabů pro kabely,krycích desek,melioračních desek</t>
  </si>
  <si>
    <t>1032948846</t>
  </si>
  <si>
    <t>kabelové chráničky</t>
  </si>
  <si>
    <t>4+8</t>
  </si>
  <si>
    <t>592131000</t>
  </si>
  <si>
    <t>žlab kabelový betonový 100 x 18,5/10 x 10 cm</t>
  </si>
  <si>
    <t>-1067652250</t>
  </si>
  <si>
    <t>ochrana kabelů-2 ks/1 kabel</t>
  </si>
  <si>
    <t>2*2</t>
  </si>
  <si>
    <t>4*1,01 'Přepočtené koeficientem množství</t>
  </si>
  <si>
    <t>592131030</t>
  </si>
  <si>
    <t>deska krycí betonová 50 x 17/10 x 3,5 cm</t>
  </si>
  <si>
    <t>-1969610781</t>
  </si>
  <si>
    <t>ochrana kabelů-4 ks/1 kabel</t>
  </si>
  <si>
    <t>4*2</t>
  </si>
  <si>
    <t>8*1,01 'Přepočtené koeficientem množství</t>
  </si>
  <si>
    <t>Zemní práce - přípravné a přidružené práce</t>
  </si>
  <si>
    <t>113107226</t>
  </si>
  <si>
    <t>Odstranění podkladů nebo krytů s přemístěním hmot na skládku na vzdálenost do 20 m nebo s naložením na dopravní prostředek v ploše jednotlivě přes 200 m2 z kameniva hrubého drceného se štětem, o tl. vrstvy přes 250 do 450 mm</t>
  </si>
  <si>
    <t>1734816129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</si>
  <si>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</si>
  <si>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</si>
  <si>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696667430</t>
  </si>
  <si>
    <t>živičný povrch+500 mm na strany</t>
  </si>
  <si>
    <t>2,0*13,0</t>
  </si>
  <si>
    <t>919735112</t>
  </si>
  <si>
    <t>Řezání stávajícího živičného krytu nebo podkladu hloubky přes 50 do 100 mm</t>
  </si>
  <si>
    <t>-204063234</t>
  </si>
  <si>
    <t>2*13,0</t>
  </si>
  <si>
    <t>997221551</t>
  </si>
  <si>
    <t>Vodorovná doprava suti bez naložení, ale se složením a s hrubým urovnáním ze sypkých materiálů, na vzdálenost do 1 km</t>
  </si>
  <si>
    <t>2118901822</t>
  </si>
  <si>
    <t>konstr.vrstvy na meziskládku do 500 m a zpět</t>
  </si>
  <si>
    <t>7,28</t>
  </si>
  <si>
    <t>asfalt na skládku do 18 km</t>
  </si>
  <si>
    <t>6,656</t>
  </si>
  <si>
    <t>997221559</t>
  </si>
  <si>
    <t>Vodorovná doprava suti bez naložení, ale se složením a s hrubým urovnáním Příplatek k ceně za každý další i započatý 1 km přes 1 km</t>
  </si>
  <si>
    <t>-1350499370</t>
  </si>
  <si>
    <t>6,656*17</t>
  </si>
  <si>
    <t>997221611</t>
  </si>
  <si>
    <t>Nakládání na dopravní prostředky pro vodorovnou dopravu suti</t>
  </si>
  <si>
    <t>-193141854</t>
  </si>
  <si>
    <t>konstr.vrstvy z meziskládky zpět</t>
  </si>
  <si>
    <t>997221845</t>
  </si>
  <si>
    <t>Poplatek za uložení stavebního odpadu na skládce (skládkovné) z asfaltových povrchů</t>
  </si>
  <si>
    <t>-276785089</t>
  </si>
  <si>
    <t>451572111</t>
  </si>
  <si>
    <t>Lože pod potrubí, stoky a drobné objekty v otevřeném výkopu z kameniva drobného těženého 0 až 4 mm</t>
  </si>
  <si>
    <t>-727157962</t>
  </si>
  <si>
    <t>1,0*0,1*255,0</t>
  </si>
  <si>
    <t>451573111</t>
  </si>
  <si>
    <t>Lože pod potrubí, stoky a drobné objekty v otevřeném výkopu z písku a štěrkopísku do 63 mm</t>
  </si>
  <si>
    <t>1187327507</t>
  </si>
  <si>
    <t>pod šachtu</t>
  </si>
  <si>
    <t>2,4*2,1*0,1</t>
  </si>
  <si>
    <t>452311131</t>
  </si>
  <si>
    <t>Podkladní a zajišťovací konstrukce z betonu prostého v otevřeném výkopu desky pod potrubí, stoky a drobné objekty z betonu tř. C 12/15</t>
  </si>
  <si>
    <t>-703749404</t>
  </si>
  <si>
    <t>2,4*2,1*0,15</t>
  </si>
  <si>
    <t>Komunikace pozemní</t>
  </si>
  <si>
    <t>573211106</t>
  </si>
  <si>
    <t>Postřik spojovací PS bez posypu kamenivem z asfaltu silničního, v množství 0,20 kg/m2</t>
  </si>
  <si>
    <t>1498097578</t>
  </si>
  <si>
    <t>573211112</t>
  </si>
  <si>
    <t>Postřik spojovací PS bez posypu kamenivem z asfaltu silničního, v množství 0,70 kg/m2</t>
  </si>
  <si>
    <t>-2078579197</t>
  </si>
  <si>
    <t>577144111</t>
  </si>
  <si>
    <t>Asfaltový beton vrstva obrusná ACO 11 (ABS) s rozprostřením a se zhutněním z nemodifikovaného asfaltu v pruhu šířky do 3 m tř. I, po zhutnění tl. 50 mm</t>
  </si>
  <si>
    <t>2048202184</t>
  </si>
  <si>
    <t>577145112</t>
  </si>
  <si>
    <t>Asfaltový beton vrstva ložní ACL 16 (ABH) s rozprostřením a zhutněním z nemodifikovaného asfaltu v pruhu šířky do 3 m, po zhutnění tl. 50 mm</t>
  </si>
  <si>
    <t>455224015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</si>
  <si>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</si>
  <si>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</si>
  <si>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-1892647650</t>
  </si>
  <si>
    <t>R-564-871.1</t>
  </si>
  <si>
    <t>Podklad ze štěrkodrti ŠD s rozprostřením a zhutněním, po zhutnění tl. 250 mm,fr.0-63 mm</t>
  </si>
  <si>
    <t>-1137581404</t>
  </si>
  <si>
    <t>R-565-251.1</t>
  </si>
  <si>
    <t>Podklad ze štěrku částečně zpevněného cementovou maltou ŠCM s rozprostřením a s hutněním, po zhutnění tl. 250 mm,fr. 32/63 mm</t>
  </si>
  <si>
    <t>-2019628035</t>
  </si>
  <si>
    <t>Trubní vedení</t>
  </si>
  <si>
    <t>893811213</t>
  </si>
  <si>
    <t>Osazení vodoměrné šachty z polypropylenu PP obetonované pro statické zatížení hranaté, půdorysné plochy do 1,1 m2, světlé hloubky od 1,4 m do 1,6 m</t>
  </si>
  <si>
    <t>-2031633532</t>
  </si>
  <si>
    <t>562305140</t>
  </si>
  <si>
    <t>šachta vodoměrná hranatá tl.8mm - včetně výztuhy 0,9/1,2/1,6 m</t>
  </si>
  <si>
    <t>-1466706342</t>
  </si>
  <si>
    <t>894302152</t>
  </si>
  <si>
    <t>Ostatní konstrukce na trubním vedení ze železového betonu stěny šachet tloušťky přes 200 mm ze železového betonu se zvýšenými nároky na prostředí tř. C 25/30</t>
  </si>
  <si>
    <t>92062879</t>
  </si>
  <si>
    <t>(1,2+1,3)*2*0,2*1,55</t>
  </si>
  <si>
    <t>1,6*1,3*0,15</t>
  </si>
  <si>
    <t>(0,6+0,9)*2*0,2*0,3</t>
  </si>
  <si>
    <t>894502101</t>
  </si>
  <si>
    <t>Bednění konstrukcí na trubním vedení stěn šachet pravoúhlých nebo čtyř a vícehranných jednostranné</t>
  </si>
  <si>
    <t>286607760</t>
  </si>
  <si>
    <t>(1,6+1,3)*2*1,7</t>
  </si>
  <si>
    <t>(0,9+0,9)*2*0,3</t>
  </si>
  <si>
    <t>894608211</t>
  </si>
  <si>
    <t>Výztuž šachet ze svařovaných sítí typu Kari</t>
  </si>
  <si>
    <t>1617919741</t>
  </si>
  <si>
    <t>(1,6+1,3)*2*1,7*2</t>
  </si>
  <si>
    <t>(0,9+0,9)*2*0,3*2</t>
  </si>
  <si>
    <t>1,6*1,3*2</t>
  </si>
  <si>
    <t>26,04*0,008*1,05</t>
  </si>
  <si>
    <t>899102111</t>
  </si>
  <si>
    <t>Osazení poklopů litinových a ocelových včetně rámů hmotnosti jednotlivě přes 50 do 100 kg</t>
  </si>
  <si>
    <t>-753928624</t>
  </si>
  <si>
    <t>552410200</t>
  </si>
  <si>
    <t>poklop šachtový třída D 400, čtvercový rám 850, vstup 600 mm, bez ventilace</t>
  </si>
  <si>
    <t>476422573</t>
  </si>
  <si>
    <t>Potrubí z trub plastických a skleněných</t>
  </si>
  <si>
    <t>871211141</t>
  </si>
  <si>
    <t>Montáž vodovodního potrubí z plastů v otevřeném výkopu z polyetylenu PE 100 svařovaných na tupo SDR 11/PN16 D 63 x 5,8 mm</t>
  </si>
  <si>
    <t>388745616</t>
  </si>
  <si>
    <t>255,0</t>
  </si>
  <si>
    <t>286159290</t>
  </si>
  <si>
    <t>trubka vodovodní tlaková (PE 100 RC) 63x5,8 SDR 11, kotouče 100 m</t>
  </si>
  <si>
    <t>2146851332</t>
  </si>
  <si>
    <t>255,0*1,015</t>
  </si>
  <si>
    <t>R-877-265.3</t>
  </si>
  <si>
    <t>Montáž tvarovek na kanalizačním plastovém potrubí z polyetylenu PE 100 elektrotvarovek SDR 11/PN16 spojek d 110</t>
  </si>
  <si>
    <t>-350193798</t>
  </si>
  <si>
    <t>8+4</t>
  </si>
  <si>
    <t>286159720</t>
  </si>
  <si>
    <t>elektrospojka SDR 11, PE 100, PN 16 d 63</t>
  </si>
  <si>
    <t>2105091030</t>
  </si>
  <si>
    <t>8*1,015</t>
  </si>
  <si>
    <t>R-286-485.2</t>
  </si>
  <si>
    <t>PE koleno 90st. PE 100 SDR 11,d 63 mm,pro elektrospojky</t>
  </si>
  <si>
    <t>-1372680710</t>
  </si>
  <si>
    <t>4*1,015</t>
  </si>
  <si>
    <t>892241111</t>
  </si>
  <si>
    <t>Tlakové zkoušky vodou na potrubí DN do 80</t>
  </si>
  <si>
    <t>1194461831</t>
  </si>
  <si>
    <t>892233122</t>
  </si>
  <si>
    <t>Proplach a dezinfekce vodovodního potrubí DN od 40 do 70</t>
  </si>
  <si>
    <t>127948286</t>
  </si>
  <si>
    <t>899721111</t>
  </si>
  <si>
    <t>Signalizační vodič na potrubí PVC DN do 150 mm</t>
  </si>
  <si>
    <t>1760733938</t>
  </si>
  <si>
    <t>899722113</t>
  </si>
  <si>
    <t>Krytí potrubí z plastů výstražnou fólií z PVC šířky 34cm</t>
  </si>
  <si>
    <t>1585856305</t>
  </si>
  <si>
    <t>R-314-101</t>
  </si>
  <si>
    <t>Napojovací vývod NV1,NV2</t>
  </si>
  <si>
    <t>KUS</t>
  </si>
  <si>
    <t>-148337982</t>
  </si>
  <si>
    <t>Ostatní konstrukce</t>
  </si>
  <si>
    <t>891211111</t>
  </si>
  <si>
    <t>Montáž vodovodních armatur na potrubí šoupátek nebo klapek uzavíracích v otevřeném výkopu nebo v šachtách s osazením zemní soupravy (bez poklopů) DN 50</t>
  </si>
  <si>
    <t>-1041149374</t>
  </si>
  <si>
    <t>R-280-020.1</t>
  </si>
  <si>
    <t>ŠOUPÁTKO DOMOVNÍ PŘÍPOJKY ISO LITINA DN 63-2"</t>
  </si>
  <si>
    <t>-1109238868</t>
  </si>
  <si>
    <t>891269111</t>
  </si>
  <si>
    <t>Montáž vodovodních armatur na potrubí navrtávacích pasů s ventilem Jt 1 MPa, na potrubí z trub litinových, ocelových nebo plastických hmot DN 100</t>
  </si>
  <si>
    <t>1414649189</t>
  </si>
  <si>
    <t>422735500</t>
  </si>
  <si>
    <t>navrtávací pasy se závitovým výstupem z tvárné litiny, pro vodovodní PE a PVC potrubí 110-2”</t>
  </si>
  <si>
    <t>260432417</t>
  </si>
  <si>
    <t>R-960-103.4</t>
  </si>
  <si>
    <t>ZEMNÍ SOUPRAVY DOMOVNÍ PŘÍPOJKY TELESKOPICKÉ DOM. ŠOUPÁTKA-1,3-1,8 DN 3/4"-2" (1,3-1,8m)</t>
  </si>
  <si>
    <t>-1294466793</t>
  </si>
  <si>
    <t>R-611-006.3</t>
  </si>
  <si>
    <t>TVAROVKY ISO S VNĚJŠÍM ZÁVITEM DN 63-6/4''</t>
  </si>
  <si>
    <t>-2029847212</t>
  </si>
  <si>
    <t>R-101-120.1</t>
  </si>
  <si>
    <t>DRŽÁKY VODOMĚRU SOUPRAVA VODOMĚRNÁ DN 1''-1''</t>
  </si>
  <si>
    <t>-1871746239</t>
  </si>
  <si>
    <t>319R-424.1</t>
  </si>
  <si>
    <t>vsuvka redukovaná mosazná s vnějším závitem G 5/4"  G 1"</t>
  </si>
  <si>
    <t>1954373946</t>
  </si>
  <si>
    <t>319R-426.2</t>
  </si>
  <si>
    <t>nátrubek mosaz 5/4" x 5/4"s vnitřními závity</t>
  </si>
  <si>
    <t>1492771516</t>
  </si>
  <si>
    <t>899401112</t>
  </si>
  <si>
    <t>Osazení poklopů litinových šoupátkových</t>
  </si>
  <si>
    <t>2043484564</t>
  </si>
  <si>
    <t>R-175-000.1</t>
  </si>
  <si>
    <t>POKLOPY ŠOUPATA ULIČNÍ VODA</t>
  </si>
  <si>
    <t>409260334</t>
  </si>
  <si>
    <t>R-348-100.1</t>
  </si>
  <si>
    <t>PODKLADOVÁ DESKA UNIVERZÁLNÍ ŠOUPÁTKOVÁ</t>
  </si>
  <si>
    <t>149180381</t>
  </si>
  <si>
    <t>1074557760</t>
  </si>
  <si>
    <t>-1662222695</t>
  </si>
  <si>
    <t>1,0*14</t>
  </si>
  <si>
    <t>594490835</t>
  </si>
  <si>
    <t>998276101</t>
  </si>
  <si>
    <t>Přesun hmot pro trubní vedení hloubené z trub z plastických hmot nebo sklolaminátových pro vodovody nebo kanalizace v otevřeném výkopu dopravní vzdálenost do 15 m</t>
  </si>
  <si>
    <t>618091019</t>
  </si>
  <si>
    <t>IO 01.3 - Zpevněné plochy a terenní úpravy v areálu ČOV</t>
  </si>
  <si>
    <t>111201101</t>
  </si>
  <si>
    <t>Odstranění křovin a stromů s odstraněním kořenů průměru kmene do 100 mm do sklonu terénu 1 : 5, při celkové ploše do 1 000 m2</t>
  </si>
  <si>
    <t>-1797717738</t>
  </si>
  <si>
    <t>24,0+28,0</t>
  </si>
  <si>
    <t>111201401</t>
  </si>
  <si>
    <t>Spálení odstraněných křovin a stromů na hromadách průměru kmene do 100 mm pro jakoukoliv plochu</t>
  </si>
  <si>
    <t>-199926133</t>
  </si>
  <si>
    <t>52,0</t>
  </si>
  <si>
    <t>112101101</t>
  </si>
  <si>
    <t>Kácení stromů s odřezáním kmene a s odvětvením listnatých, průměru kmene přes 100 do 300 mm</t>
  </si>
  <si>
    <t>-402041963</t>
  </si>
  <si>
    <t>1 strom s 5 kmeny</t>
  </si>
  <si>
    <t>5,0</t>
  </si>
  <si>
    <t>112201102</t>
  </si>
  <si>
    <t>Odstranění pařezů s jejich vykopáním, vytrháním nebo odstřelením, s přesekáním kořenů průměru přes 300 do 500 mm</t>
  </si>
  <si>
    <t>-1636644967</t>
  </si>
  <si>
    <t>48850491</t>
  </si>
  <si>
    <t>celý areál</t>
  </si>
  <si>
    <t>44,0*24,0*0,15</t>
  </si>
  <si>
    <t>162201431</t>
  </si>
  <si>
    <t>Vodorovné přemístění větví, kmenů nebo pařezů s naložením, složením a dopravou do 2000 m větví stromů listnatých, průměru kmene přes 100 do 300 mm</t>
  </si>
  <si>
    <t>-539652815</t>
  </si>
  <si>
    <t>162201441</t>
  </si>
  <si>
    <t>Vodorovné přemístění větví, kmenů nebo pařezů s naložením, složením a dopravou do 2000 m kmenů stromů listnatých, průměru přes 100 do 300 mm</t>
  </si>
  <si>
    <t>-75453109</t>
  </si>
  <si>
    <t>162201452</t>
  </si>
  <si>
    <t>Vodorovné přemístění větví, kmenů nebo pařezů s naložením, složením a dopravou do 2000 m pařezů kmenů, průměru přes 300 do 500 mm</t>
  </si>
  <si>
    <t>297720784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</si>
  <si>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</si>
  <si>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</si>
  <si>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687143866</t>
  </si>
  <si>
    <t>dovoz z meziskládky-vytěžená zemina z ČOV</t>
  </si>
  <si>
    <t>násyp do úrovně  pláně zpevněných ploch a UT</t>
  </si>
  <si>
    <t>pod zpevněné plochy</t>
  </si>
  <si>
    <t>43,0*6,5*0,65</t>
  </si>
  <si>
    <t>11,0*11,5*0,65</t>
  </si>
  <si>
    <t>11,0*6,5*0,65</t>
  </si>
  <si>
    <t>dorovnání terénu</t>
  </si>
  <si>
    <t>100,0*0,5</t>
  </si>
  <si>
    <t>1536572881</t>
  </si>
  <si>
    <t>1093657206</t>
  </si>
  <si>
    <t>171151101</t>
  </si>
  <si>
    <t>Hutnění boků násypů z hornin soudržných a sypkých pro jakýkoliv sklon, délku a míru zhutnění svahu</t>
  </si>
  <si>
    <t>1089867216</t>
  </si>
  <si>
    <t>(15,0+7,0+45,0+18,0+25,0)*1,5</t>
  </si>
  <si>
    <t>2129861011</t>
  </si>
  <si>
    <t>plocha areálu</t>
  </si>
  <si>
    <t>22,3*42,7</t>
  </si>
  <si>
    <t>-ČOV</t>
  </si>
  <si>
    <t>-7,6*13,5</t>
  </si>
  <si>
    <t>-ZP</t>
  </si>
  <si>
    <t>-382,1</t>
  </si>
  <si>
    <t>1970445134</t>
  </si>
  <si>
    <t>467,51</t>
  </si>
  <si>
    <t>1073654168</t>
  </si>
  <si>
    <t>467,51/50</t>
  </si>
  <si>
    <t>9,35*1,015 'Přepočtené koeficientem množství</t>
  </si>
  <si>
    <t>1984575119</t>
  </si>
  <si>
    <t>1281911102</t>
  </si>
  <si>
    <t>asf.kom.</t>
  </si>
  <si>
    <t>39,5*5,0</t>
  </si>
  <si>
    <t>9,6*10,0</t>
  </si>
  <si>
    <t>10,0*5,0</t>
  </si>
  <si>
    <t>zámková dl.</t>
  </si>
  <si>
    <t>(14,5+14,5+9,6)*1,0</t>
  </si>
  <si>
    <t>182201101</t>
  </si>
  <si>
    <t>Svahování trvalých svahů do projektovaných profilů s potřebným přemístěním výkopku při svahování násypů v jakékoliv hornině</t>
  </si>
  <si>
    <t>-7214805</t>
  </si>
  <si>
    <t>517840864</t>
  </si>
  <si>
    <t>40,0*5,5</t>
  </si>
  <si>
    <t>10,1*10,5</t>
  </si>
  <si>
    <t>10,5*5,5</t>
  </si>
  <si>
    <t>chodník</t>
  </si>
  <si>
    <t>14,5*1,0*2</t>
  </si>
  <si>
    <t>7,6*1,0</t>
  </si>
  <si>
    <t>693110030</t>
  </si>
  <si>
    <t>geotextilie tkaná polypropylenová okno střešní plastové - výsuvně kyvné křídlo 215 g/m2</t>
  </si>
  <si>
    <t>71582008</t>
  </si>
  <si>
    <t>420,4</t>
  </si>
  <si>
    <t>420,4*1,15 'Přepočtené koeficientem množství</t>
  </si>
  <si>
    <t>564851113</t>
  </si>
  <si>
    <t>Podklad ze štěrkodrti ŠD s rozprostřením a zhutněním, po zhutnění tl. 170 mm</t>
  </si>
  <si>
    <t>-81695106</t>
  </si>
  <si>
    <t>564861111</t>
  </si>
  <si>
    <t>Podklad ze štěrkodrti ŠD s rozprostřením a zhutněním, po zhutnění tl. 200 mm</t>
  </si>
  <si>
    <t>-2084582636</t>
  </si>
  <si>
    <t>564952111</t>
  </si>
  <si>
    <t>Podklad z mechanicky zpevněného kameniva MZK (minerální beton) s rozprostřením a s hutněním, po zhutnění tl. 150 mm</t>
  </si>
  <si>
    <t>-2036138672</t>
  </si>
  <si>
    <t>-2015318701</t>
  </si>
  <si>
    <t>343,5</t>
  </si>
  <si>
    <t>577134221</t>
  </si>
  <si>
    <t>Asfaltový beton vrstva obrusná ACO 11 (ABS) s rozprostřením a se zhutněním z nemodifikovaného asfaltu v pruhu šířky přes 3 m tř. II, po zhutnění tl. 40 mm</t>
  </si>
  <si>
    <t>247110807</t>
  </si>
  <si>
    <t>R-565-165.1</t>
  </si>
  <si>
    <t>Asfaltový beton vrstva podkladní ACP 16+ (obalované kamenivo střednězrnné - OKS) s rozprostřením a zhutněním v pruhu šířky přes 3 m, po zhutnění tl. 80 mm</t>
  </si>
  <si>
    <t>1087805079</t>
  </si>
  <si>
    <t>1208661135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</si>
  <si>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</si>
  <si>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</si>
  <si>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-2070762133</t>
  </si>
  <si>
    <t>592R-450.1</t>
  </si>
  <si>
    <t xml:space="preserve">dlažba zámková 20x10x6 cm </t>
  </si>
  <si>
    <t>-1447593107</t>
  </si>
  <si>
    <t>36,6*1,05</t>
  </si>
  <si>
    <t>916111113</t>
  </si>
  <si>
    <t>Osazení silniční obruby z dlažebních kostek v jedné řadě s ložem tl. přes 50 do 100 mm, s vyplněním a zatřením spár cementovou maltou z velkých kostek s boční opěrou z betonu prostého tř. C 12/15, do lože z betonu prostého téže značky</t>
  </si>
  <si>
    <t>1788452492</t>
  </si>
  <si>
    <t>85,0</t>
  </si>
  <si>
    <t>583801590</t>
  </si>
  <si>
    <t>kostka dlažební velká, žula velikost 15/17 třída II šedá</t>
  </si>
  <si>
    <t>1124889327</t>
  </si>
  <si>
    <t>85,0*0,15/3,0*1,01</t>
  </si>
  <si>
    <t>916111123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</si>
  <si>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</si>
  <si>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-24773313</t>
  </si>
  <si>
    <t>583801100</t>
  </si>
  <si>
    <t>kostka dlažební drobná, žula, I.jakost, velikost 10 cm</t>
  </si>
  <si>
    <t>-745091727</t>
  </si>
  <si>
    <t>85,0*0,1/5,2*1,01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</si>
  <si>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</si>
  <si>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</si>
  <si>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-963061937</t>
  </si>
  <si>
    <t>14,5*2+9,6</t>
  </si>
  <si>
    <t>592174590</t>
  </si>
  <si>
    <t>obrubník betonový chodníkový 100x15x25 cm</t>
  </si>
  <si>
    <t>1650780014</t>
  </si>
  <si>
    <t>39*1,01</t>
  </si>
  <si>
    <t>916991121</t>
  </si>
  <si>
    <t>Lože pod obrubníky, krajníky nebo obruby z dlažebních kostek z betonu prostého tř. C 16/20</t>
  </si>
  <si>
    <t>-118416481</t>
  </si>
  <si>
    <t>0,2*0,2*(85,0+39,0)</t>
  </si>
  <si>
    <t>255180913</t>
  </si>
  <si>
    <t>-1267582417</t>
  </si>
  <si>
    <t>167329813</t>
  </si>
  <si>
    <t>5,0*14</t>
  </si>
  <si>
    <t>1870636462</t>
  </si>
  <si>
    <t>998225111</t>
  </si>
  <si>
    <t>Přesun hmot pro komunikace s krytem z kameniva, monolitickým betonovým nebo živičným dopravní vzdálenost do 200 m jakékoliv délky objektu</t>
  </si>
  <si>
    <t>277827245</t>
  </si>
  <si>
    <t>IO 01.4 - Oplocení areálu ČOV</t>
  </si>
  <si>
    <t>132201201</t>
  </si>
  <si>
    <t>Hloubení zapažených i nezapažených rýh šířky přes 600 do 2 000 mm s urovnáním dna do předepsaného profilu a spádu v hornině tř. 3 do 100 m3</t>
  </si>
  <si>
    <t>1498192475</t>
  </si>
  <si>
    <t>pro opěrnou stěnu-tř.III-70%</t>
  </si>
  <si>
    <t>1,4*1,4*24,0*0,7</t>
  </si>
  <si>
    <t>132301201</t>
  </si>
  <si>
    <t>Hloubení zapažených i nezapažených rýh šířky přes 600 do 2 000 mm s urovnáním dna do předepsaného profilu a spádu v hornině tř. 4 do 100 m3</t>
  </si>
  <si>
    <t>-875199115</t>
  </si>
  <si>
    <t>pro opěrnou stěnu-tř.III-30%</t>
  </si>
  <si>
    <t>1,4*1,4*24,0*0,3</t>
  </si>
  <si>
    <t>133201101</t>
  </si>
  <si>
    <t>Hloubení zapažených i nezapažených šachet s případným nutným přemístěním výkopku ve výkopišti v hornině tř. 3 do 100 m3</t>
  </si>
  <si>
    <t>-1289065010</t>
  </si>
  <si>
    <t>pro patky-tř.III-70%</t>
  </si>
  <si>
    <t>0,5*0,5*0,8*74*0,7</t>
  </si>
  <si>
    <t>133301101</t>
  </si>
  <si>
    <t>Hloubení zapažených i nezapažených šachet s případným nutným přemístěním výkopku ve výkopišti v hornině tř. 4 do 100 m3</t>
  </si>
  <si>
    <t>-834873330</t>
  </si>
  <si>
    <t>pro patky-tř.III-30%</t>
  </si>
  <si>
    <t>0,5*0,5*0,8*74*0,3</t>
  </si>
  <si>
    <t>-54316779</t>
  </si>
  <si>
    <t>pro opěrnou stěnu</t>
  </si>
  <si>
    <t>2*1,4*24,0</t>
  </si>
  <si>
    <t>-1248260375</t>
  </si>
  <si>
    <t>67,2</t>
  </si>
  <si>
    <t>-622154110</t>
  </si>
  <si>
    <t>1,4*1,4*24,0</t>
  </si>
  <si>
    <t>1313966673</t>
  </si>
  <si>
    <t>vytl.kubatura betonu a štěrku</t>
  </si>
  <si>
    <t>1,4*0,8*24,0</t>
  </si>
  <si>
    <t>0,3*0,6*24,0</t>
  </si>
  <si>
    <t>0,5*0,5*0,8*74</t>
  </si>
  <si>
    <t>908572666</t>
  </si>
  <si>
    <t>46,0*5</t>
  </si>
  <si>
    <t>509116432</t>
  </si>
  <si>
    <t>46,0</t>
  </si>
  <si>
    <t>-425337738</t>
  </si>
  <si>
    <t>46,0*1,9</t>
  </si>
  <si>
    <t>-189532513</t>
  </si>
  <si>
    <t>výkop-vytl.kubatura betonu</t>
  </si>
  <si>
    <t>47,04+14,8</t>
  </si>
  <si>
    <t>-1,4*0,8*24,0</t>
  </si>
  <si>
    <t>-0,3*0,6*24,0</t>
  </si>
  <si>
    <t>-0,5*0,5*0,8*74</t>
  </si>
  <si>
    <t>271572211</t>
  </si>
  <si>
    <t>Podsyp pod základové konstrukce se zhutněním a urovnáním povrchu ze štěrkopísku netříděného</t>
  </si>
  <si>
    <t>-1435971661</t>
  </si>
  <si>
    <t>pod opěrnou zeď</t>
  </si>
  <si>
    <t>1,4*0,4*24,0</t>
  </si>
  <si>
    <t>275313611</t>
  </si>
  <si>
    <t>Základy z betonu prostého patky a bloky z betonu kamenem neprokládaného tř. C 16/20</t>
  </si>
  <si>
    <t>-961941077</t>
  </si>
  <si>
    <t>pod sloupky</t>
  </si>
  <si>
    <t>327324128</t>
  </si>
  <si>
    <t>Opěrné zdi a valy z betonu železového odolný proti agresivnímu prostředí tř. C 30/37</t>
  </si>
  <si>
    <t>-1602732452</t>
  </si>
  <si>
    <t>0,3*2,0*24,0</t>
  </si>
  <si>
    <t>327351211</t>
  </si>
  <si>
    <t>Bednění opěrných zdí a valů svislých i skloněných, výšky do 20 m zřízení</t>
  </si>
  <si>
    <t>-852053485</t>
  </si>
  <si>
    <t>2,0*24,0</t>
  </si>
  <si>
    <t>0,3*2,0*2</t>
  </si>
  <si>
    <t>327351221</t>
  </si>
  <si>
    <t>Bednění opěrných zdí a valů svislých i skloněných, výšky do 20 m odstranění</t>
  </si>
  <si>
    <t>1908453191</t>
  </si>
  <si>
    <t>49,2</t>
  </si>
  <si>
    <t>327361040</t>
  </si>
  <si>
    <t>Výztuž opěrných zdí a valů ze sítí svařovaných</t>
  </si>
  <si>
    <t>129300147</t>
  </si>
  <si>
    <t>2,4*2*0,008*1,1</t>
  </si>
  <si>
    <t>338171121</t>
  </si>
  <si>
    <t>Osazování sloupků a vzpěr plotových ocelových trubkových nebo profilovaných výšky do 2,60 m se zalitím cementovou maltou do vynechaných otvorů</t>
  </si>
  <si>
    <t>1085925988</t>
  </si>
  <si>
    <t>na opěrné zdi</t>
  </si>
  <si>
    <t>11+2+1</t>
  </si>
  <si>
    <t>do patek</t>
  </si>
  <si>
    <t>8+18+48</t>
  </si>
  <si>
    <t>553R-422.2</t>
  </si>
  <si>
    <t>sloupek plotový rohový potažený PVC 2950/60 mm,víčko</t>
  </si>
  <si>
    <t>190696164</t>
  </si>
  <si>
    <t>553R-422.3</t>
  </si>
  <si>
    <t>vzpěra plotová potažená PVC 60 mm včetně krytky s uchem, 2950 mm</t>
  </si>
  <si>
    <t>1033943778</t>
  </si>
  <si>
    <t>18+2</t>
  </si>
  <si>
    <t>553R-422.1</t>
  </si>
  <si>
    <t>sloupek plotový průběžný potažený PVC 2950/60 mm,víčko</t>
  </si>
  <si>
    <t>1330649119</t>
  </si>
  <si>
    <t>11+48</t>
  </si>
  <si>
    <t>348101250</t>
  </si>
  <si>
    <t>Montáž vrat a vrátek k oplocení na sloupky ocelové, plochy jednotlivě přes 8 do 10 m2</t>
  </si>
  <si>
    <t>55928813</t>
  </si>
  <si>
    <t>553R-423.1</t>
  </si>
  <si>
    <t>brána kovová pojezdová 1950x 5000 mm,vč.sloupků potažených PVC,brána pletivo,spodní díly plech,vč.nátěru</t>
  </si>
  <si>
    <t>-1105495239</t>
  </si>
  <si>
    <t>348121122</t>
  </si>
  <si>
    <t>Osazování desek plotových železobetonových prefabrikovaných do drážek předem osazených sloupků na cementovou maltu se zatřením ložných a styčných spár, při rozměru desek 300x50x3000 mm</t>
  </si>
  <si>
    <t>-1815711352</t>
  </si>
  <si>
    <t>podhrabové desky</t>
  </si>
  <si>
    <t>45,0</t>
  </si>
  <si>
    <t>592331200</t>
  </si>
  <si>
    <t>deska plotová betonová 290x5x29 cm</t>
  </si>
  <si>
    <t>-1375696487</t>
  </si>
  <si>
    <t>45*1,01</t>
  </si>
  <si>
    <t>348401120</t>
  </si>
  <si>
    <t>Osazení oplocení ze strojového pletiva s napínacími dráty do 15 st. sklonu svahu, výšky do 1,6 m</t>
  </si>
  <si>
    <t>-873367222</t>
  </si>
  <si>
    <t>24,0</t>
  </si>
  <si>
    <t>313275020</t>
  </si>
  <si>
    <t>pletivo drátěné plastifikované se čtvercovými oky 50 mm/2,2 mm, 150 cm</t>
  </si>
  <si>
    <t>472837453</t>
  </si>
  <si>
    <t>24,0*1,02</t>
  </si>
  <si>
    <t>348401130</t>
  </si>
  <si>
    <t>Osazení oplocení ze strojového pletiva s napínacími dráty do 15 st. sklonu svahu, výšky přes 1,6 do 2,0 m</t>
  </si>
  <si>
    <t>475670803</t>
  </si>
  <si>
    <t>120,0</t>
  </si>
  <si>
    <t>313275040</t>
  </si>
  <si>
    <t>pletivo drátěné plastifikované se čtvercovými oky 50 mm/2,2 mm, 200 cm</t>
  </si>
  <si>
    <t>885274658</t>
  </si>
  <si>
    <t>120,0*1,02</t>
  </si>
  <si>
    <t>348401310</t>
  </si>
  <si>
    <t>Osazení oplocení ze strojového pletiva rozvinutí, uchycení a napnutí drátu do 15 st. sklonu svahu ostnatého, výšky do 2,0 m</t>
  </si>
  <si>
    <t>-716647914</t>
  </si>
  <si>
    <t>348401320</t>
  </si>
  <si>
    <t>Osazení oplocení ze strojového pletiva rozvinutí, uchycení a napnutí drátu do 15 st. sklonu svahu ostnatého, výšky přes 2,0 m</t>
  </si>
  <si>
    <t>-248957404</t>
  </si>
  <si>
    <t>314782010</t>
  </si>
  <si>
    <t>drát ostnatý D 2 mm 1 svitek 100 m</t>
  </si>
  <si>
    <t>1541093258</t>
  </si>
  <si>
    <t>348401350</t>
  </si>
  <si>
    <t>Osazení oplocení ze strojového pletiva rozvinutí, uchycení a napnutí drátu do 15 st. sklonu svahu napínacího</t>
  </si>
  <si>
    <t>-2011050524</t>
  </si>
  <si>
    <t>72+360</t>
  </si>
  <si>
    <t>156153000</t>
  </si>
  <si>
    <t>drát kruhový napínací pozinkovaný D 2,80 mm bal. 78 m</t>
  </si>
  <si>
    <t>-2141040198</t>
  </si>
  <si>
    <t>432,0*1,02</t>
  </si>
  <si>
    <t>998232111</t>
  </si>
  <si>
    <t>Přesun hmot pro oplocení se svislou nosnou konstrukcí zděnou z cihel, tvárnic, bloků, popř. kovovou nebo dřevěnou vodorovná dopravní vzdálenost do 50 m, pro oplocení výšky do 10 m</t>
  </si>
  <si>
    <t>-686351531</t>
  </si>
  <si>
    <t>IO 01.5 - Propojovací potrubí</t>
  </si>
  <si>
    <t xml:space="preserve">    35 - Stoky</t>
  </si>
  <si>
    <t xml:space="preserve">    89 - Trubní vedení - ostatní konstrukce</t>
  </si>
  <si>
    <t>1569226085</t>
  </si>
  <si>
    <t>1,2*0,2*51,5</t>
  </si>
  <si>
    <t>1,0*2,0*0,2*3</t>
  </si>
  <si>
    <t>2,0*3,0*0,2</t>
  </si>
  <si>
    <t>-99203834</t>
  </si>
  <si>
    <t>v blízkosti sítí</t>
  </si>
  <si>
    <t>131201104</t>
  </si>
  <si>
    <t>Hloubení nezapažených jam a zářezů s urovnáním dna do předepsaného profilu a spádu v hornině tř. 3 přes 5 000 m3</t>
  </si>
  <si>
    <t>-1302004039</t>
  </si>
  <si>
    <t>výústní objekt</t>
  </si>
  <si>
    <t>2,6*3,0*0,3</t>
  </si>
  <si>
    <t>-328504909</t>
  </si>
  <si>
    <t>1,2*1,36*40,0</t>
  </si>
  <si>
    <t>1,2*0,98*11,5</t>
  </si>
  <si>
    <t>rozš.pro šachty</t>
  </si>
  <si>
    <t>1,0*2,0*1,1*3</t>
  </si>
  <si>
    <t>-tráva</t>
  </si>
  <si>
    <t>-1,2*51,5*0,2</t>
  </si>
  <si>
    <t>-1,0*2,0*0,2*3</t>
  </si>
  <si>
    <t>71,844*0,7</t>
  </si>
  <si>
    <t>-1022127554</t>
  </si>
  <si>
    <t>71,844*0,28</t>
  </si>
  <si>
    <t>-950776413</t>
  </si>
  <si>
    <t>71,844*0,02</t>
  </si>
  <si>
    <t>417733005</t>
  </si>
  <si>
    <t>2*1,36*40,0</t>
  </si>
  <si>
    <t>-1606117867</t>
  </si>
  <si>
    <t>108,8</t>
  </si>
  <si>
    <t>-749541703</t>
  </si>
  <si>
    <t>71,844</t>
  </si>
  <si>
    <t>474662985</t>
  </si>
  <si>
    <t>1,2*0,7*51,5</t>
  </si>
  <si>
    <t>šachty</t>
  </si>
  <si>
    <t>0,6*0,6*3,14*1,1*3</t>
  </si>
  <si>
    <t>660365354</t>
  </si>
  <si>
    <t>46,99*5</t>
  </si>
  <si>
    <t>442357102</t>
  </si>
  <si>
    <t>46,99</t>
  </si>
  <si>
    <t>176682819</t>
  </si>
  <si>
    <t>46,99*1,9</t>
  </si>
  <si>
    <t>-1700615529</t>
  </si>
  <si>
    <t>-1,2*0,7*51,5</t>
  </si>
  <si>
    <t>-0,6*0,6*3,14*1,1*3</t>
  </si>
  <si>
    <t>-1024721280</t>
  </si>
  <si>
    <t>1,2*0,6*51,5</t>
  </si>
  <si>
    <t>-0,13*0,13*3,14*51,5</t>
  </si>
  <si>
    <t>-225899603</t>
  </si>
  <si>
    <t>34,347*2,0</t>
  </si>
  <si>
    <t>-265436086</t>
  </si>
  <si>
    <t>1,2*51,5</t>
  </si>
  <si>
    <t>1,0*2,0*3</t>
  </si>
  <si>
    <t>2,0*3,0</t>
  </si>
  <si>
    <t>1126781316</t>
  </si>
  <si>
    <t>73,8</t>
  </si>
  <si>
    <t>-10940935</t>
  </si>
  <si>
    <t>73,8/50</t>
  </si>
  <si>
    <t>1,476*1,015 'Přepočtené koeficientem množství</t>
  </si>
  <si>
    <t>-1591640348</t>
  </si>
  <si>
    <t>723790643</t>
  </si>
  <si>
    <t>rýhy-dno rýh</t>
  </si>
  <si>
    <t>Stoky</t>
  </si>
  <si>
    <t>359901211</t>
  </si>
  <si>
    <t>Monitoring stok (kamerový systém) jakékoli výšky nová kanalizace</t>
  </si>
  <si>
    <t>497341526</t>
  </si>
  <si>
    <t>51,5</t>
  </si>
  <si>
    <t>-478293459</t>
  </si>
  <si>
    <t>1,2*0,1*51,5</t>
  </si>
  <si>
    <t>-710608427</t>
  </si>
  <si>
    <t>2,0*2,0*0,1*3</t>
  </si>
  <si>
    <t>452112111</t>
  </si>
  <si>
    <t>Osazení betonových dílců prstenců nebo rámů pod poklopy a mříže, výšky do 100 mm</t>
  </si>
  <si>
    <t>-1832794344</t>
  </si>
  <si>
    <t>592243200</t>
  </si>
  <si>
    <t>prstenec šachetní betonový vyrovnávací 63/6 62,5 x 12 x 6 cm</t>
  </si>
  <si>
    <t>1215908938</t>
  </si>
  <si>
    <t>2*1,01</t>
  </si>
  <si>
    <t>452112121</t>
  </si>
  <si>
    <t>Osazení betonových dílců prstenců nebo rámů pod poklopy a mříže, výšky přes 100 do 200 mm</t>
  </si>
  <si>
    <t>-1222095586</t>
  </si>
  <si>
    <t>592R-243.2</t>
  </si>
  <si>
    <t>prstenec šachetní betonový vyrovnávací 63/12 62,5 x 12 x 12 cm</t>
  </si>
  <si>
    <t>349947312</t>
  </si>
  <si>
    <t>1*1,01</t>
  </si>
  <si>
    <t>452311121</t>
  </si>
  <si>
    <t>Podkladní a zajišťovací konstrukce z betonu prostého v otevřeném výkopu desky pod potrubí, stoky a drobné objekty z betonu tř. C 8/10</t>
  </si>
  <si>
    <t>-1494129792</t>
  </si>
  <si>
    <t>1,5*1,5*0,1*3</t>
  </si>
  <si>
    <t>461211712</t>
  </si>
  <si>
    <t>Export VZ</t>
  </si>
  <si>
    <t>List obsahuje:</t>
  </si>
  <si>
    <t>3.0</t>
  </si>
  <si>
    <t>ZAMOK</t>
  </si>
  <si>
    <t>False</t>
  </si>
  <si>
    <t>True</t>
  </si>
  <si>
    <t>{de815eff-ed3a-478b-b14a-3274d055cd98}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</si>
  <si>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</si>
  <si>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</si>
  <si>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</si>
  <si>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</si>
  <si>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</si>
  <si>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</si>
  <si>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</si>
  <si>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</si>
  <si>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AQOL-1--2016014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</si>
  <si>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</si>
  <si>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</si>
  <si>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CELOPLOŠNÁ KANALIZACE OBCE JÍVOVÁ- ČOV</t>
  </si>
  <si>
    <t>0,1</t>
  </si>
  <si>
    <t>KSO:</t>
  </si>
  <si>
    <t/>
  </si>
  <si>
    <t>CC-CZ:</t>
  </si>
  <si>
    <t>1</t>
  </si>
  <si>
    <t>Místo:</t>
  </si>
  <si>
    <t>Jívová</t>
  </si>
  <si>
    <t>Datum:</t>
  </si>
  <si>
    <t>30.11.2016</t>
  </si>
  <si>
    <t>10</t>
  </si>
  <si>
    <t>100</t>
  </si>
  <si>
    <t>Zadavatel:</t>
  </si>
  <si>
    <t>IČ:</t>
  </si>
  <si>
    <t xml:space="preserve">Obec Jívová </t>
  </si>
  <si>
    <t>DIČ:</t>
  </si>
  <si>
    <t>Uchazeč:</t>
  </si>
  <si>
    <t>Vyplň údaj</t>
  </si>
  <si>
    <t>Projektant:</t>
  </si>
  <si>
    <t>AQOL s.r.o.Olomouc</t>
  </si>
  <si>
    <t>Poznámka:</t>
  </si>
  <si>
    <t>Soupis prací je sestaven s využitím Cenové soustavy ÚRS 2016/II. Položky, které pochází z této cenové soustavy, jsou ve sloupci 'Cenová soustava' označeny popisem 'CS ÚRS' . Veškeré další informace vymezující popis a podmínky použití těchto položek z Cenové soustavy, které nejsou uvedeny přímo v soupisu prací, jsou neomezeně dálkově k dispozici na www.cs-urs.cz, sekce Cenové a technické podmínky._x000D_
Položky,které nejsou obsaženy v cenové soustavě URS CÚ 2016/II,tak zvané R-položky jsou oceněny na základě zkušeností z jiných akcí a odborných znalostí rozpočtáře.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</si>
  <si>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</si>
  <si>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</si>
  <si>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</si>
  <si>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</si>
  <si>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</si>
  <si>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</si>
  <si>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</si>
  <si>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</si>
  <si>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</si>
  <si>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</si>
  <si>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</si>
  <si>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</si>
  <si>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</si>
  <si>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</si>
  <si>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</si>
  <si>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</si>
  <si>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</si>
  <si>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</si>
  <si>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</si>
  <si>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</si>
  <si>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</si>
  <si>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</si>
  <si>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</si>
  <si>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</si>
  <si>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</si>
  <si>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</si>
  <si>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</si>
  <si>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</si>
  <si>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</si>
  <si>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</si>
  <si>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</si>
  <si>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</si>
  <si>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</si>
  <si>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</si>
  <si>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</si>
  <si>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</si>
  <si>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</si>
  <si>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</si>
  <si>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</si>
  <si>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</si>
  <si>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IO 01</t>
  </si>
  <si>
    <t>Čistírna odpadních vod</t>
  </si>
  <si>
    <t>ING</t>
  </si>
  <si>
    <t>{7af08c21-557a-4b69-8c2c-f0604a126b42}</t>
  </si>
  <si>
    <t>2</t>
  </si>
  <si>
    <t>IO 01.1</t>
  </si>
  <si>
    <t>ČOV-stavební část</t>
  </si>
  <si>
    <t>Soupis</t>
  </si>
  <si>
    <t>{61065e06-4cef-4000-bd7d-42e04817eac0}</t>
  </si>
  <si>
    <t>IO 01.2</t>
  </si>
  <si>
    <t>Přípojka vody pro ČOV</t>
  </si>
  <si>
    <t>{585419a1-3c0d-4737-a1da-1f9ef2db3123}</t>
  </si>
  <si>
    <t>IO 01.3</t>
  </si>
  <si>
    <t>Zpevněné plochy a terenní úpravy v areálu ČOV</t>
  </si>
  <si>
    <t>{8045b8fb-e6e7-4a6b-a699-70c153cfe847}</t>
  </si>
  <si>
    <t>IO 01.4</t>
  </si>
  <si>
    <t>Oplocení areálu ČOV</t>
  </si>
  <si>
    <t>{5641cbe6-5fce-4d32-b215-bc142bb34763}</t>
  </si>
  <si>
    <t>IO 01.5</t>
  </si>
  <si>
    <t>Propojovací potrubí</t>
  </si>
  <si>
    <t>{a709e80d-76da-4ab3-b2f0-9d3c0bbcf950}</t>
  </si>
  <si>
    <t>IO 05</t>
  </si>
  <si>
    <t>Příjezdová komunikace k areálu ČOV</t>
  </si>
  <si>
    <t>STA</t>
  </si>
  <si>
    <t>{f8950e6b-e1e0-4f52-8d54-fd5888ea9061}</t>
  </si>
  <si>
    <t>IO 05.1</t>
  </si>
  <si>
    <t>Příjezdová komunikace-sjezd</t>
  </si>
  <si>
    <t>{64f0f274-1061-4165-a70f-d807ce59d001}</t>
  </si>
  <si>
    <t>PS 01</t>
  </si>
  <si>
    <t>Technologie ČOV</t>
  </si>
  <si>
    <t>PRO</t>
  </si>
  <si>
    <t>{aa3f06d9-a6e0-406d-b4cd-26551d3a3155}</t>
  </si>
  <si>
    <t>PS 01.1</t>
  </si>
  <si>
    <t>Strojnětechnologická část</t>
  </si>
  <si>
    <t>{5f42bc6b-688f-4b89-bf2e-df65bf768c3f}</t>
  </si>
  <si>
    <t>PS 01.2</t>
  </si>
  <si>
    <t>Elektrotechnologická část</t>
  </si>
  <si>
    <t>{983b7508-8542-4ae5-b257-85e84e7272f0}</t>
  </si>
  <si>
    <t>PS 01.3</t>
  </si>
  <si>
    <t>MaR</t>
  </si>
  <si>
    <t>{a9cf8fb9-3d73-43f6-95cf-58620c5d35cf}</t>
  </si>
  <si>
    <t>VON</t>
  </si>
  <si>
    <t>Vedlejší a ostatní rozpočtové náklady</t>
  </si>
  <si>
    <t>{639970c5-695c-4321-8f9d-2072cc1622e4}</t>
  </si>
  <si>
    <t>VON 1</t>
  </si>
  <si>
    <t>Vedlejší rozpočtové náklady</t>
  </si>
  <si>
    <t>{c98cfc65-c93a-43da-a32a-b215cefc651c}</t>
  </si>
  <si>
    <t>VON 2</t>
  </si>
  <si>
    <t>Ostatní rozpočtové náklady</t>
  </si>
  <si>
    <t>{5a925f1f-a15a-4a4c-a0e7-efe841ea6a82}</t>
  </si>
  <si>
    <t>Zpět na list:</t>
  </si>
  <si>
    <t>KRYCÍ LIST SOUPISU</t>
  </si>
  <si>
    <t>Objekt:</t>
  </si>
  <si>
    <t>IO 01 - Čistírna odpadních vod</t>
  </si>
  <si>
    <t>Soupis:</t>
  </si>
  <si>
    <t>IO 01.1 - ČOV-stavební část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</si>
  <si>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</si>
  <si>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</si>
  <si>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</si>
  <si>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</si>
  <si>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</si>
  <si>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</si>
  <si>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</si>
  <si>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</si>
  <si>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</si>
  <si>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</si>
  <si>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</si>
  <si>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</si>
  <si>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</si>
  <si>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38 - Různé kompletní konstrukce</t>
  </si>
  <si>
    <t xml:space="preserve">    4 - Vodorovné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</si>
  <si>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</si>
  <si>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</si>
  <si>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</si>
  <si>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</si>
  <si>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</si>
  <si>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97 - Prorážení otvorů a ostatní bourací práce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</si>
  <si>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</si>
  <si>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</si>
  <si>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</si>
  <si>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</si>
  <si>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</si>
  <si>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</si>
  <si>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</si>
  <si>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</si>
  <si>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</si>
  <si>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</si>
  <si>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</si>
  <si>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</si>
  <si>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</si>
  <si>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</si>
  <si>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</si>
  <si>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</si>
  <si>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</si>
  <si>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</si>
  <si>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</si>
  <si>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</si>
  <si>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</si>
  <si>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</si>
  <si>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</si>
  <si>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</si>
  <si>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</si>
  <si>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</si>
  <si>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</si>
  <si>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</si>
  <si>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</si>
  <si>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</si>
  <si>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</si>
  <si>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</si>
  <si>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</si>
  <si>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</si>
  <si>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</si>
  <si>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</si>
  <si>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</si>
  <si>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</si>
  <si>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</si>
  <si>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</si>
  <si>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</si>
  <si>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</si>
  <si>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</si>
  <si>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</si>
  <si>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</si>
  <si>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</si>
  <si>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2016 02</t>
  </si>
  <si>
    <t>4</t>
  </si>
  <si>
    <t>1308787571</t>
  </si>
  <si>
    <t>VV</t>
  </si>
  <si>
    <t>24*30</t>
  </si>
  <si>
    <t>115101301</t>
  </si>
  <si>
    <t>Pohotovost záložní čerpací soupravy pro dopravní výšku do 10 m s uvažovaným průměrným přítokem do 500 l/min</t>
  </si>
  <si>
    <t>den</t>
  </si>
  <si>
    <t>756339005</t>
  </si>
  <si>
    <t>30,0</t>
  </si>
  <si>
    <t>3</t>
  </si>
  <si>
    <t>131201103</t>
  </si>
  <si>
    <t>Hloubení nezapažených jam a zářezů s urovnáním dna do předepsaného profilu a spádu v hornině tř. 3 přes 1 000 do 5 000 m3</t>
  </si>
  <si>
    <t>m3</t>
  </si>
  <si>
    <t>713669708</t>
  </si>
  <si>
    <t>po sejmutí ornice</t>
  </si>
  <si>
    <t>((14,7*8,8)+(17,7*11,75))/2*1,5</t>
  </si>
  <si>
    <t>((17,7*11,75)+(20,6*14,7))/2*1,5</t>
  </si>
  <si>
    <t>((20,6*14,7)+(22,2*16,5))/2*1,45</t>
  </si>
  <si>
    <t>drenážní rýha</t>
  </si>
  <si>
    <t>(14,7+8,8)*2*0,4*0,6</t>
  </si>
  <si>
    <t>Součet</t>
  </si>
  <si>
    <t>z toho 80%</t>
  </si>
  <si>
    <t>1132,489*0,8</t>
  </si>
  <si>
    <t>131301103</t>
  </si>
  <si>
    <t>Hloubení nezapažených jam a zářezů s urovnáním dna do předepsaného profilu a spádu v hornině tř. 4 přes 1 000 do 5 000 m3</t>
  </si>
  <si>
    <t>150848946</t>
  </si>
  <si>
    <t>z toho 20%</t>
  </si>
  <si>
    <t>1132,489*0,2</t>
  </si>
  <si>
    <t>5</t>
  </si>
  <si>
    <t>161101103</t>
  </si>
  <si>
    <t>Svislé přemístění výkopku bez naložení do dopravní nádoby avšak s vyprázdněním dopravní nádoby na hromadu nebo do dopravního prostředku z horniny tř. 1 až 4, při hloubce výkopu přes 4 do 6 m</t>
  </si>
  <si>
    <t>407332492</t>
  </si>
  <si>
    <t>od 1000 m3 do 5000 m3,hl.do 6 m=19%</t>
  </si>
  <si>
    <t>1132,489*0,19</t>
  </si>
  <si>
    <t>6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</si>
  <si>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</si>
  <si>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</si>
  <si>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-880799913</t>
  </si>
  <si>
    <t>zásyp na mezideponii do 500 m a zpět</t>
  </si>
  <si>
    <t>1132,489</t>
  </si>
  <si>
    <t>-13,5*7,9*4,5</t>
  </si>
  <si>
    <t>Mezisoučet</t>
  </si>
  <si>
    <t>násyp kolem budovy</t>
  </si>
  <si>
    <t>((22,2*16,5)-(13,5*7,9))*0,65</t>
  </si>
  <si>
    <t>821,337*2</t>
  </si>
  <si>
    <t>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</si>
  <si>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</si>
  <si>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</si>
  <si>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-1693299118</t>
  </si>
  <si>
    <t>vytlačená kubatura</t>
  </si>
  <si>
    <t>13,5*7,9*4,5</t>
  </si>
  <si>
    <t>-násyp kolem budovy</t>
  </si>
  <si>
    <t>-((22,2*16,5)-(13,5*7,9))*0,65</t>
  </si>
  <si>
    <t>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</si>
  <si>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</si>
  <si>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</si>
  <si>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325806366</t>
  </si>
  <si>
    <t>do 15 km</t>
  </si>
  <si>
    <t>311,152*5</t>
  </si>
  <si>
    <t>9</t>
  </si>
  <si>
    <t>167101102</t>
  </si>
  <si>
    <t>Nakládání, skládání a překládání neulehlého výkopku nebo sypaniny nakládání, množství přes 100 m3, z hornin tř. 1 až 4</t>
  </si>
  <si>
    <t>706723318</t>
  </si>
  <si>
    <t>zásyp z mezideponie zpět</t>
  </si>
  <si>
    <t>652,564</t>
  </si>
  <si>
    <t>násyp z mezideponie zpět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</si>
  <si>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</si>
  <si>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</si>
  <si>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289479803</t>
  </si>
  <si>
    <t>11</t>
  </si>
  <si>
    <t>171201201</t>
  </si>
  <si>
    <t>Uložení sypaniny na skládky</t>
  </si>
  <si>
    <t>2108210341</t>
  </si>
  <si>
    <t>311,152</t>
  </si>
  <si>
    <t>12</t>
  </si>
  <si>
    <t>171201211</t>
  </si>
  <si>
    <t>Uložení sypaniny poplatek za uložení sypaniny na skládce (skládkovné)</t>
  </si>
  <si>
    <t>t</t>
  </si>
  <si>
    <t>991527582</t>
  </si>
  <si>
    <t>311,152*1,9</t>
  </si>
  <si>
    <t>13</t>
  </si>
  <si>
    <t>174101101</t>
  </si>
  <si>
    <t>Zásyp sypaninou z jakékoliv horniny s uložením výkopku ve vrstvách se zhutněním jam, šachet, rýh nebo kolem objektů v těchto vykopávkách</t>
  </si>
  <si>
    <t>-2137948125</t>
  </si>
  <si>
    <t>14</t>
  </si>
  <si>
    <t>181951102</t>
  </si>
  <si>
    <t>Úprava pláně vyrovnáním výškových rozdílů v hornině tř. 1 až 4 se zhutněním</t>
  </si>
  <si>
    <t>m2</t>
  </si>
  <si>
    <t>-130148903</t>
  </si>
  <si>
    <t>(22,2*16,5)-(13,5*7,9)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</si>
  <si>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</si>
  <si>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</si>
  <si>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</si>
  <si>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-455353747</t>
  </si>
  <si>
    <t>16</t>
  </si>
  <si>
    <t>212755213</t>
  </si>
  <si>
    <t>Trativody bez lože z drenážních trubek plastových flexibilních D 80 mm</t>
  </si>
  <si>
    <t>m</t>
  </si>
  <si>
    <t>-590688991</t>
  </si>
  <si>
    <t>(8,8+14,7)*2</t>
  </si>
  <si>
    <t>17</t>
  </si>
  <si>
    <t>213141113</t>
  </si>
  <si>
    <t>Zřízení vrstvy z geotextilie filtrační, separační, odvodňovací, ochranné, výztužné nebo protierozní v rovině nebo ve sklonu do 1:5, šířky přes 6 do 8,5 m</t>
  </si>
  <si>
    <t>1962517589</t>
  </si>
  <si>
    <t>14,8*8,8</t>
  </si>
  <si>
    <t>18</t>
  </si>
  <si>
    <t>M</t>
  </si>
  <si>
    <t>693110450</t>
  </si>
  <si>
    <t>geotextilie z polyesterových vláken netkaná, 800 g/m2, šíře 300 cm</t>
  </si>
  <si>
    <t>384565452</t>
  </si>
  <si>
    <t>130,0</t>
  </si>
  <si>
    <t>130*1,15 'Přepočtené koeficientem množství</t>
  </si>
  <si>
    <t>19</t>
  </si>
  <si>
    <t>213311113</t>
  </si>
  <si>
    <t>Polštáře zhutněné pod základy z kameniva hrubého drceného, frakce 16 - 63 mm</t>
  </si>
  <si>
    <t>-640757469</t>
  </si>
  <si>
    <t>((14,7*8,8)+(15,7*9,7))/2*0,5</t>
  </si>
  <si>
    <t>20</t>
  </si>
  <si>
    <t>272313311</t>
  </si>
  <si>
    <t>Základy z betonu prostého klenby z betonu kamenem neprokládaného tř. C 8/10</t>
  </si>
  <si>
    <t>-1959290013</t>
  </si>
  <si>
    <t>podkladní deska</t>
  </si>
  <si>
    <t>15,7*9,7*0,1</t>
  </si>
  <si>
    <t>286616560</t>
  </si>
  <si>
    <t>roura šachtová korugovaná bez hrdla plastová 425/1500 mm</t>
  </si>
  <si>
    <t>kus</t>
  </si>
  <si>
    <t>-1569684856</t>
  </si>
  <si>
    <t>čerpací jímky-rozříznout dle potřeby</t>
  </si>
  <si>
    <t>1,0</t>
  </si>
  <si>
    <t>Svislé a kompletní konstrukce</t>
  </si>
  <si>
    <t>22</t>
  </si>
  <si>
    <t>311231126</t>
  </si>
  <si>
    <t>Zdivo z cihel pálených nosné z cihel plných dl. 290 mm P 20 až 25, na maltu MC-5 nebo MC-10</t>
  </si>
  <si>
    <t>1872260197</t>
  </si>
  <si>
    <t>pilíř mezi oknem a dveřmi</t>
  </si>
  <si>
    <t>0,3*0,3*3,35</t>
  </si>
  <si>
    <t>23</t>
  </si>
  <si>
    <t>317168130</t>
  </si>
  <si>
    <t>Překlady keramické vysoké osazené do maltového lože, šířky překladu 7 cm výšky 23,8 cm, délky 100 cm</t>
  </si>
  <si>
    <t>1225224588</t>
  </si>
  <si>
    <t>P4</t>
  </si>
  <si>
    <t>3,0</t>
  </si>
  <si>
    <t>24</t>
  </si>
  <si>
    <t>317168131</t>
  </si>
  <si>
    <t>Překlady keramické vysoké osazené do maltového lože, šířky překladu 7 cm výšky 23,8 cm, délky 125 cm</t>
  </si>
  <si>
    <t>-830968399</t>
  </si>
  <si>
    <t>P3</t>
  </si>
  <si>
    <t>9,0</t>
  </si>
  <si>
    <t>25</t>
  </si>
  <si>
    <t>317168132</t>
  </si>
  <si>
    <t>Překlady keramické vysoké  osazené do maltového lože, šířky překladu 7 cm výšky 23,8 cm, délky 150 cm</t>
  </si>
  <si>
    <t>654663526</t>
  </si>
  <si>
    <t>P2</t>
  </si>
  <si>
    <t>18,0</t>
  </si>
  <si>
    <t>26</t>
  </si>
  <si>
    <t>317168134</t>
  </si>
  <si>
    <t>Překlady keramické vysoké osazené do maltového lože, šířky překladu 7 cm výšky 23,8 cm, délky 200 cm</t>
  </si>
  <si>
    <t>-23323598</t>
  </si>
  <si>
    <t>P1</t>
  </si>
  <si>
    <t>27</t>
  </si>
  <si>
    <t>R-311-231.1</t>
  </si>
  <si>
    <t>Zdivo nosné jednovrstvé z cihel děrovaných vnější THERM 30 P+D tl 300 mm  na MC5</t>
  </si>
  <si>
    <t>-1681699357</t>
  </si>
  <si>
    <t>(7,6+13,6)*2*3,5</t>
  </si>
  <si>
    <t>6,8*3,5</t>
  </si>
  <si>
    <t>-1,2*1,2*6</t>
  </si>
  <si>
    <t>-0,4*0,4</t>
  </si>
  <si>
    <t>-1,6*2,1</t>
  </si>
  <si>
    <t>-1,0*2,1</t>
  </si>
  <si>
    <t>(7,6*3,33)/2*2</t>
  </si>
  <si>
    <t>28</t>
  </si>
  <si>
    <t>R-342-241.1</t>
  </si>
  <si>
    <t>Příčky jednoduché z cihel děrovaných spojených na pero a drážku THERM tl 140 mm pevnosti 15 P+D na M5</t>
  </si>
  <si>
    <t>1822936971</t>
  </si>
  <si>
    <t>(3,1+1,55+1,15+1,55)*3,5</t>
  </si>
  <si>
    <t>-0,8*2,0*2</t>
  </si>
  <si>
    <t>-0,7*2,0</t>
  </si>
  <si>
    <t>29</t>
  </si>
  <si>
    <t>R-342-241.2</t>
  </si>
  <si>
    <t>Příčky jednoduché z cihel děrovaných spojených na pero a drážku THERM tl 100 mm pevnosti 15 P+D na M5</t>
  </si>
  <si>
    <t>-1946503414</t>
  </si>
  <si>
    <t>2,4*3,5</t>
  </si>
  <si>
    <t>38</t>
  </si>
  <si>
    <t>Různé kompletní konstrukce</t>
  </si>
  <si>
    <t>30</t>
  </si>
  <si>
    <t>R-380-326.1</t>
  </si>
  <si>
    <t>Kompletní konstrukce čistíren odpadních vod, nádrží, vodojemů, kanálů z betonu železového bez výztuže a bednění se zvýšenými nároky na prostředí tř. C 30/37  -XA2-XC3-max.průsak 35 mm, tl. přes 300 mm</t>
  </si>
  <si>
    <t>-1168741180</t>
  </si>
  <si>
    <t>7,6*13,5*0,6</t>
  </si>
  <si>
    <t>(7,6+12,7)*2*0,4*4,3</t>
  </si>
  <si>
    <t>2,18*0,4*4,3</t>
  </si>
  <si>
    <t>4,2*0,4*4,3</t>
  </si>
  <si>
    <t>6,8*0,4*4,3*2</t>
  </si>
  <si>
    <t>(2,2+5,5)*0,4*4,3</t>
  </si>
  <si>
    <t>1,3*2,4*0,3</t>
  </si>
  <si>
    <t>(1,35+2,2)*2*0,2*0,65</t>
  </si>
  <si>
    <t>1,2*0,15*0,65</t>
  </si>
  <si>
    <t>stropní deska</t>
  </si>
  <si>
    <t>7,6*5,0*0,2</t>
  </si>
  <si>
    <t>-1,6*1,6*0,2</t>
  </si>
  <si>
    <t>-0,6*0,8*0,2*3</t>
  </si>
  <si>
    <t>-0,6*0,6*0,2*1</t>
  </si>
  <si>
    <t>-1,1*0,6*0,2</t>
  </si>
  <si>
    <t>31</t>
  </si>
  <si>
    <t>380356231</t>
  </si>
  <si>
    <t>Bednění kompletních konstrukcí čistíren odpadních vod, nádrží, vodojemů, kanálů konstrukcí neomítaných z betonu prostého nebo železového ploch rovinných zřízení</t>
  </si>
  <si>
    <t>-119080445</t>
  </si>
  <si>
    <t>(13,5+7,6)*2*5,1</t>
  </si>
  <si>
    <t>(1,5+2,18)*2*4,5</t>
  </si>
  <si>
    <t>(2,3+2,18)*2*4,5</t>
  </si>
  <si>
    <t>(4,23+4,2)*2*4,5</t>
  </si>
  <si>
    <t>(2,2+3,2)*2*4,5*2</t>
  </si>
  <si>
    <t>(3,2+5,5)*2*4,5*2</t>
  </si>
  <si>
    <t>1,35*2,6</t>
  </si>
  <si>
    <t>(2,4+1,3)*0,55</t>
  </si>
  <si>
    <t>(0,2+0,2)*1,3</t>
  </si>
  <si>
    <t>1,2*0,66*2</t>
  </si>
  <si>
    <t>(1,6+1,6)*2*0,2</t>
  </si>
  <si>
    <t>(0,6+0,8)*2*0,2*3</t>
  </si>
  <si>
    <t>(0,6+0,6)*2*0,2</t>
  </si>
  <si>
    <t>(0,6+1,0)*2*0,2</t>
  </si>
  <si>
    <t>4,2*4,25</t>
  </si>
  <si>
    <t>2,18*1,5</t>
  </si>
  <si>
    <t>2,18*2,3</t>
  </si>
  <si>
    <t>32</t>
  </si>
  <si>
    <t>380356232</t>
  </si>
  <si>
    <t>Bednění kompletních konstrukcí čistíren odpadních vod, nádrží, vodojemů, kanálů konstrukcí neomítaných z betonu prostého nebo železového ploch rovinných odstranění</t>
  </si>
  <si>
    <t>-1765177492</t>
  </si>
  <si>
    <t>656,193</t>
  </si>
  <si>
    <t>33</t>
  </si>
  <si>
    <t>380361006</t>
  </si>
  <si>
    <t>Výztuž kompletních konstrukcí čistíren odpadních vod, nádrží, vodojemů, kanálů z oceli 10 505 (R) nebo BSt 500</t>
  </si>
  <si>
    <t>-1321098391</t>
  </si>
  <si>
    <t>18,9</t>
  </si>
  <si>
    <t>Vodorovné konstrukce</t>
  </si>
  <si>
    <t>34</t>
  </si>
  <si>
    <t>411354175</t>
  </si>
  <si>
    <t>Podpěrná konstrukce stropů výšky do 4 m se zesílením dna bednění na výměru m2 půdorysu pro zatížení betonovou směsí a výztuží přes 12 do 20 kPa zřízení</t>
  </si>
  <si>
    <t>-1072857045</t>
  </si>
  <si>
    <t>7,0*4,4</t>
  </si>
  <si>
    <t>35</t>
  </si>
  <si>
    <t>411354176</t>
  </si>
  <si>
    <t>Podpěrná konstrukce stropů výšky do 4 m se zesílením dna bednění na výměru m2 půdorysu pro zatížení betonovou směsí a výztuží přes 12 do 20 kPa odstranění</t>
  </si>
  <si>
    <t>-1296192760</t>
  </si>
  <si>
    <t>30,8</t>
  </si>
  <si>
    <t>36</t>
  </si>
  <si>
    <t>411354185</t>
  </si>
  <si>
    <t>Podpěrná konstrukce stropů Příplatek k cenám za podpěrnou konstrukci křížově zpevněnou pro výšku přes 4 do 6 m na výměru m2 půdorysu, pro zatížení betonovou směsí a výztuží přes 12 do 20 kPa zřízení</t>
  </si>
  <si>
    <t>1683687842</t>
  </si>
  <si>
    <t>37</t>
  </si>
  <si>
    <t>411354186</t>
  </si>
  <si>
    <t>Podpěrná konstrukce stropů Příplatek k cenám za podpěrnou konstrukci křížově zpevněnou pro výšku přes 4 do 6 m na výměru m2 půdorysu, pro zatížení betonovou směsí a výztuží přes 12 do 20 kPa odstranění</t>
  </si>
  <si>
    <t>-1397978610</t>
  </si>
  <si>
    <t>413941123</t>
  </si>
  <si>
    <t>Osazování ocelových válcovaných nosníků ve stropech I nebo IE nebo U nebo UE nebo L č. 14 až 22 nebo výšky do 220 mm</t>
  </si>
  <si>
    <t>579337147</t>
  </si>
  <si>
    <t>nad česlemi</t>
  </si>
  <si>
    <t>5,3*0,0143</t>
  </si>
  <si>
    <t>39</t>
  </si>
  <si>
    <t>130107160</t>
  </si>
  <si>
    <t>ocel profilová IPN, v jakosti 11 375, h=140 mm</t>
  </si>
  <si>
    <t>722606117</t>
  </si>
  <si>
    <t>0,076</t>
  </si>
  <si>
    <t>40</t>
  </si>
  <si>
    <t>417321515</t>
  </si>
  <si>
    <t>Ztužující pásy a věnce z betonu železového (bez výztuže) tř. C 25/30</t>
  </si>
  <si>
    <t>1514870839</t>
  </si>
  <si>
    <t>(12,9+7,0)*2*0,3*0,25</t>
  </si>
  <si>
    <t>41</t>
  </si>
  <si>
    <t>417351115</t>
  </si>
  <si>
    <t>Bednění bočnic ztužujících pásů a věnců včetně vzpěr zřízení</t>
  </si>
  <si>
    <t>-2120904819</t>
  </si>
  <si>
    <t>(13,5+7,6)*2*0,25</t>
  </si>
  <si>
    <t>(12,9+7,0)*2*0,25</t>
  </si>
  <si>
    <t>42</t>
  </si>
  <si>
    <t>417351116</t>
  </si>
  <si>
    <t>Bednění bočnic ztužujících pásů a věnců včetně vzpěr odstranění</t>
  </si>
  <si>
    <t>2068273504</t>
  </si>
  <si>
    <t>20,5</t>
  </si>
  <si>
    <t>43</t>
  </si>
  <si>
    <t>417361821</t>
  </si>
  <si>
    <t>Výztuž ztužujících pásů a věnců z betonářské oceli 10 505 (R) nebo BSt 500</t>
  </si>
  <si>
    <t>-2137682241</t>
  </si>
  <si>
    <t>0,3</t>
  </si>
  <si>
    <t>61</t>
  </si>
  <si>
    <t>Úprava povrchů vnitřních</t>
  </si>
  <si>
    <t>44</t>
  </si>
  <si>
    <t>612321141</t>
  </si>
  <si>
    <t>Omítka vápenocementová vnitřních ploch nanášená ručně dvouvrstvá, tloušťky jádrové omítky do 10 mm a tloušťky štuku do 3 mm štuková svislých konstrukcí stěn</t>
  </si>
  <si>
    <t>73767173</t>
  </si>
  <si>
    <t>(1,75+2,4)*2*3,3</t>
  </si>
  <si>
    <t>(2,55+2,4+1,8+0,6+1,55+1,85)*3,3</t>
  </si>
  <si>
    <t>(1,4+0,85)*25*3,3</t>
  </si>
  <si>
    <t>(4,4+4,23)*2*3,3</t>
  </si>
  <si>
    <t>(8,2+7,0)*2*3,3</t>
  </si>
  <si>
    <t>(1,2+1,2)*2*0,15*6</t>
  </si>
  <si>
    <t>-1,6*2,1*1</t>
  </si>
  <si>
    <t>(2,1+1,6+2,1)*0,15</t>
  </si>
  <si>
    <t>-1,0*2,1*2</t>
  </si>
  <si>
    <t>(2,1+1,0+2,1)*0,15*2</t>
  </si>
  <si>
    <t>-0,9*2,1*3*2</t>
  </si>
  <si>
    <t>(2,1+0,9+2,1)*0,15*3*2</t>
  </si>
  <si>
    <t>45</t>
  </si>
  <si>
    <t>619991021</t>
  </si>
  <si>
    <t>Zakrytí vnitřních ploch před znečištěním včetně pozdějšího odkrytí rámů oken a dveří, keramických soklů oblepením malířskou páskou</t>
  </si>
  <si>
    <t>-1632372980</t>
  </si>
  <si>
    <t>(1,2+1,2)*2*6</t>
  </si>
  <si>
    <t>2,0+1,6+2,0</t>
  </si>
  <si>
    <t>(2,0+0,9+2,0)*2</t>
  </si>
  <si>
    <t>(2,0+0,8+2,0)*2</t>
  </si>
  <si>
    <t>2,0+0,7+2,0</t>
  </si>
  <si>
    <t>62</t>
  </si>
  <si>
    <t>Úprava povrchů vnějších</t>
  </si>
  <si>
    <t>46</t>
  </si>
  <si>
    <t>622131121</t>
  </si>
  <si>
    <t>Podkladní a spojovací vrstva vnějších omítaných ploch penetrace akrylát-silikonová nanášená ručně stěn</t>
  </si>
  <si>
    <t>-1444507706</t>
  </si>
  <si>
    <t>160,0</t>
  </si>
  <si>
    <t>47</t>
  </si>
  <si>
    <t>622131301</t>
  </si>
  <si>
    <t>Podkladní a spojovací vrstva vnějších omítaných ploch cementový postřik nanášený strojně celoplošně stěn</t>
  </si>
  <si>
    <t>-258936559</t>
  </si>
  <si>
    <t>(13,5+7,6)*2*3,35</t>
  </si>
  <si>
    <t>(7,6*3,3)/2*2</t>
  </si>
  <si>
    <t>-1,6*2,0</t>
  </si>
  <si>
    <t>(2,0+1,6+2,0)*0,15</t>
  </si>
  <si>
    <t>48</t>
  </si>
  <si>
    <t>622142001</t>
  </si>
  <si>
    <t>Potažení vnějších ploch pletivem v ploše nebo pruzích, na plném podkladu sklovláknitým vtlačením do tmelu stěn</t>
  </si>
  <si>
    <t>-1045983240</t>
  </si>
  <si>
    <t>49</t>
  </si>
  <si>
    <t>622143003</t>
  </si>
  <si>
    <t>Montáž omítkových profilů plastových nebo pozinkovaných, upevněných vtlačením do podkladní vrstvy nebo přibitím rohových s tkaninou</t>
  </si>
  <si>
    <t>-1777971109</t>
  </si>
  <si>
    <t>6,0</t>
  </si>
  <si>
    <t>50</t>
  </si>
  <si>
    <t>590514800</t>
  </si>
  <si>
    <t>lišta rohová Al 10/10 cm s tkaninou bal. 2,5 m</t>
  </si>
  <si>
    <t>375044656</t>
  </si>
  <si>
    <t>6*1,05 'Přepočtené koeficientem množství</t>
  </si>
  <si>
    <t>51</t>
  </si>
  <si>
    <t>622143004</t>
  </si>
  <si>
    <t>Montáž omítkových profilů plastových nebo pozinkovaných, upevněných vtlačením do podkladní vrstvy nebo přibitím začišťovacích samolepících [APU lišty]</t>
  </si>
  <si>
    <t>-1931816943</t>
  </si>
  <si>
    <t>1,2*3*6</t>
  </si>
  <si>
    <t>52</t>
  </si>
  <si>
    <t>590514760</t>
  </si>
  <si>
    <t>profil okenní začišťovací se sklovláknitou armovací tkaninou 9 mm/2,4 m</t>
  </si>
  <si>
    <t>759120641</t>
  </si>
  <si>
    <t>21,6</t>
  </si>
  <si>
    <t>21,6*1,05 'Přepočtené koeficientem množství</t>
  </si>
  <si>
    <t>53</t>
  </si>
  <si>
    <t>622321121</t>
  </si>
  <si>
    <t>Omítka vápenocementová vnějších ploch nanášená ručně jednovrstvá, tloušťky do 15 mm hladká stěn</t>
  </si>
  <si>
    <t>1302169579</t>
  </si>
  <si>
    <t>54</t>
  </si>
  <si>
    <t>622531001</t>
  </si>
  <si>
    <t>Omítka tenkovrstvá silikonová vnějších ploch probarvená, včetně penetrace podkladu zrnitá, tloušťky 1,0 mm stěn</t>
  </si>
  <si>
    <t>1615856289</t>
  </si>
  <si>
    <t>55</t>
  </si>
  <si>
    <t>625681011</t>
  </si>
  <si>
    <t>Ochrana proti holubům hrotový systém jednořadý, účinná šíře 10 cm</t>
  </si>
  <si>
    <t>-410227692</t>
  </si>
  <si>
    <t>13,5*2</t>
  </si>
  <si>
    <t>56</t>
  </si>
  <si>
    <t>629991011</t>
  </si>
  <si>
    <t>Zakrytí vnějších ploch před znečištěním včetně pozdějšího odkrytí výplní otvorů a svislých ploch fólií přilepenou lepící páskou</t>
  </si>
  <si>
    <t>-1001185403</t>
  </si>
  <si>
    <t>1,2*1,2*6</t>
  </si>
  <si>
    <t>1,6*2,0</t>
  </si>
  <si>
    <t>63</t>
  </si>
  <si>
    <t>Podlahy a podlahové konstrukce</t>
  </si>
  <si>
    <t>57</t>
  </si>
  <si>
    <t>631311234</t>
  </si>
  <si>
    <t>Mazanina z betonu prostého se zvýšenými nároky na prostředí tl. přes 120 do 240 mm tř. C 25/30</t>
  </si>
  <si>
    <t>1175521203</t>
  </si>
  <si>
    <t>7,0*4,4*0,13</t>
  </si>
  <si>
    <t>-1,6*1,6*0,13</t>
  </si>
  <si>
    <t>-0,6*0,8*0,13*3</t>
  </si>
  <si>
    <t>-0,6*0,6*0,13*1</t>
  </si>
  <si>
    <t>-1,1*0,6*0,13</t>
  </si>
  <si>
    <t>64</t>
  </si>
  <si>
    <t>Osazování výplní otvorů</t>
  </si>
  <si>
    <t>58</t>
  </si>
  <si>
    <t>642942611</t>
  </si>
  <si>
    <t>Osazování zárubní nebo rámů kovových dveřních lisovaných nebo z úhelníků bez dveřních křídel, na montážní pěnu, plochy otvoru do 2,5 m2</t>
  </si>
  <si>
    <t>-1138624490</t>
  </si>
  <si>
    <t>59</t>
  </si>
  <si>
    <t>553311880</t>
  </si>
  <si>
    <t>zárubeň ocelová pro běžné zdění hranatý profil s drážko 95 700 L/P</t>
  </si>
  <si>
    <t>-1915180101</t>
  </si>
  <si>
    <t>60</t>
  </si>
  <si>
    <t>553311890</t>
  </si>
  <si>
    <t>zárubeň ocelová pro běžné zdění hranatý profil s drážko 95 800 L/P</t>
  </si>
  <si>
    <t>-846485377</t>
  </si>
  <si>
    <t>2,0</t>
  </si>
  <si>
    <t>Ostatní konstrukce a práce, bourání</t>
  </si>
  <si>
    <t>931991111</t>
  </si>
  <si>
    <t>Zřízení těsnění dilatační spáry pásem gumovým profilovým nebo z PVC ve dně</t>
  </si>
  <si>
    <t>-982029924</t>
  </si>
  <si>
    <t>dno-stěna,strop-stěna</t>
  </si>
  <si>
    <t>(13,5+7,9)*2*2</t>
  </si>
  <si>
    <t>dno-stěna</t>
  </si>
  <si>
    <t>6,8*2</t>
  </si>
  <si>
    <t>933901111</t>
  </si>
  <si>
    <t>Zkoušky objektů a vymývání provedení zkoušky vodotěsnosti betonové nádrže jakéhokoliv druhu a tvaru, o obsahu do 1000 m3</t>
  </si>
  <si>
    <t>-1034467957</t>
  </si>
  <si>
    <t>4,2*4,23*4,0</t>
  </si>
  <si>
    <t>2,18*1,5*4,0</t>
  </si>
  <si>
    <t>2,3*2,18*4,0</t>
  </si>
  <si>
    <t>2,2*3,2*4,0*2</t>
  </si>
  <si>
    <t>5,5*3,2*4,0*2</t>
  </si>
  <si>
    <t>933901311</t>
  </si>
  <si>
    <t>Zkoušky objektů a vymývání naplnění a vyprázdnění nádrže pro účely vymývací (proplachovací) o obsahu do 1000 m3</t>
  </si>
  <si>
    <t>-696523975</t>
  </si>
  <si>
    <t>301,32</t>
  </si>
  <si>
    <t>952903112</t>
  </si>
  <si>
    <t>Vyčištění objektů čistíren odpadních vod, nádrží, žlabů nebo kanálů světlé výšky prostoru do 3,5 m</t>
  </si>
  <si>
    <t>1769012764</t>
  </si>
  <si>
    <t>13,5*7,9*2</t>
  </si>
  <si>
    <t>65</t>
  </si>
  <si>
    <t>952903119</t>
  </si>
  <si>
    <t>Vyčištění objektů čistíren odpadních vod, nádrží, žlabů nebo kanálů Příplatek k ceně za vyčištění prostorů v přes 3,5 m</t>
  </si>
  <si>
    <t>-350707004</t>
  </si>
  <si>
    <t>13,5*7,9</t>
  </si>
  <si>
    <t>66</t>
  </si>
  <si>
    <t>953171021</t>
  </si>
  <si>
    <t>Osazování kovových předmětů poklopů litinových nebo ocelových včetně rámů, hmotnosti do 50 kg</t>
  </si>
  <si>
    <t>1171197320</t>
  </si>
  <si>
    <t>3+1</t>
  </si>
  <si>
    <t>67</t>
  </si>
  <si>
    <t>R-283-701</t>
  </si>
  <si>
    <t>Z/1-Poklop z kompozitu plný,tl. kompozitu 30 mm,oboustranný, 600x800 mm,s rámem uchycení pracnami z nerezi,vč.pantů a madla</t>
  </si>
  <si>
    <t>-1532027693</t>
  </si>
  <si>
    <t>68</t>
  </si>
  <si>
    <t>R-283-702</t>
  </si>
  <si>
    <t>Z/2-Poklop z kompozitu plný,tl. kompozitu 30 mm,oboustranný, 600x600 mm,s rámem uchycení pracnami z nerezi,vč.pantů a madla</t>
  </si>
  <si>
    <t>1306813315</t>
  </si>
  <si>
    <t>97</t>
  </si>
  <si>
    <t>Prorážení otvorů a ostatní bourací práce</t>
  </si>
  <si>
    <t>69</t>
  </si>
  <si>
    <t>997013501</t>
  </si>
  <si>
    <t>Odvoz suti a vybouraných hmot na skládku nebo meziskládku se složením, na vzdálenost do 1 km</t>
  </si>
  <si>
    <t>-165861097</t>
  </si>
  <si>
    <t>odpad ze stavby</t>
  </si>
  <si>
    <t>70</t>
  </si>
  <si>
    <t>997013509</t>
  </si>
  <si>
    <t>Odvoz suti a vybouraných hmot na skládku nebo meziskládku se složením, na vzdálenost Příplatek k ceně za každý další i započatý 1 km přes 1 km</t>
  </si>
  <si>
    <t>-357912100</t>
  </si>
  <si>
    <t>3,0*14</t>
  </si>
  <si>
    <t>71</t>
  </si>
  <si>
    <t>997013831</t>
  </si>
  <si>
    <t>Poplatek za uložení stavebního odpadu na skládce (skládkovné) směsného</t>
  </si>
  <si>
    <t>1990429436</t>
  </si>
  <si>
    <t>998</t>
  </si>
  <si>
    <t>Přesun hmot</t>
  </si>
  <si>
    <t>72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</si>
  <si>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</si>
  <si>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</si>
  <si>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-1337374039</t>
  </si>
  <si>
    <t>PSV</t>
  </si>
  <si>
    <t>Práce a dodávky PSV</t>
  </si>
  <si>
    <t>711</t>
  </si>
  <si>
    <t>Izolace proti vodě, vlhkosti a plynům</t>
  </si>
  <si>
    <t>73</t>
  </si>
  <si>
    <t>711111001</t>
  </si>
  <si>
    <t>Provedení izolace proti zemní vlhkosti natěradly a tmely za studena na ploše vodorovné V nátěrem penetračním</t>
  </si>
  <si>
    <t>-164885070</t>
  </si>
  <si>
    <t>S1</t>
  </si>
  <si>
    <t>7,6*5,0</t>
  </si>
  <si>
    <t>-1,6*1,6</t>
  </si>
  <si>
    <t>-0,6*0,8*3</t>
  </si>
  <si>
    <t>-0,6*0,6*1</t>
  </si>
  <si>
    <t>-1,1*0,6</t>
  </si>
  <si>
    <t>74</t>
  </si>
  <si>
    <t>111631500</t>
  </si>
  <si>
    <t>lak asfaltový penetrační (MJ t) bal 9 kg</t>
  </si>
  <si>
    <t>-1984926707</t>
  </si>
  <si>
    <t>32,98*0,0003 'Přepočtené koeficientem množství</t>
  </si>
  <si>
    <t>75</t>
  </si>
  <si>
    <t>711112051</t>
  </si>
  <si>
    <t>Provedení izolace proti zemní vlhkosti natěradly a tmely za studena na ploše svislé S dvojnásobným nátěrem tekutou elastickou hydroizolací</t>
  </si>
  <si>
    <t>-322157687</t>
  </si>
  <si>
    <t>0,5 m nad terénem,1 m pod terénem</t>
  </si>
  <si>
    <t>(13,5+7,6)*2*1,5</t>
  </si>
  <si>
    <t>76</t>
  </si>
  <si>
    <t>245510300</t>
  </si>
  <si>
    <t>nátěr hydroizolační - tekutá lepenka, bal. 6 kg</t>
  </si>
  <si>
    <t>kg</t>
  </si>
  <si>
    <t>1602656520</t>
  </si>
  <si>
    <t>63,3</t>
  </si>
  <si>
    <t>63,3*1,65 'Přepočtené koeficientem množství</t>
  </si>
  <si>
    <t>77</t>
  </si>
  <si>
    <t>711141559</t>
  </si>
  <si>
    <t>Provedení izolace proti zemní vlhkosti pásy přitavením NAIP na ploše vodorovné V</t>
  </si>
  <si>
    <t>-613949595</t>
  </si>
  <si>
    <t>78</t>
  </si>
  <si>
    <t>628321340</t>
  </si>
  <si>
    <t>pás těžký asfaltovaný V60 S40</t>
  </si>
  <si>
    <t>1938792197</t>
  </si>
  <si>
    <t>32,98</t>
  </si>
  <si>
    <t>32,98*1,15 'Přepočtené koeficientem množství</t>
  </si>
  <si>
    <t>79</t>
  </si>
  <si>
    <t>711491273</t>
  </si>
  <si>
    <t>Provedení izolace proti povrchové a podpovrchové tlakové vodě ostatní na ploše svislé S z textilií, vrstvy z nopové fólie</t>
  </si>
  <si>
    <t>1698559308</t>
  </si>
  <si>
    <t>(13,5+7,6)*2*1,0</t>
  </si>
  <si>
    <t>80</t>
  </si>
  <si>
    <t>283230420</t>
  </si>
  <si>
    <t>fólie multifunkční profilovaná (nopová)  0,5 x 20 m</t>
  </si>
  <si>
    <t>-1610865523</t>
  </si>
  <si>
    <t>42,2</t>
  </si>
  <si>
    <t>42,2*1,2 'Přepočtené koeficientem množství</t>
  </si>
  <si>
    <t>81</t>
  </si>
  <si>
    <t>998711102</t>
  </si>
  <si>
    <t>Přesun hmot pro izolace proti vodě, vlhkosti a plynům stanovený z hmotnosti přesunovaného materiálu vodorovná dopravní vzdálenost do 50 m v objektech výšky přes 6 do 12 m</t>
  </si>
  <si>
    <t>-908887503</t>
  </si>
  <si>
    <t>713</t>
  </si>
  <si>
    <t>Izolace tepelné</t>
  </si>
  <si>
    <t>82</t>
  </si>
  <si>
    <t>713111111</t>
  </si>
  <si>
    <t>Montáž tepelné izolace stropů rohožemi, pásy, dílci, deskami, bloky (izolační materiál ve specifikaci) vrchem bez překrytí lepenkou kladenými volně</t>
  </si>
  <si>
    <t>1224095795</t>
  </si>
  <si>
    <t>14,5*8,6*2</t>
  </si>
  <si>
    <t>83</t>
  </si>
  <si>
    <t>631508500</t>
  </si>
  <si>
    <t>pás tepelně izolační pro izolace trámových stropů, podhledů a nepochůz.půd 120 mm 6000x1200 mm</t>
  </si>
  <si>
    <t>-1249021947</t>
  </si>
  <si>
    <t>249,4</t>
  </si>
  <si>
    <t>249,4*1,02 'Přepočtené koeficientem množství</t>
  </si>
  <si>
    <t>84</t>
  </si>
  <si>
    <t>713121131</t>
  </si>
  <si>
    <t>Montáž tepelné izolace podlah parotěsnými reflexními pásy, tloušťka izolace do 5 mm</t>
  </si>
  <si>
    <t>820450217</t>
  </si>
  <si>
    <t>14,5*8,6</t>
  </si>
  <si>
    <t>85</t>
  </si>
  <si>
    <t>283553000</t>
  </si>
  <si>
    <t>pás podstřešní parotěsný tepelně izolační s reflexní Al vrstvou 25 x 0,97 m, tl. 4 mm</t>
  </si>
  <si>
    <t>1465644537</t>
  </si>
  <si>
    <t>124,7</t>
  </si>
  <si>
    <t>124,7*1,05 'Přepočtené koeficientem množství</t>
  </si>
  <si>
    <t>86</t>
  </si>
  <si>
    <t>713191133</t>
  </si>
  <si>
    <t>Montáž tepelné izolace stavebních konstrukcí - doplňky a konstrukční součásti podlah, stropů vrchem nebo střech překrytím fólií položenou volně s přelepením spojů</t>
  </si>
  <si>
    <t>-2137759530</t>
  </si>
  <si>
    <t>87</t>
  </si>
  <si>
    <t>283233140</t>
  </si>
  <si>
    <t>fólie PE kluzná, tl. 0,2 mm, 2 x 50 m, 100 m2/role</t>
  </si>
  <si>
    <t>1723668404</t>
  </si>
  <si>
    <t>124,7*1,1 'Přepočtené koeficientem množství</t>
  </si>
  <si>
    <t>88</t>
  </si>
  <si>
    <t>998713102</t>
  </si>
  <si>
    <t>Přesun hmot pro izolace tepelné stanovený z hmotnosti přesunovaného materiálu vodorovná dopravní vzdálenost do 50 m v objektech výšky přes 6 m do 12 m</t>
  </si>
  <si>
    <t>-2029282390</t>
  </si>
  <si>
    <t>721</t>
  </si>
  <si>
    <t>Zdravotechnika - vnitřní kanalizace</t>
  </si>
  <si>
    <t>89</t>
  </si>
  <si>
    <t>721174005</t>
  </si>
  <si>
    <t>Potrubí z plastových trub polypropylenové [HT systém] svodné (ležaté) DN 100</t>
  </si>
  <si>
    <t>1281852454</t>
  </si>
  <si>
    <t>90</t>
  </si>
  <si>
    <t>721174042</t>
  </si>
  <si>
    <t>Potrubí z plastových trub polypropylenové [HT systém] připojovací DN 40</t>
  </si>
  <si>
    <t>1603047282</t>
  </si>
  <si>
    <t>91</t>
  </si>
  <si>
    <t>721174043</t>
  </si>
  <si>
    <t>Potrubí z plastových trub polypropylenové [HT systém] připojovací DN 50</t>
  </si>
  <si>
    <t>-636812675</t>
  </si>
  <si>
    <t>větrací</t>
  </si>
  <si>
    <t>4,5</t>
  </si>
  <si>
    <t>92</t>
  </si>
  <si>
    <t>286156010</t>
  </si>
  <si>
    <t>čistící tvarovka HTRE, DN 50</t>
  </si>
  <si>
    <t>559429887</t>
  </si>
  <si>
    <t>93</t>
  </si>
  <si>
    <t>286156100</t>
  </si>
  <si>
    <t>koleno HTB, úhel 45°, DN 50</t>
  </si>
  <si>
    <t>1709208852</t>
  </si>
  <si>
    <t>94</t>
  </si>
  <si>
    <t>286156120</t>
  </si>
  <si>
    <t>koleno HTB, úhel 45°, DN 110</t>
  </si>
  <si>
    <t>1727852518</t>
  </si>
  <si>
    <t>95</t>
  </si>
  <si>
    <t>286156160</t>
  </si>
  <si>
    <t>koleno HTB, úhel 87°, DN 40</t>
  </si>
  <si>
    <t>-1784678507</t>
  </si>
  <si>
    <t>96</t>
  </si>
  <si>
    <t>286156170</t>
  </si>
  <si>
    <t>koleno HTB, úhel 87°, DN 50</t>
  </si>
  <si>
    <t>264249543</t>
  </si>
  <si>
    <t>286156190</t>
  </si>
  <si>
    <t>koleno HTB, úhel 87°, DN 110</t>
  </si>
  <si>
    <t>74579717</t>
  </si>
  <si>
    <t>98</t>
  </si>
  <si>
    <t>286156880</t>
  </si>
  <si>
    <t>koleno HTB, úhel 67°, DN 110</t>
  </si>
  <si>
    <t>1523265418</t>
  </si>
  <si>
    <t>99</t>
  </si>
  <si>
    <t>286155520</t>
  </si>
  <si>
    <t>odbočka HTEA, úhel 45°, DN 110/50</t>
  </si>
  <si>
    <t>1909781791</t>
  </si>
  <si>
    <t>286156250</t>
  </si>
  <si>
    <t>odbočka HTEA, úhel 45°, DN 110/110</t>
  </si>
  <si>
    <t>-1353281762</t>
  </si>
  <si>
    <t>101</t>
  </si>
  <si>
    <t>286156350</t>
  </si>
  <si>
    <t>redukce nesouosá HTR, DN 50/40</t>
  </si>
  <si>
    <t>922075558</t>
  </si>
  <si>
    <t>102</t>
  </si>
  <si>
    <t>286R-156.1</t>
  </si>
  <si>
    <t>redukce nesouosá HTR, DN 110/50</t>
  </si>
  <si>
    <t>-1124652484</t>
  </si>
  <si>
    <t>103</t>
  </si>
  <si>
    <t>R-721-273.1</t>
  </si>
  <si>
    <t>Hlavice přisávací pro HT DN 50</t>
  </si>
  <si>
    <t>-679330711</t>
  </si>
  <si>
    <t>104</t>
  </si>
  <si>
    <t>721290111</t>
  </si>
  <si>
    <t>Zkouška těsnosti kanalizace v objektech vodou do DN 125</t>
  </si>
  <si>
    <t>-2041502399</t>
  </si>
  <si>
    <t>2,0+2,0+4,5</t>
  </si>
  <si>
    <t>105</t>
  </si>
  <si>
    <t>998721102</t>
  </si>
  <si>
    <t>Přesun hmot pro vnitřní kanalizace stanovený z hmotnosti přesunovaného materiálu vodorovná dopravní vzdálenost do 50 m v objektech výšky přes 6 do 12 m</t>
  </si>
  <si>
    <t>1879311879</t>
  </si>
  <si>
    <t>722</t>
  </si>
  <si>
    <t>Zdravotechnika - vnitřní vodovod</t>
  </si>
  <si>
    <t>106</t>
  </si>
  <si>
    <t>722174023</t>
  </si>
  <si>
    <t>Potrubí z plastových trubek z polypropylenu (PPR) svařovaných polyfuzně PN 20 (SDR 6) D 25 x 4,2</t>
  </si>
  <si>
    <t>-1012914567</t>
  </si>
  <si>
    <t>15,0</t>
  </si>
  <si>
    <t>107</t>
  </si>
  <si>
    <t>722181212</t>
  </si>
  <si>
    <t>Ochrana potrubí tepelně izolačními trubicemi z pěnového polyetylenu PE přilepenými v příčných a podélných spojích, tloušťky izolace do 6 mm, vnitřního průměru izolace DN přes 22 do 32 mm</t>
  </si>
  <si>
    <t>87970624</t>
  </si>
  <si>
    <t>4,0</t>
  </si>
  <si>
    <t>108</t>
  </si>
  <si>
    <t>722240123</t>
  </si>
  <si>
    <t>Armatury z plastických hmot kohouty (PPR) kulové DN 25</t>
  </si>
  <si>
    <t>2134061433</t>
  </si>
  <si>
    <t>109</t>
  </si>
  <si>
    <t>R-722-201</t>
  </si>
  <si>
    <t>Rohový ventil s filtrem pro připojení umyvadlové baterie 1/2 x 3/8"</t>
  </si>
  <si>
    <t>-1158461693</t>
  </si>
  <si>
    <t>110</t>
  </si>
  <si>
    <t>R-722-202</t>
  </si>
  <si>
    <t>Zahradní ventil s pákovým kohoutem 3/4", mat.pozink</t>
  </si>
  <si>
    <t>1415730364</t>
  </si>
  <si>
    <t>111</t>
  </si>
  <si>
    <t>R-722-203</t>
  </si>
  <si>
    <t xml:space="preserve">PE (PP-S) spojka,přechod vnější kovový závit na PE potrubí pro PE potrubí DN 50 (d 63) s vnějším závitem 2" </t>
  </si>
  <si>
    <t>1859586001</t>
  </si>
  <si>
    <t>112</t>
  </si>
  <si>
    <t>R-722-204</t>
  </si>
  <si>
    <t xml:space="preserve">PPR přechodka kovový závit vnitřní d 63/ 2" </t>
  </si>
  <si>
    <t>-1948364093</t>
  </si>
  <si>
    <t>113</t>
  </si>
  <si>
    <t>R-722-205</t>
  </si>
  <si>
    <t xml:space="preserve">PPR redukce závit vnější d 63/vnitřní d 25" </t>
  </si>
  <si>
    <t>-1159312306</t>
  </si>
  <si>
    <t>114</t>
  </si>
  <si>
    <t>R-722-206</t>
  </si>
  <si>
    <t xml:space="preserve">PPR T-kus jednoznačný d 25" </t>
  </si>
  <si>
    <t>-917868411</t>
  </si>
  <si>
    <t>115</t>
  </si>
  <si>
    <t>R-722-207</t>
  </si>
  <si>
    <t xml:space="preserve">PPR koleno 90st. d 25 </t>
  </si>
  <si>
    <t>-537385280</t>
  </si>
  <si>
    <t>116</t>
  </si>
  <si>
    <t>R-722-208</t>
  </si>
  <si>
    <t xml:space="preserve">PPR nástěnné koleno 90st. s vnitřním kovovým závitem d 25 / 1/2" </t>
  </si>
  <si>
    <t>876949200</t>
  </si>
  <si>
    <t>117</t>
  </si>
  <si>
    <t>R-722-209</t>
  </si>
  <si>
    <t xml:space="preserve">PPR průchozí nástěnka koleno 90st. s vnitřním kovovým závitem d 25 / 1/2" </t>
  </si>
  <si>
    <t>28801116</t>
  </si>
  <si>
    <t>118</t>
  </si>
  <si>
    <t>722290226</t>
  </si>
  <si>
    <t>Zkoušky, proplach a desinfekce vodovodního potrubí zkoušky těsnosti vodovodního potrubí závitového do DN 50</t>
  </si>
  <si>
    <t>-144026571</t>
  </si>
  <si>
    <t>119</t>
  </si>
  <si>
    <t>722290234</t>
  </si>
  <si>
    <t>Zkoušky, proplach a desinfekce vodovodního potrubí proplach a desinfekce vodovodního potrubí do DN 80</t>
  </si>
  <si>
    <t>-1792020371</t>
  </si>
  <si>
    <t>120</t>
  </si>
  <si>
    <t>998722102</t>
  </si>
  <si>
    <t>Přesun hmot pro vnitřní vodovod stanovený z hmotnosti přesunovaného materiálu vodorovná dopravní vzdálenost do 50 m v objektech výšky přes 6 do 12 m</t>
  </si>
  <si>
    <t>-1539407287</t>
  </si>
  <si>
    <t>725</t>
  </si>
  <si>
    <t>Zdravotechnika - zařizovací předměty</t>
  </si>
  <si>
    <t>121</t>
  </si>
  <si>
    <t>725112183</t>
  </si>
  <si>
    <t>Zařízení záchodů kombi klozety s úspornou armaturou odpad šikmý 76 st.</t>
  </si>
  <si>
    <t>soubor</t>
  </si>
  <si>
    <t>1409646378</t>
  </si>
  <si>
    <t>122</t>
  </si>
  <si>
    <t>725211603</t>
  </si>
  <si>
    <t>Umyvadla keramická bez výtokových armatur se zápachovou uzávěrkou připevněná na stěnu šrouby bílá bez sloupu nebo krytu na sifon 600 mm</t>
  </si>
  <si>
    <t>-1154024315</t>
  </si>
  <si>
    <t>123</t>
  </si>
  <si>
    <t>725822631</t>
  </si>
  <si>
    <t>Baterie umyvadlové stojánkové klasické bez výpusti s otáčivým ústím 150 mm</t>
  </si>
  <si>
    <t>-443097916</t>
  </si>
  <si>
    <t>124</t>
  </si>
  <si>
    <t>725861102</t>
  </si>
  <si>
    <t>Zápachové uzávěrky zařizovacích předmětů pro umyvadla DN 40 [HL 132/40]</t>
  </si>
  <si>
    <t>-103072280</t>
  </si>
  <si>
    <t>125</t>
  </si>
  <si>
    <t>998725102</t>
  </si>
  <si>
    <t>Přesun hmot pro zařizovací předměty stanovený z hmotnosti přesunovaného materiálu vodorovná dopravní vzdálenost do 50 m v objektech výšky přes 6 do 12 m</t>
  </si>
  <si>
    <t>-1648157685</t>
  </si>
  <si>
    <t>751</t>
  </si>
  <si>
    <t>Vzduchotechnika</t>
  </si>
  <si>
    <t>126</t>
  </si>
  <si>
    <t>751122011</t>
  </si>
  <si>
    <t>Montáž ventilátoru radiálního nízkotlakého nástěnného základního, průměru do 100 mm</t>
  </si>
  <si>
    <t>1839390692</t>
  </si>
  <si>
    <t>127</t>
  </si>
  <si>
    <t>R-429-101</t>
  </si>
  <si>
    <t>Radiální nástěnný ventilátor ,výkon 60 m3/h/80  Pa ,zadní nebo boční vývod</t>
  </si>
  <si>
    <t>423520675</t>
  </si>
  <si>
    <t>128</t>
  </si>
  <si>
    <t>751398022</t>
  </si>
  <si>
    <t>Montáž ostatních zařízení větrací mřížky stěnové, průřezu přes 0,04 do 0,100 m2</t>
  </si>
  <si>
    <t>-1628895306</t>
  </si>
  <si>
    <t>8+1</t>
  </si>
  <si>
    <t>129</t>
  </si>
  <si>
    <t>429R-730.1</t>
  </si>
  <si>
    <t>mřížka stěnová větrací velikost 400x200 z nerezi</t>
  </si>
  <si>
    <t>-1867163014</t>
  </si>
  <si>
    <t>8,0</t>
  </si>
  <si>
    <t>130</t>
  </si>
  <si>
    <t>429R-730.3</t>
  </si>
  <si>
    <t>mřížka stěnová  velikost 400x200 z nerezi</t>
  </si>
  <si>
    <t>2136774086</t>
  </si>
  <si>
    <t>131</t>
  </si>
  <si>
    <t>429R-730.2</t>
  </si>
  <si>
    <t>mřížka stěnová větrací s žaluzií velikost 400x200 z nerezi</t>
  </si>
  <si>
    <t>571205364</t>
  </si>
  <si>
    <t>132</t>
  </si>
  <si>
    <t>751510044</t>
  </si>
  <si>
    <t>Vzduchotechnické potrubí z pozinkovaného plechu kruhové, trouba spirálně vinutá bez příruby, průměru přes 300 do 400 mm</t>
  </si>
  <si>
    <t>913566156</t>
  </si>
  <si>
    <t>11,0</t>
  </si>
  <si>
    <t>762</t>
  </si>
  <si>
    <t>Konstrukce tesařské</t>
  </si>
  <si>
    <t>133</t>
  </si>
  <si>
    <t>762342214</t>
  </si>
  <si>
    <t>Bednění a laťování montáž laťování střech jednoduchých sklonu do 60 st. při osové vzdálenosti latí přes 150 do 360 mm</t>
  </si>
  <si>
    <t>-502104373</t>
  </si>
  <si>
    <t>latě a kontralatě</t>
  </si>
  <si>
    <t>14,5*5,5*2*2</t>
  </si>
  <si>
    <t>134</t>
  </si>
  <si>
    <t>605R-141.1</t>
  </si>
  <si>
    <t>řezivo jehličnaté lať jakost I 10 - 25 cm2,vč.impregnace</t>
  </si>
  <si>
    <t>934675900</t>
  </si>
  <si>
    <t>0,05*0,05*320,0*1,1</t>
  </si>
  <si>
    <t>135</t>
  </si>
  <si>
    <t>998762102</t>
  </si>
  <si>
    <t>Přesun hmot pro konstrukce tesařské stanovený z hmotnosti přesunovaného materiálu vodorovná dopravní vzdálenost do 50 m v objektech výšky přes 6 do 12 m</t>
  </si>
  <si>
    <t>1698050391</t>
  </si>
  <si>
    <t>763</t>
  </si>
  <si>
    <t>Konstrukce suché výstavby</t>
  </si>
  <si>
    <t>136</t>
  </si>
  <si>
    <t>763732113</t>
  </si>
  <si>
    <t>Montáž střešní konstrukce do 10 m výšky římsy opláštění střechy, štítů, říms, dýmníků a světlíkových obrub z vazníků příhradových, konstrukční délky do 9,0 m</t>
  </si>
  <si>
    <t>1926627692</t>
  </si>
  <si>
    <t>8,6*14</t>
  </si>
  <si>
    <t>137</t>
  </si>
  <si>
    <t>R605-401</t>
  </si>
  <si>
    <t>Příhradový vazník dl.8600 mm,výšky 3131 mm z řeziva 70/120 C 24,vč.impregnace a kotevních prvků</t>
  </si>
  <si>
    <t>-1689192469</t>
  </si>
  <si>
    <t>14,0</t>
  </si>
  <si>
    <t>138</t>
  </si>
  <si>
    <t>998763101</t>
  </si>
  <si>
    <t>Přesun hmot pro dřevostavby stanovený z hmotnosti přesunovaného materiálu vodorovná dopravní vzdálenost do 50 m v objektech výšky přes 6 do 12 m</t>
  </si>
  <si>
    <t>1967860029</t>
  </si>
  <si>
    <t>764</t>
  </si>
  <si>
    <t>Konstrukce klempířské</t>
  </si>
  <si>
    <t>139</t>
  </si>
  <si>
    <t>764241405</t>
  </si>
  <si>
    <t>Oplechování střešních prvků z titanzinkového předzvětralého plechu hřebene větraného, včetně větrací mřížky rš 400 mm</t>
  </si>
  <si>
    <t>610929746</t>
  </si>
  <si>
    <t>14,5</t>
  </si>
  <si>
    <t>140</t>
  </si>
  <si>
    <t>764242404</t>
  </si>
  <si>
    <t>Oplechování střešních prvků z titanzinkového předzvětralého plechu štítu závětrnou lištou rš 330 mm</t>
  </si>
  <si>
    <t>-1432446601</t>
  </si>
  <si>
    <t>10,6*2</t>
  </si>
  <si>
    <t>141</t>
  </si>
  <si>
    <t>764242434</t>
  </si>
  <si>
    <t>Oplechování střešních prvků z titanzinkového předzvětralého plechu okapu okapovým plechem střechy rovné rš 330 mm</t>
  </si>
  <si>
    <t>1949693100</t>
  </si>
  <si>
    <t>14,5*2</t>
  </si>
  <si>
    <t>142</t>
  </si>
  <si>
    <t>764243455</t>
  </si>
  <si>
    <t>Oplechování střešních prvků z titanzinkového předzvětralého plechu sněhový zachytávač průbežný jednotrubkový</t>
  </si>
  <si>
    <t>1696165691</t>
  </si>
  <si>
    <t>143</t>
  </si>
  <si>
    <t>764246403</t>
  </si>
  <si>
    <t>Oplechování parapetů z titanzinkového předzvětralého plechu rovných mechanicky kotvené, bez rohů rš 250 mm</t>
  </si>
  <si>
    <t>1155715359</t>
  </si>
  <si>
    <t>1,25*6</t>
  </si>
  <si>
    <t>0,45*1</t>
  </si>
  <si>
    <t>144</t>
  </si>
  <si>
    <t>764246465</t>
  </si>
  <si>
    <t>Oplechování parapetů z titanzinkového předzvětralého plechu rovných celoplošně lepené, bez rohů Příplatek k cenám za zvýšenou pracnost při provedení rohu nebo koutu do rš 400 mm</t>
  </si>
  <si>
    <t>323154206</t>
  </si>
  <si>
    <t>7*2</t>
  </si>
  <si>
    <t>145</t>
  </si>
  <si>
    <t>764306142</t>
  </si>
  <si>
    <t>Montáž ventilační turbíny na střeše s krytinou skládanou mimo prejzovou nebo z plechu</t>
  </si>
  <si>
    <t>1773415555</t>
  </si>
  <si>
    <t>146</t>
  </si>
  <si>
    <t>553810100</t>
  </si>
  <si>
    <t>turbína ventilační hliníková kompletní hlavice, stavitelný krk a základna, průměr 356 mm</t>
  </si>
  <si>
    <t>-2043560558</t>
  </si>
  <si>
    <t>147</t>
  </si>
  <si>
    <t>764346425</t>
  </si>
  <si>
    <t>Lemování ventilačních nástavců z titanzinkového předzvětralého plechu výšky do 1000 mm, se stříškou střech s krytinou skládanou mimo prejzovou nebo z plechu, průměru přes 200 do 300 mm</t>
  </si>
  <si>
    <t>-451842621</t>
  </si>
  <si>
    <t>148</t>
  </si>
  <si>
    <t>764541405</t>
  </si>
  <si>
    <t>Žlab podokapní z titanzinkového předzvětralého plechu včetně háků a čel půlkruhový rš 330 mm</t>
  </si>
  <si>
    <t>-1191869621</t>
  </si>
  <si>
    <t>28,5</t>
  </si>
  <si>
    <t>149</t>
  </si>
  <si>
    <t>764541447</t>
  </si>
  <si>
    <t>Žlab podokapní z titanzinkového předzvětralého plechu včetně háků a čel kotlík oválný (trychtýřový), rš žlabu/průměr svodu 330/120 mm</t>
  </si>
  <si>
    <t>18354426</t>
  </si>
  <si>
    <t>150</t>
  </si>
  <si>
    <t>764548424</t>
  </si>
  <si>
    <t>Svod z titanzinkového předzvětralého plechu včetně objímek, kolen a odskoků kruhový, průměru 120 mm</t>
  </si>
  <si>
    <t>-755218588</t>
  </si>
  <si>
    <t>7,0</t>
  </si>
  <si>
    <t>151</t>
  </si>
  <si>
    <t>998764102</t>
  </si>
  <si>
    <t>Přesun hmot pro konstrukce klempířské stanovený z hmotnosti přesunovaného materiálu vodorovná dopravní vzdálenost do 50 m v objektech výšky přes 6 do 12 m</t>
  </si>
  <si>
    <t>2131581993</t>
  </si>
  <si>
    <t>765</t>
  </si>
  <si>
    <t>Krytina skládaná</t>
  </si>
  <si>
    <t>152</t>
  </si>
  <si>
    <t>765121012</t>
  </si>
  <si>
    <t>Montáž krytiny betonové sklonu do 30 st. drážkové na sucho, počet kusů přes 7,5 do 8 ks/m2</t>
  </si>
  <si>
    <t>-1832582474</t>
  </si>
  <si>
    <t>14,5*5,5*2</t>
  </si>
  <si>
    <t>153</t>
  </si>
  <si>
    <t>592R-444.4</t>
  </si>
  <si>
    <t>taška betonová  vč.systémových tvarovek (hřebenáče,větrací ,prostupové atd.) a povrchové úpravy</t>
  </si>
  <si>
    <t>1914700609</t>
  </si>
  <si>
    <t>159,5*1,05</t>
  </si>
  <si>
    <t>154</t>
  </si>
  <si>
    <t>765191021</t>
  </si>
  <si>
    <t>Montáž pojistné hydroizolační fólie kladené ve sklonu přes 20 st. s lepenými přesahy na krokve</t>
  </si>
  <si>
    <t>955787603</t>
  </si>
  <si>
    <t>155</t>
  </si>
  <si>
    <t>Pol.</t>
  </si>
  <si>
    <t>Označení podle technol. schema</t>
  </si>
  <si>
    <t>Jednotková cena s montáží</t>
  </si>
  <si>
    <t>STROJNĚ TECHNOLOGICKÁ ČÁST</t>
  </si>
  <si>
    <t>PS 01.1.01</t>
  </si>
  <si>
    <t>Mechanické čištění</t>
  </si>
  <si>
    <t>Hradítko B = 400 mm, Vd = 400 mm - provedení nerez AISI 304</t>
  </si>
  <si>
    <t>ks</t>
  </si>
  <si>
    <t>M2</t>
  </si>
  <si>
    <t>Strojně stírané česle s integrovaným lisem B = 400 mm, H = 650 mm, průliny 8 mm, sklon 70° pohon elmotorem 0,37 kW, 400 V, 50 Hz, umístění uvnitř budovy - provedení nerez</t>
  </si>
  <si>
    <t>Ručně stírané česle, průliny 6 mm, umístněné v česlicovém žlabu o šířce B = 400 mm, H = 400 mm, rám - vyjímatelný, Vyhrnovací žlab je zapuštěný do otvorů ve stěnách kanálu - provedení nerez, včetně hrabla.</t>
  </si>
  <si>
    <t>Strojní vybavení vertikálního lapáku písku LPV 800 sestávající z: příkokového potubí DN 150 s uklidňovacím válcem DN 400 o celkové délce 1800 mm s mamutovým čerpadlem DN 80 (P = 3 000 mm, H = 1 200 mm)  včetně kotevního materiálu, provedení nerez AISI 304</t>
  </si>
  <si>
    <t>Nožové šoupátko DN 80, pN 10</t>
  </si>
  <si>
    <t>4.2.</t>
  </si>
  <si>
    <t>Plášť lapáku písku z plechu min. s = 2 mm, D = 800 mm (délka této části 3750 mm), D1 = 1600 mm (délka této části 750 mm), hloubka vody P = 3 750 mm - materiál nerez AISI 304</t>
  </si>
  <si>
    <t>4.3.</t>
  </si>
  <si>
    <t>Zakrytí lapáku písku D1 = 1 600 mm kompozitním pororoštem včetně kotvení a prostupů pro strojní vybavení.</t>
  </si>
  <si>
    <t>Plastová popelnice na shrabky 70l</t>
  </si>
  <si>
    <t>Kontejner na písek 1000x1000 - 1000 mm s odvodněním - provedení nerez AISI 304</t>
  </si>
  <si>
    <t>M1</t>
  </si>
  <si>
    <r>
      <t>Kalové čerpadlo do svozové jímky - litinové čerpadlo s nerezovým pláštěm, mělnící zařízení, dvojitá ucpávka, motorový spínač, průchodnost 25 mm. Průtok 1 až 27,6 m</t>
    </r>
    <r>
      <rPr>
        <sz val="12"/>
        <rFont val="Arial"/>
        <family val="2"/>
        <charset val="238"/>
      </rPr>
      <t>³</t>
    </r>
    <r>
      <rPr>
        <sz val="12"/>
        <rFont val="Times New Roman"/>
        <family val="1"/>
        <charset val="238"/>
      </rPr>
      <t>/hod., dopravní výška 7 až 1 m 0,75 kW</t>
    </r>
  </si>
  <si>
    <t>Rozdělovací objekt 1000x600 - 950 mm - provedení nerez AISI 304 včetně kotvení</t>
  </si>
  <si>
    <t>Dávkovací  membránové čerpadlo čerpadlo pro trvalý provoz pro dávkování chemikálií,  Q = 1,1 l/h  o příkonu 15,2 W, 240 V, 50 Hz.</t>
  </si>
  <si>
    <t>9.1.</t>
  </si>
  <si>
    <t>Zásobník chemikálie 100 l PE bílý</t>
  </si>
  <si>
    <t>9.2.</t>
  </si>
  <si>
    <t>Záchytná vana 100 l PE bílý</t>
  </si>
  <si>
    <t>9.3.</t>
  </si>
  <si>
    <t>Sací sestava 6 x 4 PP s plovákovým spínačem min. hladiny.</t>
  </si>
  <si>
    <t>9.4.</t>
  </si>
  <si>
    <t>Multifunkční ventil, pojišťovací tlak 10 bar</t>
  </si>
  <si>
    <t>kpl</t>
  </si>
  <si>
    <t>9.5.</t>
  </si>
  <si>
    <t>Vstřikovací ventil 0,5 bar</t>
  </si>
  <si>
    <t>9.6.</t>
  </si>
  <si>
    <t>Hadice 6 x 4 PE</t>
  </si>
  <si>
    <t>9.7.</t>
  </si>
  <si>
    <t>Univerzální řídící kabel 2 m</t>
  </si>
  <si>
    <t>1.1</t>
  </si>
  <si>
    <t>Nátok na česle DN = 150 mm, Tr 154x2 - provedení nerez AISI 304</t>
  </si>
  <si>
    <t>10.1.</t>
  </si>
  <si>
    <t>Řetězové těsnění pro trubku DN 150, materíál guma a nerez včetně vyvrtání otvoru do betonu.</t>
  </si>
  <si>
    <t>1.1a</t>
  </si>
  <si>
    <t>Výtlak ze svozové jímky sestávající z:</t>
  </si>
  <si>
    <t>volné</t>
  </si>
  <si>
    <t>11.1.</t>
  </si>
  <si>
    <t>Nožové šoupátko DN 80, PN 10</t>
  </si>
  <si>
    <t>11.2.</t>
  </si>
  <si>
    <t>Trubka DN 80 (84x2) nerez AISI 304</t>
  </si>
  <si>
    <t>11.3.</t>
  </si>
  <si>
    <t>Trubkový oblouk DN 80  (84x2) nerez AISI 304</t>
  </si>
  <si>
    <t>11.4.</t>
  </si>
  <si>
    <t>Řetězové těsnění pro trubku DN 80, materíál guma a nerez včetně vyvrtání otvoru do betonu.</t>
  </si>
  <si>
    <t>11.5.</t>
  </si>
  <si>
    <t>Přechod ke kalovému čerpadlu ve svozové jímce</t>
  </si>
  <si>
    <t>11.6.</t>
  </si>
  <si>
    <t>Spojovací a kotevní materiál</t>
  </si>
  <si>
    <t>1.3</t>
  </si>
  <si>
    <t>Nátok na lapák písku včetně tvarových sestávající z:</t>
  </si>
  <si>
    <t>Trubka DN 150 (154x2) nerez AISI 304</t>
  </si>
  <si>
    <t>12.1.</t>
  </si>
  <si>
    <t>1.4</t>
  </si>
  <si>
    <t>Nátok do rozdělovacího objektu sestávající z:</t>
  </si>
  <si>
    <t>13.1.</t>
  </si>
  <si>
    <t>13.2.</t>
  </si>
  <si>
    <t>Trubkový oblouk DN 150 (154x2) nerez AISI 304</t>
  </si>
  <si>
    <t>13.3.</t>
  </si>
  <si>
    <t>1.5</t>
  </si>
  <si>
    <t>Nátok do denitrifikace sestávající z:</t>
  </si>
  <si>
    <t>14.1.</t>
  </si>
  <si>
    <t>Nožové šoupátko DN 150, PN 10</t>
  </si>
  <si>
    <t>14.2.</t>
  </si>
  <si>
    <t>14.3.</t>
  </si>
  <si>
    <t>14.4.</t>
  </si>
  <si>
    <t>Příruba DN 150 PN 10, nerez AISI 304</t>
  </si>
  <si>
    <t>14.5.</t>
  </si>
  <si>
    <t>Řetězové těsnění pro trubku DN 150, materíál guma a nerez vyvrtání otvoru do betonu.</t>
  </si>
  <si>
    <t>sady</t>
  </si>
  <si>
    <t>14.6.</t>
  </si>
  <si>
    <t>Spojovací materiál a kotevní materiál</t>
  </si>
  <si>
    <t>1.7</t>
  </si>
  <si>
    <t>Potrubí pro výtlak z  lapáku písku včetně armatur, uložení a tvarových kusů sestávající z:</t>
  </si>
  <si>
    <t>15.1.</t>
  </si>
  <si>
    <r>
      <t xml:space="preserve">Nožové šoupátko </t>
    </r>
    <r>
      <rPr>
        <sz val="12"/>
        <rFont val="Times New Roman"/>
        <family val="1"/>
        <charset val="238"/>
      </rPr>
      <t>DN 80</t>
    </r>
    <r>
      <rPr>
        <sz val="12"/>
        <color indexed="8"/>
        <rFont val="Times New Roman"/>
        <family val="1"/>
        <charset val="238"/>
      </rPr>
      <t>, PN 10</t>
    </r>
  </si>
  <si>
    <t>15.2.</t>
  </si>
  <si>
    <t>15.3.</t>
  </si>
  <si>
    <t>15.4.</t>
  </si>
  <si>
    <t>Příruba DN 80, PN 10, nerez</t>
  </si>
  <si>
    <t>15.5.</t>
  </si>
  <si>
    <t>1.8</t>
  </si>
  <si>
    <t>Potrubí pro odsazenou vodu z kontejneru na písek sestávající z:</t>
  </si>
  <si>
    <t>16.1.</t>
  </si>
  <si>
    <t>Trubka DN 50 (54x2) nerez AISI 304</t>
  </si>
  <si>
    <t>16.2.</t>
  </si>
  <si>
    <t>Trubkový oblouk DN 50 (54x2) nerez AISI 304</t>
  </si>
  <si>
    <t>16.3.</t>
  </si>
  <si>
    <t>Spojovací  a kotevní materiál</t>
  </si>
  <si>
    <t>1.6.</t>
  </si>
  <si>
    <t>Havarijní obtok sestávající z:</t>
  </si>
  <si>
    <t>17.1.</t>
  </si>
  <si>
    <t>17.2.</t>
  </si>
  <si>
    <t>17.3.</t>
  </si>
  <si>
    <t>17.4.</t>
  </si>
  <si>
    <t>Řetězové těsnění pro trubku DN 150, materíál guma a nerez, vyvrtání otvoru do betonu.</t>
  </si>
  <si>
    <t>17.5.</t>
  </si>
  <si>
    <t>7.1</t>
  </si>
  <si>
    <t>Výtlak dávkovacího čerpadla koagulantu DN = 5 mm, Tr 6x1 - provedení plast</t>
  </si>
  <si>
    <t>18.1.</t>
  </si>
  <si>
    <t>Trubka DN 5 (6x1) mat. PE</t>
  </si>
  <si>
    <t>18.2.</t>
  </si>
  <si>
    <t>19.</t>
  </si>
  <si>
    <t>volná položka</t>
  </si>
  <si>
    <t>PS 01.1.02</t>
  </si>
  <si>
    <t>Biologické čištění</t>
  </si>
  <si>
    <t>M8,9</t>
  </si>
  <si>
    <t xml:space="preserve">Ponorné vrtulové míchadlo denitrifikace, míchaný objem 3200x2200 - výška hladiny 3500 mm, motor 3x400V, 50Hz, P = 1,25 kW, 3,2 A,  1400 ot/min, termistory, vlhkostní sonda průsaku ucpávkou, IP 68, garantovaná dnová rychlost 30cm/s, průměr vrtule 225 mm, 2 lopatky, hmotnost míchadla  cca 35kg, držák pro tyč 60x60 mm - šedá litina, termistorové relé, vyhodnocovací relé vlhkostní ucpávky, včetně spouštěcího zařízení míchadla </t>
  </si>
  <si>
    <t>21.</t>
  </si>
  <si>
    <t>Strojní vybavení vertikální dosazovací nádrže D = 3 m sestávající z příkokového potubí DN 150 s uklidňovacím válcem DN 400 o celkové délce 1800 mm, s odtokovou ponořenou trubkou s odtokovým regulátorem, s potrubím pro odběr usazeného kalu DN 100 a s upevněním na obslužnou lávku s včetně kotevního materiálu, provedení nerez AISI 304</t>
  </si>
  <si>
    <t>21.1.</t>
  </si>
  <si>
    <t>Plášť dosazovací nádrže síla plechu min.2 mm. Rozměry nádrže: vrchní část válcová ø 3 000 mm, výška 1 500 mm, celková výška nádrže 3 900 mm,  se zařízením na vyrovnání hladiny při plnění. Materiál nerez AISI 304</t>
  </si>
  <si>
    <t>21.2.</t>
  </si>
  <si>
    <r>
      <t>Jemnobublinný aerační systém pevně kotvený. Parametry jedné nádrže: 5 500x3 200 - 4 500mm, výška vody v nádrži 3 500 mm, oxygenační kapacita: 92,5kg O</t>
    </r>
    <r>
      <rPr>
        <sz val="6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/den, množství vzduchu: 100m</t>
    </r>
    <r>
      <rPr>
        <sz val="12"/>
        <rFont val="Arial"/>
        <family val="2"/>
        <charset val="238"/>
      </rPr>
      <t>³</t>
    </r>
    <r>
      <rPr>
        <sz val="12"/>
        <rFont val="Times New Roman"/>
        <family val="1"/>
        <charset val="238"/>
      </rPr>
      <t>/h. Provzdušňování je zajištěno jemnobublinnými provzdušňovacími elementy napojenými na centrální rozvodné potrubí DN 80.</t>
    </r>
  </si>
  <si>
    <t>2.1</t>
  </si>
  <si>
    <t>Nátok do nitrifikace - vyvrtání prostupu DN = 150 mm</t>
  </si>
  <si>
    <t>2.2</t>
  </si>
  <si>
    <t>Nátok do dosazovací nádrže - trubka DN 150 (154x2) nerez AISI 304</t>
  </si>
  <si>
    <r>
      <t>Měrný objekt na odtoku - nerezová deska 650 x 650 nn, s = 4 mm s trojúhelníkovým přepadem 90</t>
    </r>
    <r>
      <rPr>
        <vertAlign val="superscript"/>
        <sz val="12"/>
        <rFont val="Times New Roman"/>
        <family val="1"/>
        <charset val="238"/>
      </rPr>
      <t>0</t>
    </r>
    <r>
      <rPr>
        <sz val="12"/>
        <rFont val="Times New Roman"/>
        <family val="1"/>
        <charset val="238"/>
      </rPr>
      <t xml:space="preserve"> včetně kotvení a ocejchování.</t>
    </r>
  </si>
  <si>
    <t>6.1a,b</t>
  </si>
  <si>
    <t>Odtok vyčištěné vody sestávající z:</t>
  </si>
  <si>
    <t>26.1.</t>
  </si>
  <si>
    <t>26.2.</t>
  </si>
  <si>
    <t>6.1c</t>
  </si>
  <si>
    <t>Společný odtok vyčištěné vody sestávající z:</t>
  </si>
  <si>
    <t>27.1.</t>
  </si>
  <si>
    <t>27.2.</t>
  </si>
  <si>
    <t>27.3.</t>
  </si>
  <si>
    <t>27.4.</t>
  </si>
  <si>
    <t>28.</t>
  </si>
  <si>
    <t>29.</t>
  </si>
  <si>
    <t>PS 01.1.03</t>
  </si>
  <si>
    <t>Dmychárna</t>
  </si>
  <si>
    <t xml:space="preserve">Pojízdná kompresorová stanice pro vzduch Q = 50 m3/hod, p = 1 Mpa, P = 7,5 kW s nádobou 300 l, s automatikou pro ovládámí podle tlaku. </t>
  </si>
  <si>
    <t>M5,6,7</t>
  </si>
  <si>
    <r>
      <t>Dmýchadlové soustrojí  vzduchu objemový průtok na sání Q = 100 m</t>
    </r>
    <r>
      <rPr>
        <sz val="12"/>
        <rFont val="Arial"/>
        <family val="2"/>
        <charset val="238"/>
      </rPr>
      <t>³</t>
    </r>
    <r>
      <rPr>
        <sz val="12"/>
        <rFont val="Times New Roman"/>
        <family val="1"/>
        <charset val="238"/>
      </rPr>
      <t>/h, tlaková diference p = 50 kPa, příkon P = 3 kW. Rozsah dodávky: vlasní dmychadlo, tlumič sání s filtrem, tlumič výtlaku, sdružený rozběhový a pojistný ventil, zpětná klapka, prožné připojení výtlaku, elektromotor a řemenový převod, uložení elektromotoru rám soustrojí, prožné uložení, manometr, protihlukový kryt</t>
    </r>
  </si>
  <si>
    <t>31.1.</t>
  </si>
  <si>
    <t>Stojan pro uložení dvou dmýchadel nad sebou</t>
  </si>
  <si>
    <t>3.4</t>
  </si>
  <si>
    <t>Rozvody vzduchu pro lapák písku sestávající z:</t>
  </si>
  <si>
    <t>32.1.</t>
  </si>
  <si>
    <t>S1,2</t>
  </si>
  <si>
    <t>Solenoidový ventil DN 25, 230 V, 50 Hz</t>
  </si>
  <si>
    <t>32.2.</t>
  </si>
  <si>
    <t>Kulový ventil na vzduch DN 25, PN 10</t>
  </si>
  <si>
    <t>32.3.</t>
  </si>
  <si>
    <t>Trubka DN 25 (28x1,5) nerez AISI 304</t>
  </si>
  <si>
    <t>32.4</t>
  </si>
  <si>
    <t>Trubkový oblouk DN 25 (28x1,5) nerez AISI 304</t>
  </si>
  <si>
    <t>32.5</t>
  </si>
  <si>
    <t>32.6.</t>
  </si>
  <si>
    <t>Řetězové těsnění pro trubku DN 25, materíál guma a nerez, vyvrtání otvoru do betonu.</t>
  </si>
  <si>
    <t>S3,4,5,6</t>
  </si>
  <si>
    <t>Solenoidový ventil DN = 25 mm, 230 V, 50 Hz</t>
  </si>
  <si>
    <t>3.1a</t>
  </si>
  <si>
    <t>Potrubí pro přívod vzduhu k aeračnímu roštu nitrifikace 1 sestávající z:</t>
  </si>
  <si>
    <t>34.1.</t>
  </si>
  <si>
    <t>Klapka DN 65, PN 10</t>
  </si>
  <si>
    <t>34.2.</t>
  </si>
  <si>
    <t>Trubka DN 65 (70x2) nerez AISI 304</t>
  </si>
  <si>
    <t>34.3.</t>
  </si>
  <si>
    <t>Trubkový oblouk DN 65 (70x2) nerez AISI 304</t>
  </si>
  <si>
    <t>34.4.</t>
  </si>
  <si>
    <t>Řetězové těsnění pro trubku DN 65, materíál guma a nerez, vyvrtání otvoru do betonu.</t>
  </si>
  <si>
    <t>3.1b</t>
  </si>
  <si>
    <t>Potrubí pro přívod vzduhu k aeračnímu roštu nitrifikace 2 včetně armatur, uložení a tvarových kusů DN = 65 mm, Tr 70x2 - provedení nerez</t>
  </si>
  <si>
    <t>35.1.</t>
  </si>
  <si>
    <t>35.2.</t>
  </si>
  <si>
    <t>35.3.</t>
  </si>
  <si>
    <t>35.4.</t>
  </si>
  <si>
    <t>35.6.</t>
  </si>
  <si>
    <t>3.2  3.2a</t>
  </si>
  <si>
    <t>Rozvod vzduchu kalového hospodářství do jímky stabilizace kalu sestávající z:</t>
  </si>
  <si>
    <t>36.1.</t>
  </si>
  <si>
    <t>36.2.</t>
  </si>
  <si>
    <t>36.3.</t>
  </si>
  <si>
    <t>36.4.</t>
  </si>
  <si>
    <t>36.5.</t>
  </si>
  <si>
    <t>3.2b</t>
  </si>
  <si>
    <t>Rozvod vzduchu kalového hospodářství do jímky uskladnění kalu sestávající z:</t>
  </si>
  <si>
    <t>37.1.</t>
  </si>
  <si>
    <t>37.2.</t>
  </si>
  <si>
    <t>37.3.</t>
  </si>
  <si>
    <t>37.4.</t>
  </si>
  <si>
    <t>37.5.</t>
  </si>
  <si>
    <t>Rozvod vzduchu kalového hospodářství k čerpadlu vratného a přebytečného kalu sestávající z:</t>
  </si>
  <si>
    <t>38.1.</t>
  </si>
  <si>
    <t>Trubka DN 1" (28x1,5) nerez AISI 304</t>
  </si>
  <si>
    <t>38.2.</t>
  </si>
  <si>
    <t>Trubkový oblouk DN 1" (28x1,5) nerez AISI 304</t>
  </si>
  <si>
    <t>38.3.</t>
  </si>
  <si>
    <t>Rozvod vzduchu kalového hospodářství k čerpadlu plovoucích nečistot (Ma2, 4) sestávající z:</t>
  </si>
  <si>
    <t>39.1.</t>
  </si>
  <si>
    <t>39.2.</t>
  </si>
  <si>
    <t>39.3.</t>
  </si>
  <si>
    <t>3.3</t>
  </si>
  <si>
    <t>Propojení dmychadel sestávající z:</t>
  </si>
  <si>
    <t>40.1.</t>
  </si>
  <si>
    <t>40.2.</t>
  </si>
  <si>
    <t>40.3.</t>
  </si>
  <si>
    <t>PS 01.1.04</t>
  </si>
  <si>
    <t>Kalové hospodářství</t>
  </si>
  <si>
    <t>M10</t>
  </si>
  <si>
    <r>
      <t>Kalové čerpadlo do kalové jímky - litinové čerpadlo s nerezovým pláštěm, dvojitá ucpávka, motorový spínač, průchodnost 25 mm. Průtok 1 až 27,6 m</t>
    </r>
    <r>
      <rPr>
        <sz val="12"/>
        <rFont val="Arial"/>
        <family val="2"/>
        <charset val="238"/>
      </rPr>
      <t>³</t>
    </r>
    <r>
      <rPr>
        <sz val="12"/>
        <rFont val="Times New Roman"/>
        <family val="1"/>
        <charset val="238"/>
      </rPr>
      <t>/hod., dopravní výška 7 až 1 m 0,75 kW, pro odčerpání kalové vody</t>
    </r>
  </si>
  <si>
    <t>45.1.</t>
  </si>
  <si>
    <t>Spouštěcí zařízení čerpadla odsazené kalové vody</t>
  </si>
  <si>
    <r>
      <t>Aerační rošt stabilizace kalu - jemnobublinné provzdušňovací zařízení pro jímku stabilizace kalu  2175x 2300 mm množství vzduchu 60 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>/hod</t>
    </r>
  </si>
  <si>
    <r>
      <t>Aerační rošt uskladnění kalu - jemnobublinné provzdušňovací zařízení pro jímku uskladnění kalu  4225 x 4225 m množství vzduchu 40 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>/h</t>
    </r>
  </si>
  <si>
    <t>Ma1, 3</t>
  </si>
  <si>
    <t>Hydropneumatické čerpadlo DN 80 vratného a přebytečného kalu</t>
  </si>
  <si>
    <t>Ma2, 4</t>
  </si>
  <si>
    <t>Hydropneumatické čerpadlo DN 80 plovoucích nečistot</t>
  </si>
  <si>
    <t>2.3.</t>
  </si>
  <si>
    <t>Potrubí pro vratný kal sestávající z:</t>
  </si>
  <si>
    <t>50.1</t>
  </si>
  <si>
    <t>50.2</t>
  </si>
  <si>
    <t>50.3</t>
  </si>
  <si>
    <t>50.4</t>
  </si>
  <si>
    <t>50.5</t>
  </si>
  <si>
    <t>50.6</t>
  </si>
  <si>
    <t>2.4.</t>
  </si>
  <si>
    <t>Potrubí pro přebytečný kal sestávající z:</t>
  </si>
  <si>
    <t>51.1</t>
  </si>
  <si>
    <t>51.2</t>
  </si>
  <si>
    <t>51.3.</t>
  </si>
  <si>
    <t>51.4.</t>
  </si>
  <si>
    <t>51.5.</t>
  </si>
  <si>
    <t>sad</t>
  </si>
  <si>
    <t>51.6.</t>
  </si>
  <si>
    <t>4.1.</t>
  </si>
  <si>
    <t>Potrubí pro odtah plovoucích nečistot včetně armatur, uložení, tvarových kusů DN = 80 mm, Tr 84x2 - provedení nerez</t>
  </si>
  <si>
    <t>52.1.</t>
  </si>
  <si>
    <r>
      <t>Nožové šoupátko</t>
    </r>
    <r>
      <rPr>
        <sz val="12"/>
        <rFont val="Times New Roman"/>
        <family val="1"/>
        <charset val="238"/>
      </rPr>
      <t xml:space="preserve"> DN 80</t>
    </r>
    <r>
      <rPr>
        <sz val="12"/>
        <color indexed="8"/>
        <rFont val="Times New Roman"/>
        <family val="1"/>
        <charset val="238"/>
      </rPr>
      <t>, PN 10</t>
    </r>
  </si>
  <si>
    <t>52.2.</t>
  </si>
  <si>
    <t>52.3.</t>
  </si>
  <si>
    <t>52.4.</t>
  </si>
  <si>
    <t>52.5.</t>
  </si>
  <si>
    <t>52.6.</t>
  </si>
  <si>
    <t>5.1.</t>
  </si>
  <si>
    <t>Výtlačné potrubí pro čerpání odsazené kalové vody sestávající z:</t>
  </si>
  <si>
    <t>53.1.</t>
  </si>
  <si>
    <t>53.2.</t>
  </si>
  <si>
    <t>53.3.</t>
  </si>
  <si>
    <t>Spirální hadice DN 80 pro pohyblivé připojení čerpadla na pevné potrubí</t>
  </si>
  <si>
    <t>53.4.</t>
  </si>
  <si>
    <t>2.5.</t>
  </si>
  <si>
    <t>Potrubí pro odtah uskladněného kalu fekálním vozem sestávající z:</t>
  </si>
  <si>
    <t>54.1.</t>
  </si>
  <si>
    <t>Trubka DN 100 (104x2) nerez AISI 304</t>
  </si>
  <si>
    <t>54.2.</t>
  </si>
  <si>
    <t>Trubkový oblouk DN 100  (104x2) nerez AISI 304</t>
  </si>
  <si>
    <t>54.3.</t>
  </si>
  <si>
    <t>Příruba DN 100, PN 10, nerez</t>
  </si>
  <si>
    <t>54.4.</t>
  </si>
  <si>
    <t>Savicová přípojka DN 100 na fekální vůz</t>
  </si>
  <si>
    <t>54.5.</t>
  </si>
  <si>
    <t>Řetězové těsnění pro trubku DN 100, materíál guma a nerez včetně vyvrtání otvoru do betonu.</t>
  </si>
  <si>
    <t>54.6.</t>
  </si>
  <si>
    <t>1.1.b</t>
  </si>
  <si>
    <t>Nátok do svozové jímky sestávající z:</t>
  </si>
  <si>
    <t>55.1.</t>
  </si>
  <si>
    <t>55.2.</t>
  </si>
  <si>
    <t>55.3.</t>
  </si>
  <si>
    <t>55.4.</t>
  </si>
  <si>
    <t>55.5.</t>
  </si>
  <si>
    <t>Součet - dodávka a montáž bez DPH</t>
  </si>
  <si>
    <t>%</t>
  </si>
  <si>
    <t>celkem s DPH</t>
  </si>
  <si>
    <t>Název projektu:  ČOV Jívová</t>
  </si>
  <si>
    <t>Stupeň projektu:  Projekt pro ohlášení stavby, pro provádění stavby, pro výběr zhotovitele</t>
  </si>
  <si>
    <t xml:space="preserve">Výkaz výměr </t>
  </si>
  <si>
    <t>č. p.</t>
  </si>
  <si>
    <t>Název položky</t>
  </si>
  <si>
    <t>Jednotková cena</t>
  </si>
  <si>
    <t>Celková 
cena</t>
  </si>
  <si>
    <t>Poznámky:</t>
  </si>
  <si>
    <t>Tato specifikace materiálu byla vypracována na základě znalostí a podkladů známých v době jejího zhotovení. Je specifikací předběžnou a proto není konečným podkladem pro objednávky a dodávky.</t>
  </si>
  <si>
    <t>Při zpracování nabídky je nutné vycházet ze všech částí dokumentace (technické zprávy, výkresové dokumentace a výkazu výměr).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které se na ně vztahují.</t>
  </si>
  <si>
    <t>Součásti prací jsou veškeré zkoušky, potřebná měření, inspekce, uvedení zařízení do provozu, zaškolení obsluhy a revize</t>
  </si>
  <si>
    <t>V rozsahu prací zhotovitele jsou rovněž jakékoliv prvky, zařízení, práce a pomocné materiály, neuvedené v tomto soupisu výkonů, které jsou ale nezbytně nutné k dodání, instalaci, dokončení a provozování díla v souladu se zákony a předpisy</t>
  </si>
  <si>
    <t>PS01.2 Elektro technologická část</t>
  </si>
  <si>
    <t>Dodávky</t>
  </si>
  <si>
    <t>Skříňový rozváděč RMS1 - 800x2000x400mm, IP54/20 - viz výkr.dokumentace</t>
  </si>
  <si>
    <t>1.2</t>
  </si>
  <si>
    <t>Rozváděč RM2 - dodávka strojní</t>
  </si>
  <si>
    <t>Ovládací skříň MS1 - 300x150x170mm, IP65/20</t>
  </si>
  <si>
    <t>Ovládací skříň MS5 - 300x300x170mm, IP65/20</t>
  </si>
  <si>
    <t>Ovládací skříň MS8 - 300x150x170mm, IP65/20</t>
  </si>
  <si>
    <t>1.6</t>
  </si>
  <si>
    <t>Ovládací skříň MS9 - 300x150x170mm, IP65/20</t>
  </si>
  <si>
    <t>Ovládací skříň MS10 - 300x150x170mm, IP65/20</t>
  </si>
  <si>
    <t>Ovládací skříň MS11 - 300x150x170mm, IP65/20</t>
  </si>
  <si>
    <t>1.9</t>
  </si>
  <si>
    <t>Ovládací skříň MS12 - 300x150x170mm, IP65/20</t>
  </si>
  <si>
    <t>1.10</t>
  </si>
  <si>
    <t>Svorkovnicová skříň 104x104x70mm, IP54</t>
  </si>
  <si>
    <t>1.11</t>
  </si>
  <si>
    <t>Hlavní ochranná přípojnice</t>
  </si>
  <si>
    <t>Montážní materiál</t>
  </si>
  <si>
    <t>Kabel CYKY 3x1,5</t>
  </si>
  <si>
    <t>Kabel CYKY 4x1,5</t>
  </si>
  <si>
    <t>2.3</t>
  </si>
  <si>
    <t>Kabel CYKY 4x2,5</t>
  </si>
  <si>
    <t>2.4</t>
  </si>
  <si>
    <t>Kabel CYKY 5x1,5</t>
  </si>
  <si>
    <t>2.5</t>
  </si>
  <si>
    <t>Kabel CYKY 5x4</t>
  </si>
  <si>
    <t>2.6</t>
  </si>
  <si>
    <t>Kabel CYKY 7x1,5</t>
  </si>
  <si>
    <t>2.7</t>
  </si>
  <si>
    <t>Kabel CYKY 12x1,5</t>
  </si>
  <si>
    <t>2.8</t>
  </si>
  <si>
    <t>Kabel CYKY 24x1,5</t>
  </si>
  <si>
    <t>2.9</t>
  </si>
  <si>
    <t>Kabel CMFM 4x2,5</t>
  </si>
  <si>
    <t>2.10</t>
  </si>
  <si>
    <t>Žlab kabelový drátěný pozink. 100x50, vč. příslušenství</t>
  </si>
  <si>
    <t>2.11</t>
  </si>
  <si>
    <t>Žlab kabelový drátěný pozink. 50x50, vč. příslušenství</t>
  </si>
  <si>
    <t>2.12</t>
  </si>
  <si>
    <t>Žlab kabelový plechový pozink. 125x50, vč. víka a příslušenství</t>
  </si>
  <si>
    <t>2.13</t>
  </si>
  <si>
    <t>Žlab kabelový drátěný pozink. 62x50, vč. příslušenství</t>
  </si>
  <si>
    <t>2.14</t>
  </si>
  <si>
    <t>Nosná konstrukce do 10 kg</t>
  </si>
  <si>
    <t>2.15</t>
  </si>
  <si>
    <t>Trubka elektroinstalační pevná, pr. 16</t>
  </si>
  <si>
    <t>2.16</t>
  </si>
  <si>
    <t>Trubka elektroinstalační pevná, pr. 25</t>
  </si>
  <si>
    <t>2.17</t>
  </si>
  <si>
    <t>Trubka elektroinstalační pevná, pr. 32</t>
  </si>
  <si>
    <t>2.18</t>
  </si>
  <si>
    <t>Trubka elektroinstalační ohebná, pr. 16</t>
  </si>
  <si>
    <t>2.19</t>
  </si>
  <si>
    <t>Trubka elektroinstalační ohebná, pr. 25</t>
  </si>
  <si>
    <t>2.20</t>
  </si>
  <si>
    <t>Trubka elektroinstalační ohebná, pr. 32</t>
  </si>
  <si>
    <t>2.21</t>
  </si>
  <si>
    <t>Trubka elektroinstalační ohebná, pr. 40</t>
  </si>
  <si>
    <t>2.22</t>
  </si>
  <si>
    <t>Vodič CY 6 z/žl</t>
  </si>
  <si>
    <t>2.23</t>
  </si>
  <si>
    <t>Svorky pro pospojování</t>
  </si>
  <si>
    <t>2.24</t>
  </si>
  <si>
    <t>Dielektrický koberec</t>
  </si>
  <si>
    <t>2.25</t>
  </si>
  <si>
    <t>Elektroinstalační krabice, IP54</t>
  </si>
  <si>
    <t>2.26</t>
  </si>
  <si>
    <t>Výstražné a označovací tabulky</t>
  </si>
  <si>
    <t>2.27</t>
  </si>
  <si>
    <t>Drobný montážní materiál</t>
  </si>
  <si>
    <t>Montážní práce</t>
  </si>
  <si>
    <t>3.1</t>
  </si>
  <si>
    <t>Montáž rozváděče RMS1</t>
  </si>
  <si>
    <t>3.2</t>
  </si>
  <si>
    <t>Montáž ovládací skříně MS1</t>
  </si>
  <si>
    <t>Montáž ovládací skříně MS5</t>
  </si>
  <si>
    <t>Montáž ovládací skříně MS8</t>
  </si>
  <si>
    <t>3.5</t>
  </si>
  <si>
    <t>Montáž ovládací skříně MS9</t>
  </si>
  <si>
    <t>3.6</t>
  </si>
  <si>
    <t>Montáž ovládací skříně MS10</t>
  </si>
  <si>
    <t>3.7</t>
  </si>
  <si>
    <t>Montáž ovládací skříně MS11</t>
  </si>
  <si>
    <t>3.8</t>
  </si>
  <si>
    <t>Montáž ovládací skříně MS12</t>
  </si>
  <si>
    <t>3.9</t>
  </si>
  <si>
    <t>Montáž svorkovnicové skříně</t>
  </si>
  <si>
    <t>3.10</t>
  </si>
  <si>
    <t>Montáž HOP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</si>
  <si>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</si>
  <si>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</si>
  <si>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</si>
  <si>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</si>
  <si>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</si>
  <si>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</si>
  <si>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</si>
  <si>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</si>
  <si>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</si>
  <si>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</si>
  <si>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</si>
  <si>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</si>
  <si>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</si>
  <si>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</si>
  <si>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</si>
  <si>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</si>
  <si>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</si>
  <si>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</si>
  <si>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</si>
  <si>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</si>
  <si>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</si>
  <si>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</si>
  <si>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Ukončení vodič izolovaný do 2,5mm2 v rozváděči nebo na přístroji</t>
  </si>
  <si>
    <t>3.33</t>
  </si>
  <si>
    <t>Ukončení vodič izolovaný do 6mm2 v rozváděči nebo na přístroji</t>
  </si>
  <si>
    <t>3.34</t>
  </si>
  <si>
    <t>3.35</t>
  </si>
  <si>
    <t>Pomocné montážní práce</t>
  </si>
  <si>
    <t>3.36</t>
  </si>
  <si>
    <t>Pomocné zednické práce</t>
  </si>
  <si>
    <t>3.37</t>
  </si>
  <si>
    <t>Revize elektroinstalace</t>
  </si>
  <si>
    <t>4.1</t>
  </si>
  <si>
    <t>Doprava</t>
  </si>
  <si>
    <t>4.2</t>
  </si>
  <si>
    <t>Dokumentace skutečného provedení</t>
  </si>
  <si>
    <t>PS01.3 Měření a regulace ČOV</t>
  </si>
  <si>
    <t>Skříňový rozváděč DT1 - 600x2000x400mm, IP54/20 - viz výkr.dokumentace</t>
  </si>
  <si>
    <t>Ponorná tlaková sonda, rozsah 0-6m, výstupní signál 4-20mA</t>
  </si>
  <si>
    <t>Kyslíková sonda, rozsah 0-10mg O2/l, -10 - +60°C, výstupní signál: 2x4-20mA</t>
  </si>
  <si>
    <t>Ultrazvukový průtokoměr, rozsah 0-0,5m, výstupní signál 4-20mA, pulsní výstup</t>
  </si>
  <si>
    <t>Svorkovnicová skříň 88x88x49 mm, IP54</t>
  </si>
  <si>
    <t>Programovatelný automat PLC</t>
  </si>
  <si>
    <t>Operátorský panel</t>
  </si>
  <si>
    <t>Napájecí zdroj</t>
  </si>
  <si>
    <t>Modul GSM, vč. antény</t>
  </si>
  <si>
    <t>Aplikační SW</t>
  </si>
  <si>
    <t>Kabel JYTY 4x1</t>
  </si>
  <si>
    <t>Kabel JYTY 7x1</t>
  </si>
  <si>
    <t>Kabel SYFKY 2x2x0,5</t>
  </si>
  <si>
    <t>Nosná konstrukce do 10 kg, vč. stříšky</t>
  </si>
  <si>
    <t>Montáž rozváděče DT1</t>
  </si>
  <si>
    <t>Montáž a oživení ponorné tlakové sondy</t>
  </si>
  <si>
    <t>Montáž a oživení kyslíkové sondy</t>
  </si>
  <si>
    <t>Montáž a oživení průtokoměru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</si>
</sst>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81" x14ac:knownFonts="1">
    <font>
      <sz val="8"/>
      <name val="Trebuchet MS"/>
      <family val="2"/>
    </font>
    <font>
      <sz val="11"/>
      <color indexed="8"/>
      <name val="Calibri"/>
      <family val="2"/>
      <charset val="238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20"/>
      <name val="Trebuchet MS"/>
    </font>
    <font>
      <sz val="8"/>
      <color indexed="10"/>
      <name val="Trebuchet MS"/>
    </font>
    <font>
      <sz val="8"/>
      <color indexed="18"/>
      <name val="Trebuchet MS"/>
    </font>
    <font>
      <sz val="8"/>
      <color indexed="43"/>
      <name val="Trebuchet MS"/>
    </font>
    <font>
      <b/>
      <sz val="16"/>
      <name val="Trebuchet MS"/>
    </font>
    <font>
      <sz val="8"/>
      <color indexed="48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b/>
      <sz val="10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b/>
      <sz val="11"/>
      <name val="Trebuchet MS"/>
    </font>
    <font>
      <sz val="11"/>
      <color indexed="55"/>
      <name val="Trebuchet MS"/>
    </font>
    <font>
      <b/>
      <sz val="10"/>
      <color indexed="56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sz val="8"/>
      <color indexed="16"/>
      <name val="Trebuchet MS"/>
    </font>
    <font>
      <b/>
      <sz val="8"/>
      <name val="Trebuchet MS"/>
    </font>
    <font>
      <sz val="7"/>
      <color indexed="55"/>
      <name val="Trebuchet MS"/>
    </font>
    <font>
      <sz val="8"/>
      <color indexed="20"/>
      <name val="Trebuchet MS"/>
    </font>
    <font>
      <sz val="8"/>
      <color indexed="10"/>
      <name val="Trebuchet MS"/>
    </font>
    <font>
      <i/>
      <sz val="8"/>
      <color indexed="12"/>
      <name val="Trebuchet MS"/>
    </font>
    <font>
      <sz val="8"/>
      <name val="Trebuchet MS"/>
      <family val="2"/>
    </font>
    <font>
      <b/>
      <sz val="18"/>
      <color indexed="56"/>
      <name val="Cambria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8"/>
      <color indexed="12"/>
      <name val="Trebuchet MS"/>
      <family val="2"/>
    </font>
    <font>
      <sz val="18"/>
      <color indexed="12"/>
      <name val="Wingdings 2"/>
      <family val="1"/>
      <charset val="2"/>
    </font>
    <font>
      <sz val="10"/>
      <color indexed="16"/>
      <name val="Trebuchet MS"/>
      <family val="2"/>
    </font>
    <font>
      <sz val="10"/>
      <name val="Trebuchet MS"/>
      <family val="2"/>
    </font>
    <font>
      <u/>
      <sz val="10"/>
      <color indexed="12"/>
      <name val="Trebuchet MS"/>
      <family val="2"/>
    </font>
    <font>
      <sz val="8"/>
      <name val="Trebuchet MS"/>
      <family val="2"/>
      <charset val="238"/>
    </font>
    <font>
      <sz val="8"/>
      <name val="Trebuchet MS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6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Calibri"/>
      <family val="2"/>
      <charset val="238"/>
    </font>
    <font>
      <sz val="10"/>
      <name val="Arial CE"/>
      <family val="2"/>
      <charset val="238"/>
    </font>
    <font>
      <sz val="10"/>
      <color theme="0" tint="-0.14999847407452621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0" fillId="4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4" fillId="16" borderId="2" applyNumberFormat="0" applyAlignment="0" applyProtection="0"/>
    <xf numFmtId="0" fontId="42" fillId="17" borderId="0" applyNumberFormat="0" applyBorder="0" applyAlignment="0" applyProtection="0"/>
    <xf numFmtId="0" fontId="55" fillId="0" borderId="0" applyAlignment="0">
      <alignment vertical="top" wrapText="1"/>
      <protection locked="0"/>
    </xf>
    <xf numFmtId="0" fontId="43" fillId="0" borderId="3" applyNumberFormat="0" applyFill="0" applyAlignment="0" applyProtection="0"/>
    <xf numFmtId="0" fontId="47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  <xf numFmtId="0" fontId="63" fillId="0" borderId="0"/>
    <xf numFmtId="0" fontId="76" fillId="0" borderId="0"/>
  </cellStyleXfs>
  <cellXfs count="5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17" borderId="0" xfId="0" applyFont="1" applyFill="1" applyAlignment="1">
      <alignment horizontal="left" vertical="center"/>
    </xf>
    <xf numFmtId="0" fontId="0" fillId="17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8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3" fillId="18" borderId="0" xfId="0" applyFont="1" applyFill="1" applyBorder="1" applyAlignment="1" applyProtection="1">
      <alignment horizontal="left" vertical="center"/>
      <protection locked="0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Protection="1"/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10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0" fontId="0" fillId="19" borderId="0" xfId="0" applyFont="1" applyFill="1" applyBorder="1" applyAlignment="1" applyProtection="1">
      <alignment vertical="center"/>
    </xf>
    <xf numFmtId="0" fontId="4" fillId="19" borderId="11" xfId="0" applyFont="1" applyFill="1" applyBorder="1" applyAlignment="1" applyProtection="1">
      <alignment horizontal="left" vertical="center"/>
    </xf>
    <xf numFmtId="0" fontId="0" fillId="19" borderId="12" xfId="0" applyFont="1" applyFill="1" applyBorder="1" applyAlignment="1" applyProtection="1">
      <alignment vertical="center"/>
    </xf>
    <xf numFmtId="0" fontId="4" fillId="19" borderId="12" xfId="0" applyFont="1" applyFill="1" applyBorder="1" applyAlignment="1" applyProtection="1">
      <alignment horizontal="center" vertical="center"/>
    </xf>
    <xf numFmtId="0" fontId="0" fillId="19" borderId="8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7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7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</xf>
    <xf numFmtId="0" fontId="3" fillId="19" borderId="19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" fontId="17" fillId="0" borderId="24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horizontal="right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5" fillId="0" borderId="7" xfId="0" applyFont="1" applyBorder="1" applyAlignment="1">
      <alignment vertical="center"/>
    </xf>
    <xf numFmtId="4" fontId="28" fillId="0" borderId="24" xfId="0" applyNumberFormat="1" applyFont="1" applyBorder="1" applyAlignment="1" applyProtection="1">
      <alignment horizontal="right" vertical="center"/>
    </xf>
    <xf numFmtId="4" fontId="28" fillId="0" borderId="0" xfId="0" applyNumberFormat="1" applyFont="1" applyBorder="1" applyAlignment="1" applyProtection="1">
      <alignment horizontal="right"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6" fillId="0" borderId="7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7" xfId="0" applyFont="1" applyBorder="1" applyAlignment="1">
      <alignment vertical="center"/>
    </xf>
    <xf numFmtId="4" fontId="30" fillId="0" borderId="2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8" xfId="0" applyNumberFormat="1" applyFont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4" fontId="30" fillId="0" borderId="25" xfId="0" applyNumberFormat="1" applyFont="1" applyBorder="1" applyAlignment="1" applyProtection="1">
      <alignment vertical="center"/>
    </xf>
    <xf numFmtId="4" fontId="30" fillId="0" borderId="26" xfId="0" applyNumberFormat="1" applyFont="1" applyBorder="1" applyAlignment="1" applyProtection="1">
      <alignment vertical="center"/>
    </xf>
    <xf numFmtId="166" fontId="30" fillId="0" borderId="26" xfId="0" applyNumberFormat="1" applyFont="1" applyBorder="1" applyAlignment="1" applyProtection="1">
      <alignment vertical="center"/>
    </xf>
    <xf numFmtId="4" fontId="30" fillId="0" borderId="27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19" borderId="12" xfId="0" applyFont="1" applyFill="1" applyBorder="1" applyAlignment="1" applyProtection="1">
      <alignment horizontal="right" vertical="center"/>
    </xf>
    <xf numFmtId="0" fontId="0" fillId="19" borderId="12" xfId="0" applyFont="1" applyFill="1" applyBorder="1" applyAlignment="1" applyProtection="1">
      <alignment vertical="center"/>
      <protection locked="0"/>
    </xf>
    <xf numFmtId="4" fontId="4" fillId="19" borderId="12" xfId="0" applyNumberFormat="1" applyFont="1" applyFill="1" applyBorder="1" applyAlignment="1" applyProtection="1">
      <alignment vertical="center"/>
    </xf>
    <xf numFmtId="0" fontId="0" fillId="19" borderId="29" xfId="0" applyFont="1" applyFill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3" fillId="19" borderId="0" xfId="0" applyFont="1" applyFill="1" applyBorder="1" applyAlignment="1" applyProtection="1">
      <alignment horizontal="left" vertical="center"/>
    </xf>
    <xf numFmtId="0" fontId="3" fillId="19" borderId="0" xfId="0" applyFont="1" applyFill="1" applyBorder="1" applyAlignment="1" applyProtection="1">
      <alignment horizontal="right" vertical="center"/>
      <protection locked="0"/>
    </xf>
    <xf numFmtId="0" fontId="3" fillId="19" borderId="0" xfId="0" applyFont="1" applyFill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vertical="center"/>
    </xf>
    <xf numFmtId="4" fontId="7" fillId="0" borderId="26" xfId="0" applyNumberFormat="1" applyFont="1" applyBorder="1" applyAlignment="1" applyProtection="1">
      <alignment vertical="center"/>
      <protection locked="0"/>
    </xf>
    <xf numFmtId="4" fontId="7" fillId="0" borderId="26" xfId="0" applyNumberFormat="1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vertical="center"/>
    </xf>
    <xf numFmtId="4" fontId="8" fillId="0" borderId="26" xfId="0" applyNumberFormat="1" applyFont="1" applyBorder="1" applyAlignment="1" applyProtection="1">
      <alignment vertical="center"/>
      <protection locked="0"/>
    </xf>
    <xf numFmtId="4" fontId="8" fillId="0" borderId="26" xfId="0" applyNumberFormat="1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7" xfId="0" applyBorder="1"/>
    <xf numFmtId="0" fontId="3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 wrapText="1"/>
    </xf>
    <xf numFmtId="0" fontId="3" fillId="19" borderId="20" xfId="0" applyFont="1" applyFill="1" applyBorder="1" applyAlignment="1" applyProtection="1">
      <alignment horizontal="center" vertical="center" wrapText="1"/>
    </xf>
    <xf numFmtId="0" fontId="3" fillId="19" borderId="21" xfId="0" applyFont="1" applyFill="1" applyBorder="1" applyAlignment="1" applyProtection="1">
      <alignment horizontal="center" vertical="center" wrapText="1"/>
    </xf>
    <xf numFmtId="0" fontId="3" fillId="19" borderId="21" xfId="0" applyFont="1" applyFill="1" applyBorder="1" applyAlignment="1" applyProtection="1">
      <alignment horizontal="center" vertical="center" wrapText="1"/>
      <protection locked="0"/>
    </xf>
    <xf numFmtId="0" fontId="3" fillId="19" borderId="22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4" fontId="32" fillId="0" borderId="16" xfId="0" applyNumberFormat="1" applyFont="1" applyBorder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9" fillId="0" borderId="7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protection locked="0"/>
    </xf>
    <xf numFmtId="4" fontId="7" fillId="0" borderId="0" xfId="0" applyNumberFormat="1" applyFont="1" applyAlignment="1" applyProtection="1"/>
    <xf numFmtId="0" fontId="9" fillId="0" borderId="7" xfId="0" applyFont="1" applyBorder="1" applyAlignment="1"/>
    <xf numFmtId="0" fontId="9" fillId="0" borderId="24" xfId="0" applyFont="1" applyBorder="1" applyAlignment="1" applyProtection="1"/>
    <xf numFmtId="0" fontId="9" fillId="0" borderId="0" xfId="0" applyFont="1" applyBorder="1" applyAlignment="1" applyProtection="1"/>
    <xf numFmtId="4" fontId="9" fillId="0" borderId="0" xfId="0" applyNumberFormat="1" applyFont="1" applyBorder="1" applyAlignment="1" applyProtection="1"/>
    <xf numFmtId="166" fontId="9" fillId="0" borderId="0" xfId="0" applyNumberFormat="1" applyFont="1" applyBorder="1" applyAlignment="1" applyProtection="1"/>
    <xf numFmtId="166" fontId="9" fillId="0" borderId="18" xfId="0" applyNumberFormat="1" applyFont="1" applyBorder="1" applyAlignment="1" applyProtection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4" fontId="8" fillId="0" borderId="0" xfId="0" applyNumberFormat="1" applyFont="1" applyBorder="1" applyAlignment="1" applyProtection="1"/>
    <xf numFmtId="0" fontId="0" fillId="0" borderId="30" xfId="0" applyFont="1" applyBorder="1" applyAlignment="1" applyProtection="1">
      <alignment horizontal="center" vertical="center"/>
    </xf>
    <xf numFmtId="49" fontId="0" fillId="0" borderId="30" xfId="0" applyNumberFormat="1" applyFont="1" applyBorder="1" applyAlignment="1" applyProtection="1">
      <alignment horizontal="left" vertical="center" wrapText="1"/>
    </xf>
    <xf numFmtId="0" fontId="0" fillId="0" borderId="30" xfId="0" applyFont="1" applyBorder="1" applyAlignment="1" applyProtection="1">
      <alignment horizontal="left" vertical="center" wrapText="1"/>
    </xf>
    <xf numFmtId="0" fontId="0" fillId="0" borderId="30" xfId="0" applyFont="1" applyBorder="1" applyAlignment="1" applyProtection="1">
      <alignment horizontal="center" vertical="center" wrapText="1"/>
    </xf>
    <xf numFmtId="167" fontId="0" fillId="0" borderId="30" xfId="0" applyNumberFormat="1" applyFont="1" applyBorder="1" applyAlignment="1" applyProtection="1">
      <alignment vertical="center"/>
    </xf>
    <xf numFmtId="4" fontId="0" fillId="18" borderId="30" xfId="0" applyNumberFormat="1" applyFont="1" applyFill="1" applyBorder="1" applyAlignment="1" applyProtection="1">
      <alignment vertical="center"/>
      <protection locked="0"/>
    </xf>
    <xf numFmtId="4" fontId="0" fillId="0" borderId="30" xfId="0" applyNumberFormat="1" applyFont="1" applyBorder="1" applyAlignment="1" applyProtection="1">
      <alignment vertical="center"/>
    </xf>
    <xf numFmtId="0" fontId="2" fillId="18" borderId="3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vertical="center"/>
    </xf>
    <xf numFmtId="166" fontId="2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7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7" xfId="0" applyFont="1" applyBorder="1" applyAlignment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0" fontId="12" fillId="0" borderId="2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 wrapText="1"/>
    </xf>
    <xf numFmtId="167" fontId="12" fillId="0" borderId="0" xfId="0" applyNumberFormat="1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167" fontId="1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0" fontId="13" fillId="0" borderId="2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8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37" fillId="0" borderId="30" xfId="0" applyFont="1" applyBorder="1" applyAlignment="1" applyProtection="1">
      <alignment horizontal="center" vertical="center"/>
    </xf>
    <xf numFmtId="49" fontId="37" fillId="0" borderId="30" xfId="0" applyNumberFormat="1" applyFont="1" applyBorder="1" applyAlignment="1" applyProtection="1">
      <alignment horizontal="left" vertical="center" wrapText="1"/>
    </xf>
    <xf numFmtId="0" fontId="37" fillId="0" borderId="30" xfId="0" applyFont="1" applyBorder="1" applyAlignment="1" applyProtection="1">
      <alignment horizontal="left" vertical="center" wrapText="1"/>
    </xf>
    <xf numFmtId="0" fontId="37" fillId="0" borderId="30" xfId="0" applyFont="1" applyBorder="1" applyAlignment="1" applyProtection="1">
      <alignment horizontal="center" vertical="center" wrapText="1"/>
    </xf>
    <xf numFmtId="167" fontId="37" fillId="0" borderId="30" xfId="0" applyNumberFormat="1" applyFont="1" applyBorder="1" applyAlignment="1" applyProtection="1">
      <alignment vertical="center"/>
    </xf>
    <xf numFmtId="4" fontId="37" fillId="18" borderId="30" xfId="0" applyNumberFormat="1" applyFont="1" applyFill="1" applyBorder="1" applyAlignment="1" applyProtection="1">
      <alignment vertical="center"/>
      <protection locked="0"/>
    </xf>
    <xf numFmtId="0" fontId="37" fillId="0" borderId="30" xfId="0" applyFont="1" applyBorder="1" applyAlignment="1" applyProtection="1">
      <alignment vertical="center"/>
      <protection locked="0"/>
    </xf>
    <xf numFmtId="4" fontId="37" fillId="0" borderId="30" xfId="0" applyNumberFormat="1" applyFont="1" applyBorder="1" applyAlignment="1" applyProtection="1">
      <alignment vertical="center"/>
    </xf>
    <xf numFmtId="0" fontId="37" fillId="0" borderId="7" xfId="0" applyFont="1" applyBorder="1" applyAlignment="1">
      <alignment vertical="center"/>
    </xf>
    <xf numFmtId="0" fontId="37" fillId="18" borderId="30" xfId="0" applyFont="1" applyFill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166" fontId="2" fillId="0" borderId="26" xfId="0" applyNumberFormat="1" applyFont="1" applyBorder="1" applyAlignment="1" applyProtection="1">
      <alignment vertical="center"/>
    </xf>
    <xf numFmtId="166" fontId="2" fillId="0" borderId="27" xfId="0" applyNumberFormat="1" applyFont="1" applyBorder="1" applyAlignment="1" applyProtection="1">
      <alignment vertical="center"/>
    </xf>
    <xf numFmtId="0" fontId="49" fillId="17" borderId="0" xfId="20" applyFill="1" applyAlignment="1" applyProtection="1"/>
    <xf numFmtId="0" fontId="50" fillId="0" borderId="0" xfId="20" applyFont="1" applyAlignment="1" applyProtection="1">
      <alignment horizontal="center" vertical="center"/>
    </xf>
    <xf numFmtId="0" fontId="51" fillId="17" borderId="0" xfId="0" applyFont="1" applyFill="1" applyAlignment="1">
      <alignment horizontal="left" vertical="center"/>
    </xf>
    <xf numFmtId="0" fontId="52" fillId="17" borderId="0" xfId="0" applyFont="1" applyFill="1" applyAlignment="1">
      <alignment vertical="center"/>
    </xf>
    <xf numFmtId="0" fontId="53" fillId="17" borderId="0" xfId="20" applyFont="1" applyFill="1" applyAlignment="1" applyProtection="1">
      <alignment vertical="center"/>
    </xf>
    <xf numFmtId="0" fontId="14" fillId="17" borderId="0" xfId="0" applyFont="1" applyFill="1" applyAlignment="1" applyProtection="1">
      <alignment horizontal="left" vertical="center"/>
    </xf>
    <xf numFmtId="0" fontId="52" fillId="17" borderId="0" xfId="0" applyFont="1" applyFill="1" applyAlignment="1" applyProtection="1">
      <alignment vertical="center"/>
    </xf>
    <xf numFmtId="0" fontId="51" fillId="17" borderId="0" xfId="0" applyFont="1" applyFill="1" applyAlignment="1" applyProtection="1">
      <alignment horizontal="left" vertical="center"/>
    </xf>
    <xf numFmtId="0" fontId="53" fillId="17" borderId="0" xfId="20" applyFont="1" applyFill="1" applyAlignment="1" applyProtection="1">
      <alignment vertical="center"/>
    </xf>
    <xf numFmtId="0" fontId="52" fillId="17" borderId="0" xfId="0" applyFont="1" applyFill="1" applyAlignment="1" applyProtection="1">
      <alignment vertical="center"/>
      <protection locked="0"/>
    </xf>
    <xf numFmtId="0" fontId="53" fillId="17" borderId="0" xfId="20" applyFont="1" applyFill="1" applyAlignment="1" applyProtection="1">
      <alignment vertical="center"/>
      <protection locked="0"/>
    </xf>
    <xf numFmtId="0" fontId="55" fillId="0" borderId="0" xfId="23" applyAlignment="1">
      <alignment vertical="top"/>
      <protection locked="0"/>
    </xf>
    <xf numFmtId="0" fontId="54" fillId="0" borderId="31" xfId="23" applyFont="1" applyBorder="1" applyAlignment="1">
      <alignment vertical="center" wrapText="1"/>
      <protection locked="0"/>
    </xf>
    <xf numFmtId="0" fontId="54" fillId="0" borderId="32" xfId="23" applyFont="1" applyBorder="1" applyAlignment="1">
      <alignment vertical="center" wrapText="1"/>
      <protection locked="0"/>
    </xf>
    <xf numFmtId="0" fontId="54" fillId="0" borderId="33" xfId="23" applyFont="1" applyBorder="1" applyAlignment="1">
      <alignment vertical="center" wrapText="1"/>
      <protection locked="0"/>
    </xf>
    <xf numFmtId="0" fontId="54" fillId="0" borderId="34" xfId="23" applyFont="1" applyBorder="1" applyAlignment="1">
      <alignment horizontal="center" vertical="center" wrapText="1"/>
      <protection locked="0"/>
    </xf>
    <xf numFmtId="0" fontId="54" fillId="0" borderId="35" xfId="23" applyFont="1" applyBorder="1" applyAlignment="1">
      <alignment horizontal="center" vertical="center" wrapText="1"/>
      <protection locked="0"/>
    </xf>
    <xf numFmtId="0" fontId="55" fillId="0" borderId="0" xfId="23" applyAlignment="1">
      <alignment horizontal="center" vertical="center"/>
      <protection locked="0"/>
    </xf>
    <xf numFmtId="0" fontId="54" fillId="0" borderId="34" xfId="23" applyFont="1" applyBorder="1" applyAlignment="1">
      <alignment vertical="center" wrapText="1"/>
      <protection locked="0"/>
    </xf>
    <xf numFmtId="0" fontId="54" fillId="0" borderId="35" xfId="23" applyFont="1" applyBorder="1" applyAlignment="1">
      <alignment vertical="center" wrapText="1"/>
      <protection locked="0"/>
    </xf>
    <xf numFmtId="0" fontId="57" fillId="0" borderId="0" xfId="23" applyFont="1" applyBorder="1" applyAlignment="1">
      <alignment horizontal="left" vertical="center" wrapText="1"/>
      <protection locked="0"/>
    </xf>
    <xf numFmtId="0" fontId="58" fillId="0" borderId="0" xfId="23" applyFont="1" applyBorder="1" applyAlignment="1">
      <alignment horizontal="left" vertical="center" wrapText="1"/>
      <protection locked="0"/>
    </xf>
    <xf numFmtId="0" fontId="58" fillId="0" borderId="34" xfId="23" applyFont="1" applyBorder="1" applyAlignment="1">
      <alignment vertical="center" wrapText="1"/>
      <protection locked="0"/>
    </xf>
    <xf numFmtId="0" fontId="58" fillId="0" borderId="0" xfId="23" applyFont="1" applyBorder="1" applyAlignment="1">
      <alignment vertical="center" wrapText="1"/>
      <protection locked="0"/>
    </xf>
    <xf numFmtId="0" fontId="58" fillId="0" borderId="0" xfId="23" applyFont="1" applyBorder="1" applyAlignment="1">
      <alignment vertical="center"/>
      <protection locked="0"/>
    </xf>
    <xf numFmtId="0" fontId="58" fillId="0" borderId="0" xfId="23" applyFont="1" applyBorder="1" applyAlignment="1">
      <alignment horizontal="left" vertical="center"/>
      <protection locked="0"/>
    </xf>
    <xf numFmtId="49" fontId="58" fillId="0" borderId="0" xfId="23" applyNumberFormat="1" applyFont="1" applyBorder="1" applyAlignment="1">
      <alignment vertical="center" wrapText="1"/>
      <protection locked="0"/>
    </xf>
    <xf numFmtId="0" fontId="54" fillId="0" borderId="37" xfId="23" applyFont="1" applyBorder="1" applyAlignment="1">
      <alignment vertical="center" wrapText="1"/>
      <protection locked="0"/>
    </xf>
    <xf numFmtId="0" fontId="61" fillId="0" borderId="36" xfId="23" applyFont="1" applyBorder="1" applyAlignment="1">
      <alignment vertical="center" wrapText="1"/>
      <protection locked="0"/>
    </xf>
    <xf numFmtId="0" fontId="54" fillId="0" borderId="38" xfId="23" applyFont="1" applyBorder="1" applyAlignment="1">
      <alignment vertical="center" wrapText="1"/>
      <protection locked="0"/>
    </xf>
    <xf numFmtId="0" fontId="54" fillId="0" borderId="0" xfId="23" applyFont="1" applyBorder="1" applyAlignment="1">
      <alignment vertical="top"/>
      <protection locked="0"/>
    </xf>
    <xf numFmtId="0" fontId="54" fillId="0" borderId="0" xfId="23" applyFont="1" applyAlignment="1">
      <alignment vertical="top"/>
      <protection locked="0"/>
    </xf>
    <xf numFmtId="0" fontId="54" fillId="0" borderId="31" xfId="23" applyFont="1" applyBorder="1" applyAlignment="1">
      <alignment horizontal="left" vertical="center"/>
      <protection locked="0"/>
    </xf>
    <xf numFmtId="0" fontId="54" fillId="0" borderId="32" xfId="23" applyFont="1" applyBorder="1" applyAlignment="1">
      <alignment horizontal="left" vertical="center"/>
      <protection locked="0"/>
    </xf>
    <xf numFmtId="0" fontId="54" fillId="0" borderId="33" xfId="23" applyFont="1" applyBorder="1" applyAlignment="1">
      <alignment horizontal="left" vertical="center"/>
      <protection locked="0"/>
    </xf>
    <xf numFmtId="0" fontId="54" fillId="0" borderId="34" xfId="23" applyFont="1" applyBorder="1" applyAlignment="1">
      <alignment horizontal="left" vertical="center"/>
      <protection locked="0"/>
    </xf>
    <xf numFmtId="0" fontId="54" fillId="0" borderId="35" xfId="23" applyFont="1" applyBorder="1" applyAlignment="1">
      <alignment horizontal="left" vertical="center"/>
      <protection locked="0"/>
    </xf>
    <xf numFmtId="0" fontId="57" fillId="0" borderId="0" xfId="23" applyFont="1" applyBorder="1" applyAlignment="1">
      <alignment horizontal="left" vertical="center"/>
      <protection locked="0"/>
    </xf>
    <xf numFmtId="0" fontId="62" fillId="0" borderId="0" xfId="23" applyFont="1" applyAlignment="1">
      <alignment horizontal="left" vertical="center"/>
      <protection locked="0"/>
    </xf>
    <xf numFmtId="0" fontId="57" fillId="0" borderId="36" xfId="23" applyFont="1" applyBorder="1" applyAlignment="1">
      <alignment horizontal="left" vertical="center"/>
      <protection locked="0"/>
    </xf>
    <xf numFmtId="0" fontId="57" fillId="0" borderId="36" xfId="23" applyFont="1" applyBorder="1" applyAlignment="1">
      <alignment horizontal="center" vertical="center"/>
      <protection locked="0"/>
    </xf>
    <xf numFmtId="0" fontId="62" fillId="0" borderId="36" xfId="23" applyFont="1" applyBorder="1" applyAlignment="1">
      <alignment horizontal="left" vertical="center"/>
      <protection locked="0"/>
    </xf>
    <xf numFmtId="0" fontId="60" fillId="0" borderId="0" xfId="23" applyFont="1" applyBorder="1" applyAlignment="1">
      <alignment horizontal="left" vertical="center"/>
      <protection locked="0"/>
    </xf>
    <xf numFmtId="0" fontId="58" fillId="0" borderId="0" xfId="23" applyFont="1" applyAlignment="1">
      <alignment horizontal="left" vertical="center"/>
      <protection locked="0"/>
    </xf>
    <xf numFmtId="0" fontId="58" fillId="0" borderId="0" xfId="23" applyFont="1" applyBorder="1" applyAlignment="1">
      <alignment horizontal="center" vertical="center"/>
      <protection locked="0"/>
    </xf>
    <xf numFmtId="0" fontId="58" fillId="0" borderId="34" xfId="23" applyFont="1" applyBorder="1" applyAlignment="1">
      <alignment horizontal="left" vertical="center"/>
      <protection locked="0"/>
    </xf>
    <xf numFmtId="0" fontId="58" fillId="0" borderId="0" xfId="23" applyFont="1" applyFill="1" applyBorder="1" applyAlignment="1">
      <alignment horizontal="left" vertical="center"/>
      <protection locked="0"/>
    </xf>
    <xf numFmtId="0" fontId="58" fillId="0" borderId="0" xfId="23" applyFont="1" applyFill="1" applyBorder="1" applyAlignment="1">
      <alignment horizontal="center" vertical="center"/>
      <protection locked="0"/>
    </xf>
    <xf numFmtId="0" fontId="54" fillId="0" borderId="37" xfId="23" applyFont="1" applyBorder="1" applyAlignment="1">
      <alignment horizontal="left" vertical="center"/>
      <protection locked="0"/>
    </xf>
    <xf numFmtId="0" fontId="61" fillId="0" borderId="36" xfId="23" applyFont="1" applyBorder="1" applyAlignment="1">
      <alignment horizontal="left" vertical="center"/>
      <protection locked="0"/>
    </xf>
    <xf numFmtId="0" fontId="54" fillId="0" borderId="38" xfId="23" applyFont="1" applyBorder="1" applyAlignment="1">
      <alignment horizontal="left" vertical="center"/>
      <protection locked="0"/>
    </xf>
    <xf numFmtId="0" fontId="54" fillId="0" borderId="0" xfId="23" applyFont="1" applyBorder="1" applyAlignment="1">
      <alignment horizontal="left" vertical="center"/>
      <protection locked="0"/>
    </xf>
    <xf numFmtId="0" fontId="61" fillId="0" borderId="0" xfId="23" applyFont="1" applyBorder="1" applyAlignment="1">
      <alignment horizontal="left" vertical="center"/>
      <protection locked="0"/>
    </xf>
    <xf numFmtId="0" fontId="62" fillId="0" borderId="0" xfId="23" applyFont="1" applyBorder="1" applyAlignment="1">
      <alignment horizontal="left" vertical="center"/>
      <protection locked="0"/>
    </xf>
    <xf numFmtId="0" fontId="58" fillId="0" borderId="36" xfId="23" applyFont="1" applyBorder="1" applyAlignment="1">
      <alignment horizontal="left" vertical="center"/>
      <protection locked="0"/>
    </xf>
    <xf numFmtId="0" fontId="54" fillId="0" borderId="0" xfId="23" applyFont="1" applyBorder="1" applyAlignment="1">
      <alignment horizontal="left" vertical="center" wrapText="1"/>
      <protection locked="0"/>
    </xf>
    <xf numFmtId="0" fontId="58" fillId="0" borderId="0" xfId="23" applyFont="1" applyBorder="1" applyAlignment="1">
      <alignment horizontal="center" vertical="center" wrapText="1"/>
      <protection locked="0"/>
    </xf>
    <xf numFmtId="0" fontId="54" fillId="0" borderId="31" xfId="23" applyFont="1" applyBorder="1" applyAlignment="1">
      <alignment horizontal="left" vertical="center" wrapText="1"/>
      <protection locked="0"/>
    </xf>
    <xf numFmtId="0" fontId="54" fillId="0" borderId="32" xfId="23" applyFont="1" applyBorder="1" applyAlignment="1">
      <alignment horizontal="left" vertical="center" wrapText="1"/>
      <protection locked="0"/>
    </xf>
    <xf numFmtId="0" fontId="54" fillId="0" borderId="33" xfId="23" applyFont="1" applyBorder="1" applyAlignment="1">
      <alignment horizontal="left" vertical="center" wrapText="1"/>
      <protection locked="0"/>
    </xf>
    <xf numFmtId="0" fontId="54" fillId="0" borderId="34" xfId="23" applyFont="1" applyBorder="1" applyAlignment="1">
      <alignment horizontal="left" vertical="center" wrapText="1"/>
      <protection locked="0"/>
    </xf>
    <xf numFmtId="0" fontId="54" fillId="0" borderId="35" xfId="23" applyFont="1" applyBorder="1" applyAlignment="1">
      <alignment horizontal="left" vertical="center" wrapText="1"/>
      <protection locked="0"/>
    </xf>
    <xf numFmtId="0" fontId="62" fillId="0" borderId="34" xfId="23" applyFont="1" applyBorder="1" applyAlignment="1">
      <alignment horizontal="left" vertical="center" wrapText="1"/>
      <protection locked="0"/>
    </xf>
    <xf numFmtId="0" fontId="62" fillId="0" borderId="35" xfId="23" applyFont="1" applyBorder="1" applyAlignment="1">
      <alignment horizontal="left" vertical="center" wrapText="1"/>
      <protection locked="0"/>
    </xf>
    <xf numFmtId="0" fontId="58" fillId="0" borderId="34" xfId="23" applyFont="1" applyBorder="1" applyAlignment="1">
      <alignment horizontal="left" vertical="center" wrapText="1"/>
      <protection locked="0"/>
    </xf>
    <xf numFmtId="0" fontId="58" fillId="0" borderId="35" xfId="23" applyFont="1" applyBorder="1" applyAlignment="1">
      <alignment horizontal="left" vertical="center" wrapText="1"/>
      <protection locked="0"/>
    </xf>
    <xf numFmtId="0" fontId="58" fillId="0" borderId="35" xfId="23" applyFont="1" applyBorder="1" applyAlignment="1">
      <alignment horizontal="left" vertical="center"/>
      <protection locked="0"/>
    </xf>
    <xf numFmtId="0" fontId="58" fillId="0" borderId="37" xfId="23" applyFont="1" applyBorder="1" applyAlignment="1">
      <alignment horizontal="left" vertical="center" wrapText="1"/>
      <protection locked="0"/>
    </xf>
    <xf numFmtId="0" fontId="58" fillId="0" borderId="36" xfId="23" applyFont="1" applyBorder="1" applyAlignment="1">
      <alignment horizontal="left" vertical="center" wrapText="1"/>
      <protection locked="0"/>
    </xf>
    <xf numFmtId="0" fontId="58" fillId="0" borderId="38" xfId="23" applyFont="1" applyBorder="1" applyAlignment="1">
      <alignment horizontal="left" vertical="center" wrapText="1"/>
      <protection locked="0"/>
    </xf>
    <xf numFmtId="0" fontId="58" fillId="0" borderId="0" xfId="23" applyFont="1" applyBorder="1" applyAlignment="1">
      <alignment horizontal="left" vertical="top"/>
      <protection locked="0"/>
    </xf>
    <xf numFmtId="0" fontId="58" fillId="0" borderId="0" xfId="23" applyFont="1" applyBorder="1" applyAlignment="1">
      <alignment horizontal="center" vertical="top"/>
      <protection locked="0"/>
    </xf>
    <xf numFmtId="0" fontId="58" fillId="0" borderId="37" xfId="23" applyFont="1" applyBorder="1" applyAlignment="1">
      <alignment horizontal="left" vertical="center"/>
      <protection locked="0"/>
    </xf>
    <xf numFmtId="0" fontId="58" fillId="0" borderId="38" xfId="23" applyFont="1" applyBorder="1" applyAlignment="1">
      <alignment horizontal="left" vertical="center"/>
      <protection locked="0"/>
    </xf>
    <xf numFmtId="0" fontId="62" fillId="0" borderId="0" xfId="23" applyFont="1" applyAlignment="1">
      <alignment vertical="center"/>
      <protection locked="0"/>
    </xf>
    <xf numFmtId="0" fontId="57" fillId="0" borderId="0" xfId="23" applyFont="1" applyBorder="1" applyAlignment="1">
      <alignment vertical="center"/>
      <protection locked="0"/>
    </xf>
    <xf numFmtId="0" fontId="62" fillId="0" borderId="36" xfId="23" applyFont="1" applyBorder="1" applyAlignment="1">
      <alignment vertical="center"/>
      <protection locked="0"/>
    </xf>
    <xf numFmtId="0" fontId="57" fillId="0" borderId="36" xfId="23" applyFont="1" applyBorder="1" applyAlignment="1">
      <alignment vertical="center"/>
      <protection locked="0"/>
    </xf>
    <xf numFmtId="0" fontId="55" fillId="0" borderId="0" xfId="23" applyBorder="1" applyAlignment="1">
      <alignment vertical="top"/>
      <protection locked="0"/>
    </xf>
    <xf numFmtId="49" fontId="58" fillId="0" borderId="0" xfId="23" applyNumberFormat="1" applyFont="1" applyBorder="1" applyAlignment="1">
      <alignment horizontal="left" vertical="center"/>
      <protection locked="0"/>
    </xf>
    <xf numFmtId="0" fontId="55" fillId="0" borderId="36" xfId="23" applyBorder="1" applyAlignment="1">
      <alignment vertical="top"/>
      <protection locked="0"/>
    </xf>
    <xf numFmtId="0" fontId="57" fillId="0" borderId="36" xfId="23" applyFont="1" applyBorder="1" applyAlignment="1">
      <alignment horizontal="left"/>
      <protection locked="0"/>
    </xf>
    <xf numFmtId="0" fontId="62" fillId="0" borderId="36" xfId="23" applyFont="1" applyBorder="1" applyAlignment="1">
      <protection locked="0"/>
    </xf>
    <xf numFmtId="0" fontId="54" fillId="0" borderId="34" xfId="23" applyFont="1" applyBorder="1" applyAlignment="1">
      <alignment vertical="top"/>
      <protection locked="0"/>
    </xf>
    <xf numFmtId="0" fontId="54" fillId="0" borderId="35" xfId="23" applyFont="1" applyBorder="1" applyAlignment="1">
      <alignment vertical="top"/>
      <protection locked="0"/>
    </xf>
    <xf numFmtId="0" fontId="54" fillId="0" borderId="0" xfId="23" applyFont="1" applyBorder="1" applyAlignment="1">
      <alignment horizontal="center" vertical="center"/>
      <protection locked="0"/>
    </xf>
    <xf numFmtId="0" fontId="54" fillId="0" borderId="0" xfId="23" applyFont="1" applyBorder="1" applyAlignment="1">
      <alignment horizontal="left" vertical="top"/>
      <protection locked="0"/>
    </xf>
    <xf numFmtId="0" fontId="54" fillId="0" borderId="37" xfId="23" applyFont="1" applyBorder="1" applyAlignment="1">
      <alignment vertical="top"/>
      <protection locked="0"/>
    </xf>
    <xf numFmtId="0" fontId="54" fillId="0" borderId="36" xfId="23" applyFont="1" applyBorder="1" applyAlignment="1">
      <alignment vertical="top"/>
      <protection locked="0"/>
    </xf>
    <xf numFmtId="0" fontId="54" fillId="0" borderId="38" xfId="23" applyFont="1" applyBorder="1" applyAlignment="1">
      <alignment vertical="top"/>
      <protection locked="0"/>
    </xf>
    <xf numFmtId="4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 wrapText="1"/>
    </xf>
    <xf numFmtId="0" fontId="0" fillId="0" borderId="0" xfId="0"/>
    <xf numFmtId="0" fontId="22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19" borderId="12" xfId="0" applyFont="1" applyFill="1" applyBorder="1" applyAlignment="1" applyProtection="1">
      <alignment horizontal="left" vertical="center"/>
    </xf>
    <xf numFmtId="0" fontId="0" fillId="19" borderId="12" xfId="0" applyFont="1" applyFill="1" applyBorder="1" applyAlignment="1" applyProtection="1">
      <alignment vertical="center"/>
    </xf>
    <xf numFmtId="4" fontId="4" fillId="19" borderId="12" xfId="0" applyNumberFormat="1" applyFont="1" applyFill="1" applyBorder="1" applyAlignment="1" applyProtection="1">
      <alignment vertical="center"/>
    </xf>
    <xf numFmtId="0" fontId="0" fillId="19" borderId="19" xfId="0" applyFont="1" applyFill="1" applyBorder="1" applyAlignment="1" applyProtection="1">
      <alignment vertical="center"/>
    </xf>
    <xf numFmtId="0" fontId="3" fillId="19" borderId="11" xfId="0" applyFont="1" applyFill="1" applyBorder="1" applyAlignment="1" applyProtection="1">
      <alignment horizontal="center" vertical="center"/>
    </xf>
    <xf numFmtId="0" fontId="3" fillId="19" borderId="12" xfId="0" applyFont="1" applyFill="1" applyBorder="1" applyAlignment="1" applyProtection="1">
      <alignment horizontal="center" vertical="center"/>
    </xf>
    <xf numFmtId="0" fontId="3" fillId="19" borderId="12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4" fontId="20" fillId="0" borderId="10" xfId="0" applyNumberFormat="1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9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left" vertical="top" wrapText="1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53" fillId="17" borderId="0" xfId="20" applyFont="1" applyFill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58" fillId="0" borderId="0" xfId="23" applyFont="1" applyBorder="1" applyAlignment="1">
      <alignment horizontal="left" vertical="center" wrapText="1"/>
      <protection locked="0"/>
    </xf>
    <xf numFmtId="0" fontId="56" fillId="0" borderId="0" xfId="23" applyFont="1" applyBorder="1" applyAlignment="1">
      <alignment horizontal="center" vertical="center" wrapText="1"/>
      <protection locked="0"/>
    </xf>
    <xf numFmtId="0" fontId="57" fillId="0" borderId="36" xfId="23" applyFont="1" applyBorder="1" applyAlignment="1">
      <alignment horizontal="left" wrapText="1"/>
      <protection locked="0"/>
    </xf>
    <xf numFmtId="0" fontId="56" fillId="0" borderId="0" xfId="23" applyFont="1" applyBorder="1" applyAlignment="1">
      <alignment horizontal="center" vertical="center"/>
      <protection locked="0"/>
    </xf>
    <xf numFmtId="0" fontId="58" fillId="0" borderId="0" xfId="23" applyFont="1" applyBorder="1" applyAlignment="1">
      <alignment horizontal="left" vertical="center"/>
      <protection locked="0"/>
    </xf>
    <xf numFmtId="49" fontId="58" fillId="0" borderId="0" xfId="23" applyNumberFormat="1" applyFont="1" applyBorder="1" applyAlignment="1">
      <alignment horizontal="left" vertical="center" wrapText="1"/>
      <protection locked="0"/>
    </xf>
    <xf numFmtId="0" fontId="58" fillId="0" borderId="0" xfId="23" applyFont="1" applyBorder="1" applyAlignment="1">
      <alignment horizontal="left" vertical="top"/>
      <protection locked="0"/>
    </xf>
    <xf numFmtId="0" fontId="57" fillId="0" borderId="36" xfId="23" applyFont="1" applyBorder="1" applyAlignment="1">
      <alignment horizontal="left"/>
      <protection locked="0"/>
    </xf>
    <xf numFmtId="49" fontId="64" fillId="24" borderId="39" xfId="36" applyNumberFormat="1" applyFont="1" applyFill="1" applyBorder="1" applyAlignment="1">
      <alignment horizontal="center" vertical="center"/>
    </xf>
    <xf numFmtId="0" fontId="64" fillId="24" borderId="39" xfId="36" applyFont="1" applyFill="1" applyBorder="1" applyAlignment="1">
      <alignment horizontal="center" vertical="top" wrapText="1"/>
    </xf>
    <xf numFmtId="49" fontId="64" fillId="24" borderId="39" xfId="36" applyNumberFormat="1" applyFont="1" applyFill="1" applyBorder="1" applyAlignment="1">
      <alignment horizontal="center" vertical="center"/>
    </xf>
    <xf numFmtId="4" fontId="65" fillId="24" borderId="39" xfId="36" applyNumberFormat="1" applyFont="1" applyFill="1" applyBorder="1" applyAlignment="1">
      <alignment horizontal="center" vertical="center" wrapText="1"/>
    </xf>
    <xf numFmtId="0" fontId="66" fillId="0" borderId="0" xfId="36" applyFont="1"/>
    <xf numFmtId="49" fontId="67" fillId="0" borderId="40" xfId="36" applyNumberFormat="1" applyFont="1" applyBorder="1" applyAlignment="1">
      <alignment horizontal="left" vertical="center"/>
    </xf>
    <xf numFmtId="0" fontId="66" fillId="0" borderId="41" xfId="36" applyFont="1" applyBorder="1"/>
    <xf numFmtId="0" fontId="67" fillId="0" borderId="41" xfId="36" applyFont="1" applyBorder="1" applyAlignment="1">
      <alignment horizontal="left" vertical="top"/>
    </xf>
    <xf numFmtId="0" fontId="66" fillId="0" borderId="41" xfId="36" applyFont="1" applyBorder="1" applyAlignment="1">
      <alignment horizontal="left" vertical="top"/>
    </xf>
    <xf numFmtId="4" fontId="66" fillId="0" borderId="41" xfId="36" applyNumberFormat="1" applyFont="1" applyBorder="1" applyAlignment="1">
      <alignment horizontal="right" vertical="top"/>
    </xf>
    <xf numFmtId="4" fontId="66" fillId="25" borderId="42" xfId="36" applyNumberFormat="1" applyFont="1" applyFill="1" applyBorder="1" applyAlignment="1">
      <alignment horizontal="right" vertical="top"/>
    </xf>
    <xf numFmtId="49" fontId="67" fillId="0" borderId="43" xfId="36" applyNumberFormat="1" applyFont="1" applyBorder="1" applyAlignment="1">
      <alignment horizontal="center" vertical="center"/>
    </xf>
    <xf numFmtId="0" fontId="66" fillId="0" borderId="44" xfId="36" applyFont="1" applyBorder="1"/>
    <xf numFmtId="0" fontId="68" fillId="0" borderId="44" xfId="36" applyFont="1" applyBorder="1" applyAlignment="1">
      <alignment horizontal="left" vertical="top"/>
    </xf>
    <xf numFmtId="0" fontId="66" fillId="0" borderId="44" xfId="36" applyFont="1" applyBorder="1" applyAlignment="1">
      <alignment horizontal="left" vertical="top"/>
    </xf>
    <xf numFmtId="4" fontId="66" fillId="0" borderId="44" xfId="36" applyNumberFormat="1" applyFont="1" applyBorder="1" applyAlignment="1">
      <alignment horizontal="right" vertical="top"/>
    </xf>
    <xf numFmtId="4" fontId="66" fillId="25" borderId="45" xfId="36" applyNumberFormat="1" applyFont="1" applyFill="1" applyBorder="1" applyAlignment="1">
      <alignment horizontal="right" vertical="top"/>
    </xf>
    <xf numFmtId="49" fontId="67" fillId="0" borderId="43" xfId="36" applyNumberFormat="1" applyFont="1" applyBorder="1" applyAlignment="1">
      <alignment horizontal="left" vertical="center"/>
    </xf>
    <xf numFmtId="49" fontId="67" fillId="0" borderId="44" xfId="36" applyNumberFormat="1" applyFont="1" applyBorder="1" applyAlignment="1">
      <alignment horizontal="left" vertical="center"/>
    </xf>
    <xf numFmtId="0" fontId="64" fillId="0" borderId="44" xfId="36" applyFont="1" applyBorder="1" applyAlignment="1">
      <alignment horizontal="left" vertical="top"/>
    </xf>
    <xf numFmtId="4" fontId="64" fillId="0" borderId="44" xfId="36" quotePrefix="1" applyNumberFormat="1" applyFont="1" applyBorder="1" applyAlignment="1">
      <alignment horizontal="right" vertical="top"/>
    </xf>
    <xf numFmtId="4" fontId="64" fillId="25" borderId="45" xfId="36" applyNumberFormat="1" applyFont="1" applyFill="1" applyBorder="1" applyAlignment="1">
      <alignment horizontal="right" vertical="top"/>
    </xf>
    <xf numFmtId="0" fontId="64" fillId="26" borderId="43" xfId="36" applyNumberFormat="1" applyFont="1" applyFill="1" applyBorder="1" applyAlignment="1">
      <alignment horizontal="center" vertical="center"/>
    </xf>
    <xf numFmtId="49" fontId="64" fillId="0" borderId="44" xfId="36" applyNumberFormat="1" applyFont="1" applyBorder="1" applyAlignment="1">
      <alignment horizontal="left" vertical="center"/>
    </xf>
    <xf numFmtId="0" fontId="64" fillId="0" borderId="44" xfId="36" applyFont="1" applyBorder="1" applyAlignment="1">
      <alignment horizontal="left" vertical="top" wrapText="1"/>
    </xf>
    <xf numFmtId="0" fontId="64" fillId="0" borderId="44" xfId="36" applyFont="1" applyBorder="1" applyAlignment="1">
      <alignment horizontal="right" vertical="top"/>
    </xf>
    <xf numFmtId="4" fontId="64" fillId="0" borderId="45" xfId="36" applyNumberFormat="1" applyFont="1" applyBorder="1" applyAlignment="1">
      <alignment horizontal="right" vertical="top"/>
    </xf>
    <xf numFmtId="49" fontId="64" fillId="0" borderId="44" xfId="36" applyNumberFormat="1" applyFont="1" applyBorder="1" applyAlignment="1">
      <alignment horizontal="center" vertical="center"/>
    </xf>
    <xf numFmtId="16" fontId="64" fillId="26" borderId="43" xfId="36" applyNumberFormat="1" applyFont="1" applyFill="1" applyBorder="1" applyAlignment="1">
      <alignment horizontal="center" vertical="center"/>
    </xf>
    <xf numFmtId="0" fontId="64" fillId="0" borderId="43" xfId="36" applyNumberFormat="1" applyFont="1" applyBorder="1" applyAlignment="1">
      <alignment horizontal="center" vertical="center"/>
    </xf>
    <xf numFmtId="0" fontId="66" fillId="0" borderId="44" xfId="36" applyFont="1" applyBorder="1" applyAlignment="1">
      <alignment horizontal="right" vertical="top"/>
    </xf>
    <xf numFmtId="0" fontId="70" fillId="26" borderId="44" xfId="36" applyFont="1" applyFill="1" applyBorder="1" applyAlignment="1">
      <alignment horizontal="left" vertical="top" wrapText="1"/>
    </xf>
    <xf numFmtId="0" fontId="64" fillId="0" borderId="44" xfId="36" applyFont="1" applyBorder="1" applyAlignment="1">
      <alignment horizontal="center" vertical="top"/>
    </xf>
    <xf numFmtId="4" fontId="64" fillId="0" borderId="44" xfId="36" applyNumberFormat="1" applyFont="1" applyFill="1" applyBorder="1" applyAlignment="1">
      <alignment horizontal="right" vertical="top" wrapText="1"/>
    </xf>
    <xf numFmtId="49" fontId="64" fillId="0" borderId="44" xfId="36" applyNumberFormat="1" applyFont="1" applyBorder="1" applyAlignment="1">
      <alignment horizontal="center" vertical="top"/>
    </xf>
    <xf numFmtId="4" fontId="64" fillId="0" borderId="44" xfId="36" applyNumberFormat="1" applyFont="1" applyBorder="1" applyAlignment="1">
      <alignment horizontal="right" vertical="top"/>
    </xf>
    <xf numFmtId="0" fontId="64" fillId="0" borderId="44" xfId="36" applyFont="1" applyFill="1" applyBorder="1" applyAlignment="1">
      <alignment horizontal="left" vertical="top" wrapText="1"/>
    </xf>
    <xf numFmtId="0" fontId="71" fillId="0" borderId="44" xfId="36" applyFont="1" applyBorder="1" applyAlignment="1">
      <alignment horizontal="left" vertical="top"/>
    </xf>
    <xf numFmtId="49" fontId="67" fillId="26" borderId="43" xfId="36" applyNumberFormat="1" applyFont="1" applyFill="1" applyBorder="1" applyAlignment="1">
      <alignment horizontal="left" vertical="center"/>
    </xf>
    <xf numFmtId="49" fontId="67" fillId="0" borderId="44" xfId="36" applyNumberFormat="1" applyFont="1" applyBorder="1" applyAlignment="1">
      <alignment horizontal="left" vertical="top"/>
    </xf>
    <xf numFmtId="0" fontId="64" fillId="27" borderId="44" xfId="36" applyNumberFormat="1" applyFont="1" applyFill="1" applyBorder="1" applyAlignment="1">
      <alignment horizontal="left" vertical="top" wrapText="1"/>
    </xf>
    <xf numFmtId="49" fontId="64" fillId="26" borderId="43" xfId="36" applyNumberFormat="1" applyFont="1" applyFill="1" applyBorder="1" applyAlignment="1">
      <alignment horizontal="left" vertical="center"/>
    </xf>
    <xf numFmtId="49" fontId="64" fillId="27" borderId="44" xfId="36" applyNumberFormat="1" applyFont="1" applyFill="1" applyBorder="1" applyAlignment="1">
      <alignment horizontal="center" vertical="center" wrapText="1"/>
    </xf>
    <xf numFmtId="49" fontId="64" fillId="26" borderId="43" xfId="36" applyNumberFormat="1" applyFont="1" applyFill="1" applyBorder="1" applyAlignment="1">
      <alignment horizontal="center" vertical="center"/>
    </xf>
    <xf numFmtId="49" fontId="74" fillId="27" borderId="44" xfId="36" applyNumberFormat="1" applyFont="1" applyFill="1" applyBorder="1" applyAlignment="1">
      <alignment horizontal="center" vertical="center" wrapText="1"/>
    </xf>
    <xf numFmtId="0" fontId="74" fillId="0" borderId="44" xfId="36" applyFont="1" applyBorder="1" applyAlignment="1">
      <alignment horizontal="right" vertical="top"/>
    </xf>
    <xf numFmtId="0" fontId="74" fillId="0" borderId="44" xfId="36" applyFont="1" applyBorder="1" applyAlignment="1">
      <alignment horizontal="left" vertical="top"/>
    </xf>
    <xf numFmtId="0" fontId="74" fillId="0" borderId="44" xfId="36" applyFont="1" applyBorder="1" applyAlignment="1">
      <alignment horizontal="left" vertical="top" wrapText="1"/>
    </xf>
    <xf numFmtId="0" fontId="67" fillId="0" borderId="44" xfId="36" applyFont="1" applyBorder="1" applyAlignment="1">
      <alignment horizontal="left" vertical="top" wrapText="1"/>
    </xf>
    <xf numFmtId="49" fontId="64" fillId="0" borderId="43" xfId="36" applyNumberFormat="1" applyFont="1" applyBorder="1" applyAlignment="1">
      <alignment horizontal="center" vertical="center"/>
    </xf>
    <xf numFmtId="49" fontId="64" fillId="0" borderId="46" xfId="36" applyNumberFormat="1" applyFont="1" applyBorder="1" applyAlignment="1">
      <alignment horizontal="center" vertical="center"/>
    </xf>
    <xf numFmtId="49" fontId="64" fillId="0" borderId="47" xfId="36" applyNumberFormat="1" applyFont="1" applyBorder="1" applyAlignment="1">
      <alignment horizontal="center" vertical="center"/>
    </xf>
    <xf numFmtId="0" fontId="64" fillId="0" borderId="47" xfId="36" applyFont="1" applyBorder="1" applyAlignment="1">
      <alignment horizontal="left" vertical="top" wrapText="1"/>
    </xf>
    <xf numFmtId="0" fontId="64" fillId="0" borderId="47" xfId="36" applyFont="1" applyBorder="1" applyAlignment="1">
      <alignment horizontal="right" vertical="top"/>
    </xf>
    <xf numFmtId="0" fontId="64" fillId="0" borderId="47" xfId="36" applyFont="1" applyBorder="1" applyAlignment="1">
      <alignment horizontal="left" vertical="top"/>
    </xf>
    <xf numFmtId="4" fontId="64" fillId="0" borderId="47" xfId="36" applyNumberFormat="1" applyFont="1" applyBorder="1" applyAlignment="1">
      <alignment horizontal="right" vertical="top"/>
    </xf>
    <xf numFmtId="4" fontId="64" fillId="25" borderId="48" xfId="36" applyNumberFormat="1" applyFont="1" applyFill="1" applyBorder="1" applyAlignment="1">
      <alignment horizontal="right" vertical="top"/>
    </xf>
    <xf numFmtId="49" fontId="64" fillId="0" borderId="0" xfId="36" applyNumberFormat="1" applyFont="1" applyAlignment="1">
      <alignment horizontal="center" vertical="center"/>
    </xf>
    <xf numFmtId="0" fontId="64" fillId="0" borderId="0" xfId="36" applyFont="1" applyAlignment="1">
      <alignment horizontal="left" vertical="top" wrapText="1"/>
    </xf>
    <xf numFmtId="0" fontId="64" fillId="0" borderId="0" xfId="36" applyFont="1" applyAlignment="1">
      <alignment horizontal="right" vertical="top"/>
    </xf>
    <xf numFmtId="0" fontId="64" fillId="0" borderId="0" xfId="36" applyFont="1" applyAlignment="1">
      <alignment horizontal="left" vertical="top"/>
    </xf>
    <xf numFmtId="4" fontId="64" fillId="0" borderId="0" xfId="36" applyNumberFormat="1" applyFont="1" applyAlignment="1">
      <alignment horizontal="right" vertical="top"/>
    </xf>
    <xf numFmtId="0" fontId="64" fillId="0" borderId="0" xfId="36" applyFont="1" applyAlignment="1">
      <alignment horizontal="left" vertical="justify" wrapText="1"/>
    </xf>
    <xf numFmtId="0" fontId="64" fillId="0" borderId="0" xfId="36" applyFont="1" applyAlignment="1">
      <alignment horizontal="right"/>
    </xf>
    <xf numFmtId="0" fontId="64" fillId="0" borderId="0" xfId="36" applyFont="1"/>
    <xf numFmtId="49" fontId="66" fillId="0" borderId="0" xfId="36" applyNumberFormat="1" applyFont="1" applyAlignment="1">
      <alignment horizontal="center" vertical="center"/>
    </xf>
    <xf numFmtId="0" fontId="66" fillId="0" borderId="0" xfId="36" applyFont="1" applyAlignment="1">
      <alignment horizontal="left" vertical="justify" wrapText="1"/>
    </xf>
    <xf numFmtId="0" fontId="66" fillId="0" borderId="0" xfId="36" applyFont="1" applyAlignment="1">
      <alignment horizontal="right"/>
    </xf>
    <xf numFmtId="4" fontId="66" fillId="0" borderId="0" xfId="36" applyNumberFormat="1" applyFont="1" applyAlignment="1">
      <alignment horizontal="right" vertical="top"/>
    </xf>
    <xf numFmtId="0" fontId="77" fillId="0" borderId="0" xfId="37" applyFont="1" applyAlignment="1">
      <alignment horizontal="center" vertical="center"/>
    </xf>
    <xf numFmtId="4" fontId="77" fillId="0" borderId="0" xfId="37" applyNumberFormat="1" applyFont="1" applyAlignment="1">
      <alignment horizontal="center" vertical="center"/>
    </xf>
    <xf numFmtId="0" fontId="78" fillId="0" borderId="0" xfId="37" applyFont="1" applyFill="1" applyAlignment="1">
      <alignment vertical="center"/>
    </xf>
    <xf numFmtId="0" fontId="78" fillId="0" borderId="36" xfId="37" applyFont="1" applyBorder="1" applyAlignment="1">
      <alignment vertical="center"/>
    </xf>
    <xf numFmtId="0" fontId="78" fillId="0" borderId="36" xfId="37" applyFont="1" applyBorder="1" applyAlignment="1">
      <alignment horizontal="right" vertical="center"/>
    </xf>
    <xf numFmtId="4" fontId="78" fillId="0" borderId="36" xfId="37" applyNumberFormat="1" applyFont="1" applyBorder="1" applyAlignment="1">
      <alignment horizontal="right" vertical="center"/>
    </xf>
    <xf numFmtId="0" fontId="78" fillId="0" borderId="0" xfId="37" applyFont="1" applyBorder="1" applyAlignment="1">
      <alignment vertical="center"/>
    </xf>
    <xf numFmtId="0" fontId="78" fillId="0" borderId="0" xfId="37" applyFont="1" applyBorder="1" applyAlignment="1">
      <alignment horizontal="right" vertical="center"/>
    </xf>
    <xf numFmtId="4" fontId="78" fillId="0" borderId="0" xfId="37" applyNumberFormat="1" applyFont="1" applyBorder="1" applyAlignment="1">
      <alignment horizontal="right" vertical="center"/>
    </xf>
    <xf numFmtId="49" fontId="78" fillId="0" borderId="49" xfId="37" applyNumberFormat="1" applyFont="1" applyBorder="1" applyAlignment="1">
      <alignment horizontal="center" vertical="center" shrinkToFit="1"/>
    </xf>
    <xf numFmtId="0" fontId="79" fillId="0" borderId="50" xfId="37" applyFont="1" applyBorder="1" applyAlignment="1">
      <alignment horizontal="center" vertical="center"/>
    </xf>
    <xf numFmtId="0" fontId="78" fillId="0" borderId="50" xfId="37" applyFont="1" applyBorder="1" applyAlignment="1">
      <alignment horizontal="center" vertical="center"/>
    </xf>
    <xf numFmtId="4" fontId="78" fillId="0" borderId="50" xfId="37" applyNumberFormat="1" applyFont="1" applyBorder="1" applyAlignment="1">
      <alignment horizontal="center" vertical="center"/>
    </xf>
    <xf numFmtId="4" fontId="78" fillId="0" borderId="51" xfId="37" applyNumberFormat="1" applyFont="1" applyBorder="1" applyAlignment="1">
      <alignment horizontal="center" vertical="center"/>
    </xf>
    <xf numFmtId="49" fontId="78" fillId="0" borderId="52" xfId="37" applyNumberFormat="1" applyFont="1" applyBorder="1" applyAlignment="1">
      <alignment horizontal="center" vertical="center" shrinkToFit="1"/>
    </xf>
    <xf numFmtId="0" fontId="78" fillId="0" borderId="53" xfId="37" applyFont="1" applyBorder="1" applyAlignment="1">
      <alignment horizontal="center" vertical="center"/>
    </xf>
    <xf numFmtId="0" fontId="78" fillId="0" borderId="53" xfId="37" applyFont="1" applyBorder="1" applyAlignment="1">
      <alignment horizontal="center" vertical="center" shrinkToFit="1"/>
    </xf>
    <xf numFmtId="4" fontId="78" fillId="0" borderId="53" xfId="37" applyNumberFormat="1" applyFont="1" applyBorder="1" applyAlignment="1">
      <alignment horizontal="center" vertical="center" wrapText="1"/>
    </xf>
    <xf numFmtId="4" fontId="78" fillId="0" borderId="54" xfId="37" applyNumberFormat="1" applyFont="1" applyBorder="1" applyAlignment="1">
      <alignment horizontal="center" vertical="center" wrapText="1"/>
    </xf>
    <xf numFmtId="49" fontId="78" fillId="0" borderId="55" xfId="37" applyNumberFormat="1" applyFont="1" applyBorder="1" applyAlignment="1">
      <alignment horizontal="center" vertical="center" shrinkToFit="1"/>
    </xf>
    <xf numFmtId="0" fontId="79" fillId="0" borderId="56" xfId="37" applyFont="1" applyBorder="1" applyAlignment="1">
      <alignment horizontal="center" vertical="center"/>
    </xf>
    <xf numFmtId="3" fontId="79" fillId="0" borderId="56" xfId="37" applyNumberFormat="1" applyFont="1" applyBorder="1" applyAlignment="1">
      <alignment horizontal="center" vertical="center"/>
    </xf>
    <xf numFmtId="4" fontId="79" fillId="0" borderId="56" xfId="37" applyNumberFormat="1" applyFont="1" applyBorder="1" applyAlignment="1">
      <alignment horizontal="center" vertical="center"/>
    </xf>
    <xf numFmtId="4" fontId="79" fillId="0" borderId="57" xfId="37" applyNumberFormat="1" applyFont="1" applyBorder="1" applyAlignment="1">
      <alignment horizontal="center" vertical="center"/>
    </xf>
    <xf numFmtId="49" fontId="78" fillId="0" borderId="58" xfId="37" applyNumberFormat="1" applyFont="1" applyFill="1" applyBorder="1" applyAlignment="1">
      <alignment horizontal="left" vertical="center" shrinkToFit="1"/>
    </xf>
    <xf numFmtId="0" fontId="79" fillId="0" borderId="59" xfId="37" applyNumberFormat="1" applyFont="1" applyFill="1" applyBorder="1" applyAlignment="1">
      <alignment vertical="center" wrapText="1"/>
    </xf>
    <xf numFmtId="0" fontId="78" fillId="0" borderId="59" xfId="37" applyFont="1" applyFill="1" applyBorder="1" applyAlignment="1">
      <alignment horizontal="right" vertical="center"/>
    </xf>
    <xf numFmtId="3" fontId="78" fillId="0" borderId="59" xfId="37" applyNumberFormat="1" applyFont="1" applyFill="1" applyBorder="1" applyAlignment="1">
      <alignment horizontal="right" vertical="center"/>
    </xf>
    <xf numFmtId="4" fontId="78" fillId="0" borderId="59" xfId="37" applyNumberFormat="1" applyFont="1" applyFill="1" applyBorder="1" applyAlignment="1">
      <alignment horizontal="right" vertical="center"/>
    </xf>
    <xf numFmtId="4" fontId="78" fillId="0" borderId="60" xfId="37" applyNumberFormat="1" applyFont="1" applyFill="1" applyBorder="1" applyAlignment="1">
      <alignment horizontal="right" vertical="center"/>
    </xf>
    <xf numFmtId="49" fontId="78" fillId="0" borderId="58" xfId="37" applyNumberFormat="1" applyFont="1" applyFill="1" applyBorder="1" applyAlignment="1">
      <alignment horizontal="center" vertical="center" shrinkToFit="1"/>
    </xf>
    <xf numFmtId="0" fontId="78" fillId="0" borderId="59" xfId="37" applyNumberFormat="1" applyFont="1" applyFill="1" applyBorder="1" applyAlignment="1">
      <alignment vertical="center" wrapText="1"/>
    </xf>
    <xf numFmtId="3" fontId="78" fillId="0" borderId="59" xfId="37" applyNumberFormat="1" applyFont="1" applyFill="1" applyBorder="1" applyAlignment="1">
      <alignment horizontal="center" vertical="center"/>
    </xf>
    <xf numFmtId="3" fontId="78" fillId="0" borderId="59" xfId="37" applyNumberFormat="1" applyFont="1" applyFill="1" applyBorder="1" applyAlignment="1">
      <alignment horizontal="right" vertical="center" indent="1"/>
    </xf>
    <xf numFmtId="4" fontId="78" fillId="0" borderId="59" xfId="37" applyNumberFormat="1" applyFont="1" applyFill="1" applyBorder="1" applyAlignment="1">
      <alignment horizontal="right" vertical="center" indent="1"/>
    </xf>
    <xf numFmtId="4" fontId="78" fillId="0" borderId="60" xfId="37" applyNumberFormat="1" applyFont="1" applyFill="1" applyBorder="1" applyAlignment="1">
      <alignment horizontal="right" vertical="center" indent="1"/>
    </xf>
    <xf numFmtId="49" fontId="80" fillId="28" borderId="61" xfId="37" applyNumberFormat="1" applyFont="1" applyFill="1" applyBorder="1" applyAlignment="1">
      <alignment horizontal="center" vertical="center" shrinkToFit="1"/>
    </xf>
    <xf numFmtId="49" fontId="80" fillId="28" borderId="62" xfId="37" applyNumberFormat="1" applyFont="1" applyFill="1" applyBorder="1" applyAlignment="1">
      <alignment vertical="center" wrapText="1"/>
    </xf>
    <xf numFmtId="3" fontId="80" fillId="28" borderId="62" xfId="37" applyNumberFormat="1" applyFont="1" applyFill="1" applyBorder="1" applyAlignment="1">
      <alignment horizontal="center" vertical="center"/>
    </xf>
    <xf numFmtId="3" fontId="80" fillId="28" borderId="62" xfId="37" applyNumberFormat="1" applyFont="1" applyFill="1" applyBorder="1" applyAlignment="1">
      <alignment horizontal="right" vertical="center" indent="1"/>
    </xf>
    <xf numFmtId="4" fontId="80" fillId="28" borderId="62" xfId="37" applyNumberFormat="1" applyFont="1" applyFill="1" applyBorder="1" applyAlignment="1">
      <alignment horizontal="right" vertical="center" indent="1"/>
    </xf>
    <xf numFmtId="4" fontId="80" fillId="29" borderId="63" xfId="37" applyNumberFormat="1" applyFont="1" applyFill="1" applyBorder="1" applyAlignment="1">
      <alignment horizontal="right" vertical="center" indent="1"/>
    </xf>
    <xf numFmtId="49" fontId="79" fillId="30" borderId="64" xfId="37" applyNumberFormat="1" applyFont="1" applyFill="1" applyBorder="1" applyAlignment="1">
      <alignment horizontal="center" vertical="center" shrinkToFit="1"/>
    </xf>
    <xf numFmtId="0" fontId="79" fillId="30" borderId="65" xfId="37" applyNumberFormat="1" applyFont="1" applyFill="1" applyBorder="1" applyAlignment="1">
      <alignment vertical="center" wrapText="1"/>
    </xf>
    <xf numFmtId="3" fontId="79" fillId="30" borderId="65" xfId="37" applyNumberFormat="1" applyFont="1" applyFill="1" applyBorder="1" applyAlignment="1">
      <alignment horizontal="right" vertical="center" indent="1"/>
    </xf>
    <xf numFmtId="3" fontId="79" fillId="30" borderId="65" xfId="37" applyNumberFormat="1" applyFont="1" applyFill="1" applyBorder="1" applyAlignment="1">
      <alignment horizontal="center" vertical="center"/>
    </xf>
    <xf numFmtId="4" fontId="79" fillId="30" borderId="65" xfId="37" applyNumberFormat="1" applyFont="1" applyFill="1" applyBorder="1" applyAlignment="1">
      <alignment horizontal="right" vertical="center" indent="1"/>
    </xf>
    <xf numFmtId="4" fontId="79" fillId="30" borderId="66" xfId="37" applyNumberFormat="1" applyFont="1" applyFill="1" applyBorder="1" applyAlignment="1">
      <alignment horizontal="right" vertical="center" indent="1"/>
    </xf>
    <xf numFmtId="4" fontId="78" fillId="0" borderId="59" xfId="37" applyNumberFormat="1" applyFont="1" applyFill="1" applyBorder="1" applyAlignment="1">
      <alignment horizontal="center" vertical="center"/>
    </xf>
    <xf numFmtId="4" fontId="78" fillId="29" borderId="59" xfId="37" applyNumberFormat="1" applyFont="1" applyFill="1" applyBorder="1" applyAlignment="1">
      <alignment horizontal="right" vertical="center" indent="1"/>
    </xf>
    <xf numFmtId="4" fontId="78" fillId="0" borderId="0" xfId="37" applyNumberFormat="1" applyFont="1" applyFill="1" applyAlignment="1">
      <alignment vertical="center"/>
    </xf>
    <xf numFmtId="0" fontId="78" fillId="0" borderId="0" xfId="37" applyFont="1" applyAlignment="1">
      <alignment horizontal="center" vertical="center"/>
    </xf>
    <xf numFmtId="49" fontId="78" fillId="0" borderId="67" xfId="37" applyNumberFormat="1" applyFont="1" applyFill="1" applyBorder="1" applyAlignment="1">
      <alignment horizontal="center" vertical="center" shrinkToFit="1"/>
    </xf>
    <xf numFmtId="0" fontId="78" fillId="0" borderId="68" xfId="37" applyNumberFormat="1" applyFont="1" applyFill="1" applyBorder="1" applyAlignment="1">
      <alignment vertical="center" wrapText="1"/>
    </xf>
    <xf numFmtId="3" fontId="78" fillId="0" borderId="68" xfId="37" applyNumberFormat="1" applyFont="1" applyFill="1" applyBorder="1" applyAlignment="1">
      <alignment horizontal="center" vertical="center"/>
    </xf>
    <xf numFmtId="3" fontId="78" fillId="0" borderId="68" xfId="37" applyNumberFormat="1" applyFont="1" applyFill="1" applyBorder="1" applyAlignment="1">
      <alignment horizontal="right" vertical="center" indent="1"/>
    </xf>
    <xf numFmtId="4" fontId="78" fillId="0" borderId="68" xfId="37" applyNumberFormat="1" applyFont="1" applyFill="1" applyBorder="1" applyAlignment="1">
      <alignment horizontal="right" vertical="center" indent="1"/>
    </xf>
    <xf numFmtId="4" fontId="78" fillId="0" borderId="69" xfId="37" applyNumberFormat="1" applyFont="1" applyFill="1" applyBorder="1" applyAlignment="1">
      <alignment horizontal="right" vertical="center" indent="1"/>
    </xf>
    <xf numFmtId="49" fontId="78" fillId="0" borderId="0" xfId="37" applyNumberFormat="1" applyFont="1" applyBorder="1" applyAlignment="1">
      <alignment horizontal="center" vertical="center"/>
    </xf>
    <xf numFmtId="0" fontId="79" fillId="0" borderId="0" xfId="37" applyFont="1" applyBorder="1" applyAlignment="1">
      <alignment vertical="center"/>
    </xf>
    <xf numFmtId="0" fontId="78" fillId="0" borderId="0" xfId="37" applyFont="1" applyBorder="1" applyAlignment="1">
      <alignment horizontal="center" vertical="center"/>
    </xf>
    <xf numFmtId="4" fontId="78" fillId="0" borderId="0" xfId="37" applyNumberFormat="1" applyFont="1" applyBorder="1" applyAlignment="1">
      <alignment vertical="center"/>
    </xf>
    <xf numFmtId="0" fontId="78" fillId="0" borderId="0" xfId="37" applyFont="1" applyAlignment="1">
      <alignment vertical="center"/>
    </xf>
    <xf numFmtId="4" fontId="78" fillId="0" borderId="0" xfId="37" applyNumberFormat="1" applyFont="1" applyAlignment="1">
      <alignment vertical="center"/>
    </xf>
  </cellXfs>
  <cellStyles count="38">
    <cellStyle name="20 % - zvýraznenie1" xfId="1"/>
    <cellStyle name="20 % - zvýraznenie2" xfId="2"/>
    <cellStyle name="20 % - zvýraznenie3" xfId="3"/>
    <cellStyle name="20 % - zvýraznenie4" xfId="4"/>
    <cellStyle name="20 % - zvýraznenie5" xfId="5"/>
    <cellStyle name="20 % - zvýraznenie6" xfId="6"/>
    <cellStyle name="40 % - zvýraznenie1" xfId="7"/>
    <cellStyle name="40 % - zvýraznenie2" xfId="8"/>
    <cellStyle name="40 % - zvýraznenie3" xfId="9"/>
    <cellStyle name="40 % - zvýraznenie4" xfId="10"/>
    <cellStyle name="40 % - zvýraznenie5" xfId="11"/>
    <cellStyle name="40 % - zvýraznenie6" xfId="12"/>
    <cellStyle name="60 % - zvýraznenie1" xfId="13"/>
    <cellStyle name="60 % - zvýraznenie2" xfId="14"/>
    <cellStyle name="60 % - zvýraznenie3" xfId="15"/>
    <cellStyle name="60 % - zvýraznenie4" xfId="16"/>
    <cellStyle name="60 % - zvýraznenie5" xfId="17"/>
    <cellStyle name="60 % - zvýraznenie6" xfId="18"/>
    <cellStyle name="Dobrá" xfId="19"/>
    <cellStyle name="Hypertextový odkaz" xfId="20" builtinId="8"/>
    <cellStyle name="Kontrolná bunka" xfId="21"/>
    <cellStyle name="Neutrálna" xfId="22"/>
    <cellStyle name="Normální" xfId="0" builtinId="0" customBuiltin="1"/>
    <cellStyle name="Normální 2" xfId="36"/>
    <cellStyle name="Normální 3" xfId="37"/>
    <cellStyle name="normální_VVZ" xfId="23"/>
    <cellStyle name="Prepojená bunka" xfId="24"/>
    <cellStyle name="Spolu" xfId="25"/>
    <cellStyle name="Text upozornenia" xfId="26"/>
    <cellStyle name="Titul" xfId="27"/>
    <cellStyle name="Vysvetľujúci text" xfId="28"/>
    <cellStyle name="Zlá" xfId="29"/>
    <cellStyle name="Zvýraznenie1" xfId="30"/>
    <cellStyle name="Zvýraznenie2" xfId="31"/>
    <cellStyle name="Zvýraznenie3" xfId="32"/>
    <cellStyle name="Zvýraznenie4" xfId="33"/>
    <cellStyle name="Zvýraznenie5" xfId="34"/>
    <cellStyle name="Zvýraznenie6" xfId="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D7E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 descr="C:\KROSplusData\System\Temp\rad8D7ED.tmp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" name="Text Box 257">
          <a:extLst>
            <a:ext uri="{FF2B5EF4-FFF2-40B4-BE49-F238E27FC236}">
              <a16:creationId xmlns:a16="http://schemas.microsoft.com/office/drawing/2014/main" id="{5407652E-E7F7-43EC-8BE5-5A2B1711FE3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" name="Text Box 258">
          <a:extLst>
            <a:ext uri="{FF2B5EF4-FFF2-40B4-BE49-F238E27FC236}">
              <a16:creationId xmlns:a16="http://schemas.microsoft.com/office/drawing/2014/main" id="{F7C239CB-8E06-4181-B251-CACE8CF36A5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" name="Text Box 259">
          <a:extLst>
            <a:ext uri="{FF2B5EF4-FFF2-40B4-BE49-F238E27FC236}">
              <a16:creationId xmlns:a16="http://schemas.microsoft.com/office/drawing/2014/main" id="{38C57A0C-6141-432F-AA9E-2E79B50FB2A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5" name="Text Box 260">
          <a:extLst>
            <a:ext uri="{FF2B5EF4-FFF2-40B4-BE49-F238E27FC236}">
              <a16:creationId xmlns:a16="http://schemas.microsoft.com/office/drawing/2014/main" id="{D1ABD65C-6255-463A-B40D-62FDDF4BD69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6" name="Text Box 261">
          <a:extLst>
            <a:ext uri="{FF2B5EF4-FFF2-40B4-BE49-F238E27FC236}">
              <a16:creationId xmlns:a16="http://schemas.microsoft.com/office/drawing/2014/main" id="{984D846B-7648-40F8-8217-9B75E876209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7" name="Text Box 262">
          <a:extLst>
            <a:ext uri="{FF2B5EF4-FFF2-40B4-BE49-F238E27FC236}">
              <a16:creationId xmlns:a16="http://schemas.microsoft.com/office/drawing/2014/main" id="{DD99F914-7015-4C9C-BD55-DDBA5EFA85B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8" name="Text Box 320">
          <a:extLst>
            <a:ext uri="{FF2B5EF4-FFF2-40B4-BE49-F238E27FC236}">
              <a16:creationId xmlns:a16="http://schemas.microsoft.com/office/drawing/2014/main" id="{42A38F6B-EEE9-4B56-AA82-CA5881EA0C7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9" name="Text Box 321">
          <a:extLst>
            <a:ext uri="{FF2B5EF4-FFF2-40B4-BE49-F238E27FC236}">
              <a16:creationId xmlns:a16="http://schemas.microsoft.com/office/drawing/2014/main" id="{B9D8FCA2-D170-41BE-915C-F1B9BA64C8F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10" name="Text Box 322">
          <a:extLst>
            <a:ext uri="{FF2B5EF4-FFF2-40B4-BE49-F238E27FC236}">
              <a16:creationId xmlns:a16="http://schemas.microsoft.com/office/drawing/2014/main" id="{101DA81A-6B45-4FA3-BC28-82B25D82BFD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11" name="Text Box 323">
          <a:extLst>
            <a:ext uri="{FF2B5EF4-FFF2-40B4-BE49-F238E27FC236}">
              <a16:creationId xmlns:a16="http://schemas.microsoft.com/office/drawing/2014/main" id="{927E44CF-B00F-4E86-A1B3-E6686560C96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12" name="Text Box 324">
          <a:extLst>
            <a:ext uri="{FF2B5EF4-FFF2-40B4-BE49-F238E27FC236}">
              <a16:creationId xmlns:a16="http://schemas.microsoft.com/office/drawing/2014/main" id="{7AF55EC1-261B-440A-B42B-3260B555C22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13" name="Text Box 325">
          <a:extLst>
            <a:ext uri="{FF2B5EF4-FFF2-40B4-BE49-F238E27FC236}">
              <a16:creationId xmlns:a16="http://schemas.microsoft.com/office/drawing/2014/main" id="{FBAA45F8-1A73-4920-A880-79922FE3079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14" name="Text Box 68">
          <a:extLst>
            <a:ext uri="{FF2B5EF4-FFF2-40B4-BE49-F238E27FC236}">
              <a16:creationId xmlns:a16="http://schemas.microsoft.com/office/drawing/2014/main" id="{2F56F7EB-571C-413C-AD93-C30C512B5CB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15" name="Text Box 69">
          <a:extLst>
            <a:ext uri="{FF2B5EF4-FFF2-40B4-BE49-F238E27FC236}">
              <a16:creationId xmlns:a16="http://schemas.microsoft.com/office/drawing/2014/main" id="{047669CD-FF1C-43D7-9FAD-8908CC88A64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16" name="Text Box 70">
          <a:extLst>
            <a:ext uri="{FF2B5EF4-FFF2-40B4-BE49-F238E27FC236}">
              <a16:creationId xmlns:a16="http://schemas.microsoft.com/office/drawing/2014/main" id="{CF283850-9517-4A12-9E6A-85E12A5874B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17" name="Text Box 71">
          <a:extLst>
            <a:ext uri="{FF2B5EF4-FFF2-40B4-BE49-F238E27FC236}">
              <a16:creationId xmlns:a16="http://schemas.microsoft.com/office/drawing/2014/main" id="{E443C854-8D86-462F-B029-30463342F47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18" name="Text Box 72">
          <a:extLst>
            <a:ext uri="{FF2B5EF4-FFF2-40B4-BE49-F238E27FC236}">
              <a16:creationId xmlns:a16="http://schemas.microsoft.com/office/drawing/2014/main" id="{1B198697-170F-4EC0-9AEB-CF557DAD8CA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19" name="Text Box 73">
          <a:extLst>
            <a:ext uri="{FF2B5EF4-FFF2-40B4-BE49-F238E27FC236}">
              <a16:creationId xmlns:a16="http://schemas.microsoft.com/office/drawing/2014/main" id="{E1692E1C-F307-4D49-ADC4-F0A3FFA9A2E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0" name="Text Box 86">
          <a:extLst>
            <a:ext uri="{FF2B5EF4-FFF2-40B4-BE49-F238E27FC236}">
              <a16:creationId xmlns:a16="http://schemas.microsoft.com/office/drawing/2014/main" id="{603F9FF4-C9A4-4AD7-A8E7-A2D7E40F6C9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1" name="Text Box 87">
          <a:extLst>
            <a:ext uri="{FF2B5EF4-FFF2-40B4-BE49-F238E27FC236}">
              <a16:creationId xmlns:a16="http://schemas.microsoft.com/office/drawing/2014/main" id="{0D689609-7666-468B-AF26-33FE1DB6CBF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2" name="Text Box 88">
          <a:extLst>
            <a:ext uri="{FF2B5EF4-FFF2-40B4-BE49-F238E27FC236}">
              <a16:creationId xmlns:a16="http://schemas.microsoft.com/office/drawing/2014/main" id="{AFF6564B-67C5-4138-8888-C5F03E178C0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3" name="Text Box 92">
          <a:extLst>
            <a:ext uri="{FF2B5EF4-FFF2-40B4-BE49-F238E27FC236}">
              <a16:creationId xmlns:a16="http://schemas.microsoft.com/office/drawing/2014/main" id="{2F7C213A-8591-4E2E-A6D7-D1B7C031AB6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4" name="Text Box 93">
          <a:extLst>
            <a:ext uri="{FF2B5EF4-FFF2-40B4-BE49-F238E27FC236}">
              <a16:creationId xmlns:a16="http://schemas.microsoft.com/office/drawing/2014/main" id="{EF0FEC72-BCAC-4085-8C50-07DB3F3DCEA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5" name="Text Box 94">
          <a:extLst>
            <a:ext uri="{FF2B5EF4-FFF2-40B4-BE49-F238E27FC236}">
              <a16:creationId xmlns:a16="http://schemas.microsoft.com/office/drawing/2014/main" id="{D892A562-5767-464E-8885-C3F03445F31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6" name="Text Box 224">
          <a:extLst>
            <a:ext uri="{FF2B5EF4-FFF2-40B4-BE49-F238E27FC236}">
              <a16:creationId xmlns:a16="http://schemas.microsoft.com/office/drawing/2014/main" id="{F84F0273-87C6-45B9-816A-90D2179FEB3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7" name="Text Box 225">
          <a:extLst>
            <a:ext uri="{FF2B5EF4-FFF2-40B4-BE49-F238E27FC236}">
              <a16:creationId xmlns:a16="http://schemas.microsoft.com/office/drawing/2014/main" id="{1D42DA52-3F51-4C79-BAC6-91A6A66F286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8" name="Text Box 226">
          <a:extLst>
            <a:ext uri="{FF2B5EF4-FFF2-40B4-BE49-F238E27FC236}">
              <a16:creationId xmlns:a16="http://schemas.microsoft.com/office/drawing/2014/main" id="{6BB3A906-3E3D-4C1A-B33A-438A4FD2841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29" name="Text Box 227">
          <a:extLst>
            <a:ext uri="{FF2B5EF4-FFF2-40B4-BE49-F238E27FC236}">
              <a16:creationId xmlns:a16="http://schemas.microsoft.com/office/drawing/2014/main" id="{F65376E8-DD29-4DA2-AE65-D3C3F47DA23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0" name="Text Box 228">
          <a:extLst>
            <a:ext uri="{FF2B5EF4-FFF2-40B4-BE49-F238E27FC236}">
              <a16:creationId xmlns:a16="http://schemas.microsoft.com/office/drawing/2014/main" id="{42EDD5A4-1D3A-49F6-89FC-90639E0AC45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1" name="Text Box 229">
          <a:extLst>
            <a:ext uri="{FF2B5EF4-FFF2-40B4-BE49-F238E27FC236}">
              <a16:creationId xmlns:a16="http://schemas.microsoft.com/office/drawing/2014/main" id="{080073D1-63A0-44E9-B492-CB78FDDE7F7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2" name="Text Box 98">
          <a:extLst>
            <a:ext uri="{FF2B5EF4-FFF2-40B4-BE49-F238E27FC236}">
              <a16:creationId xmlns:a16="http://schemas.microsoft.com/office/drawing/2014/main" id="{00E77748-7150-4993-B7F5-677AD260B4C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3" name="Text Box 99">
          <a:extLst>
            <a:ext uri="{FF2B5EF4-FFF2-40B4-BE49-F238E27FC236}">
              <a16:creationId xmlns:a16="http://schemas.microsoft.com/office/drawing/2014/main" id="{6AC32E9B-AA12-4F03-80AD-79ADDE90285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4" name="Text Box 100">
          <a:extLst>
            <a:ext uri="{FF2B5EF4-FFF2-40B4-BE49-F238E27FC236}">
              <a16:creationId xmlns:a16="http://schemas.microsoft.com/office/drawing/2014/main" id="{876BEC55-866E-424F-854C-7E0038E37BB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5" name="Text Box 212">
          <a:extLst>
            <a:ext uri="{FF2B5EF4-FFF2-40B4-BE49-F238E27FC236}">
              <a16:creationId xmlns:a16="http://schemas.microsoft.com/office/drawing/2014/main" id="{80C1BC21-4220-495D-A360-601DC65E974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6" name="Text Box 213">
          <a:extLst>
            <a:ext uri="{FF2B5EF4-FFF2-40B4-BE49-F238E27FC236}">
              <a16:creationId xmlns:a16="http://schemas.microsoft.com/office/drawing/2014/main" id="{463AA8CD-D293-4BA0-9F98-0214F500AD7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7" name="Text Box 214">
          <a:extLst>
            <a:ext uri="{FF2B5EF4-FFF2-40B4-BE49-F238E27FC236}">
              <a16:creationId xmlns:a16="http://schemas.microsoft.com/office/drawing/2014/main" id="{5CBB1B5B-C855-4442-8DB1-A5C2F64662E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8" name="Text Box 215">
          <a:extLst>
            <a:ext uri="{FF2B5EF4-FFF2-40B4-BE49-F238E27FC236}">
              <a16:creationId xmlns:a16="http://schemas.microsoft.com/office/drawing/2014/main" id="{931B212A-AB42-4CF7-9735-49856EB9D48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" name="Text Box 216">
          <a:extLst>
            <a:ext uri="{FF2B5EF4-FFF2-40B4-BE49-F238E27FC236}">
              <a16:creationId xmlns:a16="http://schemas.microsoft.com/office/drawing/2014/main" id="{89C6E1C1-A2E2-4DCD-AD81-C64A37EF30B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0" name="Text Box 217">
          <a:extLst>
            <a:ext uri="{FF2B5EF4-FFF2-40B4-BE49-F238E27FC236}">
              <a16:creationId xmlns:a16="http://schemas.microsoft.com/office/drawing/2014/main" id="{16FF9C44-8950-4163-B26B-C82FE947AAB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1" name="Text Box 95">
          <a:extLst>
            <a:ext uri="{FF2B5EF4-FFF2-40B4-BE49-F238E27FC236}">
              <a16:creationId xmlns:a16="http://schemas.microsoft.com/office/drawing/2014/main" id="{AB3A0617-43FB-4506-B279-101A137C123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2" name="Text Box 96">
          <a:extLst>
            <a:ext uri="{FF2B5EF4-FFF2-40B4-BE49-F238E27FC236}">
              <a16:creationId xmlns:a16="http://schemas.microsoft.com/office/drawing/2014/main" id="{F9501507-D3CE-4B37-8622-0776D3F8BFF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3" name="Text Box 97">
          <a:extLst>
            <a:ext uri="{FF2B5EF4-FFF2-40B4-BE49-F238E27FC236}">
              <a16:creationId xmlns:a16="http://schemas.microsoft.com/office/drawing/2014/main" id="{DD08ADBB-B92F-411B-8FA4-F7A4AEEE781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4" name="Text Box 218">
          <a:extLst>
            <a:ext uri="{FF2B5EF4-FFF2-40B4-BE49-F238E27FC236}">
              <a16:creationId xmlns:a16="http://schemas.microsoft.com/office/drawing/2014/main" id="{F1E980DC-B709-4A00-92E8-A5040D05964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5" name="Text Box 219">
          <a:extLst>
            <a:ext uri="{FF2B5EF4-FFF2-40B4-BE49-F238E27FC236}">
              <a16:creationId xmlns:a16="http://schemas.microsoft.com/office/drawing/2014/main" id="{ECBD8A2B-A543-4976-B968-B0A12B020EC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6" name="Text Box 220">
          <a:extLst>
            <a:ext uri="{FF2B5EF4-FFF2-40B4-BE49-F238E27FC236}">
              <a16:creationId xmlns:a16="http://schemas.microsoft.com/office/drawing/2014/main" id="{98A81AB1-7DB2-420B-AE07-F7B2D990C13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7" name="Text Box 221">
          <a:extLst>
            <a:ext uri="{FF2B5EF4-FFF2-40B4-BE49-F238E27FC236}">
              <a16:creationId xmlns:a16="http://schemas.microsoft.com/office/drawing/2014/main" id="{3D29C2A6-196A-402F-B31F-2B1F7D3ED38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8" name="Text Box 222">
          <a:extLst>
            <a:ext uri="{FF2B5EF4-FFF2-40B4-BE49-F238E27FC236}">
              <a16:creationId xmlns:a16="http://schemas.microsoft.com/office/drawing/2014/main" id="{75FEC591-FE9B-4864-BDA1-3DAC08BB22C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9" name="Text Box 223">
          <a:extLst>
            <a:ext uri="{FF2B5EF4-FFF2-40B4-BE49-F238E27FC236}">
              <a16:creationId xmlns:a16="http://schemas.microsoft.com/office/drawing/2014/main" id="{B31043AD-F142-41CA-B694-1F3894AD264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0" name="Text Box 86">
          <a:extLst>
            <a:ext uri="{FF2B5EF4-FFF2-40B4-BE49-F238E27FC236}">
              <a16:creationId xmlns:a16="http://schemas.microsoft.com/office/drawing/2014/main" id="{4BB422A2-15FD-4286-9314-51C1E75B0D9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1" name="Text Box 87">
          <a:extLst>
            <a:ext uri="{FF2B5EF4-FFF2-40B4-BE49-F238E27FC236}">
              <a16:creationId xmlns:a16="http://schemas.microsoft.com/office/drawing/2014/main" id="{D413E0AA-566B-4C69-B962-68A09AFD72C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2" name="Text Box 88">
          <a:extLst>
            <a:ext uri="{FF2B5EF4-FFF2-40B4-BE49-F238E27FC236}">
              <a16:creationId xmlns:a16="http://schemas.microsoft.com/office/drawing/2014/main" id="{505BFF06-2301-4143-9699-A3E287E9A53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3" name="Text Box 95">
          <a:extLst>
            <a:ext uri="{FF2B5EF4-FFF2-40B4-BE49-F238E27FC236}">
              <a16:creationId xmlns:a16="http://schemas.microsoft.com/office/drawing/2014/main" id="{BCCFA178-D49F-4608-A22D-C1F98D83612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4" name="Text Box 96">
          <a:extLst>
            <a:ext uri="{FF2B5EF4-FFF2-40B4-BE49-F238E27FC236}">
              <a16:creationId xmlns:a16="http://schemas.microsoft.com/office/drawing/2014/main" id="{CDEEA4E6-C6E0-455E-A97A-3C5CD67A0D4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5" name="Text Box 97">
          <a:extLst>
            <a:ext uri="{FF2B5EF4-FFF2-40B4-BE49-F238E27FC236}">
              <a16:creationId xmlns:a16="http://schemas.microsoft.com/office/drawing/2014/main" id="{3B778846-AC1F-429F-BF0A-E4F7FADB019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6" name="Text Box 218">
          <a:extLst>
            <a:ext uri="{FF2B5EF4-FFF2-40B4-BE49-F238E27FC236}">
              <a16:creationId xmlns:a16="http://schemas.microsoft.com/office/drawing/2014/main" id="{AE054462-8206-4C71-BB00-2B5B7EB4ECF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7" name="Text Box 219">
          <a:extLst>
            <a:ext uri="{FF2B5EF4-FFF2-40B4-BE49-F238E27FC236}">
              <a16:creationId xmlns:a16="http://schemas.microsoft.com/office/drawing/2014/main" id="{ACEC127A-C80D-4BD4-8CE7-DDFF5264CB1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8" name="Text Box 220">
          <a:extLst>
            <a:ext uri="{FF2B5EF4-FFF2-40B4-BE49-F238E27FC236}">
              <a16:creationId xmlns:a16="http://schemas.microsoft.com/office/drawing/2014/main" id="{8180BA7B-C169-4959-BE42-A30377B5DA9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9" name="Text Box 221">
          <a:extLst>
            <a:ext uri="{FF2B5EF4-FFF2-40B4-BE49-F238E27FC236}">
              <a16:creationId xmlns:a16="http://schemas.microsoft.com/office/drawing/2014/main" id="{2FE46820-8173-4EC7-BB7A-FBC56EA05A1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60" name="Text Box 222">
          <a:extLst>
            <a:ext uri="{FF2B5EF4-FFF2-40B4-BE49-F238E27FC236}">
              <a16:creationId xmlns:a16="http://schemas.microsoft.com/office/drawing/2014/main" id="{11A7A70B-EFC8-42E8-BFE8-D37D33C5E70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61" name="Text Box 223">
          <a:extLst>
            <a:ext uri="{FF2B5EF4-FFF2-40B4-BE49-F238E27FC236}">
              <a16:creationId xmlns:a16="http://schemas.microsoft.com/office/drawing/2014/main" id="{8C2FE953-C655-435D-9EDF-CFAD0AE3D74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62" name="Text Box 257">
          <a:extLst>
            <a:ext uri="{FF2B5EF4-FFF2-40B4-BE49-F238E27FC236}">
              <a16:creationId xmlns:a16="http://schemas.microsoft.com/office/drawing/2014/main" id="{5B2E07DD-CA7D-4C37-A68B-FD93250E3A5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63" name="Text Box 258">
          <a:extLst>
            <a:ext uri="{FF2B5EF4-FFF2-40B4-BE49-F238E27FC236}">
              <a16:creationId xmlns:a16="http://schemas.microsoft.com/office/drawing/2014/main" id="{D6CBC96E-3B84-4B7B-8EF2-DB4B6474214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64" name="Text Box 259">
          <a:extLst>
            <a:ext uri="{FF2B5EF4-FFF2-40B4-BE49-F238E27FC236}">
              <a16:creationId xmlns:a16="http://schemas.microsoft.com/office/drawing/2014/main" id="{F7F9CB61-93AB-446C-BEB3-361E9E9B2B5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65" name="Text Box 260">
          <a:extLst>
            <a:ext uri="{FF2B5EF4-FFF2-40B4-BE49-F238E27FC236}">
              <a16:creationId xmlns:a16="http://schemas.microsoft.com/office/drawing/2014/main" id="{EAF5EA53-092E-4902-8014-F6E22A2AA4F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66" name="Text Box 261">
          <a:extLst>
            <a:ext uri="{FF2B5EF4-FFF2-40B4-BE49-F238E27FC236}">
              <a16:creationId xmlns:a16="http://schemas.microsoft.com/office/drawing/2014/main" id="{070F585F-2B32-4D21-A8C6-6DB50243563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67" name="Text Box 262">
          <a:extLst>
            <a:ext uri="{FF2B5EF4-FFF2-40B4-BE49-F238E27FC236}">
              <a16:creationId xmlns:a16="http://schemas.microsoft.com/office/drawing/2014/main" id="{AB8ED7E2-7869-4949-843B-197DC721462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68" name="Text Box 320">
          <a:extLst>
            <a:ext uri="{FF2B5EF4-FFF2-40B4-BE49-F238E27FC236}">
              <a16:creationId xmlns:a16="http://schemas.microsoft.com/office/drawing/2014/main" id="{78E91FC1-90CF-44B5-847C-6432C71EDCE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69" name="Text Box 321">
          <a:extLst>
            <a:ext uri="{FF2B5EF4-FFF2-40B4-BE49-F238E27FC236}">
              <a16:creationId xmlns:a16="http://schemas.microsoft.com/office/drawing/2014/main" id="{21CB6F55-A84F-488E-A2F2-DA082C2391D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70" name="Text Box 322">
          <a:extLst>
            <a:ext uri="{FF2B5EF4-FFF2-40B4-BE49-F238E27FC236}">
              <a16:creationId xmlns:a16="http://schemas.microsoft.com/office/drawing/2014/main" id="{49BBCCB4-39BC-4BD8-91FE-B0A4DAC6D70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71" name="Text Box 323">
          <a:extLst>
            <a:ext uri="{FF2B5EF4-FFF2-40B4-BE49-F238E27FC236}">
              <a16:creationId xmlns:a16="http://schemas.microsoft.com/office/drawing/2014/main" id="{278582CA-61C8-48C2-B493-3A508FC8A21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72" name="Text Box 324">
          <a:extLst>
            <a:ext uri="{FF2B5EF4-FFF2-40B4-BE49-F238E27FC236}">
              <a16:creationId xmlns:a16="http://schemas.microsoft.com/office/drawing/2014/main" id="{327D8027-A92C-47F1-95C5-E624CEB165B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73" name="Text Box 325">
          <a:extLst>
            <a:ext uri="{FF2B5EF4-FFF2-40B4-BE49-F238E27FC236}">
              <a16:creationId xmlns:a16="http://schemas.microsoft.com/office/drawing/2014/main" id="{D9C88104-05DF-42C4-A770-6D9633718FC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74" name="Text Box 95">
          <a:extLst>
            <a:ext uri="{FF2B5EF4-FFF2-40B4-BE49-F238E27FC236}">
              <a16:creationId xmlns:a16="http://schemas.microsoft.com/office/drawing/2014/main" id="{5514D97C-8B6E-4BC0-8942-CF7845B7AE2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75" name="Text Box 96">
          <a:extLst>
            <a:ext uri="{FF2B5EF4-FFF2-40B4-BE49-F238E27FC236}">
              <a16:creationId xmlns:a16="http://schemas.microsoft.com/office/drawing/2014/main" id="{A3DAD802-4792-4FB4-8C2D-E6EF45239BD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76" name="Text Box 97">
          <a:extLst>
            <a:ext uri="{FF2B5EF4-FFF2-40B4-BE49-F238E27FC236}">
              <a16:creationId xmlns:a16="http://schemas.microsoft.com/office/drawing/2014/main" id="{12D1F790-6310-4578-A0E3-D5F2AE4D78B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77" name="Text Box 218">
          <a:extLst>
            <a:ext uri="{FF2B5EF4-FFF2-40B4-BE49-F238E27FC236}">
              <a16:creationId xmlns:a16="http://schemas.microsoft.com/office/drawing/2014/main" id="{83719981-E79A-49B4-BAC8-27267616834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78" name="Text Box 219">
          <a:extLst>
            <a:ext uri="{FF2B5EF4-FFF2-40B4-BE49-F238E27FC236}">
              <a16:creationId xmlns:a16="http://schemas.microsoft.com/office/drawing/2014/main" id="{05497C59-180D-4176-84F6-C6236BC72B3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79" name="Text Box 220">
          <a:extLst>
            <a:ext uri="{FF2B5EF4-FFF2-40B4-BE49-F238E27FC236}">
              <a16:creationId xmlns:a16="http://schemas.microsoft.com/office/drawing/2014/main" id="{2CFDD4C5-735D-4375-B526-52E39996FF4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80" name="Text Box 221">
          <a:extLst>
            <a:ext uri="{FF2B5EF4-FFF2-40B4-BE49-F238E27FC236}">
              <a16:creationId xmlns:a16="http://schemas.microsoft.com/office/drawing/2014/main" id="{8F9090FE-43A2-4965-9C3E-028140B50AB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81" name="Text Box 222">
          <a:extLst>
            <a:ext uri="{FF2B5EF4-FFF2-40B4-BE49-F238E27FC236}">
              <a16:creationId xmlns:a16="http://schemas.microsoft.com/office/drawing/2014/main" id="{7917C247-8B40-4860-A6E1-6DA668E3FBC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82" name="Text Box 223">
          <a:extLst>
            <a:ext uri="{FF2B5EF4-FFF2-40B4-BE49-F238E27FC236}">
              <a16:creationId xmlns:a16="http://schemas.microsoft.com/office/drawing/2014/main" id="{37EFD42B-0E10-4893-B5CF-4D4C3AD5937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83" name="Text Box 257">
          <a:extLst>
            <a:ext uri="{FF2B5EF4-FFF2-40B4-BE49-F238E27FC236}">
              <a16:creationId xmlns:a16="http://schemas.microsoft.com/office/drawing/2014/main" id="{C947868A-2EBF-4B77-87A9-0D722C3DC4D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84" name="Text Box 258">
          <a:extLst>
            <a:ext uri="{FF2B5EF4-FFF2-40B4-BE49-F238E27FC236}">
              <a16:creationId xmlns:a16="http://schemas.microsoft.com/office/drawing/2014/main" id="{798C2F2E-BE26-4E1B-B2B5-18CA2D2340B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85" name="Text Box 259">
          <a:extLst>
            <a:ext uri="{FF2B5EF4-FFF2-40B4-BE49-F238E27FC236}">
              <a16:creationId xmlns:a16="http://schemas.microsoft.com/office/drawing/2014/main" id="{F9758950-7F8B-4875-8188-38002122859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86" name="Text Box 260">
          <a:extLst>
            <a:ext uri="{FF2B5EF4-FFF2-40B4-BE49-F238E27FC236}">
              <a16:creationId xmlns:a16="http://schemas.microsoft.com/office/drawing/2014/main" id="{43CFAA02-6BD8-400F-A66A-C91B0D0C5D7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87" name="Text Box 261">
          <a:extLst>
            <a:ext uri="{FF2B5EF4-FFF2-40B4-BE49-F238E27FC236}">
              <a16:creationId xmlns:a16="http://schemas.microsoft.com/office/drawing/2014/main" id="{8B6A634F-4264-4A19-B40C-633F2E6FDC5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88" name="Text Box 262">
          <a:extLst>
            <a:ext uri="{FF2B5EF4-FFF2-40B4-BE49-F238E27FC236}">
              <a16:creationId xmlns:a16="http://schemas.microsoft.com/office/drawing/2014/main" id="{4F716E23-B916-4A72-A447-115FE3C263E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89" name="Text Box 320">
          <a:extLst>
            <a:ext uri="{FF2B5EF4-FFF2-40B4-BE49-F238E27FC236}">
              <a16:creationId xmlns:a16="http://schemas.microsoft.com/office/drawing/2014/main" id="{1469CBD7-00DC-4CA2-9C97-0CBE3CF3101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90" name="Text Box 321">
          <a:extLst>
            <a:ext uri="{FF2B5EF4-FFF2-40B4-BE49-F238E27FC236}">
              <a16:creationId xmlns:a16="http://schemas.microsoft.com/office/drawing/2014/main" id="{2CEA90C7-0C6A-4795-8B54-3A263A6F684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91" name="Text Box 322">
          <a:extLst>
            <a:ext uri="{FF2B5EF4-FFF2-40B4-BE49-F238E27FC236}">
              <a16:creationId xmlns:a16="http://schemas.microsoft.com/office/drawing/2014/main" id="{20EC5E9F-23C8-4408-A3CC-8309616ED90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92" name="Text Box 323">
          <a:extLst>
            <a:ext uri="{FF2B5EF4-FFF2-40B4-BE49-F238E27FC236}">
              <a16:creationId xmlns:a16="http://schemas.microsoft.com/office/drawing/2014/main" id="{4BE0503D-2EB5-4DF0-901B-28CEF0F0734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93" name="Text Box 324">
          <a:extLst>
            <a:ext uri="{FF2B5EF4-FFF2-40B4-BE49-F238E27FC236}">
              <a16:creationId xmlns:a16="http://schemas.microsoft.com/office/drawing/2014/main" id="{E05C93AD-4453-4A98-A47E-875576385BA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94" name="Text Box 325">
          <a:extLst>
            <a:ext uri="{FF2B5EF4-FFF2-40B4-BE49-F238E27FC236}">
              <a16:creationId xmlns:a16="http://schemas.microsoft.com/office/drawing/2014/main" id="{7DA64021-1190-4D14-ACF9-3AF87D231AB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95" name="Text Box 95">
          <a:extLst>
            <a:ext uri="{FF2B5EF4-FFF2-40B4-BE49-F238E27FC236}">
              <a16:creationId xmlns:a16="http://schemas.microsoft.com/office/drawing/2014/main" id="{B85212FA-43B9-4F0C-8BED-97D1286124F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96" name="Text Box 96">
          <a:extLst>
            <a:ext uri="{FF2B5EF4-FFF2-40B4-BE49-F238E27FC236}">
              <a16:creationId xmlns:a16="http://schemas.microsoft.com/office/drawing/2014/main" id="{40C58930-1C44-41A4-9892-7965B468607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97" name="Text Box 97">
          <a:extLst>
            <a:ext uri="{FF2B5EF4-FFF2-40B4-BE49-F238E27FC236}">
              <a16:creationId xmlns:a16="http://schemas.microsoft.com/office/drawing/2014/main" id="{C8F55767-79BC-4566-97FB-6F55AC71DA5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98" name="Text Box 218">
          <a:extLst>
            <a:ext uri="{FF2B5EF4-FFF2-40B4-BE49-F238E27FC236}">
              <a16:creationId xmlns:a16="http://schemas.microsoft.com/office/drawing/2014/main" id="{D386B980-1D02-42AC-A7F7-5F8B5BB766E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99" name="Text Box 219">
          <a:extLst>
            <a:ext uri="{FF2B5EF4-FFF2-40B4-BE49-F238E27FC236}">
              <a16:creationId xmlns:a16="http://schemas.microsoft.com/office/drawing/2014/main" id="{CFB55A44-F243-4C00-8DCF-161F13E93B9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00" name="Text Box 220">
          <a:extLst>
            <a:ext uri="{FF2B5EF4-FFF2-40B4-BE49-F238E27FC236}">
              <a16:creationId xmlns:a16="http://schemas.microsoft.com/office/drawing/2014/main" id="{B121E1C9-F647-4294-975E-7BCF15CE0AA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01" name="Text Box 221">
          <a:extLst>
            <a:ext uri="{FF2B5EF4-FFF2-40B4-BE49-F238E27FC236}">
              <a16:creationId xmlns:a16="http://schemas.microsoft.com/office/drawing/2014/main" id="{1244EFBC-D8A7-4765-A8EF-72A82E0353D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02" name="Text Box 222">
          <a:extLst>
            <a:ext uri="{FF2B5EF4-FFF2-40B4-BE49-F238E27FC236}">
              <a16:creationId xmlns:a16="http://schemas.microsoft.com/office/drawing/2014/main" id="{D98B1AB6-6F6E-4CF2-ADF8-57DCD1C81B1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03" name="Text Box 223">
          <a:extLst>
            <a:ext uri="{FF2B5EF4-FFF2-40B4-BE49-F238E27FC236}">
              <a16:creationId xmlns:a16="http://schemas.microsoft.com/office/drawing/2014/main" id="{CB7ECCE5-9DC9-431A-958A-2BC2E65F5E8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04" name="Text Box 92">
          <a:extLst>
            <a:ext uri="{FF2B5EF4-FFF2-40B4-BE49-F238E27FC236}">
              <a16:creationId xmlns:a16="http://schemas.microsoft.com/office/drawing/2014/main" id="{58448EEB-D59F-471F-A719-47579D8A36A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05" name="Text Box 93">
          <a:extLst>
            <a:ext uri="{FF2B5EF4-FFF2-40B4-BE49-F238E27FC236}">
              <a16:creationId xmlns:a16="http://schemas.microsoft.com/office/drawing/2014/main" id="{5020BFDD-B0E3-4AF4-AE62-0125EB84925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06" name="Text Box 94">
          <a:extLst>
            <a:ext uri="{FF2B5EF4-FFF2-40B4-BE49-F238E27FC236}">
              <a16:creationId xmlns:a16="http://schemas.microsoft.com/office/drawing/2014/main" id="{9C8210B1-D3D9-4CA9-90D6-C00D6E11871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07" name="Text Box 224">
          <a:extLst>
            <a:ext uri="{FF2B5EF4-FFF2-40B4-BE49-F238E27FC236}">
              <a16:creationId xmlns:a16="http://schemas.microsoft.com/office/drawing/2014/main" id="{604FDBFE-EA48-4119-BC9A-BDF9F45D8D2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08" name="Text Box 225">
          <a:extLst>
            <a:ext uri="{FF2B5EF4-FFF2-40B4-BE49-F238E27FC236}">
              <a16:creationId xmlns:a16="http://schemas.microsoft.com/office/drawing/2014/main" id="{CC1E3E41-DCAC-4A3D-9817-E52E0DE414E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09" name="Text Box 226">
          <a:extLst>
            <a:ext uri="{FF2B5EF4-FFF2-40B4-BE49-F238E27FC236}">
              <a16:creationId xmlns:a16="http://schemas.microsoft.com/office/drawing/2014/main" id="{8ED763DD-0A72-4C22-B179-EBDA1474B3B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10" name="Text Box 227">
          <a:extLst>
            <a:ext uri="{FF2B5EF4-FFF2-40B4-BE49-F238E27FC236}">
              <a16:creationId xmlns:a16="http://schemas.microsoft.com/office/drawing/2014/main" id="{A6EC6483-FD66-4293-925B-4DD5FEDE95C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11" name="Text Box 228">
          <a:extLst>
            <a:ext uri="{FF2B5EF4-FFF2-40B4-BE49-F238E27FC236}">
              <a16:creationId xmlns:a16="http://schemas.microsoft.com/office/drawing/2014/main" id="{DC84A23B-BD74-4FD1-B21E-1D3DB9C689B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12" name="Text Box 229">
          <a:extLst>
            <a:ext uri="{FF2B5EF4-FFF2-40B4-BE49-F238E27FC236}">
              <a16:creationId xmlns:a16="http://schemas.microsoft.com/office/drawing/2014/main" id="{E6643733-ADD7-4520-A33C-9099AC98C7B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13" name="Text Box 98">
          <a:extLst>
            <a:ext uri="{FF2B5EF4-FFF2-40B4-BE49-F238E27FC236}">
              <a16:creationId xmlns:a16="http://schemas.microsoft.com/office/drawing/2014/main" id="{C46CE2C6-0A71-455D-A1C6-FA289F16DEE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14" name="Text Box 99">
          <a:extLst>
            <a:ext uri="{FF2B5EF4-FFF2-40B4-BE49-F238E27FC236}">
              <a16:creationId xmlns:a16="http://schemas.microsoft.com/office/drawing/2014/main" id="{7772CFD0-B361-4757-9BB2-F729D35DCFF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15" name="Text Box 100">
          <a:extLst>
            <a:ext uri="{FF2B5EF4-FFF2-40B4-BE49-F238E27FC236}">
              <a16:creationId xmlns:a16="http://schemas.microsoft.com/office/drawing/2014/main" id="{6B23D50C-49F1-49E8-A357-C78A576F90B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16" name="Text Box 212">
          <a:extLst>
            <a:ext uri="{FF2B5EF4-FFF2-40B4-BE49-F238E27FC236}">
              <a16:creationId xmlns:a16="http://schemas.microsoft.com/office/drawing/2014/main" id="{B6B0F77F-0552-4BA5-9FBD-B22AB64B673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17" name="Text Box 213">
          <a:extLst>
            <a:ext uri="{FF2B5EF4-FFF2-40B4-BE49-F238E27FC236}">
              <a16:creationId xmlns:a16="http://schemas.microsoft.com/office/drawing/2014/main" id="{C831E796-193D-4B6B-A4CA-75F4A74458D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18" name="Text Box 214">
          <a:extLst>
            <a:ext uri="{FF2B5EF4-FFF2-40B4-BE49-F238E27FC236}">
              <a16:creationId xmlns:a16="http://schemas.microsoft.com/office/drawing/2014/main" id="{80AA8DB4-54E6-4EE8-A30B-2C5F1FEE65F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19" name="Text Box 215">
          <a:extLst>
            <a:ext uri="{FF2B5EF4-FFF2-40B4-BE49-F238E27FC236}">
              <a16:creationId xmlns:a16="http://schemas.microsoft.com/office/drawing/2014/main" id="{B288FF61-2010-4D17-B87B-31D6D1F7E7C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20" name="Text Box 216">
          <a:extLst>
            <a:ext uri="{FF2B5EF4-FFF2-40B4-BE49-F238E27FC236}">
              <a16:creationId xmlns:a16="http://schemas.microsoft.com/office/drawing/2014/main" id="{97782B89-A917-488F-9D49-DCAEEAF1BE2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21" name="Text Box 217">
          <a:extLst>
            <a:ext uri="{FF2B5EF4-FFF2-40B4-BE49-F238E27FC236}">
              <a16:creationId xmlns:a16="http://schemas.microsoft.com/office/drawing/2014/main" id="{51E47BEC-D4B2-498F-8C28-48670B0D8FE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22" name="Text Box 257">
          <a:extLst>
            <a:ext uri="{FF2B5EF4-FFF2-40B4-BE49-F238E27FC236}">
              <a16:creationId xmlns:a16="http://schemas.microsoft.com/office/drawing/2014/main" id="{53A3F4F2-F44D-49FA-8F93-99AF256581F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23" name="Text Box 258">
          <a:extLst>
            <a:ext uri="{FF2B5EF4-FFF2-40B4-BE49-F238E27FC236}">
              <a16:creationId xmlns:a16="http://schemas.microsoft.com/office/drawing/2014/main" id="{41D18A0A-3556-4191-A540-47C73750EE9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24" name="Text Box 259">
          <a:extLst>
            <a:ext uri="{FF2B5EF4-FFF2-40B4-BE49-F238E27FC236}">
              <a16:creationId xmlns:a16="http://schemas.microsoft.com/office/drawing/2014/main" id="{45A58582-71E7-4F51-A6AE-9C4918184AA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25" name="Text Box 260">
          <a:extLst>
            <a:ext uri="{FF2B5EF4-FFF2-40B4-BE49-F238E27FC236}">
              <a16:creationId xmlns:a16="http://schemas.microsoft.com/office/drawing/2014/main" id="{A899B847-5F11-4C29-97AC-A2B64D50A20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26" name="Text Box 261">
          <a:extLst>
            <a:ext uri="{FF2B5EF4-FFF2-40B4-BE49-F238E27FC236}">
              <a16:creationId xmlns:a16="http://schemas.microsoft.com/office/drawing/2014/main" id="{9532FEE8-2A3B-49BE-AD99-319F62EE92F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27" name="Text Box 262">
          <a:extLst>
            <a:ext uri="{FF2B5EF4-FFF2-40B4-BE49-F238E27FC236}">
              <a16:creationId xmlns:a16="http://schemas.microsoft.com/office/drawing/2014/main" id="{2FDE7040-C388-45CE-8661-35FCE310A57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28" name="Text Box 320">
          <a:extLst>
            <a:ext uri="{FF2B5EF4-FFF2-40B4-BE49-F238E27FC236}">
              <a16:creationId xmlns:a16="http://schemas.microsoft.com/office/drawing/2014/main" id="{3979FC49-8E32-45A1-99BD-BF4E1A8B727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29" name="Text Box 321">
          <a:extLst>
            <a:ext uri="{FF2B5EF4-FFF2-40B4-BE49-F238E27FC236}">
              <a16:creationId xmlns:a16="http://schemas.microsoft.com/office/drawing/2014/main" id="{62C3F937-7EBC-453F-A3C2-9A1D66B699B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30" name="Text Box 322">
          <a:extLst>
            <a:ext uri="{FF2B5EF4-FFF2-40B4-BE49-F238E27FC236}">
              <a16:creationId xmlns:a16="http://schemas.microsoft.com/office/drawing/2014/main" id="{C4FCE0C3-DEAD-4967-ABCF-ED44CB29152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31" name="Text Box 323">
          <a:extLst>
            <a:ext uri="{FF2B5EF4-FFF2-40B4-BE49-F238E27FC236}">
              <a16:creationId xmlns:a16="http://schemas.microsoft.com/office/drawing/2014/main" id="{20E2AAA3-2982-4C8B-97AD-5628F5998C1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32" name="Text Box 324">
          <a:extLst>
            <a:ext uri="{FF2B5EF4-FFF2-40B4-BE49-F238E27FC236}">
              <a16:creationId xmlns:a16="http://schemas.microsoft.com/office/drawing/2014/main" id="{E88B161F-4A9D-4E86-A7DC-CB7F3E161C2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33" name="Text Box 325">
          <a:extLst>
            <a:ext uri="{FF2B5EF4-FFF2-40B4-BE49-F238E27FC236}">
              <a16:creationId xmlns:a16="http://schemas.microsoft.com/office/drawing/2014/main" id="{FD65D162-F300-4D07-AA5C-77C2210AB71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34" name="Text Box 95">
          <a:extLst>
            <a:ext uri="{FF2B5EF4-FFF2-40B4-BE49-F238E27FC236}">
              <a16:creationId xmlns:a16="http://schemas.microsoft.com/office/drawing/2014/main" id="{AAB867F1-2DB4-4551-8BBC-CB2F31B5541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35" name="Text Box 96">
          <a:extLst>
            <a:ext uri="{FF2B5EF4-FFF2-40B4-BE49-F238E27FC236}">
              <a16:creationId xmlns:a16="http://schemas.microsoft.com/office/drawing/2014/main" id="{8F0990A6-2C8F-48DC-9D43-58B6934BD2D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36" name="Text Box 97">
          <a:extLst>
            <a:ext uri="{FF2B5EF4-FFF2-40B4-BE49-F238E27FC236}">
              <a16:creationId xmlns:a16="http://schemas.microsoft.com/office/drawing/2014/main" id="{0737DDE2-2F7B-4F98-8D44-334152AA3E9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37" name="Text Box 218">
          <a:extLst>
            <a:ext uri="{FF2B5EF4-FFF2-40B4-BE49-F238E27FC236}">
              <a16:creationId xmlns:a16="http://schemas.microsoft.com/office/drawing/2014/main" id="{57F740E9-EB19-4F6E-A994-9DE11925790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38" name="Text Box 219">
          <a:extLst>
            <a:ext uri="{FF2B5EF4-FFF2-40B4-BE49-F238E27FC236}">
              <a16:creationId xmlns:a16="http://schemas.microsoft.com/office/drawing/2014/main" id="{DDAAD5D4-1078-49A9-A8D3-06FAF9C6D84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39" name="Text Box 220">
          <a:extLst>
            <a:ext uri="{FF2B5EF4-FFF2-40B4-BE49-F238E27FC236}">
              <a16:creationId xmlns:a16="http://schemas.microsoft.com/office/drawing/2014/main" id="{F448B927-0ADF-4FFC-80B4-5C4EA46E2B5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40" name="Text Box 221">
          <a:extLst>
            <a:ext uri="{FF2B5EF4-FFF2-40B4-BE49-F238E27FC236}">
              <a16:creationId xmlns:a16="http://schemas.microsoft.com/office/drawing/2014/main" id="{83DA8B3F-C5E9-4442-8AA1-8A516366C33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41" name="Text Box 222">
          <a:extLst>
            <a:ext uri="{FF2B5EF4-FFF2-40B4-BE49-F238E27FC236}">
              <a16:creationId xmlns:a16="http://schemas.microsoft.com/office/drawing/2014/main" id="{5CC4D491-856D-4FF7-845A-ED09EB00E67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42" name="Text Box 223">
          <a:extLst>
            <a:ext uri="{FF2B5EF4-FFF2-40B4-BE49-F238E27FC236}">
              <a16:creationId xmlns:a16="http://schemas.microsoft.com/office/drawing/2014/main" id="{9EB63061-0643-4BA7-9E56-4E253C4C9F8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43" name="Text Box 257">
          <a:extLst>
            <a:ext uri="{FF2B5EF4-FFF2-40B4-BE49-F238E27FC236}">
              <a16:creationId xmlns:a16="http://schemas.microsoft.com/office/drawing/2014/main" id="{7A8A93A7-13B8-455E-9C4F-2E9D94A8AE3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44" name="Text Box 258">
          <a:extLst>
            <a:ext uri="{FF2B5EF4-FFF2-40B4-BE49-F238E27FC236}">
              <a16:creationId xmlns:a16="http://schemas.microsoft.com/office/drawing/2014/main" id="{E22C23E8-73F3-4159-A308-796FD1868CA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45" name="Text Box 259">
          <a:extLst>
            <a:ext uri="{FF2B5EF4-FFF2-40B4-BE49-F238E27FC236}">
              <a16:creationId xmlns:a16="http://schemas.microsoft.com/office/drawing/2014/main" id="{17D038DD-0477-459B-B7BA-479F627FBE4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46" name="Text Box 260">
          <a:extLst>
            <a:ext uri="{FF2B5EF4-FFF2-40B4-BE49-F238E27FC236}">
              <a16:creationId xmlns:a16="http://schemas.microsoft.com/office/drawing/2014/main" id="{C94875DD-EE20-4428-B278-C6E94DB7E92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47" name="Text Box 261">
          <a:extLst>
            <a:ext uri="{FF2B5EF4-FFF2-40B4-BE49-F238E27FC236}">
              <a16:creationId xmlns:a16="http://schemas.microsoft.com/office/drawing/2014/main" id="{4D93372A-560B-495B-AA5A-B512EE84F6D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48" name="Text Box 262">
          <a:extLst>
            <a:ext uri="{FF2B5EF4-FFF2-40B4-BE49-F238E27FC236}">
              <a16:creationId xmlns:a16="http://schemas.microsoft.com/office/drawing/2014/main" id="{168A4761-ACB7-4C01-816A-42B6D2DCD98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49" name="Text Box 320">
          <a:extLst>
            <a:ext uri="{FF2B5EF4-FFF2-40B4-BE49-F238E27FC236}">
              <a16:creationId xmlns:a16="http://schemas.microsoft.com/office/drawing/2014/main" id="{74E6D208-6DD9-4EFD-A10F-5F9B2585FB9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50" name="Text Box 321">
          <a:extLst>
            <a:ext uri="{FF2B5EF4-FFF2-40B4-BE49-F238E27FC236}">
              <a16:creationId xmlns:a16="http://schemas.microsoft.com/office/drawing/2014/main" id="{6E252EFF-CDBD-4294-83B0-AFBDFE9AB2E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51" name="Text Box 322">
          <a:extLst>
            <a:ext uri="{FF2B5EF4-FFF2-40B4-BE49-F238E27FC236}">
              <a16:creationId xmlns:a16="http://schemas.microsoft.com/office/drawing/2014/main" id="{1BFA65AE-E067-40F6-8606-914D5C8E606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52" name="Text Box 323">
          <a:extLst>
            <a:ext uri="{FF2B5EF4-FFF2-40B4-BE49-F238E27FC236}">
              <a16:creationId xmlns:a16="http://schemas.microsoft.com/office/drawing/2014/main" id="{8081EE48-8DC1-4569-8BE0-8EE3379B116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53" name="Text Box 324">
          <a:extLst>
            <a:ext uri="{FF2B5EF4-FFF2-40B4-BE49-F238E27FC236}">
              <a16:creationId xmlns:a16="http://schemas.microsoft.com/office/drawing/2014/main" id="{75FF2937-A5EA-43E6-86AE-2560F1E3F0F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54" name="Text Box 325">
          <a:extLst>
            <a:ext uri="{FF2B5EF4-FFF2-40B4-BE49-F238E27FC236}">
              <a16:creationId xmlns:a16="http://schemas.microsoft.com/office/drawing/2014/main" id="{7555D22A-77E4-4753-ACE5-E31E2689C0E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55" name="Text Box 95">
          <a:extLst>
            <a:ext uri="{FF2B5EF4-FFF2-40B4-BE49-F238E27FC236}">
              <a16:creationId xmlns:a16="http://schemas.microsoft.com/office/drawing/2014/main" id="{C7F4E69D-E137-41AC-B85C-D670F6E202A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56" name="Text Box 96">
          <a:extLst>
            <a:ext uri="{FF2B5EF4-FFF2-40B4-BE49-F238E27FC236}">
              <a16:creationId xmlns:a16="http://schemas.microsoft.com/office/drawing/2014/main" id="{0A6EAF95-ED12-41E4-AFF7-D402F0B0D8B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57" name="Text Box 97">
          <a:extLst>
            <a:ext uri="{FF2B5EF4-FFF2-40B4-BE49-F238E27FC236}">
              <a16:creationId xmlns:a16="http://schemas.microsoft.com/office/drawing/2014/main" id="{40A80E23-4B54-4259-9177-041A456006F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58" name="Text Box 218">
          <a:extLst>
            <a:ext uri="{FF2B5EF4-FFF2-40B4-BE49-F238E27FC236}">
              <a16:creationId xmlns:a16="http://schemas.microsoft.com/office/drawing/2014/main" id="{0F153A80-7188-47FC-A011-49654D0E118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59" name="Text Box 219">
          <a:extLst>
            <a:ext uri="{FF2B5EF4-FFF2-40B4-BE49-F238E27FC236}">
              <a16:creationId xmlns:a16="http://schemas.microsoft.com/office/drawing/2014/main" id="{C8FF852B-A5E4-4E08-B7A8-7FAA8665F28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60" name="Text Box 220">
          <a:extLst>
            <a:ext uri="{FF2B5EF4-FFF2-40B4-BE49-F238E27FC236}">
              <a16:creationId xmlns:a16="http://schemas.microsoft.com/office/drawing/2014/main" id="{DF774BF5-ADF2-40BA-A262-19CD32F660F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61" name="Text Box 221">
          <a:extLst>
            <a:ext uri="{FF2B5EF4-FFF2-40B4-BE49-F238E27FC236}">
              <a16:creationId xmlns:a16="http://schemas.microsoft.com/office/drawing/2014/main" id="{E824EC60-6799-4418-A6AB-7DB5A540542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62" name="Text Box 222">
          <a:extLst>
            <a:ext uri="{FF2B5EF4-FFF2-40B4-BE49-F238E27FC236}">
              <a16:creationId xmlns:a16="http://schemas.microsoft.com/office/drawing/2014/main" id="{F3A1052C-57B1-42E4-AFA6-656C4791301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63" name="Text Box 223">
          <a:extLst>
            <a:ext uri="{FF2B5EF4-FFF2-40B4-BE49-F238E27FC236}">
              <a16:creationId xmlns:a16="http://schemas.microsoft.com/office/drawing/2014/main" id="{51D70F75-0C08-4FCF-A8A5-895E99E85EA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64" name="Text Box 257">
          <a:extLst>
            <a:ext uri="{FF2B5EF4-FFF2-40B4-BE49-F238E27FC236}">
              <a16:creationId xmlns:a16="http://schemas.microsoft.com/office/drawing/2014/main" id="{150E5FC4-8414-4DCC-90C4-87D83ED7B34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65" name="Text Box 258">
          <a:extLst>
            <a:ext uri="{FF2B5EF4-FFF2-40B4-BE49-F238E27FC236}">
              <a16:creationId xmlns:a16="http://schemas.microsoft.com/office/drawing/2014/main" id="{9829F227-8A3E-4F63-A3CE-598F69A4F19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66" name="Text Box 259">
          <a:extLst>
            <a:ext uri="{FF2B5EF4-FFF2-40B4-BE49-F238E27FC236}">
              <a16:creationId xmlns:a16="http://schemas.microsoft.com/office/drawing/2014/main" id="{D5ED1339-6D12-4384-B379-19B41F1325B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67" name="Text Box 260">
          <a:extLst>
            <a:ext uri="{FF2B5EF4-FFF2-40B4-BE49-F238E27FC236}">
              <a16:creationId xmlns:a16="http://schemas.microsoft.com/office/drawing/2014/main" id="{437DF072-57F9-4B8A-ACCD-1A8B6C890B9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68" name="Text Box 261">
          <a:extLst>
            <a:ext uri="{FF2B5EF4-FFF2-40B4-BE49-F238E27FC236}">
              <a16:creationId xmlns:a16="http://schemas.microsoft.com/office/drawing/2014/main" id="{6869C006-43F4-4C23-8066-1A7134D1821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69" name="Text Box 262">
          <a:extLst>
            <a:ext uri="{FF2B5EF4-FFF2-40B4-BE49-F238E27FC236}">
              <a16:creationId xmlns:a16="http://schemas.microsoft.com/office/drawing/2014/main" id="{23754C10-FBAE-4D7D-8347-DD70328C421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70" name="Text Box 320">
          <a:extLst>
            <a:ext uri="{FF2B5EF4-FFF2-40B4-BE49-F238E27FC236}">
              <a16:creationId xmlns:a16="http://schemas.microsoft.com/office/drawing/2014/main" id="{B389ACB8-7ABD-4A08-99CB-E8DDC2E4F70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71" name="Text Box 321">
          <a:extLst>
            <a:ext uri="{FF2B5EF4-FFF2-40B4-BE49-F238E27FC236}">
              <a16:creationId xmlns:a16="http://schemas.microsoft.com/office/drawing/2014/main" id="{22F22C26-3ABF-49E9-B839-01F2817EBBD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72" name="Text Box 322">
          <a:extLst>
            <a:ext uri="{FF2B5EF4-FFF2-40B4-BE49-F238E27FC236}">
              <a16:creationId xmlns:a16="http://schemas.microsoft.com/office/drawing/2014/main" id="{85807816-80FA-4893-B757-DC3BA5F3452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73" name="Text Box 323">
          <a:extLst>
            <a:ext uri="{FF2B5EF4-FFF2-40B4-BE49-F238E27FC236}">
              <a16:creationId xmlns:a16="http://schemas.microsoft.com/office/drawing/2014/main" id="{7BBF94C3-85F8-40CD-A09D-416DF7B9B8D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74" name="Text Box 324">
          <a:extLst>
            <a:ext uri="{FF2B5EF4-FFF2-40B4-BE49-F238E27FC236}">
              <a16:creationId xmlns:a16="http://schemas.microsoft.com/office/drawing/2014/main" id="{2E00023F-BD8B-4249-B4D9-5D498241A5F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75" name="Text Box 325">
          <a:extLst>
            <a:ext uri="{FF2B5EF4-FFF2-40B4-BE49-F238E27FC236}">
              <a16:creationId xmlns:a16="http://schemas.microsoft.com/office/drawing/2014/main" id="{96A6A7CD-9E28-44B4-8FFD-01FB0844210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76" name="Text Box 95">
          <a:extLst>
            <a:ext uri="{FF2B5EF4-FFF2-40B4-BE49-F238E27FC236}">
              <a16:creationId xmlns:a16="http://schemas.microsoft.com/office/drawing/2014/main" id="{434A16C3-DEAA-451C-A7CB-973971C76E7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77" name="Text Box 96">
          <a:extLst>
            <a:ext uri="{FF2B5EF4-FFF2-40B4-BE49-F238E27FC236}">
              <a16:creationId xmlns:a16="http://schemas.microsoft.com/office/drawing/2014/main" id="{5DCE000D-5EF7-469B-92C3-D5F6A3C9701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78" name="Text Box 97">
          <a:extLst>
            <a:ext uri="{FF2B5EF4-FFF2-40B4-BE49-F238E27FC236}">
              <a16:creationId xmlns:a16="http://schemas.microsoft.com/office/drawing/2014/main" id="{EEC313CA-D0C7-49D6-B13B-A471224D0E9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79" name="Text Box 218">
          <a:extLst>
            <a:ext uri="{FF2B5EF4-FFF2-40B4-BE49-F238E27FC236}">
              <a16:creationId xmlns:a16="http://schemas.microsoft.com/office/drawing/2014/main" id="{10EAA3B4-403E-43EF-A4B2-907536A688C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80" name="Text Box 219">
          <a:extLst>
            <a:ext uri="{FF2B5EF4-FFF2-40B4-BE49-F238E27FC236}">
              <a16:creationId xmlns:a16="http://schemas.microsoft.com/office/drawing/2014/main" id="{15B1DC08-9C90-4E22-86DE-3404FC50608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81" name="Text Box 220">
          <a:extLst>
            <a:ext uri="{FF2B5EF4-FFF2-40B4-BE49-F238E27FC236}">
              <a16:creationId xmlns:a16="http://schemas.microsoft.com/office/drawing/2014/main" id="{4ECE169F-AF97-44E3-9E54-D9019054FB5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82" name="Text Box 221">
          <a:extLst>
            <a:ext uri="{FF2B5EF4-FFF2-40B4-BE49-F238E27FC236}">
              <a16:creationId xmlns:a16="http://schemas.microsoft.com/office/drawing/2014/main" id="{4C094AAE-F2E9-4656-9FAA-1E56873E61F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83" name="Text Box 222">
          <a:extLst>
            <a:ext uri="{FF2B5EF4-FFF2-40B4-BE49-F238E27FC236}">
              <a16:creationId xmlns:a16="http://schemas.microsoft.com/office/drawing/2014/main" id="{75943346-0341-4B62-822F-804C599A498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84" name="Text Box 223">
          <a:extLst>
            <a:ext uri="{FF2B5EF4-FFF2-40B4-BE49-F238E27FC236}">
              <a16:creationId xmlns:a16="http://schemas.microsoft.com/office/drawing/2014/main" id="{0DF8D376-014F-48B6-8DF2-1F8B05DA0B3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85" name="Text Box 95">
          <a:extLst>
            <a:ext uri="{FF2B5EF4-FFF2-40B4-BE49-F238E27FC236}">
              <a16:creationId xmlns:a16="http://schemas.microsoft.com/office/drawing/2014/main" id="{A5CA79F0-C775-4EEC-B962-27600CA032D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86" name="Text Box 96">
          <a:extLst>
            <a:ext uri="{FF2B5EF4-FFF2-40B4-BE49-F238E27FC236}">
              <a16:creationId xmlns:a16="http://schemas.microsoft.com/office/drawing/2014/main" id="{3FA34263-E3B0-454D-9D76-6843512A1EC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87" name="Text Box 97">
          <a:extLst>
            <a:ext uri="{FF2B5EF4-FFF2-40B4-BE49-F238E27FC236}">
              <a16:creationId xmlns:a16="http://schemas.microsoft.com/office/drawing/2014/main" id="{E94737F3-6A6F-4890-BBE6-BB3C81D4213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88" name="Text Box 218">
          <a:extLst>
            <a:ext uri="{FF2B5EF4-FFF2-40B4-BE49-F238E27FC236}">
              <a16:creationId xmlns:a16="http://schemas.microsoft.com/office/drawing/2014/main" id="{4AA0AB5D-D13E-496A-BBD9-1388201B0D1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89" name="Text Box 219">
          <a:extLst>
            <a:ext uri="{FF2B5EF4-FFF2-40B4-BE49-F238E27FC236}">
              <a16:creationId xmlns:a16="http://schemas.microsoft.com/office/drawing/2014/main" id="{FC1B0422-6050-4DC5-A00D-85A22DCA887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90" name="Text Box 220">
          <a:extLst>
            <a:ext uri="{FF2B5EF4-FFF2-40B4-BE49-F238E27FC236}">
              <a16:creationId xmlns:a16="http://schemas.microsoft.com/office/drawing/2014/main" id="{FCF30F4B-0080-4501-B864-335E298491A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91" name="Text Box 221">
          <a:extLst>
            <a:ext uri="{FF2B5EF4-FFF2-40B4-BE49-F238E27FC236}">
              <a16:creationId xmlns:a16="http://schemas.microsoft.com/office/drawing/2014/main" id="{4802523B-39F5-4DD4-8425-14991C4DAE1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92" name="Text Box 222">
          <a:extLst>
            <a:ext uri="{FF2B5EF4-FFF2-40B4-BE49-F238E27FC236}">
              <a16:creationId xmlns:a16="http://schemas.microsoft.com/office/drawing/2014/main" id="{22D2748F-B501-44E6-930C-07C4B087BE3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93" name="Text Box 223">
          <a:extLst>
            <a:ext uri="{FF2B5EF4-FFF2-40B4-BE49-F238E27FC236}">
              <a16:creationId xmlns:a16="http://schemas.microsoft.com/office/drawing/2014/main" id="{29C415D5-94CB-4560-B0F8-8C9BD412A71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94" name="Text Box 95">
          <a:extLst>
            <a:ext uri="{FF2B5EF4-FFF2-40B4-BE49-F238E27FC236}">
              <a16:creationId xmlns:a16="http://schemas.microsoft.com/office/drawing/2014/main" id="{234E14CF-E6D7-404D-9405-CC8BF8A8C4E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95" name="Text Box 96">
          <a:extLst>
            <a:ext uri="{FF2B5EF4-FFF2-40B4-BE49-F238E27FC236}">
              <a16:creationId xmlns:a16="http://schemas.microsoft.com/office/drawing/2014/main" id="{7BCC0FFD-8B2D-427A-B862-D840FC42F2C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96" name="Text Box 97">
          <a:extLst>
            <a:ext uri="{FF2B5EF4-FFF2-40B4-BE49-F238E27FC236}">
              <a16:creationId xmlns:a16="http://schemas.microsoft.com/office/drawing/2014/main" id="{215AB751-755C-4303-9951-57FFE941B83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97" name="Text Box 218">
          <a:extLst>
            <a:ext uri="{FF2B5EF4-FFF2-40B4-BE49-F238E27FC236}">
              <a16:creationId xmlns:a16="http://schemas.microsoft.com/office/drawing/2014/main" id="{4301F114-0149-40B8-B5EF-D295923C9DB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98" name="Text Box 219">
          <a:extLst>
            <a:ext uri="{FF2B5EF4-FFF2-40B4-BE49-F238E27FC236}">
              <a16:creationId xmlns:a16="http://schemas.microsoft.com/office/drawing/2014/main" id="{CC8E1BE7-CF96-4E65-B697-12091915D99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199" name="Text Box 220">
          <a:extLst>
            <a:ext uri="{FF2B5EF4-FFF2-40B4-BE49-F238E27FC236}">
              <a16:creationId xmlns:a16="http://schemas.microsoft.com/office/drawing/2014/main" id="{F5FDF613-D18F-46D8-BF05-69DCDCD93C5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00" name="Text Box 221">
          <a:extLst>
            <a:ext uri="{FF2B5EF4-FFF2-40B4-BE49-F238E27FC236}">
              <a16:creationId xmlns:a16="http://schemas.microsoft.com/office/drawing/2014/main" id="{CBE0990E-E237-422C-A744-965A3E74704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01" name="Text Box 222">
          <a:extLst>
            <a:ext uri="{FF2B5EF4-FFF2-40B4-BE49-F238E27FC236}">
              <a16:creationId xmlns:a16="http://schemas.microsoft.com/office/drawing/2014/main" id="{DBBFCA78-C429-44C5-847D-F6E44BA2FD3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02" name="Text Box 223">
          <a:extLst>
            <a:ext uri="{FF2B5EF4-FFF2-40B4-BE49-F238E27FC236}">
              <a16:creationId xmlns:a16="http://schemas.microsoft.com/office/drawing/2014/main" id="{F3F50D9D-5F37-47FA-AE7E-6899EDB8BE8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03" name="Text Box 95">
          <a:extLst>
            <a:ext uri="{FF2B5EF4-FFF2-40B4-BE49-F238E27FC236}">
              <a16:creationId xmlns:a16="http://schemas.microsoft.com/office/drawing/2014/main" id="{B9E928BA-D2A0-4BE6-A208-34FB4BDF121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04" name="Text Box 96">
          <a:extLst>
            <a:ext uri="{FF2B5EF4-FFF2-40B4-BE49-F238E27FC236}">
              <a16:creationId xmlns:a16="http://schemas.microsoft.com/office/drawing/2014/main" id="{D311A966-78DC-46D3-B60D-99E0E7C9973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05" name="Text Box 97">
          <a:extLst>
            <a:ext uri="{FF2B5EF4-FFF2-40B4-BE49-F238E27FC236}">
              <a16:creationId xmlns:a16="http://schemas.microsoft.com/office/drawing/2014/main" id="{693727FE-42B7-4DA1-A1E0-11AA311F46E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06" name="Text Box 218">
          <a:extLst>
            <a:ext uri="{FF2B5EF4-FFF2-40B4-BE49-F238E27FC236}">
              <a16:creationId xmlns:a16="http://schemas.microsoft.com/office/drawing/2014/main" id="{1FB75467-6AF3-44B8-A380-98276FD16FC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07" name="Text Box 219">
          <a:extLst>
            <a:ext uri="{FF2B5EF4-FFF2-40B4-BE49-F238E27FC236}">
              <a16:creationId xmlns:a16="http://schemas.microsoft.com/office/drawing/2014/main" id="{D2521E1A-5242-43EA-B1FA-340A3663C52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08" name="Text Box 220">
          <a:extLst>
            <a:ext uri="{FF2B5EF4-FFF2-40B4-BE49-F238E27FC236}">
              <a16:creationId xmlns:a16="http://schemas.microsoft.com/office/drawing/2014/main" id="{7F709FC2-B587-4013-887D-9908D92B7A0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09" name="Text Box 221">
          <a:extLst>
            <a:ext uri="{FF2B5EF4-FFF2-40B4-BE49-F238E27FC236}">
              <a16:creationId xmlns:a16="http://schemas.microsoft.com/office/drawing/2014/main" id="{887B616C-200C-4043-8862-57223E91358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10" name="Text Box 222">
          <a:extLst>
            <a:ext uri="{FF2B5EF4-FFF2-40B4-BE49-F238E27FC236}">
              <a16:creationId xmlns:a16="http://schemas.microsoft.com/office/drawing/2014/main" id="{48E67DA0-B970-4179-A202-9CC96C4F1F2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11" name="Text Box 223">
          <a:extLst>
            <a:ext uri="{FF2B5EF4-FFF2-40B4-BE49-F238E27FC236}">
              <a16:creationId xmlns:a16="http://schemas.microsoft.com/office/drawing/2014/main" id="{A8FA37E5-5A7B-44C9-A271-7EBDE0E9F63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12" name="Text Box 95">
          <a:extLst>
            <a:ext uri="{FF2B5EF4-FFF2-40B4-BE49-F238E27FC236}">
              <a16:creationId xmlns:a16="http://schemas.microsoft.com/office/drawing/2014/main" id="{B5F4E34E-D297-4255-ACAF-C314B92BB4F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13" name="Text Box 96">
          <a:extLst>
            <a:ext uri="{FF2B5EF4-FFF2-40B4-BE49-F238E27FC236}">
              <a16:creationId xmlns:a16="http://schemas.microsoft.com/office/drawing/2014/main" id="{073BF375-A99A-45FB-9F78-30425764729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14" name="Text Box 97">
          <a:extLst>
            <a:ext uri="{FF2B5EF4-FFF2-40B4-BE49-F238E27FC236}">
              <a16:creationId xmlns:a16="http://schemas.microsoft.com/office/drawing/2014/main" id="{9428BD37-3100-4EA7-8ACC-3DDD1B5D7C3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15" name="Text Box 218">
          <a:extLst>
            <a:ext uri="{FF2B5EF4-FFF2-40B4-BE49-F238E27FC236}">
              <a16:creationId xmlns:a16="http://schemas.microsoft.com/office/drawing/2014/main" id="{B1E4C09D-600D-40B8-AB92-84875DD4617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16" name="Text Box 219">
          <a:extLst>
            <a:ext uri="{FF2B5EF4-FFF2-40B4-BE49-F238E27FC236}">
              <a16:creationId xmlns:a16="http://schemas.microsoft.com/office/drawing/2014/main" id="{32FF6E50-29A5-42AC-9842-E47EFF4D366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17" name="Text Box 220">
          <a:extLst>
            <a:ext uri="{FF2B5EF4-FFF2-40B4-BE49-F238E27FC236}">
              <a16:creationId xmlns:a16="http://schemas.microsoft.com/office/drawing/2014/main" id="{1092B0CB-45A9-4694-BE4B-C71AF4A4B3D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18" name="Text Box 221">
          <a:extLst>
            <a:ext uri="{FF2B5EF4-FFF2-40B4-BE49-F238E27FC236}">
              <a16:creationId xmlns:a16="http://schemas.microsoft.com/office/drawing/2014/main" id="{E4DC9321-D414-431B-AEB1-B5A751279E0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19" name="Text Box 222">
          <a:extLst>
            <a:ext uri="{FF2B5EF4-FFF2-40B4-BE49-F238E27FC236}">
              <a16:creationId xmlns:a16="http://schemas.microsoft.com/office/drawing/2014/main" id="{E1DF74ED-7C55-4DBB-944B-54BBBCD0AE1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20" name="Text Box 223">
          <a:extLst>
            <a:ext uri="{FF2B5EF4-FFF2-40B4-BE49-F238E27FC236}">
              <a16:creationId xmlns:a16="http://schemas.microsoft.com/office/drawing/2014/main" id="{521A9D83-779E-49FF-8B07-234D8F91947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21" name="Text Box 95">
          <a:extLst>
            <a:ext uri="{FF2B5EF4-FFF2-40B4-BE49-F238E27FC236}">
              <a16:creationId xmlns:a16="http://schemas.microsoft.com/office/drawing/2014/main" id="{0ACDA94E-6573-48C2-BA5F-FFA8DD26DFE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22" name="Text Box 96">
          <a:extLst>
            <a:ext uri="{FF2B5EF4-FFF2-40B4-BE49-F238E27FC236}">
              <a16:creationId xmlns:a16="http://schemas.microsoft.com/office/drawing/2014/main" id="{CFD3D68D-0FF2-4492-8025-11DDD51EC4E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23" name="Text Box 97">
          <a:extLst>
            <a:ext uri="{FF2B5EF4-FFF2-40B4-BE49-F238E27FC236}">
              <a16:creationId xmlns:a16="http://schemas.microsoft.com/office/drawing/2014/main" id="{9E3CD5C3-FEAD-4864-9115-994684AB69E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24" name="Text Box 218">
          <a:extLst>
            <a:ext uri="{FF2B5EF4-FFF2-40B4-BE49-F238E27FC236}">
              <a16:creationId xmlns:a16="http://schemas.microsoft.com/office/drawing/2014/main" id="{FA81A63E-D3DE-4852-B5D5-5A8B1248627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25" name="Text Box 219">
          <a:extLst>
            <a:ext uri="{FF2B5EF4-FFF2-40B4-BE49-F238E27FC236}">
              <a16:creationId xmlns:a16="http://schemas.microsoft.com/office/drawing/2014/main" id="{239BFBCB-9C80-44DE-9A33-42664DFFBA0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26" name="Text Box 220">
          <a:extLst>
            <a:ext uri="{FF2B5EF4-FFF2-40B4-BE49-F238E27FC236}">
              <a16:creationId xmlns:a16="http://schemas.microsoft.com/office/drawing/2014/main" id="{DF0AF053-6856-4B76-8B1C-42B9A8016B1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27" name="Text Box 221">
          <a:extLst>
            <a:ext uri="{FF2B5EF4-FFF2-40B4-BE49-F238E27FC236}">
              <a16:creationId xmlns:a16="http://schemas.microsoft.com/office/drawing/2014/main" id="{05C25432-1E57-4CD3-86D2-E25B9A79DE5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28" name="Text Box 222">
          <a:extLst>
            <a:ext uri="{FF2B5EF4-FFF2-40B4-BE49-F238E27FC236}">
              <a16:creationId xmlns:a16="http://schemas.microsoft.com/office/drawing/2014/main" id="{EC20908B-E3D6-41A2-B1C4-219E9905A77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29" name="Text Box 223">
          <a:extLst>
            <a:ext uri="{FF2B5EF4-FFF2-40B4-BE49-F238E27FC236}">
              <a16:creationId xmlns:a16="http://schemas.microsoft.com/office/drawing/2014/main" id="{FE0DD0FB-94D6-4F78-AD98-421585908FA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30" name="Text Box 95">
          <a:extLst>
            <a:ext uri="{FF2B5EF4-FFF2-40B4-BE49-F238E27FC236}">
              <a16:creationId xmlns:a16="http://schemas.microsoft.com/office/drawing/2014/main" id="{2E9F3DD7-52C2-4573-A618-8D895F3C39F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31" name="Text Box 96">
          <a:extLst>
            <a:ext uri="{FF2B5EF4-FFF2-40B4-BE49-F238E27FC236}">
              <a16:creationId xmlns:a16="http://schemas.microsoft.com/office/drawing/2014/main" id="{E05114DC-021C-4AAB-ABAB-973E9140889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32" name="Text Box 97">
          <a:extLst>
            <a:ext uri="{FF2B5EF4-FFF2-40B4-BE49-F238E27FC236}">
              <a16:creationId xmlns:a16="http://schemas.microsoft.com/office/drawing/2014/main" id="{D06ADD44-9C3E-4B50-9B64-E26ABA80753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33" name="Text Box 218">
          <a:extLst>
            <a:ext uri="{FF2B5EF4-FFF2-40B4-BE49-F238E27FC236}">
              <a16:creationId xmlns:a16="http://schemas.microsoft.com/office/drawing/2014/main" id="{45CF174E-2F8C-44C2-B93E-4B411B3103E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34" name="Text Box 219">
          <a:extLst>
            <a:ext uri="{FF2B5EF4-FFF2-40B4-BE49-F238E27FC236}">
              <a16:creationId xmlns:a16="http://schemas.microsoft.com/office/drawing/2014/main" id="{5981F02C-C0F7-4134-AB51-FF9D0C4E34E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35" name="Text Box 220">
          <a:extLst>
            <a:ext uri="{FF2B5EF4-FFF2-40B4-BE49-F238E27FC236}">
              <a16:creationId xmlns:a16="http://schemas.microsoft.com/office/drawing/2014/main" id="{8DCA4B19-75F9-4516-8112-535A6B4595E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36" name="Text Box 221">
          <a:extLst>
            <a:ext uri="{FF2B5EF4-FFF2-40B4-BE49-F238E27FC236}">
              <a16:creationId xmlns:a16="http://schemas.microsoft.com/office/drawing/2014/main" id="{81534070-0919-40EA-AF31-8ABA31D1077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37" name="Text Box 222">
          <a:extLst>
            <a:ext uri="{FF2B5EF4-FFF2-40B4-BE49-F238E27FC236}">
              <a16:creationId xmlns:a16="http://schemas.microsoft.com/office/drawing/2014/main" id="{F98C1D97-8C23-4723-9A07-C4177862BE7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38" name="Text Box 223">
          <a:extLst>
            <a:ext uri="{FF2B5EF4-FFF2-40B4-BE49-F238E27FC236}">
              <a16:creationId xmlns:a16="http://schemas.microsoft.com/office/drawing/2014/main" id="{A80CAF88-A5E5-4F1F-8643-803B7C23D15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39" name="Text Box 95">
          <a:extLst>
            <a:ext uri="{FF2B5EF4-FFF2-40B4-BE49-F238E27FC236}">
              <a16:creationId xmlns:a16="http://schemas.microsoft.com/office/drawing/2014/main" id="{CB4B2780-2EF6-4BAE-8111-951AF9F08E5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40" name="Text Box 96">
          <a:extLst>
            <a:ext uri="{FF2B5EF4-FFF2-40B4-BE49-F238E27FC236}">
              <a16:creationId xmlns:a16="http://schemas.microsoft.com/office/drawing/2014/main" id="{7FEDB622-90CC-4ED3-893D-A81A46DFE35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41" name="Text Box 97">
          <a:extLst>
            <a:ext uri="{FF2B5EF4-FFF2-40B4-BE49-F238E27FC236}">
              <a16:creationId xmlns:a16="http://schemas.microsoft.com/office/drawing/2014/main" id="{0D3CA028-28C7-464B-9FA2-71481807155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42" name="Text Box 218">
          <a:extLst>
            <a:ext uri="{FF2B5EF4-FFF2-40B4-BE49-F238E27FC236}">
              <a16:creationId xmlns:a16="http://schemas.microsoft.com/office/drawing/2014/main" id="{9556419C-82D4-4D78-8D79-C5ED957D6F4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43" name="Text Box 219">
          <a:extLst>
            <a:ext uri="{FF2B5EF4-FFF2-40B4-BE49-F238E27FC236}">
              <a16:creationId xmlns:a16="http://schemas.microsoft.com/office/drawing/2014/main" id="{66B7DA91-AE0A-4F80-91F7-69CE53664E6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44" name="Text Box 220">
          <a:extLst>
            <a:ext uri="{FF2B5EF4-FFF2-40B4-BE49-F238E27FC236}">
              <a16:creationId xmlns:a16="http://schemas.microsoft.com/office/drawing/2014/main" id="{9E6B54C4-D98A-4C1B-9EBD-D8F0CD5A823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45" name="Text Box 221">
          <a:extLst>
            <a:ext uri="{FF2B5EF4-FFF2-40B4-BE49-F238E27FC236}">
              <a16:creationId xmlns:a16="http://schemas.microsoft.com/office/drawing/2014/main" id="{939B5F22-7349-4083-9490-A5CDD1C958E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46" name="Text Box 222">
          <a:extLst>
            <a:ext uri="{FF2B5EF4-FFF2-40B4-BE49-F238E27FC236}">
              <a16:creationId xmlns:a16="http://schemas.microsoft.com/office/drawing/2014/main" id="{3C56957D-45DE-4297-8710-A68EFF8215B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47" name="Text Box 223">
          <a:extLst>
            <a:ext uri="{FF2B5EF4-FFF2-40B4-BE49-F238E27FC236}">
              <a16:creationId xmlns:a16="http://schemas.microsoft.com/office/drawing/2014/main" id="{2B5783B6-F7F4-42E1-834A-A3227597728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48" name="Text Box 95">
          <a:extLst>
            <a:ext uri="{FF2B5EF4-FFF2-40B4-BE49-F238E27FC236}">
              <a16:creationId xmlns:a16="http://schemas.microsoft.com/office/drawing/2014/main" id="{14447BBA-55F8-44EF-863D-F0AFCA2BD4B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49" name="Text Box 96">
          <a:extLst>
            <a:ext uri="{FF2B5EF4-FFF2-40B4-BE49-F238E27FC236}">
              <a16:creationId xmlns:a16="http://schemas.microsoft.com/office/drawing/2014/main" id="{7BCA3D67-5CC8-43AC-BE24-AEA66F2B3A6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50" name="Text Box 97">
          <a:extLst>
            <a:ext uri="{FF2B5EF4-FFF2-40B4-BE49-F238E27FC236}">
              <a16:creationId xmlns:a16="http://schemas.microsoft.com/office/drawing/2014/main" id="{611A242D-BED7-4E06-8431-E38737DD8C3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51" name="Text Box 218">
          <a:extLst>
            <a:ext uri="{FF2B5EF4-FFF2-40B4-BE49-F238E27FC236}">
              <a16:creationId xmlns:a16="http://schemas.microsoft.com/office/drawing/2014/main" id="{CCE5C3F3-56ED-405A-83EB-4C15E4E5677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52" name="Text Box 219">
          <a:extLst>
            <a:ext uri="{FF2B5EF4-FFF2-40B4-BE49-F238E27FC236}">
              <a16:creationId xmlns:a16="http://schemas.microsoft.com/office/drawing/2014/main" id="{E041B23C-0879-457C-9C8F-43762ABA8AF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53" name="Text Box 220">
          <a:extLst>
            <a:ext uri="{FF2B5EF4-FFF2-40B4-BE49-F238E27FC236}">
              <a16:creationId xmlns:a16="http://schemas.microsoft.com/office/drawing/2014/main" id="{D23B99E1-DE64-4559-9828-8EAAF747C21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54" name="Text Box 221">
          <a:extLst>
            <a:ext uri="{FF2B5EF4-FFF2-40B4-BE49-F238E27FC236}">
              <a16:creationId xmlns:a16="http://schemas.microsoft.com/office/drawing/2014/main" id="{254B8092-FA0E-4601-8125-E6DAFA1C2F0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55" name="Text Box 222">
          <a:extLst>
            <a:ext uri="{FF2B5EF4-FFF2-40B4-BE49-F238E27FC236}">
              <a16:creationId xmlns:a16="http://schemas.microsoft.com/office/drawing/2014/main" id="{9145D1CC-B296-4CF0-96CB-EA3C8F472F7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56" name="Text Box 223">
          <a:extLst>
            <a:ext uri="{FF2B5EF4-FFF2-40B4-BE49-F238E27FC236}">
              <a16:creationId xmlns:a16="http://schemas.microsoft.com/office/drawing/2014/main" id="{5660EB4F-CC54-4527-85F9-A8568048E9C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57" name="Text Box 95">
          <a:extLst>
            <a:ext uri="{FF2B5EF4-FFF2-40B4-BE49-F238E27FC236}">
              <a16:creationId xmlns:a16="http://schemas.microsoft.com/office/drawing/2014/main" id="{7ADE1B36-8BCE-4F49-81B2-3A1921298BE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58" name="Text Box 96">
          <a:extLst>
            <a:ext uri="{FF2B5EF4-FFF2-40B4-BE49-F238E27FC236}">
              <a16:creationId xmlns:a16="http://schemas.microsoft.com/office/drawing/2014/main" id="{905FEBA2-61F1-4421-838E-6C7A8F05153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59" name="Text Box 97">
          <a:extLst>
            <a:ext uri="{FF2B5EF4-FFF2-40B4-BE49-F238E27FC236}">
              <a16:creationId xmlns:a16="http://schemas.microsoft.com/office/drawing/2014/main" id="{E85CFC3C-5A56-4446-9A7C-0974C5D7E37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60" name="Text Box 218">
          <a:extLst>
            <a:ext uri="{FF2B5EF4-FFF2-40B4-BE49-F238E27FC236}">
              <a16:creationId xmlns:a16="http://schemas.microsoft.com/office/drawing/2014/main" id="{B03BA792-07D0-4682-BCF7-10ED7F2EA36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61" name="Text Box 219">
          <a:extLst>
            <a:ext uri="{FF2B5EF4-FFF2-40B4-BE49-F238E27FC236}">
              <a16:creationId xmlns:a16="http://schemas.microsoft.com/office/drawing/2014/main" id="{16D1CAB2-9FAF-40CE-8389-947FC0C3E80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62" name="Text Box 220">
          <a:extLst>
            <a:ext uri="{FF2B5EF4-FFF2-40B4-BE49-F238E27FC236}">
              <a16:creationId xmlns:a16="http://schemas.microsoft.com/office/drawing/2014/main" id="{809BE4D1-B5EA-4796-B513-A38845DDAA8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63" name="Text Box 221">
          <a:extLst>
            <a:ext uri="{FF2B5EF4-FFF2-40B4-BE49-F238E27FC236}">
              <a16:creationId xmlns:a16="http://schemas.microsoft.com/office/drawing/2014/main" id="{2DB45297-11A4-46F3-99A5-783F477A8D4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64" name="Text Box 222">
          <a:extLst>
            <a:ext uri="{FF2B5EF4-FFF2-40B4-BE49-F238E27FC236}">
              <a16:creationId xmlns:a16="http://schemas.microsoft.com/office/drawing/2014/main" id="{5B3A13F2-040F-4EE0-87BF-EBF82237361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65" name="Text Box 223">
          <a:extLst>
            <a:ext uri="{FF2B5EF4-FFF2-40B4-BE49-F238E27FC236}">
              <a16:creationId xmlns:a16="http://schemas.microsoft.com/office/drawing/2014/main" id="{958A6C2A-118F-4FA4-9916-7F8C616A063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66" name="Text Box 95">
          <a:extLst>
            <a:ext uri="{FF2B5EF4-FFF2-40B4-BE49-F238E27FC236}">
              <a16:creationId xmlns:a16="http://schemas.microsoft.com/office/drawing/2014/main" id="{54DDFE79-94E5-41A9-A454-AD5CA7DFA4C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67" name="Text Box 96">
          <a:extLst>
            <a:ext uri="{FF2B5EF4-FFF2-40B4-BE49-F238E27FC236}">
              <a16:creationId xmlns:a16="http://schemas.microsoft.com/office/drawing/2014/main" id="{623E8873-F5B3-4A5B-B1C1-592652ECBF5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68" name="Text Box 97">
          <a:extLst>
            <a:ext uri="{FF2B5EF4-FFF2-40B4-BE49-F238E27FC236}">
              <a16:creationId xmlns:a16="http://schemas.microsoft.com/office/drawing/2014/main" id="{60ADB505-EBE5-413B-919E-40F49059331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69" name="Text Box 218">
          <a:extLst>
            <a:ext uri="{FF2B5EF4-FFF2-40B4-BE49-F238E27FC236}">
              <a16:creationId xmlns:a16="http://schemas.microsoft.com/office/drawing/2014/main" id="{D0465664-66F9-42C3-B5B4-4A18700F75D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70" name="Text Box 219">
          <a:extLst>
            <a:ext uri="{FF2B5EF4-FFF2-40B4-BE49-F238E27FC236}">
              <a16:creationId xmlns:a16="http://schemas.microsoft.com/office/drawing/2014/main" id="{54BA6ACC-C83E-4F12-B6B9-B67E4E48135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71" name="Text Box 220">
          <a:extLst>
            <a:ext uri="{FF2B5EF4-FFF2-40B4-BE49-F238E27FC236}">
              <a16:creationId xmlns:a16="http://schemas.microsoft.com/office/drawing/2014/main" id="{4CFD03C2-C582-4181-9F0B-7BAC83872CF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72" name="Text Box 221">
          <a:extLst>
            <a:ext uri="{FF2B5EF4-FFF2-40B4-BE49-F238E27FC236}">
              <a16:creationId xmlns:a16="http://schemas.microsoft.com/office/drawing/2014/main" id="{33392A91-3FDF-4E7D-8065-E3B84ED5608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73" name="Text Box 222">
          <a:extLst>
            <a:ext uri="{FF2B5EF4-FFF2-40B4-BE49-F238E27FC236}">
              <a16:creationId xmlns:a16="http://schemas.microsoft.com/office/drawing/2014/main" id="{7B72374F-5BDE-40F4-9ABB-41022D89466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74" name="Text Box 223">
          <a:extLst>
            <a:ext uri="{FF2B5EF4-FFF2-40B4-BE49-F238E27FC236}">
              <a16:creationId xmlns:a16="http://schemas.microsoft.com/office/drawing/2014/main" id="{EC6255DF-4519-4C5B-905F-006C6C2DC88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75" name="Text Box 95">
          <a:extLst>
            <a:ext uri="{FF2B5EF4-FFF2-40B4-BE49-F238E27FC236}">
              <a16:creationId xmlns:a16="http://schemas.microsoft.com/office/drawing/2014/main" id="{3030AF80-EB44-4E64-9F30-E12341CDA01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76" name="Text Box 96">
          <a:extLst>
            <a:ext uri="{FF2B5EF4-FFF2-40B4-BE49-F238E27FC236}">
              <a16:creationId xmlns:a16="http://schemas.microsoft.com/office/drawing/2014/main" id="{C866EF4D-AE37-425C-BAD7-75BA079246C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77" name="Text Box 97">
          <a:extLst>
            <a:ext uri="{FF2B5EF4-FFF2-40B4-BE49-F238E27FC236}">
              <a16:creationId xmlns:a16="http://schemas.microsoft.com/office/drawing/2014/main" id="{A32244D8-D57F-424E-9090-9B233E2B0F2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78" name="Text Box 218">
          <a:extLst>
            <a:ext uri="{FF2B5EF4-FFF2-40B4-BE49-F238E27FC236}">
              <a16:creationId xmlns:a16="http://schemas.microsoft.com/office/drawing/2014/main" id="{9887CCE9-0073-4D8B-9119-A298812AA40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79" name="Text Box 219">
          <a:extLst>
            <a:ext uri="{FF2B5EF4-FFF2-40B4-BE49-F238E27FC236}">
              <a16:creationId xmlns:a16="http://schemas.microsoft.com/office/drawing/2014/main" id="{3AC8E034-B31C-4B0B-9CFF-E8B71633AE7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80" name="Text Box 220">
          <a:extLst>
            <a:ext uri="{FF2B5EF4-FFF2-40B4-BE49-F238E27FC236}">
              <a16:creationId xmlns:a16="http://schemas.microsoft.com/office/drawing/2014/main" id="{45FBA1F5-565F-445D-A1ED-44A50EEDCBF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81" name="Text Box 221">
          <a:extLst>
            <a:ext uri="{FF2B5EF4-FFF2-40B4-BE49-F238E27FC236}">
              <a16:creationId xmlns:a16="http://schemas.microsoft.com/office/drawing/2014/main" id="{AC7C87A6-B411-4C8E-B2AF-6C423A63C9C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82" name="Text Box 222">
          <a:extLst>
            <a:ext uri="{FF2B5EF4-FFF2-40B4-BE49-F238E27FC236}">
              <a16:creationId xmlns:a16="http://schemas.microsoft.com/office/drawing/2014/main" id="{AB3D1B84-9929-4956-AC9C-AC86A409C5A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83" name="Text Box 223">
          <a:extLst>
            <a:ext uri="{FF2B5EF4-FFF2-40B4-BE49-F238E27FC236}">
              <a16:creationId xmlns:a16="http://schemas.microsoft.com/office/drawing/2014/main" id="{26143C82-4177-416B-976B-94E9CB526C6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84" name="Text Box 95">
          <a:extLst>
            <a:ext uri="{FF2B5EF4-FFF2-40B4-BE49-F238E27FC236}">
              <a16:creationId xmlns:a16="http://schemas.microsoft.com/office/drawing/2014/main" id="{F8D643AA-030F-4CE8-975E-349B3DAC590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85" name="Text Box 96">
          <a:extLst>
            <a:ext uri="{FF2B5EF4-FFF2-40B4-BE49-F238E27FC236}">
              <a16:creationId xmlns:a16="http://schemas.microsoft.com/office/drawing/2014/main" id="{76A9CC0A-DC28-4E91-9261-724070812B9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86" name="Text Box 97">
          <a:extLst>
            <a:ext uri="{FF2B5EF4-FFF2-40B4-BE49-F238E27FC236}">
              <a16:creationId xmlns:a16="http://schemas.microsoft.com/office/drawing/2014/main" id="{616618AA-24C4-4E23-8CC1-9D1601F08D1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87" name="Text Box 218">
          <a:extLst>
            <a:ext uri="{FF2B5EF4-FFF2-40B4-BE49-F238E27FC236}">
              <a16:creationId xmlns:a16="http://schemas.microsoft.com/office/drawing/2014/main" id="{22017116-B7AD-4C78-AB98-080724522A3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88" name="Text Box 219">
          <a:extLst>
            <a:ext uri="{FF2B5EF4-FFF2-40B4-BE49-F238E27FC236}">
              <a16:creationId xmlns:a16="http://schemas.microsoft.com/office/drawing/2014/main" id="{D55D5268-FB09-4D9E-8A3A-D0A840CC0EE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89" name="Text Box 220">
          <a:extLst>
            <a:ext uri="{FF2B5EF4-FFF2-40B4-BE49-F238E27FC236}">
              <a16:creationId xmlns:a16="http://schemas.microsoft.com/office/drawing/2014/main" id="{3EA3D607-99C2-47FF-B8CA-EA9CD41AC15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90" name="Text Box 221">
          <a:extLst>
            <a:ext uri="{FF2B5EF4-FFF2-40B4-BE49-F238E27FC236}">
              <a16:creationId xmlns:a16="http://schemas.microsoft.com/office/drawing/2014/main" id="{9E74F4AD-C722-4B0F-A59E-D0EE1A9853B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91" name="Text Box 222">
          <a:extLst>
            <a:ext uri="{FF2B5EF4-FFF2-40B4-BE49-F238E27FC236}">
              <a16:creationId xmlns:a16="http://schemas.microsoft.com/office/drawing/2014/main" id="{EF03C69E-E543-47C1-8B8B-32A75F7A398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92" name="Text Box 223">
          <a:extLst>
            <a:ext uri="{FF2B5EF4-FFF2-40B4-BE49-F238E27FC236}">
              <a16:creationId xmlns:a16="http://schemas.microsoft.com/office/drawing/2014/main" id="{5720C4AA-AC91-4BDD-9345-B439F56F393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93" name="Text Box 95">
          <a:extLst>
            <a:ext uri="{FF2B5EF4-FFF2-40B4-BE49-F238E27FC236}">
              <a16:creationId xmlns:a16="http://schemas.microsoft.com/office/drawing/2014/main" id="{B06D4801-C637-449A-A28E-7F14CF11DC3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94" name="Text Box 96">
          <a:extLst>
            <a:ext uri="{FF2B5EF4-FFF2-40B4-BE49-F238E27FC236}">
              <a16:creationId xmlns:a16="http://schemas.microsoft.com/office/drawing/2014/main" id="{E88CA77C-122E-4DF6-A84C-226A7CA80E6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95" name="Text Box 97">
          <a:extLst>
            <a:ext uri="{FF2B5EF4-FFF2-40B4-BE49-F238E27FC236}">
              <a16:creationId xmlns:a16="http://schemas.microsoft.com/office/drawing/2014/main" id="{084D9731-627F-4F01-9B8F-BAC0702CF30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96" name="Text Box 218">
          <a:extLst>
            <a:ext uri="{FF2B5EF4-FFF2-40B4-BE49-F238E27FC236}">
              <a16:creationId xmlns:a16="http://schemas.microsoft.com/office/drawing/2014/main" id="{E7D244AA-3075-4F2E-B3C8-94D561EF136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97" name="Text Box 219">
          <a:extLst>
            <a:ext uri="{FF2B5EF4-FFF2-40B4-BE49-F238E27FC236}">
              <a16:creationId xmlns:a16="http://schemas.microsoft.com/office/drawing/2014/main" id="{CBCBB349-A5C3-4754-BA76-350852070A9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98" name="Text Box 220">
          <a:extLst>
            <a:ext uri="{FF2B5EF4-FFF2-40B4-BE49-F238E27FC236}">
              <a16:creationId xmlns:a16="http://schemas.microsoft.com/office/drawing/2014/main" id="{7C3CD59F-1BC7-4ABF-918A-2F581A776F9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299" name="Text Box 221">
          <a:extLst>
            <a:ext uri="{FF2B5EF4-FFF2-40B4-BE49-F238E27FC236}">
              <a16:creationId xmlns:a16="http://schemas.microsoft.com/office/drawing/2014/main" id="{34BBF190-BA90-4EFE-B14A-49F84E656CC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00" name="Text Box 222">
          <a:extLst>
            <a:ext uri="{FF2B5EF4-FFF2-40B4-BE49-F238E27FC236}">
              <a16:creationId xmlns:a16="http://schemas.microsoft.com/office/drawing/2014/main" id="{F9E3B533-EF8D-45A5-8DCF-3EDB0F98FEC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01" name="Text Box 223">
          <a:extLst>
            <a:ext uri="{FF2B5EF4-FFF2-40B4-BE49-F238E27FC236}">
              <a16:creationId xmlns:a16="http://schemas.microsoft.com/office/drawing/2014/main" id="{D220C067-CE3D-4318-BD72-C6046B106B3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02" name="Text Box 95">
          <a:extLst>
            <a:ext uri="{FF2B5EF4-FFF2-40B4-BE49-F238E27FC236}">
              <a16:creationId xmlns:a16="http://schemas.microsoft.com/office/drawing/2014/main" id="{6939666F-86CE-49D7-9600-3B96F79475D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03" name="Text Box 96">
          <a:extLst>
            <a:ext uri="{FF2B5EF4-FFF2-40B4-BE49-F238E27FC236}">
              <a16:creationId xmlns:a16="http://schemas.microsoft.com/office/drawing/2014/main" id="{5B330A58-5A0C-490F-85C4-66306539078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04" name="Text Box 97">
          <a:extLst>
            <a:ext uri="{FF2B5EF4-FFF2-40B4-BE49-F238E27FC236}">
              <a16:creationId xmlns:a16="http://schemas.microsoft.com/office/drawing/2014/main" id="{99527E69-1A36-45A5-9A61-0DF7A111C9B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05" name="Text Box 218">
          <a:extLst>
            <a:ext uri="{FF2B5EF4-FFF2-40B4-BE49-F238E27FC236}">
              <a16:creationId xmlns:a16="http://schemas.microsoft.com/office/drawing/2014/main" id="{6293A84D-1CFD-4C23-8411-7F7964E4ACC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06" name="Text Box 219">
          <a:extLst>
            <a:ext uri="{FF2B5EF4-FFF2-40B4-BE49-F238E27FC236}">
              <a16:creationId xmlns:a16="http://schemas.microsoft.com/office/drawing/2014/main" id="{42408D0B-E33E-4928-86C1-D60BAF4CA6E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07" name="Text Box 220">
          <a:extLst>
            <a:ext uri="{FF2B5EF4-FFF2-40B4-BE49-F238E27FC236}">
              <a16:creationId xmlns:a16="http://schemas.microsoft.com/office/drawing/2014/main" id="{4FA04DF3-4966-4B4B-9743-D484F273BFB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08" name="Text Box 221">
          <a:extLst>
            <a:ext uri="{FF2B5EF4-FFF2-40B4-BE49-F238E27FC236}">
              <a16:creationId xmlns:a16="http://schemas.microsoft.com/office/drawing/2014/main" id="{85D8C7AB-7158-4D99-8B72-59AEAB65889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09" name="Text Box 222">
          <a:extLst>
            <a:ext uri="{FF2B5EF4-FFF2-40B4-BE49-F238E27FC236}">
              <a16:creationId xmlns:a16="http://schemas.microsoft.com/office/drawing/2014/main" id="{D60DDBF2-CE7A-4F83-8947-7B5565A7DE1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10" name="Text Box 223">
          <a:extLst>
            <a:ext uri="{FF2B5EF4-FFF2-40B4-BE49-F238E27FC236}">
              <a16:creationId xmlns:a16="http://schemas.microsoft.com/office/drawing/2014/main" id="{3596CB10-E11F-4458-A94A-AD86F504D6F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11" name="Text Box 95">
          <a:extLst>
            <a:ext uri="{FF2B5EF4-FFF2-40B4-BE49-F238E27FC236}">
              <a16:creationId xmlns:a16="http://schemas.microsoft.com/office/drawing/2014/main" id="{22AD4CB0-D0B5-4970-8BA3-8A0A8BF19EB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12" name="Text Box 96">
          <a:extLst>
            <a:ext uri="{FF2B5EF4-FFF2-40B4-BE49-F238E27FC236}">
              <a16:creationId xmlns:a16="http://schemas.microsoft.com/office/drawing/2014/main" id="{24E0ABF9-ABC4-4667-828B-772F89832D0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13" name="Text Box 97">
          <a:extLst>
            <a:ext uri="{FF2B5EF4-FFF2-40B4-BE49-F238E27FC236}">
              <a16:creationId xmlns:a16="http://schemas.microsoft.com/office/drawing/2014/main" id="{E93018F4-AFB4-4E8F-BFB8-A0BC44F0AFC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14" name="Text Box 218">
          <a:extLst>
            <a:ext uri="{FF2B5EF4-FFF2-40B4-BE49-F238E27FC236}">
              <a16:creationId xmlns:a16="http://schemas.microsoft.com/office/drawing/2014/main" id="{68483315-B585-4783-A539-6BA80006624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15" name="Text Box 219">
          <a:extLst>
            <a:ext uri="{FF2B5EF4-FFF2-40B4-BE49-F238E27FC236}">
              <a16:creationId xmlns:a16="http://schemas.microsoft.com/office/drawing/2014/main" id="{5F6903DA-D8A7-455E-8689-F82FDCB5CA8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16" name="Text Box 220">
          <a:extLst>
            <a:ext uri="{FF2B5EF4-FFF2-40B4-BE49-F238E27FC236}">
              <a16:creationId xmlns:a16="http://schemas.microsoft.com/office/drawing/2014/main" id="{6E124ED0-9E5C-4535-9CF9-D0474F6B26D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17" name="Text Box 221">
          <a:extLst>
            <a:ext uri="{FF2B5EF4-FFF2-40B4-BE49-F238E27FC236}">
              <a16:creationId xmlns:a16="http://schemas.microsoft.com/office/drawing/2014/main" id="{6986D3AA-BA2A-4C5B-8CD4-AD57705378B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18" name="Text Box 222">
          <a:extLst>
            <a:ext uri="{FF2B5EF4-FFF2-40B4-BE49-F238E27FC236}">
              <a16:creationId xmlns:a16="http://schemas.microsoft.com/office/drawing/2014/main" id="{7B45D1C7-69C8-498B-A05A-DF37E01B01F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19" name="Text Box 223">
          <a:extLst>
            <a:ext uri="{FF2B5EF4-FFF2-40B4-BE49-F238E27FC236}">
              <a16:creationId xmlns:a16="http://schemas.microsoft.com/office/drawing/2014/main" id="{DAAB888F-F30C-4696-925E-B37403935DF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20" name="Text Box 95">
          <a:extLst>
            <a:ext uri="{FF2B5EF4-FFF2-40B4-BE49-F238E27FC236}">
              <a16:creationId xmlns:a16="http://schemas.microsoft.com/office/drawing/2014/main" id="{8C78C7C8-19A4-4BC7-AA48-03559C9D44C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21" name="Text Box 96">
          <a:extLst>
            <a:ext uri="{FF2B5EF4-FFF2-40B4-BE49-F238E27FC236}">
              <a16:creationId xmlns:a16="http://schemas.microsoft.com/office/drawing/2014/main" id="{FF825093-7213-4F25-9E5F-384AADAF3DE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22" name="Text Box 97">
          <a:extLst>
            <a:ext uri="{FF2B5EF4-FFF2-40B4-BE49-F238E27FC236}">
              <a16:creationId xmlns:a16="http://schemas.microsoft.com/office/drawing/2014/main" id="{427838F7-3755-4FB9-9577-0619CCAF5F0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23" name="Text Box 218">
          <a:extLst>
            <a:ext uri="{FF2B5EF4-FFF2-40B4-BE49-F238E27FC236}">
              <a16:creationId xmlns:a16="http://schemas.microsoft.com/office/drawing/2014/main" id="{E7149CA6-7111-45CD-8835-A393EB502CB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24" name="Text Box 219">
          <a:extLst>
            <a:ext uri="{FF2B5EF4-FFF2-40B4-BE49-F238E27FC236}">
              <a16:creationId xmlns:a16="http://schemas.microsoft.com/office/drawing/2014/main" id="{FC6E00A5-D9EC-4B8B-9C16-7EF173760E0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25" name="Text Box 220">
          <a:extLst>
            <a:ext uri="{FF2B5EF4-FFF2-40B4-BE49-F238E27FC236}">
              <a16:creationId xmlns:a16="http://schemas.microsoft.com/office/drawing/2014/main" id="{84B83F56-6C93-4E9D-B732-343D3F9CB4A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26" name="Text Box 221">
          <a:extLst>
            <a:ext uri="{FF2B5EF4-FFF2-40B4-BE49-F238E27FC236}">
              <a16:creationId xmlns:a16="http://schemas.microsoft.com/office/drawing/2014/main" id="{5618C2A9-C867-4800-809A-915EE759996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27" name="Text Box 222">
          <a:extLst>
            <a:ext uri="{FF2B5EF4-FFF2-40B4-BE49-F238E27FC236}">
              <a16:creationId xmlns:a16="http://schemas.microsoft.com/office/drawing/2014/main" id="{E9D9FA3E-93F6-4160-8528-AAC347C41EE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28" name="Text Box 223">
          <a:extLst>
            <a:ext uri="{FF2B5EF4-FFF2-40B4-BE49-F238E27FC236}">
              <a16:creationId xmlns:a16="http://schemas.microsoft.com/office/drawing/2014/main" id="{FE2B9A99-5659-49E5-B402-39A1BD649F4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29" name="Text Box 95">
          <a:extLst>
            <a:ext uri="{FF2B5EF4-FFF2-40B4-BE49-F238E27FC236}">
              <a16:creationId xmlns:a16="http://schemas.microsoft.com/office/drawing/2014/main" id="{0765FCFB-03CF-4202-AE86-2DFB65A4BF2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30" name="Text Box 96">
          <a:extLst>
            <a:ext uri="{FF2B5EF4-FFF2-40B4-BE49-F238E27FC236}">
              <a16:creationId xmlns:a16="http://schemas.microsoft.com/office/drawing/2014/main" id="{6076E8C6-C6D9-4EFC-9331-42DA9FD60DC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31" name="Text Box 97">
          <a:extLst>
            <a:ext uri="{FF2B5EF4-FFF2-40B4-BE49-F238E27FC236}">
              <a16:creationId xmlns:a16="http://schemas.microsoft.com/office/drawing/2014/main" id="{C4951636-39F5-4CB1-A0E3-C989DA6AE44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32" name="Text Box 218">
          <a:extLst>
            <a:ext uri="{FF2B5EF4-FFF2-40B4-BE49-F238E27FC236}">
              <a16:creationId xmlns:a16="http://schemas.microsoft.com/office/drawing/2014/main" id="{37425A56-F521-4957-BF18-1F890A4FACC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33" name="Text Box 219">
          <a:extLst>
            <a:ext uri="{FF2B5EF4-FFF2-40B4-BE49-F238E27FC236}">
              <a16:creationId xmlns:a16="http://schemas.microsoft.com/office/drawing/2014/main" id="{37F40E91-648B-4730-9E80-6695D5AA024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34" name="Text Box 220">
          <a:extLst>
            <a:ext uri="{FF2B5EF4-FFF2-40B4-BE49-F238E27FC236}">
              <a16:creationId xmlns:a16="http://schemas.microsoft.com/office/drawing/2014/main" id="{7492E2B0-C6F3-4C26-A3AC-2F6983C42ED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35" name="Text Box 221">
          <a:extLst>
            <a:ext uri="{FF2B5EF4-FFF2-40B4-BE49-F238E27FC236}">
              <a16:creationId xmlns:a16="http://schemas.microsoft.com/office/drawing/2014/main" id="{D2AF14C0-5B0B-40EA-AE22-6C04B8A1394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36" name="Text Box 222">
          <a:extLst>
            <a:ext uri="{FF2B5EF4-FFF2-40B4-BE49-F238E27FC236}">
              <a16:creationId xmlns:a16="http://schemas.microsoft.com/office/drawing/2014/main" id="{1470E76E-576F-4E9B-A6A5-1677C4E31E8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37" name="Text Box 223">
          <a:extLst>
            <a:ext uri="{FF2B5EF4-FFF2-40B4-BE49-F238E27FC236}">
              <a16:creationId xmlns:a16="http://schemas.microsoft.com/office/drawing/2014/main" id="{F21F8149-037B-49FE-93B2-4D964DEAB4C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38" name="Text Box 95">
          <a:extLst>
            <a:ext uri="{FF2B5EF4-FFF2-40B4-BE49-F238E27FC236}">
              <a16:creationId xmlns:a16="http://schemas.microsoft.com/office/drawing/2014/main" id="{A597BE6A-4537-4F24-89AF-7C72659855E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39" name="Text Box 96">
          <a:extLst>
            <a:ext uri="{FF2B5EF4-FFF2-40B4-BE49-F238E27FC236}">
              <a16:creationId xmlns:a16="http://schemas.microsoft.com/office/drawing/2014/main" id="{4F4FD21D-AD50-4A62-AD14-B0D58BAF202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40" name="Text Box 97">
          <a:extLst>
            <a:ext uri="{FF2B5EF4-FFF2-40B4-BE49-F238E27FC236}">
              <a16:creationId xmlns:a16="http://schemas.microsoft.com/office/drawing/2014/main" id="{8C242CBD-964F-4F15-84A0-14A7A6DD4EC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41" name="Text Box 218">
          <a:extLst>
            <a:ext uri="{FF2B5EF4-FFF2-40B4-BE49-F238E27FC236}">
              <a16:creationId xmlns:a16="http://schemas.microsoft.com/office/drawing/2014/main" id="{2E2D3A0E-AEF9-4F45-9158-C225F983851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42" name="Text Box 219">
          <a:extLst>
            <a:ext uri="{FF2B5EF4-FFF2-40B4-BE49-F238E27FC236}">
              <a16:creationId xmlns:a16="http://schemas.microsoft.com/office/drawing/2014/main" id="{DB305D69-43FB-4C19-BD0D-736729F6CB4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43" name="Text Box 220">
          <a:extLst>
            <a:ext uri="{FF2B5EF4-FFF2-40B4-BE49-F238E27FC236}">
              <a16:creationId xmlns:a16="http://schemas.microsoft.com/office/drawing/2014/main" id="{A08506A5-9A54-426F-8D02-8D6D92AB266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44" name="Text Box 221">
          <a:extLst>
            <a:ext uri="{FF2B5EF4-FFF2-40B4-BE49-F238E27FC236}">
              <a16:creationId xmlns:a16="http://schemas.microsoft.com/office/drawing/2014/main" id="{2C1D4FE6-7C2B-4F8C-B365-BAE0D233646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45" name="Text Box 222">
          <a:extLst>
            <a:ext uri="{FF2B5EF4-FFF2-40B4-BE49-F238E27FC236}">
              <a16:creationId xmlns:a16="http://schemas.microsoft.com/office/drawing/2014/main" id="{339B6F0E-8ADF-49A1-B4AF-70044992CDF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46" name="Text Box 223">
          <a:extLst>
            <a:ext uri="{FF2B5EF4-FFF2-40B4-BE49-F238E27FC236}">
              <a16:creationId xmlns:a16="http://schemas.microsoft.com/office/drawing/2014/main" id="{CE902E5E-B6D8-4840-B8AD-01DC9BA21FC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47" name="Text Box 95">
          <a:extLst>
            <a:ext uri="{FF2B5EF4-FFF2-40B4-BE49-F238E27FC236}">
              <a16:creationId xmlns:a16="http://schemas.microsoft.com/office/drawing/2014/main" id="{811CB36B-C3E0-492E-B9EB-AE82383B148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48" name="Text Box 96">
          <a:extLst>
            <a:ext uri="{FF2B5EF4-FFF2-40B4-BE49-F238E27FC236}">
              <a16:creationId xmlns:a16="http://schemas.microsoft.com/office/drawing/2014/main" id="{03ADAA96-2554-49DB-A849-6ED23E923F5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49" name="Text Box 97">
          <a:extLst>
            <a:ext uri="{FF2B5EF4-FFF2-40B4-BE49-F238E27FC236}">
              <a16:creationId xmlns:a16="http://schemas.microsoft.com/office/drawing/2014/main" id="{76E5950E-1058-4408-A477-740CE465DA2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50" name="Text Box 218">
          <a:extLst>
            <a:ext uri="{FF2B5EF4-FFF2-40B4-BE49-F238E27FC236}">
              <a16:creationId xmlns:a16="http://schemas.microsoft.com/office/drawing/2014/main" id="{61C5B21D-13F6-48D9-BB9C-66DCFDE193E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51" name="Text Box 219">
          <a:extLst>
            <a:ext uri="{FF2B5EF4-FFF2-40B4-BE49-F238E27FC236}">
              <a16:creationId xmlns:a16="http://schemas.microsoft.com/office/drawing/2014/main" id="{CE59BB84-B7D9-45D7-96A0-9EB22B5A2C1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52" name="Text Box 220">
          <a:extLst>
            <a:ext uri="{FF2B5EF4-FFF2-40B4-BE49-F238E27FC236}">
              <a16:creationId xmlns:a16="http://schemas.microsoft.com/office/drawing/2014/main" id="{2DEF7F81-20F1-4409-A43C-AC53930287C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53" name="Text Box 221">
          <a:extLst>
            <a:ext uri="{FF2B5EF4-FFF2-40B4-BE49-F238E27FC236}">
              <a16:creationId xmlns:a16="http://schemas.microsoft.com/office/drawing/2014/main" id="{0D9224B4-6EEB-42B4-B2CC-F08277FE2D4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54" name="Text Box 222">
          <a:extLst>
            <a:ext uri="{FF2B5EF4-FFF2-40B4-BE49-F238E27FC236}">
              <a16:creationId xmlns:a16="http://schemas.microsoft.com/office/drawing/2014/main" id="{747E15EB-5DFD-4316-A88F-C7EF4681738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55" name="Text Box 223">
          <a:extLst>
            <a:ext uri="{FF2B5EF4-FFF2-40B4-BE49-F238E27FC236}">
              <a16:creationId xmlns:a16="http://schemas.microsoft.com/office/drawing/2014/main" id="{C8E6646B-6BB3-49F5-8244-EA2723D7666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56" name="Text Box 95">
          <a:extLst>
            <a:ext uri="{FF2B5EF4-FFF2-40B4-BE49-F238E27FC236}">
              <a16:creationId xmlns:a16="http://schemas.microsoft.com/office/drawing/2014/main" id="{FCE70B24-6F23-4704-9131-2805BE9F161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57" name="Text Box 96">
          <a:extLst>
            <a:ext uri="{FF2B5EF4-FFF2-40B4-BE49-F238E27FC236}">
              <a16:creationId xmlns:a16="http://schemas.microsoft.com/office/drawing/2014/main" id="{A6A6F2FF-24DE-4C3C-8F82-04CE5DE1EB8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58" name="Text Box 97">
          <a:extLst>
            <a:ext uri="{FF2B5EF4-FFF2-40B4-BE49-F238E27FC236}">
              <a16:creationId xmlns:a16="http://schemas.microsoft.com/office/drawing/2014/main" id="{49A75831-E00A-4968-B651-AC8F747318A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59" name="Text Box 218">
          <a:extLst>
            <a:ext uri="{FF2B5EF4-FFF2-40B4-BE49-F238E27FC236}">
              <a16:creationId xmlns:a16="http://schemas.microsoft.com/office/drawing/2014/main" id="{41390D36-EFE0-4912-B95E-8EC2159EFF8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60" name="Text Box 219">
          <a:extLst>
            <a:ext uri="{FF2B5EF4-FFF2-40B4-BE49-F238E27FC236}">
              <a16:creationId xmlns:a16="http://schemas.microsoft.com/office/drawing/2014/main" id="{C94E439D-B3A4-4F8C-93CD-2FFE264FBFF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61" name="Text Box 220">
          <a:extLst>
            <a:ext uri="{FF2B5EF4-FFF2-40B4-BE49-F238E27FC236}">
              <a16:creationId xmlns:a16="http://schemas.microsoft.com/office/drawing/2014/main" id="{F644CCA1-90CA-4EB0-99B9-1BFEFB99B3A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62" name="Text Box 221">
          <a:extLst>
            <a:ext uri="{FF2B5EF4-FFF2-40B4-BE49-F238E27FC236}">
              <a16:creationId xmlns:a16="http://schemas.microsoft.com/office/drawing/2014/main" id="{F13C2DEC-56BF-4D38-9E23-B45E884A2AA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63" name="Text Box 222">
          <a:extLst>
            <a:ext uri="{FF2B5EF4-FFF2-40B4-BE49-F238E27FC236}">
              <a16:creationId xmlns:a16="http://schemas.microsoft.com/office/drawing/2014/main" id="{666563D2-6234-44BF-8EA7-6EDC45EA484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64" name="Text Box 223">
          <a:extLst>
            <a:ext uri="{FF2B5EF4-FFF2-40B4-BE49-F238E27FC236}">
              <a16:creationId xmlns:a16="http://schemas.microsoft.com/office/drawing/2014/main" id="{A4BF61D6-C6A7-4A41-A51E-D0BC0CF4A27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65" name="Text Box 95">
          <a:extLst>
            <a:ext uri="{FF2B5EF4-FFF2-40B4-BE49-F238E27FC236}">
              <a16:creationId xmlns:a16="http://schemas.microsoft.com/office/drawing/2014/main" id="{5271C084-B1C5-482D-9D48-63AEC1F9029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66" name="Text Box 96">
          <a:extLst>
            <a:ext uri="{FF2B5EF4-FFF2-40B4-BE49-F238E27FC236}">
              <a16:creationId xmlns:a16="http://schemas.microsoft.com/office/drawing/2014/main" id="{399DD7F5-78B0-49CE-B22D-8E7367ABD88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67" name="Text Box 97">
          <a:extLst>
            <a:ext uri="{FF2B5EF4-FFF2-40B4-BE49-F238E27FC236}">
              <a16:creationId xmlns:a16="http://schemas.microsoft.com/office/drawing/2014/main" id="{46EABB95-45FE-407F-B6DC-B43BF8F0D5D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68" name="Text Box 218">
          <a:extLst>
            <a:ext uri="{FF2B5EF4-FFF2-40B4-BE49-F238E27FC236}">
              <a16:creationId xmlns:a16="http://schemas.microsoft.com/office/drawing/2014/main" id="{0FF19DD5-D69F-4EB6-9249-86B2AE6A2CE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69" name="Text Box 219">
          <a:extLst>
            <a:ext uri="{FF2B5EF4-FFF2-40B4-BE49-F238E27FC236}">
              <a16:creationId xmlns:a16="http://schemas.microsoft.com/office/drawing/2014/main" id="{19F351B2-578D-4099-8010-E27A1DC2ED4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70" name="Text Box 220">
          <a:extLst>
            <a:ext uri="{FF2B5EF4-FFF2-40B4-BE49-F238E27FC236}">
              <a16:creationId xmlns:a16="http://schemas.microsoft.com/office/drawing/2014/main" id="{91F354C1-2B5C-4286-BE37-B23B591AF20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71" name="Text Box 221">
          <a:extLst>
            <a:ext uri="{FF2B5EF4-FFF2-40B4-BE49-F238E27FC236}">
              <a16:creationId xmlns:a16="http://schemas.microsoft.com/office/drawing/2014/main" id="{ADE846F9-4838-4636-B60C-9E846F6C123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72" name="Text Box 222">
          <a:extLst>
            <a:ext uri="{FF2B5EF4-FFF2-40B4-BE49-F238E27FC236}">
              <a16:creationId xmlns:a16="http://schemas.microsoft.com/office/drawing/2014/main" id="{50101109-C814-4771-B56E-0F1916C6A78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73" name="Text Box 223">
          <a:extLst>
            <a:ext uri="{FF2B5EF4-FFF2-40B4-BE49-F238E27FC236}">
              <a16:creationId xmlns:a16="http://schemas.microsoft.com/office/drawing/2014/main" id="{44E4CFEF-EA12-4542-A488-D58FEC09591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74" name="Text Box 95">
          <a:extLst>
            <a:ext uri="{FF2B5EF4-FFF2-40B4-BE49-F238E27FC236}">
              <a16:creationId xmlns:a16="http://schemas.microsoft.com/office/drawing/2014/main" id="{DE4ABE8D-DF37-4E02-A644-7C52104BB6D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75" name="Text Box 96">
          <a:extLst>
            <a:ext uri="{FF2B5EF4-FFF2-40B4-BE49-F238E27FC236}">
              <a16:creationId xmlns:a16="http://schemas.microsoft.com/office/drawing/2014/main" id="{175193BD-7766-43BB-BAA8-F0E3AE31EAD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76" name="Text Box 97">
          <a:extLst>
            <a:ext uri="{FF2B5EF4-FFF2-40B4-BE49-F238E27FC236}">
              <a16:creationId xmlns:a16="http://schemas.microsoft.com/office/drawing/2014/main" id="{B8A2B3DF-5ACF-408A-A4A9-489808429D7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77" name="Text Box 218">
          <a:extLst>
            <a:ext uri="{FF2B5EF4-FFF2-40B4-BE49-F238E27FC236}">
              <a16:creationId xmlns:a16="http://schemas.microsoft.com/office/drawing/2014/main" id="{EAEB322B-A356-4986-9D7F-24B1283267A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78" name="Text Box 219">
          <a:extLst>
            <a:ext uri="{FF2B5EF4-FFF2-40B4-BE49-F238E27FC236}">
              <a16:creationId xmlns:a16="http://schemas.microsoft.com/office/drawing/2014/main" id="{C3D73DB7-088B-4F4D-BB4D-092A12807BD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79" name="Text Box 220">
          <a:extLst>
            <a:ext uri="{FF2B5EF4-FFF2-40B4-BE49-F238E27FC236}">
              <a16:creationId xmlns:a16="http://schemas.microsoft.com/office/drawing/2014/main" id="{5FB7FE11-2DF6-408C-ACE6-1C3AE632455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80" name="Text Box 221">
          <a:extLst>
            <a:ext uri="{FF2B5EF4-FFF2-40B4-BE49-F238E27FC236}">
              <a16:creationId xmlns:a16="http://schemas.microsoft.com/office/drawing/2014/main" id="{C436548D-DD81-4123-8234-838125F6C6A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81" name="Text Box 222">
          <a:extLst>
            <a:ext uri="{FF2B5EF4-FFF2-40B4-BE49-F238E27FC236}">
              <a16:creationId xmlns:a16="http://schemas.microsoft.com/office/drawing/2014/main" id="{0A06DCB6-2ADC-46C2-83D6-78FDF20D937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382" name="Text Box 223">
          <a:extLst>
            <a:ext uri="{FF2B5EF4-FFF2-40B4-BE49-F238E27FC236}">
              <a16:creationId xmlns:a16="http://schemas.microsoft.com/office/drawing/2014/main" id="{A582C5F3-D196-426E-981A-783DC9E9140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83" name="Text Box 92">
          <a:extLst>
            <a:ext uri="{FF2B5EF4-FFF2-40B4-BE49-F238E27FC236}">
              <a16:creationId xmlns:a16="http://schemas.microsoft.com/office/drawing/2014/main" id="{02565FFE-3BAD-4530-A52F-08BC0D55771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84" name="Text Box 93">
          <a:extLst>
            <a:ext uri="{FF2B5EF4-FFF2-40B4-BE49-F238E27FC236}">
              <a16:creationId xmlns:a16="http://schemas.microsoft.com/office/drawing/2014/main" id="{F84F8DEE-3CA8-41F1-9703-52D24EAAB17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85" name="Text Box 94">
          <a:extLst>
            <a:ext uri="{FF2B5EF4-FFF2-40B4-BE49-F238E27FC236}">
              <a16:creationId xmlns:a16="http://schemas.microsoft.com/office/drawing/2014/main" id="{901D4C81-750F-45D9-B7DD-25D8BC32AFA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86" name="Text Box 224">
          <a:extLst>
            <a:ext uri="{FF2B5EF4-FFF2-40B4-BE49-F238E27FC236}">
              <a16:creationId xmlns:a16="http://schemas.microsoft.com/office/drawing/2014/main" id="{669B6039-3610-4F47-9571-D1A7EB57C5E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87" name="Text Box 225">
          <a:extLst>
            <a:ext uri="{FF2B5EF4-FFF2-40B4-BE49-F238E27FC236}">
              <a16:creationId xmlns:a16="http://schemas.microsoft.com/office/drawing/2014/main" id="{4F198031-4667-4297-8BDE-D41DEDF077C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88" name="Text Box 226">
          <a:extLst>
            <a:ext uri="{FF2B5EF4-FFF2-40B4-BE49-F238E27FC236}">
              <a16:creationId xmlns:a16="http://schemas.microsoft.com/office/drawing/2014/main" id="{416A873E-2A0B-4113-A021-13A55EC99BD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89" name="Text Box 227">
          <a:extLst>
            <a:ext uri="{FF2B5EF4-FFF2-40B4-BE49-F238E27FC236}">
              <a16:creationId xmlns:a16="http://schemas.microsoft.com/office/drawing/2014/main" id="{7EB74CA7-B37F-485A-A661-C950A6F4816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0" name="Text Box 228">
          <a:extLst>
            <a:ext uri="{FF2B5EF4-FFF2-40B4-BE49-F238E27FC236}">
              <a16:creationId xmlns:a16="http://schemas.microsoft.com/office/drawing/2014/main" id="{6AF7E717-151A-48FD-8EBE-05CC45936E1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1" name="Text Box 229">
          <a:extLst>
            <a:ext uri="{FF2B5EF4-FFF2-40B4-BE49-F238E27FC236}">
              <a16:creationId xmlns:a16="http://schemas.microsoft.com/office/drawing/2014/main" id="{3B800E98-5EFB-438D-BD84-34D5C15F772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2" name="Text Box 98">
          <a:extLst>
            <a:ext uri="{FF2B5EF4-FFF2-40B4-BE49-F238E27FC236}">
              <a16:creationId xmlns:a16="http://schemas.microsoft.com/office/drawing/2014/main" id="{781A538D-0C81-4A6F-A1A1-55A28965702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3" name="Text Box 99">
          <a:extLst>
            <a:ext uri="{FF2B5EF4-FFF2-40B4-BE49-F238E27FC236}">
              <a16:creationId xmlns:a16="http://schemas.microsoft.com/office/drawing/2014/main" id="{1D3286D6-3C90-4FC5-A9AA-9331CC0D96F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4" name="Text Box 100">
          <a:extLst>
            <a:ext uri="{FF2B5EF4-FFF2-40B4-BE49-F238E27FC236}">
              <a16:creationId xmlns:a16="http://schemas.microsoft.com/office/drawing/2014/main" id="{14329169-2372-46D2-B4E6-5558CA49014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5" name="Text Box 212">
          <a:extLst>
            <a:ext uri="{FF2B5EF4-FFF2-40B4-BE49-F238E27FC236}">
              <a16:creationId xmlns:a16="http://schemas.microsoft.com/office/drawing/2014/main" id="{CF379E29-5550-43E1-AC63-BDDF1EF6370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6" name="Text Box 213">
          <a:extLst>
            <a:ext uri="{FF2B5EF4-FFF2-40B4-BE49-F238E27FC236}">
              <a16:creationId xmlns:a16="http://schemas.microsoft.com/office/drawing/2014/main" id="{ABCD05BB-24F6-46BA-BB52-B829E40E0B1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7" name="Text Box 214">
          <a:extLst>
            <a:ext uri="{FF2B5EF4-FFF2-40B4-BE49-F238E27FC236}">
              <a16:creationId xmlns:a16="http://schemas.microsoft.com/office/drawing/2014/main" id="{92954C7F-E2C2-482D-8A1C-F2B2F03EA5F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8" name="Text Box 215">
          <a:extLst>
            <a:ext uri="{FF2B5EF4-FFF2-40B4-BE49-F238E27FC236}">
              <a16:creationId xmlns:a16="http://schemas.microsoft.com/office/drawing/2014/main" id="{277811F5-5DA3-4BBF-8ABF-63FE6B859D2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399" name="Text Box 216">
          <a:extLst>
            <a:ext uri="{FF2B5EF4-FFF2-40B4-BE49-F238E27FC236}">
              <a16:creationId xmlns:a16="http://schemas.microsoft.com/office/drawing/2014/main" id="{B7AE616C-BFA0-43F5-BC8E-1006DE6B7AA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85725</xdr:colOff>
      <xdr:row>92</xdr:row>
      <xdr:rowOff>209550</xdr:rowOff>
    </xdr:to>
    <xdr:sp macro="" textlink="">
      <xdr:nvSpPr>
        <xdr:cNvPr id="400" name="Text Box 217">
          <a:extLst>
            <a:ext uri="{FF2B5EF4-FFF2-40B4-BE49-F238E27FC236}">
              <a16:creationId xmlns:a16="http://schemas.microsoft.com/office/drawing/2014/main" id="{CEAC6E6B-6844-468C-A3BE-CFD37C6F4D3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01" name="Text Box 95">
          <a:extLst>
            <a:ext uri="{FF2B5EF4-FFF2-40B4-BE49-F238E27FC236}">
              <a16:creationId xmlns:a16="http://schemas.microsoft.com/office/drawing/2014/main" id="{7066D57A-CA5C-482A-9A46-2A8BAE1E3E1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02" name="Text Box 96">
          <a:extLst>
            <a:ext uri="{FF2B5EF4-FFF2-40B4-BE49-F238E27FC236}">
              <a16:creationId xmlns:a16="http://schemas.microsoft.com/office/drawing/2014/main" id="{965ED654-2A33-4E93-9720-61637375A9D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03" name="Text Box 97">
          <a:extLst>
            <a:ext uri="{FF2B5EF4-FFF2-40B4-BE49-F238E27FC236}">
              <a16:creationId xmlns:a16="http://schemas.microsoft.com/office/drawing/2014/main" id="{3B3BF32F-D15E-4EE0-81B8-151F6F9607C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04" name="Text Box 218">
          <a:extLst>
            <a:ext uri="{FF2B5EF4-FFF2-40B4-BE49-F238E27FC236}">
              <a16:creationId xmlns:a16="http://schemas.microsoft.com/office/drawing/2014/main" id="{152CF1EE-27BE-4C42-B213-8C8D1A3F8D9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05" name="Text Box 219">
          <a:extLst>
            <a:ext uri="{FF2B5EF4-FFF2-40B4-BE49-F238E27FC236}">
              <a16:creationId xmlns:a16="http://schemas.microsoft.com/office/drawing/2014/main" id="{6B19A62A-C2CE-423E-952B-73694D52FE7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06" name="Text Box 220">
          <a:extLst>
            <a:ext uri="{FF2B5EF4-FFF2-40B4-BE49-F238E27FC236}">
              <a16:creationId xmlns:a16="http://schemas.microsoft.com/office/drawing/2014/main" id="{F4D0A6B6-85F4-446C-AD7F-103309CB7F6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07" name="Text Box 221">
          <a:extLst>
            <a:ext uri="{FF2B5EF4-FFF2-40B4-BE49-F238E27FC236}">
              <a16:creationId xmlns:a16="http://schemas.microsoft.com/office/drawing/2014/main" id="{7E72C681-00B7-40FB-82C7-4A428899F29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08" name="Text Box 222">
          <a:extLst>
            <a:ext uri="{FF2B5EF4-FFF2-40B4-BE49-F238E27FC236}">
              <a16:creationId xmlns:a16="http://schemas.microsoft.com/office/drawing/2014/main" id="{F77DE56D-02DD-4DCE-9606-96703278470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09" name="Text Box 223">
          <a:extLst>
            <a:ext uri="{FF2B5EF4-FFF2-40B4-BE49-F238E27FC236}">
              <a16:creationId xmlns:a16="http://schemas.microsoft.com/office/drawing/2014/main" id="{1E506C0D-02A6-4EE0-ABA5-58B76A80BB0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10" name="Text Box 257">
          <a:extLst>
            <a:ext uri="{FF2B5EF4-FFF2-40B4-BE49-F238E27FC236}">
              <a16:creationId xmlns:a16="http://schemas.microsoft.com/office/drawing/2014/main" id="{3626AE83-1630-4DBF-9A8D-076B7930B74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11" name="Text Box 258">
          <a:extLst>
            <a:ext uri="{FF2B5EF4-FFF2-40B4-BE49-F238E27FC236}">
              <a16:creationId xmlns:a16="http://schemas.microsoft.com/office/drawing/2014/main" id="{8956FDC3-765F-40D5-8436-E28D5AD0FFF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12" name="Text Box 259">
          <a:extLst>
            <a:ext uri="{FF2B5EF4-FFF2-40B4-BE49-F238E27FC236}">
              <a16:creationId xmlns:a16="http://schemas.microsoft.com/office/drawing/2014/main" id="{6DAC0394-E3AD-49E1-90CE-5BB7680F002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13" name="Text Box 260">
          <a:extLst>
            <a:ext uri="{FF2B5EF4-FFF2-40B4-BE49-F238E27FC236}">
              <a16:creationId xmlns:a16="http://schemas.microsoft.com/office/drawing/2014/main" id="{5CED94C8-44A4-4966-9D68-E3FC67C922F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14" name="Text Box 261">
          <a:extLst>
            <a:ext uri="{FF2B5EF4-FFF2-40B4-BE49-F238E27FC236}">
              <a16:creationId xmlns:a16="http://schemas.microsoft.com/office/drawing/2014/main" id="{6902FD00-96B4-4614-B014-799CCA468A6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15" name="Text Box 262">
          <a:extLst>
            <a:ext uri="{FF2B5EF4-FFF2-40B4-BE49-F238E27FC236}">
              <a16:creationId xmlns:a16="http://schemas.microsoft.com/office/drawing/2014/main" id="{78F9A94F-D531-4E16-9B1C-B8B3B32437F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16" name="Text Box 320">
          <a:extLst>
            <a:ext uri="{FF2B5EF4-FFF2-40B4-BE49-F238E27FC236}">
              <a16:creationId xmlns:a16="http://schemas.microsoft.com/office/drawing/2014/main" id="{2D00130A-632F-4BB7-A5C9-C4A91ACABF0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17" name="Text Box 321">
          <a:extLst>
            <a:ext uri="{FF2B5EF4-FFF2-40B4-BE49-F238E27FC236}">
              <a16:creationId xmlns:a16="http://schemas.microsoft.com/office/drawing/2014/main" id="{6C01E144-3BC0-46F0-8761-68780D29A09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18" name="Text Box 322">
          <a:extLst>
            <a:ext uri="{FF2B5EF4-FFF2-40B4-BE49-F238E27FC236}">
              <a16:creationId xmlns:a16="http://schemas.microsoft.com/office/drawing/2014/main" id="{B6B1EE3B-7F17-4569-8228-4D57CE71D5E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19" name="Text Box 323">
          <a:extLst>
            <a:ext uri="{FF2B5EF4-FFF2-40B4-BE49-F238E27FC236}">
              <a16:creationId xmlns:a16="http://schemas.microsoft.com/office/drawing/2014/main" id="{1A1B9F2C-AC4F-4F88-9CD9-72E48E80EDC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20" name="Text Box 324">
          <a:extLst>
            <a:ext uri="{FF2B5EF4-FFF2-40B4-BE49-F238E27FC236}">
              <a16:creationId xmlns:a16="http://schemas.microsoft.com/office/drawing/2014/main" id="{FF4B75DB-47C4-49BB-AC8D-72E64FC6A45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21" name="Text Box 325">
          <a:extLst>
            <a:ext uri="{FF2B5EF4-FFF2-40B4-BE49-F238E27FC236}">
              <a16:creationId xmlns:a16="http://schemas.microsoft.com/office/drawing/2014/main" id="{CED05D55-CDFA-46C3-BB6E-D4BA48AF35F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22" name="Text Box 95">
          <a:extLst>
            <a:ext uri="{FF2B5EF4-FFF2-40B4-BE49-F238E27FC236}">
              <a16:creationId xmlns:a16="http://schemas.microsoft.com/office/drawing/2014/main" id="{93A2E86A-252F-403B-9307-F6B92BBF1D6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23" name="Text Box 96">
          <a:extLst>
            <a:ext uri="{FF2B5EF4-FFF2-40B4-BE49-F238E27FC236}">
              <a16:creationId xmlns:a16="http://schemas.microsoft.com/office/drawing/2014/main" id="{1D950768-D90E-4DDF-8940-67CEF511D45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24" name="Text Box 97">
          <a:extLst>
            <a:ext uri="{FF2B5EF4-FFF2-40B4-BE49-F238E27FC236}">
              <a16:creationId xmlns:a16="http://schemas.microsoft.com/office/drawing/2014/main" id="{1D36E480-EFC3-4E50-BA26-ACA749EF0FD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25" name="Text Box 218">
          <a:extLst>
            <a:ext uri="{FF2B5EF4-FFF2-40B4-BE49-F238E27FC236}">
              <a16:creationId xmlns:a16="http://schemas.microsoft.com/office/drawing/2014/main" id="{2BE7EB06-E086-4AE1-95A4-31117F0F1AC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26" name="Text Box 219">
          <a:extLst>
            <a:ext uri="{FF2B5EF4-FFF2-40B4-BE49-F238E27FC236}">
              <a16:creationId xmlns:a16="http://schemas.microsoft.com/office/drawing/2014/main" id="{2C9DA3D3-280D-4983-B1D7-4A9F002F8F2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27" name="Text Box 220">
          <a:extLst>
            <a:ext uri="{FF2B5EF4-FFF2-40B4-BE49-F238E27FC236}">
              <a16:creationId xmlns:a16="http://schemas.microsoft.com/office/drawing/2014/main" id="{39E0194F-6A79-4B19-AC2B-8A015BEDB4C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28" name="Text Box 221">
          <a:extLst>
            <a:ext uri="{FF2B5EF4-FFF2-40B4-BE49-F238E27FC236}">
              <a16:creationId xmlns:a16="http://schemas.microsoft.com/office/drawing/2014/main" id="{9F7175DC-D7D5-4C93-95C9-B97DFBE37F0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29" name="Text Box 222">
          <a:extLst>
            <a:ext uri="{FF2B5EF4-FFF2-40B4-BE49-F238E27FC236}">
              <a16:creationId xmlns:a16="http://schemas.microsoft.com/office/drawing/2014/main" id="{8184188E-E41F-49ED-B29B-4676A1D396C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30" name="Text Box 223">
          <a:extLst>
            <a:ext uri="{FF2B5EF4-FFF2-40B4-BE49-F238E27FC236}">
              <a16:creationId xmlns:a16="http://schemas.microsoft.com/office/drawing/2014/main" id="{F0748DA8-28A9-48CB-B7FE-4199C4EA5CF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31" name="Text Box 257">
          <a:extLst>
            <a:ext uri="{FF2B5EF4-FFF2-40B4-BE49-F238E27FC236}">
              <a16:creationId xmlns:a16="http://schemas.microsoft.com/office/drawing/2014/main" id="{61ABB3A5-FE04-48C9-9067-4833C720808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32" name="Text Box 258">
          <a:extLst>
            <a:ext uri="{FF2B5EF4-FFF2-40B4-BE49-F238E27FC236}">
              <a16:creationId xmlns:a16="http://schemas.microsoft.com/office/drawing/2014/main" id="{7A1CF6FC-C38F-4D6D-8355-DA0ABE4AC08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33" name="Text Box 259">
          <a:extLst>
            <a:ext uri="{FF2B5EF4-FFF2-40B4-BE49-F238E27FC236}">
              <a16:creationId xmlns:a16="http://schemas.microsoft.com/office/drawing/2014/main" id="{9DD534DE-932C-4B22-941B-C561223A667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34" name="Text Box 260">
          <a:extLst>
            <a:ext uri="{FF2B5EF4-FFF2-40B4-BE49-F238E27FC236}">
              <a16:creationId xmlns:a16="http://schemas.microsoft.com/office/drawing/2014/main" id="{DEB25435-CF19-4384-96FD-9448230A598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35" name="Text Box 261">
          <a:extLst>
            <a:ext uri="{FF2B5EF4-FFF2-40B4-BE49-F238E27FC236}">
              <a16:creationId xmlns:a16="http://schemas.microsoft.com/office/drawing/2014/main" id="{40CBEA03-C89B-415F-90AC-5487F153164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36" name="Text Box 262">
          <a:extLst>
            <a:ext uri="{FF2B5EF4-FFF2-40B4-BE49-F238E27FC236}">
              <a16:creationId xmlns:a16="http://schemas.microsoft.com/office/drawing/2014/main" id="{F09BA20C-0517-4031-8EBA-3DDF64FEA61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37" name="Text Box 320">
          <a:extLst>
            <a:ext uri="{FF2B5EF4-FFF2-40B4-BE49-F238E27FC236}">
              <a16:creationId xmlns:a16="http://schemas.microsoft.com/office/drawing/2014/main" id="{8C758350-CD23-4663-8348-D3AE394F633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38" name="Text Box 321">
          <a:extLst>
            <a:ext uri="{FF2B5EF4-FFF2-40B4-BE49-F238E27FC236}">
              <a16:creationId xmlns:a16="http://schemas.microsoft.com/office/drawing/2014/main" id="{6382773B-3E0F-44DE-A88D-043A0C6A021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39" name="Text Box 322">
          <a:extLst>
            <a:ext uri="{FF2B5EF4-FFF2-40B4-BE49-F238E27FC236}">
              <a16:creationId xmlns:a16="http://schemas.microsoft.com/office/drawing/2014/main" id="{165C78CC-489F-4747-BE66-90FA43AC983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40" name="Text Box 323">
          <a:extLst>
            <a:ext uri="{FF2B5EF4-FFF2-40B4-BE49-F238E27FC236}">
              <a16:creationId xmlns:a16="http://schemas.microsoft.com/office/drawing/2014/main" id="{8DD72596-0679-42DD-8092-154C891E4FE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41" name="Text Box 324">
          <a:extLst>
            <a:ext uri="{FF2B5EF4-FFF2-40B4-BE49-F238E27FC236}">
              <a16:creationId xmlns:a16="http://schemas.microsoft.com/office/drawing/2014/main" id="{C8C6E9C8-1B7F-408E-9706-6FD4137F6AA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42" name="Text Box 325">
          <a:extLst>
            <a:ext uri="{FF2B5EF4-FFF2-40B4-BE49-F238E27FC236}">
              <a16:creationId xmlns:a16="http://schemas.microsoft.com/office/drawing/2014/main" id="{6418659A-89B4-4996-A641-E8C2A0C26DE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43" name="Text Box 95">
          <a:extLst>
            <a:ext uri="{FF2B5EF4-FFF2-40B4-BE49-F238E27FC236}">
              <a16:creationId xmlns:a16="http://schemas.microsoft.com/office/drawing/2014/main" id="{498C2463-0C4A-4693-B191-AB8BD768207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44" name="Text Box 96">
          <a:extLst>
            <a:ext uri="{FF2B5EF4-FFF2-40B4-BE49-F238E27FC236}">
              <a16:creationId xmlns:a16="http://schemas.microsoft.com/office/drawing/2014/main" id="{2903BBD6-A275-4312-8DB5-7BFE21C452F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45" name="Text Box 97">
          <a:extLst>
            <a:ext uri="{FF2B5EF4-FFF2-40B4-BE49-F238E27FC236}">
              <a16:creationId xmlns:a16="http://schemas.microsoft.com/office/drawing/2014/main" id="{8BF8CE63-4C6B-49A4-9C74-5AF7E3EEC9C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46" name="Text Box 218">
          <a:extLst>
            <a:ext uri="{FF2B5EF4-FFF2-40B4-BE49-F238E27FC236}">
              <a16:creationId xmlns:a16="http://schemas.microsoft.com/office/drawing/2014/main" id="{172A5DAB-D856-4AC3-BCB0-6E19A6696B7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47" name="Text Box 219">
          <a:extLst>
            <a:ext uri="{FF2B5EF4-FFF2-40B4-BE49-F238E27FC236}">
              <a16:creationId xmlns:a16="http://schemas.microsoft.com/office/drawing/2014/main" id="{CECB9081-B339-47D5-9520-22644C4549BE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48" name="Text Box 220">
          <a:extLst>
            <a:ext uri="{FF2B5EF4-FFF2-40B4-BE49-F238E27FC236}">
              <a16:creationId xmlns:a16="http://schemas.microsoft.com/office/drawing/2014/main" id="{AA4264A8-6DD5-4291-9D79-9C134A877EC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49" name="Text Box 221">
          <a:extLst>
            <a:ext uri="{FF2B5EF4-FFF2-40B4-BE49-F238E27FC236}">
              <a16:creationId xmlns:a16="http://schemas.microsoft.com/office/drawing/2014/main" id="{B1C749D1-6111-4115-A8B9-0B63F4CB7CD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50" name="Text Box 222">
          <a:extLst>
            <a:ext uri="{FF2B5EF4-FFF2-40B4-BE49-F238E27FC236}">
              <a16:creationId xmlns:a16="http://schemas.microsoft.com/office/drawing/2014/main" id="{E17CF785-3188-4CD6-A232-4D8E76D276E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51" name="Text Box 223">
          <a:extLst>
            <a:ext uri="{FF2B5EF4-FFF2-40B4-BE49-F238E27FC236}">
              <a16:creationId xmlns:a16="http://schemas.microsoft.com/office/drawing/2014/main" id="{A0D4B9F3-8F7C-4E6E-8647-191353B686F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52" name="Text Box 95">
          <a:extLst>
            <a:ext uri="{FF2B5EF4-FFF2-40B4-BE49-F238E27FC236}">
              <a16:creationId xmlns:a16="http://schemas.microsoft.com/office/drawing/2014/main" id="{EC30B7FA-8B4A-4EBE-8EC6-E145BAAE2FD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53" name="Text Box 96">
          <a:extLst>
            <a:ext uri="{FF2B5EF4-FFF2-40B4-BE49-F238E27FC236}">
              <a16:creationId xmlns:a16="http://schemas.microsoft.com/office/drawing/2014/main" id="{534B147D-2C48-4DEF-A2AD-5BCD327F381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54" name="Text Box 97">
          <a:extLst>
            <a:ext uri="{FF2B5EF4-FFF2-40B4-BE49-F238E27FC236}">
              <a16:creationId xmlns:a16="http://schemas.microsoft.com/office/drawing/2014/main" id="{A86C85F5-113B-439E-8F03-998951B8EA0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55" name="Text Box 218">
          <a:extLst>
            <a:ext uri="{FF2B5EF4-FFF2-40B4-BE49-F238E27FC236}">
              <a16:creationId xmlns:a16="http://schemas.microsoft.com/office/drawing/2014/main" id="{EA5CFFF6-4021-4652-98F3-B5CE90AE755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56" name="Text Box 219">
          <a:extLst>
            <a:ext uri="{FF2B5EF4-FFF2-40B4-BE49-F238E27FC236}">
              <a16:creationId xmlns:a16="http://schemas.microsoft.com/office/drawing/2014/main" id="{82001A74-CB3E-44E3-9834-A4C210CC97B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57" name="Text Box 220">
          <a:extLst>
            <a:ext uri="{FF2B5EF4-FFF2-40B4-BE49-F238E27FC236}">
              <a16:creationId xmlns:a16="http://schemas.microsoft.com/office/drawing/2014/main" id="{B997FA8D-F5C0-4F5E-A204-9D0C71697EE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58" name="Text Box 221">
          <a:extLst>
            <a:ext uri="{FF2B5EF4-FFF2-40B4-BE49-F238E27FC236}">
              <a16:creationId xmlns:a16="http://schemas.microsoft.com/office/drawing/2014/main" id="{73A7552A-BC3C-4877-9565-C1712FC0720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59" name="Text Box 222">
          <a:extLst>
            <a:ext uri="{FF2B5EF4-FFF2-40B4-BE49-F238E27FC236}">
              <a16:creationId xmlns:a16="http://schemas.microsoft.com/office/drawing/2014/main" id="{42450F33-F68A-4B38-B476-4A767C58098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60" name="Text Box 223">
          <a:extLst>
            <a:ext uri="{FF2B5EF4-FFF2-40B4-BE49-F238E27FC236}">
              <a16:creationId xmlns:a16="http://schemas.microsoft.com/office/drawing/2014/main" id="{A358CD97-E8AA-4255-B987-20367461089D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61" name="Text Box 95">
          <a:extLst>
            <a:ext uri="{FF2B5EF4-FFF2-40B4-BE49-F238E27FC236}">
              <a16:creationId xmlns:a16="http://schemas.microsoft.com/office/drawing/2014/main" id="{4FF0FD72-2A57-4688-BC65-3FEA073DC9B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62" name="Text Box 96">
          <a:extLst>
            <a:ext uri="{FF2B5EF4-FFF2-40B4-BE49-F238E27FC236}">
              <a16:creationId xmlns:a16="http://schemas.microsoft.com/office/drawing/2014/main" id="{FDD50423-F2A4-4976-BCFB-95D36F894FC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63" name="Text Box 97">
          <a:extLst>
            <a:ext uri="{FF2B5EF4-FFF2-40B4-BE49-F238E27FC236}">
              <a16:creationId xmlns:a16="http://schemas.microsoft.com/office/drawing/2014/main" id="{5F7ADE82-4F10-4622-A1DC-4CCAA90C1C0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64" name="Text Box 218">
          <a:extLst>
            <a:ext uri="{FF2B5EF4-FFF2-40B4-BE49-F238E27FC236}">
              <a16:creationId xmlns:a16="http://schemas.microsoft.com/office/drawing/2014/main" id="{41012DC3-A47B-48F8-B674-91821F30D05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65" name="Text Box 219">
          <a:extLst>
            <a:ext uri="{FF2B5EF4-FFF2-40B4-BE49-F238E27FC236}">
              <a16:creationId xmlns:a16="http://schemas.microsoft.com/office/drawing/2014/main" id="{1EB4E181-D011-4E0E-A505-65793F10732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66" name="Text Box 220">
          <a:extLst>
            <a:ext uri="{FF2B5EF4-FFF2-40B4-BE49-F238E27FC236}">
              <a16:creationId xmlns:a16="http://schemas.microsoft.com/office/drawing/2014/main" id="{D6DFFB53-2557-49A3-AA30-736B095DA68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67" name="Text Box 221">
          <a:extLst>
            <a:ext uri="{FF2B5EF4-FFF2-40B4-BE49-F238E27FC236}">
              <a16:creationId xmlns:a16="http://schemas.microsoft.com/office/drawing/2014/main" id="{D27225FD-1C5C-4A3C-BDBB-C4AA8F7A1F3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68" name="Text Box 222">
          <a:extLst>
            <a:ext uri="{FF2B5EF4-FFF2-40B4-BE49-F238E27FC236}">
              <a16:creationId xmlns:a16="http://schemas.microsoft.com/office/drawing/2014/main" id="{2CD5910C-1A22-48EB-98F6-3614C7A9E68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69" name="Text Box 223">
          <a:extLst>
            <a:ext uri="{FF2B5EF4-FFF2-40B4-BE49-F238E27FC236}">
              <a16:creationId xmlns:a16="http://schemas.microsoft.com/office/drawing/2014/main" id="{2EA5F036-6723-46C2-BE42-07831986A42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70" name="Text Box 95">
          <a:extLst>
            <a:ext uri="{FF2B5EF4-FFF2-40B4-BE49-F238E27FC236}">
              <a16:creationId xmlns:a16="http://schemas.microsoft.com/office/drawing/2014/main" id="{88AD6032-5028-4FFC-9D73-AE6C4452837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71" name="Text Box 96">
          <a:extLst>
            <a:ext uri="{FF2B5EF4-FFF2-40B4-BE49-F238E27FC236}">
              <a16:creationId xmlns:a16="http://schemas.microsoft.com/office/drawing/2014/main" id="{3A3BA3D8-8B4F-4158-B0F0-8F5A1C3246B5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72" name="Text Box 97">
          <a:extLst>
            <a:ext uri="{FF2B5EF4-FFF2-40B4-BE49-F238E27FC236}">
              <a16:creationId xmlns:a16="http://schemas.microsoft.com/office/drawing/2014/main" id="{ADF96BD3-352C-417C-A0B4-FCD50951BA6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73" name="Text Box 218">
          <a:extLst>
            <a:ext uri="{FF2B5EF4-FFF2-40B4-BE49-F238E27FC236}">
              <a16:creationId xmlns:a16="http://schemas.microsoft.com/office/drawing/2014/main" id="{1F814EC6-7C88-4DF0-A945-3F2819C497C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74" name="Text Box 219">
          <a:extLst>
            <a:ext uri="{FF2B5EF4-FFF2-40B4-BE49-F238E27FC236}">
              <a16:creationId xmlns:a16="http://schemas.microsoft.com/office/drawing/2014/main" id="{A46828DC-27AF-47BE-AB81-85640701D58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75" name="Text Box 220">
          <a:extLst>
            <a:ext uri="{FF2B5EF4-FFF2-40B4-BE49-F238E27FC236}">
              <a16:creationId xmlns:a16="http://schemas.microsoft.com/office/drawing/2014/main" id="{5EE7348A-6BAE-446E-99E7-41D135B9A8F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76" name="Text Box 221">
          <a:extLst>
            <a:ext uri="{FF2B5EF4-FFF2-40B4-BE49-F238E27FC236}">
              <a16:creationId xmlns:a16="http://schemas.microsoft.com/office/drawing/2014/main" id="{6FB59922-0E6C-4855-9AB4-A92DA93F31B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77" name="Text Box 222">
          <a:extLst>
            <a:ext uri="{FF2B5EF4-FFF2-40B4-BE49-F238E27FC236}">
              <a16:creationId xmlns:a16="http://schemas.microsoft.com/office/drawing/2014/main" id="{F4EDFDAA-7B25-410A-A64D-30A0512124A6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78" name="Text Box 223">
          <a:extLst>
            <a:ext uri="{FF2B5EF4-FFF2-40B4-BE49-F238E27FC236}">
              <a16:creationId xmlns:a16="http://schemas.microsoft.com/office/drawing/2014/main" id="{3530E9FA-BC6D-4B0D-9F91-403DAE1DD87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79" name="Text Box 95">
          <a:extLst>
            <a:ext uri="{FF2B5EF4-FFF2-40B4-BE49-F238E27FC236}">
              <a16:creationId xmlns:a16="http://schemas.microsoft.com/office/drawing/2014/main" id="{A1000472-10EC-4328-8798-6BFE9DE6690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80" name="Text Box 96">
          <a:extLst>
            <a:ext uri="{FF2B5EF4-FFF2-40B4-BE49-F238E27FC236}">
              <a16:creationId xmlns:a16="http://schemas.microsoft.com/office/drawing/2014/main" id="{B609B508-67B9-419A-AAC4-CADC8D4CC4B1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81" name="Text Box 97">
          <a:extLst>
            <a:ext uri="{FF2B5EF4-FFF2-40B4-BE49-F238E27FC236}">
              <a16:creationId xmlns:a16="http://schemas.microsoft.com/office/drawing/2014/main" id="{0C9ADFD0-0211-4238-8F98-AB41F48575C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82" name="Text Box 218">
          <a:extLst>
            <a:ext uri="{FF2B5EF4-FFF2-40B4-BE49-F238E27FC236}">
              <a16:creationId xmlns:a16="http://schemas.microsoft.com/office/drawing/2014/main" id="{DCDB5CC0-89CB-48E4-8ED1-AD2B7FEE5BD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83" name="Text Box 219">
          <a:extLst>
            <a:ext uri="{FF2B5EF4-FFF2-40B4-BE49-F238E27FC236}">
              <a16:creationId xmlns:a16="http://schemas.microsoft.com/office/drawing/2014/main" id="{202D48BA-D9E7-4C30-9EC3-E59D9C1E8AB8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84" name="Text Box 220">
          <a:extLst>
            <a:ext uri="{FF2B5EF4-FFF2-40B4-BE49-F238E27FC236}">
              <a16:creationId xmlns:a16="http://schemas.microsoft.com/office/drawing/2014/main" id="{0BC627FE-5B82-4249-848D-C740F91EDB6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85" name="Text Box 221">
          <a:extLst>
            <a:ext uri="{FF2B5EF4-FFF2-40B4-BE49-F238E27FC236}">
              <a16:creationId xmlns:a16="http://schemas.microsoft.com/office/drawing/2014/main" id="{042ADF49-872C-41AD-808F-71D0B3EF61E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86" name="Text Box 222">
          <a:extLst>
            <a:ext uri="{FF2B5EF4-FFF2-40B4-BE49-F238E27FC236}">
              <a16:creationId xmlns:a16="http://schemas.microsoft.com/office/drawing/2014/main" id="{12581B40-5E9D-4829-AF5D-03DB5DC7C0C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87" name="Text Box 223">
          <a:extLst>
            <a:ext uri="{FF2B5EF4-FFF2-40B4-BE49-F238E27FC236}">
              <a16:creationId xmlns:a16="http://schemas.microsoft.com/office/drawing/2014/main" id="{8A01757E-8CB5-4815-B048-E91C867A2920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88" name="Text Box 95">
          <a:extLst>
            <a:ext uri="{FF2B5EF4-FFF2-40B4-BE49-F238E27FC236}">
              <a16:creationId xmlns:a16="http://schemas.microsoft.com/office/drawing/2014/main" id="{9F5B81E2-A1F7-42FD-B64C-6730EE2E85C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89" name="Text Box 96">
          <a:extLst>
            <a:ext uri="{FF2B5EF4-FFF2-40B4-BE49-F238E27FC236}">
              <a16:creationId xmlns:a16="http://schemas.microsoft.com/office/drawing/2014/main" id="{DC87A524-8172-42BD-8E10-2A3EC900C273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90" name="Text Box 97">
          <a:extLst>
            <a:ext uri="{FF2B5EF4-FFF2-40B4-BE49-F238E27FC236}">
              <a16:creationId xmlns:a16="http://schemas.microsoft.com/office/drawing/2014/main" id="{22DAEC82-733C-4F84-BED0-40A597B9DDF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91" name="Text Box 218">
          <a:extLst>
            <a:ext uri="{FF2B5EF4-FFF2-40B4-BE49-F238E27FC236}">
              <a16:creationId xmlns:a16="http://schemas.microsoft.com/office/drawing/2014/main" id="{80E6D5A8-0CEE-42F4-9D04-C4B85FDDD2C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92" name="Text Box 219">
          <a:extLst>
            <a:ext uri="{FF2B5EF4-FFF2-40B4-BE49-F238E27FC236}">
              <a16:creationId xmlns:a16="http://schemas.microsoft.com/office/drawing/2014/main" id="{F1AFF6A7-CF45-4FFC-B03A-969930694E4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93" name="Text Box 220">
          <a:extLst>
            <a:ext uri="{FF2B5EF4-FFF2-40B4-BE49-F238E27FC236}">
              <a16:creationId xmlns:a16="http://schemas.microsoft.com/office/drawing/2014/main" id="{1C11ABE8-5E87-49AD-82B0-1CCAC83FC7A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94" name="Text Box 221">
          <a:extLst>
            <a:ext uri="{FF2B5EF4-FFF2-40B4-BE49-F238E27FC236}">
              <a16:creationId xmlns:a16="http://schemas.microsoft.com/office/drawing/2014/main" id="{489EAE23-D95F-426A-B3E5-24BF10F87479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95" name="Text Box 222">
          <a:extLst>
            <a:ext uri="{FF2B5EF4-FFF2-40B4-BE49-F238E27FC236}">
              <a16:creationId xmlns:a16="http://schemas.microsoft.com/office/drawing/2014/main" id="{65A808C3-DDC2-47C3-9880-702690504DB4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96" name="Text Box 223">
          <a:extLst>
            <a:ext uri="{FF2B5EF4-FFF2-40B4-BE49-F238E27FC236}">
              <a16:creationId xmlns:a16="http://schemas.microsoft.com/office/drawing/2014/main" id="{96E6D8CC-C68D-4FD3-A8CF-977FC57A5AC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97" name="Text Box 95">
          <a:extLst>
            <a:ext uri="{FF2B5EF4-FFF2-40B4-BE49-F238E27FC236}">
              <a16:creationId xmlns:a16="http://schemas.microsoft.com/office/drawing/2014/main" id="{84EE62F9-C90A-495B-81AF-125C16D20E9A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98" name="Text Box 96">
          <a:extLst>
            <a:ext uri="{FF2B5EF4-FFF2-40B4-BE49-F238E27FC236}">
              <a16:creationId xmlns:a16="http://schemas.microsoft.com/office/drawing/2014/main" id="{064D2E8A-54B9-43C1-9FAF-2232A88476EB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499" name="Text Box 97">
          <a:extLst>
            <a:ext uri="{FF2B5EF4-FFF2-40B4-BE49-F238E27FC236}">
              <a16:creationId xmlns:a16="http://schemas.microsoft.com/office/drawing/2014/main" id="{D792D639-30E2-4648-B4F7-E06913F8846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00" name="Text Box 218">
          <a:extLst>
            <a:ext uri="{FF2B5EF4-FFF2-40B4-BE49-F238E27FC236}">
              <a16:creationId xmlns:a16="http://schemas.microsoft.com/office/drawing/2014/main" id="{005946F9-AE06-4284-8E47-64FE101299BC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01" name="Text Box 219">
          <a:extLst>
            <a:ext uri="{FF2B5EF4-FFF2-40B4-BE49-F238E27FC236}">
              <a16:creationId xmlns:a16="http://schemas.microsoft.com/office/drawing/2014/main" id="{70BC010A-ECA8-4559-9367-B9C7C1410A1F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02" name="Text Box 220">
          <a:extLst>
            <a:ext uri="{FF2B5EF4-FFF2-40B4-BE49-F238E27FC236}">
              <a16:creationId xmlns:a16="http://schemas.microsoft.com/office/drawing/2014/main" id="{8427C1D7-CAB8-4412-9F57-01B4BFF9C5F7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03" name="Text Box 221">
          <a:extLst>
            <a:ext uri="{FF2B5EF4-FFF2-40B4-BE49-F238E27FC236}">
              <a16:creationId xmlns:a16="http://schemas.microsoft.com/office/drawing/2014/main" id="{F58DB9BE-80B0-4946-80A0-4B1F036A96B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</xdr:row>
      <xdr:rowOff>0</xdr:rowOff>
    </xdr:from>
    <xdr:ext cx="85725" cy="209550"/>
    <xdr:sp macro="" textlink="">
      <xdr:nvSpPr>
        <xdr:cNvPr id="504" name="Text Box 222">
          <a:extLst>
            <a:ext uri="{FF2B5EF4-FFF2-40B4-BE49-F238E27FC236}">
              <a16:creationId xmlns:a16="http://schemas.microsoft.com/office/drawing/2014/main" id="{156340A7-5E5B-42A2-85CC-5D5047D3C0F2}"/>
            </a:ext>
          </a:extLst>
        </xdr:cNvPr>
        <xdr:cNvSpPr txBox="1">
          <a:spLocks noChangeArrowheads="1"/>
        </xdr:cNvSpPr>
      </xdr:nvSpPr>
      <xdr:spPr bwMode="auto">
        <a:xfrm>
          <a:off x="876300" y="27708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634999</xdr:colOff>
      <xdr:row>92</xdr:row>
      <xdr:rowOff>181428</xdr:rowOff>
    </xdr:from>
    <xdr:ext cx="85725" cy="209550"/>
    <xdr:sp macro="" textlink="">
      <xdr:nvSpPr>
        <xdr:cNvPr id="505" name="Text Box 223">
          <a:extLst>
            <a:ext uri="{FF2B5EF4-FFF2-40B4-BE49-F238E27FC236}">
              <a16:creationId xmlns:a16="http://schemas.microsoft.com/office/drawing/2014/main" id="{6CA215B2-6FA8-4048-B5CA-25A9C1EB518F}"/>
            </a:ext>
          </a:extLst>
        </xdr:cNvPr>
        <xdr:cNvSpPr txBox="1">
          <a:spLocks noChangeArrowheads="1"/>
        </xdr:cNvSpPr>
      </xdr:nvSpPr>
      <xdr:spPr bwMode="auto">
        <a:xfrm>
          <a:off x="873124" y="27889653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" name="Text Box 257">
          <a:extLst>
            <a:ext uri="{FF2B5EF4-FFF2-40B4-BE49-F238E27FC236}">
              <a16:creationId xmlns:a16="http://schemas.microsoft.com/office/drawing/2014/main" id="{BF41E571-0682-44B4-8ABA-DAE92391F44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" name="Text Box 258">
          <a:extLst>
            <a:ext uri="{FF2B5EF4-FFF2-40B4-BE49-F238E27FC236}">
              <a16:creationId xmlns:a16="http://schemas.microsoft.com/office/drawing/2014/main" id="{FB187AC7-9D3D-4279-A947-A177CC918DC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" name="Text Box 259">
          <a:extLst>
            <a:ext uri="{FF2B5EF4-FFF2-40B4-BE49-F238E27FC236}">
              <a16:creationId xmlns:a16="http://schemas.microsoft.com/office/drawing/2014/main" id="{84A8B90B-D02B-4484-904B-86D442A494D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5" name="Text Box 260">
          <a:extLst>
            <a:ext uri="{FF2B5EF4-FFF2-40B4-BE49-F238E27FC236}">
              <a16:creationId xmlns:a16="http://schemas.microsoft.com/office/drawing/2014/main" id="{0C96F617-FDD8-4DAD-991A-49F084EBC64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6" name="Text Box 261">
          <a:extLst>
            <a:ext uri="{FF2B5EF4-FFF2-40B4-BE49-F238E27FC236}">
              <a16:creationId xmlns:a16="http://schemas.microsoft.com/office/drawing/2014/main" id="{F31DA352-9224-4379-9E56-18FE167F0E9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7" name="Text Box 262">
          <a:extLst>
            <a:ext uri="{FF2B5EF4-FFF2-40B4-BE49-F238E27FC236}">
              <a16:creationId xmlns:a16="http://schemas.microsoft.com/office/drawing/2014/main" id="{20CA2902-A73A-488B-91DC-11E24DAEB08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8" name="Text Box 320">
          <a:extLst>
            <a:ext uri="{FF2B5EF4-FFF2-40B4-BE49-F238E27FC236}">
              <a16:creationId xmlns:a16="http://schemas.microsoft.com/office/drawing/2014/main" id="{EB5069AD-8455-4A33-AEAA-3391E83AC47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9" name="Text Box 321">
          <a:extLst>
            <a:ext uri="{FF2B5EF4-FFF2-40B4-BE49-F238E27FC236}">
              <a16:creationId xmlns:a16="http://schemas.microsoft.com/office/drawing/2014/main" id="{CF04E189-74B7-494D-9653-A722A84FD28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10" name="Text Box 322">
          <a:extLst>
            <a:ext uri="{FF2B5EF4-FFF2-40B4-BE49-F238E27FC236}">
              <a16:creationId xmlns:a16="http://schemas.microsoft.com/office/drawing/2014/main" id="{4172D590-3B54-46FD-A7FD-9B482A84B6D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11" name="Text Box 323">
          <a:extLst>
            <a:ext uri="{FF2B5EF4-FFF2-40B4-BE49-F238E27FC236}">
              <a16:creationId xmlns:a16="http://schemas.microsoft.com/office/drawing/2014/main" id="{D68DDC0E-F2B6-47FD-B220-33A018541AD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12" name="Text Box 324">
          <a:extLst>
            <a:ext uri="{FF2B5EF4-FFF2-40B4-BE49-F238E27FC236}">
              <a16:creationId xmlns:a16="http://schemas.microsoft.com/office/drawing/2014/main" id="{9354C784-E4EF-4E6A-A8D3-9E707212F16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13" name="Text Box 325">
          <a:extLst>
            <a:ext uri="{FF2B5EF4-FFF2-40B4-BE49-F238E27FC236}">
              <a16:creationId xmlns:a16="http://schemas.microsoft.com/office/drawing/2014/main" id="{BAB7490C-FE33-401B-92BB-918418B1AEE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14" name="Text Box 68">
          <a:extLst>
            <a:ext uri="{FF2B5EF4-FFF2-40B4-BE49-F238E27FC236}">
              <a16:creationId xmlns:a16="http://schemas.microsoft.com/office/drawing/2014/main" id="{B3C0ADD0-CB97-4B97-B5D3-AA338B6FFDC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15" name="Text Box 69">
          <a:extLst>
            <a:ext uri="{FF2B5EF4-FFF2-40B4-BE49-F238E27FC236}">
              <a16:creationId xmlns:a16="http://schemas.microsoft.com/office/drawing/2014/main" id="{C81CEEA9-505D-4958-A81E-FDDB5E30E93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16" name="Text Box 70">
          <a:extLst>
            <a:ext uri="{FF2B5EF4-FFF2-40B4-BE49-F238E27FC236}">
              <a16:creationId xmlns:a16="http://schemas.microsoft.com/office/drawing/2014/main" id="{B9328A7A-2078-426F-A051-EB2A14DCB8C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17" name="Text Box 71">
          <a:extLst>
            <a:ext uri="{FF2B5EF4-FFF2-40B4-BE49-F238E27FC236}">
              <a16:creationId xmlns:a16="http://schemas.microsoft.com/office/drawing/2014/main" id="{18098E6E-F952-47F2-8043-50024357295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18" name="Text Box 72">
          <a:extLst>
            <a:ext uri="{FF2B5EF4-FFF2-40B4-BE49-F238E27FC236}">
              <a16:creationId xmlns:a16="http://schemas.microsoft.com/office/drawing/2014/main" id="{0164D4BA-A987-4DE3-A9D7-3D012922D3E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19" name="Text Box 73">
          <a:extLst>
            <a:ext uri="{FF2B5EF4-FFF2-40B4-BE49-F238E27FC236}">
              <a16:creationId xmlns:a16="http://schemas.microsoft.com/office/drawing/2014/main" id="{6DBA0A4E-476B-4627-B665-A5D3E85CB3A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0" name="Text Box 86">
          <a:extLst>
            <a:ext uri="{FF2B5EF4-FFF2-40B4-BE49-F238E27FC236}">
              <a16:creationId xmlns:a16="http://schemas.microsoft.com/office/drawing/2014/main" id="{14F6D95F-A286-4AE4-8D5E-9EA684B185F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1" name="Text Box 87">
          <a:extLst>
            <a:ext uri="{FF2B5EF4-FFF2-40B4-BE49-F238E27FC236}">
              <a16:creationId xmlns:a16="http://schemas.microsoft.com/office/drawing/2014/main" id="{E2C0BFA3-3298-44B7-82F3-55D183041ED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2" name="Text Box 88">
          <a:extLst>
            <a:ext uri="{FF2B5EF4-FFF2-40B4-BE49-F238E27FC236}">
              <a16:creationId xmlns:a16="http://schemas.microsoft.com/office/drawing/2014/main" id="{DDDF0673-F669-4AD5-ACE7-80D13994C6D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3" name="Text Box 92">
          <a:extLst>
            <a:ext uri="{FF2B5EF4-FFF2-40B4-BE49-F238E27FC236}">
              <a16:creationId xmlns:a16="http://schemas.microsoft.com/office/drawing/2014/main" id="{18CC665F-E0DB-4C48-BEB9-9A864229F7F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4" name="Text Box 93">
          <a:extLst>
            <a:ext uri="{FF2B5EF4-FFF2-40B4-BE49-F238E27FC236}">
              <a16:creationId xmlns:a16="http://schemas.microsoft.com/office/drawing/2014/main" id="{C8ACED79-18E2-4A2E-B58B-E720AAF5C6F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5" name="Text Box 94">
          <a:extLst>
            <a:ext uri="{FF2B5EF4-FFF2-40B4-BE49-F238E27FC236}">
              <a16:creationId xmlns:a16="http://schemas.microsoft.com/office/drawing/2014/main" id="{E0D5C0D9-39FF-4BA7-BE47-A4902AB4299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6" name="Text Box 224">
          <a:extLst>
            <a:ext uri="{FF2B5EF4-FFF2-40B4-BE49-F238E27FC236}">
              <a16:creationId xmlns:a16="http://schemas.microsoft.com/office/drawing/2014/main" id="{C8F650DF-DE5A-47C5-8E36-4B8BE10AC81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7" name="Text Box 225">
          <a:extLst>
            <a:ext uri="{FF2B5EF4-FFF2-40B4-BE49-F238E27FC236}">
              <a16:creationId xmlns:a16="http://schemas.microsoft.com/office/drawing/2014/main" id="{863F7089-0A04-4B1B-9DC7-2EFB8E4C6FA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8" name="Text Box 226">
          <a:extLst>
            <a:ext uri="{FF2B5EF4-FFF2-40B4-BE49-F238E27FC236}">
              <a16:creationId xmlns:a16="http://schemas.microsoft.com/office/drawing/2014/main" id="{A3F14A29-5E39-4AE8-BC0B-51F55A23DF0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29" name="Text Box 227">
          <a:extLst>
            <a:ext uri="{FF2B5EF4-FFF2-40B4-BE49-F238E27FC236}">
              <a16:creationId xmlns:a16="http://schemas.microsoft.com/office/drawing/2014/main" id="{FCC4BE81-10F3-47CD-963B-148CBB72A7E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0" name="Text Box 228">
          <a:extLst>
            <a:ext uri="{FF2B5EF4-FFF2-40B4-BE49-F238E27FC236}">
              <a16:creationId xmlns:a16="http://schemas.microsoft.com/office/drawing/2014/main" id="{649894E8-87BD-40BA-B12D-99F0C486028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1" name="Text Box 229">
          <a:extLst>
            <a:ext uri="{FF2B5EF4-FFF2-40B4-BE49-F238E27FC236}">
              <a16:creationId xmlns:a16="http://schemas.microsoft.com/office/drawing/2014/main" id="{C19F7E14-9850-491E-A3CB-AEAC465DD0D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2" name="Text Box 98">
          <a:extLst>
            <a:ext uri="{FF2B5EF4-FFF2-40B4-BE49-F238E27FC236}">
              <a16:creationId xmlns:a16="http://schemas.microsoft.com/office/drawing/2014/main" id="{8F04EA12-0496-4990-8A07-B29075255A9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3" name="Text Box 99">
          <a:extLst>
            <a:ext uri="{FF2B5EF4-FFF2-40B4-BE49-F238E27FC236}">
              <a16:creationId xmlns:a16="http://schemas.microsoft.com/office/drawing/2014/main" id="{11368F47-AFA7-43C7-8375-82CD0062945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4" name="Text Box 100">
          <a:extLst>
            <a:ext uri="{FF2B5EF4-FFF2-40B4-BE49-F238E27FC236}">
              <a16:creationId xmlns:a16="http://schemas.microsoft.com/office/drawing/2014/main" id="{5CD05EC7-CA96-424B-9338-B233E736E2B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5" name="Text Box 212">
          <a:extLst>
            <a:ext uri="{FF2B5EF4-FFF2-40B4-BE49-F238E27FC236}">
              <a16:creationId xmlns:a16="http://schemas.microsoft.com/office/drawing/2014/main" id="{1324A2E4-91FE-4F7D-B838-4837DBAEF3C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6" name="Text Box 213">
          <a:extLst>
            <a:ext uri="{FF2B5EF4-FFF2-40B4-BE49-F238E27FC236}">
              <a16:creationId xmlns:a16="http://schemas.microsoft.com/office/drawing/2014/main" id="{2825D592-20BD-46CA-A336-46BD9EF9E53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7" name="Text Box 214">
          <a:extLst>
            <a:ext uri="{FF2B5EF4-FFF2-40B4-BE49-F238E27FC236}">
              <a16:creationId xmlns:a16="http://schemas.microsoft.com/office/drawing/2014/main" id="{16F57F7A-F499-49EC-9709-6BC1D9AF1F7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8" name="Text Box 215">
          <a:extLst>
            <a:ext uri="{FF2B5EF4-FFF2-40B4-BE49-F238E27FC236}">
              <a16:creationId xmlns:a16="http://schemas.microsoft.com/office/drawing/2014/main" id="{770BA43D-DB72-4B4A-820A-5B28E711C0E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" name="Text Box 216">
          <a:extLst>
            <a:ext uri="{FF2B5EF4-FFF2-40B4-BE49-F238E27FC236}">
              <a16:creationId xmlns:a16="http://schemas.microsoft.com/office/drawing/2014/main" id="{E3B82A7A-C040-43B0-94B1-5366A2BB243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0" name="Text Box 217">
          <a:extLst>
            <a:ext uri="{FF2B5EF4-FFF2-40B4-BE49-F238E27FC236}">
              <a16:creationId xmlns:a16="http://schemas.microsoft.com/office/drawing/2014/main" id="{5D29B832-8F57-4B29-98BF-687880ABA8C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1" name="Text Box 95">
          <a:extLst>
            <a:ext uri="{FF2B5EF4-FFF2-40B4-BE49-F238E27FC236}">
              <a16:creationId xmlns:a16="http://schemas.microsoft.com/office/drawing/2014/main" id="{1B120D93-3DD7-4E3F-8136-9D4AB48E986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2" name="Text Box 96">
          <a:extLst>
            <a:ext uri="{FF2B5EF4-FFF2-40B4-BE49-F238E27FC236}">
              <a16:creationId xmlns:a16="http://schemas.microsoft.com/office/drawing/2014/main" id="{5F5F001C-4AF4-4E17-893E-EDC3C1A3C37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3" name="Text Box 97">
          <a:extLst>
            <a:ext uri="{FF2B5EF4-FFF2-40B4-BE49-F238E27FC236}">
              <a16:creationId xmlns:a16="http://schemas.microsoft.com/office/drawing/2014/main" id="{5EE43886-0B21-4310-B6FA-BDEB2227248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4" name="Text Box 218">
          <a:extLst>
            <a:ext uri="{FF2B5EF4-FFF2-40B4-BE49-F238E27FC236}">
              <a16:creationId xmlns:a16="http://schemas.microsoft.com/office/drawing/2014/main" id="{9FA7C083-89AC-44FE-9C21-DFB265440DD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5" name="Text Box 219">
          <a:extLst>
            <a:ext uri="{FF2B5EF4-FFF2-40B4-BE49-F238E27FC236}">
              <a16:creationId xmlns:a16="http://schemas.microsoft.com/office/drawing/2014/main" id="{BC5DFD00-EDED-49CA-9AB5-6DC6CE16B5B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6" name="Text Box 220">
          <a:extLst>
            <a:ext uri="{FF2B5EF4-FFF2-40B4-BE49-F238E27FC236}">
              <a16:creationId xmlns:a16="http://schemas.microsoft.com/office/drawing/2014/main" id="{9879528A-00B9-4B0A-A5D2-8BD01BAD3CD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7" name="Text Box 221">
          <a:extLst>
            <a:ext uri="{FF2B5EF4-FFF2-40B4-BE49-F238E27FC236}">
              <a16:creationId xmlns:a16="http://schemas.microsoft.com/office/drawing/2014/main" id="{BAAF702A-0E09-46FB-A9FC-5F356C9B2BC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8" name="Text Box 222">
          <a:extLst>
            <a:ext uri="{FF2B5EF4-FFF2-40B4-BE49-F238E27FC236}">
              <a16:creationId xmlns:a16="http://schemas.microsoft.com/office/drawing/2014/main" id="{3B429D1D-093C-4CF6-8E9F-6C8566EF175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9" name="Text Box 223">
          <a:extLst>
            <a:ext uri="{FF2B5EF4-FFF2-40B4-BE49-F238E27FC236}">
              <a16:creationId xmlns:a16="http://schemas.microsoft.com/office/drawing/2014/main" id="{D004660B-31B2-48EB-BDEB-858F2A5AA24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0" name="Text Box 86">
          <a:extLst>
            <a:ext uri="{FF2B5EF4-FFF2-40B4-BE49-F238E27FC236}">
              <a16:creationId xmlns:a16="http://schemas.microsoft.com/office/drawing/2014/main" id="{16FB8448-8733-4B93-8284-C426607FC91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1" name="Text Box 87">
          <a:extLst>
            <a:ext uri="{FF2B5EF4-FFF2-40B4-BE49-F238E27FC236}">
              <a16:creationId xmlns:a16="http://schemas.microsoft.com/office/drawing/2014/main" id="{AA769869-0398-4F53-BB9C-3901D00E06D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2" name="Text Box 88">
          <a:extLst>
            <a:ext uri="{FF2B5EF4-FFF2-40B4-BE49-F238E27FC236}">
              <a16:creationId xmlns:a16="http://schemas.microsoft.com/office/drawing/2014/main" id="{3ABF73F1-0B3F-458C-A392-66C4E043440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3" name="Text Box 95">
          <a:extLst>
            <a:ext uri="{FF2B5EF4-FFF2-40B4-BE49-F238E27FC236}">
              <a16:creationId xmlns:a16="http://schemas.microsoft.com/office/drawing/2014/main" id="{4BEDE387-FA7A-4133-A6AF-F754D0CB2E3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4" name="Text Box 96">
          <a:extLst>
            <a:ext uri="{FF2B5EF4-FFF2-40B4-BE49-F238E27FC236}">
              <a16:creationId xmlns:a16="http://schemas.microsoft.com/office/drawing/2014/main" id="{2D97C1A4-F481-49D1-B460-CB763C34C28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5" name="Text Box 97">
          <a:extLst>
            <a:ext uri="{FF2B5EF4-FFF2-40B4-BE49-F238E27FC236}">
              <a16:creationId xmlns:a16="http://schemas.microsoft.com/office/drawing/2014/main" id="{E52A40A4-F4EA-4273-94FC-A779984FA2F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6" name="Text Box 218">
          <a:extLst>
            <a:ext uri="{FF2B5EF4-FFF2-40B4-BE49-F238E27FC236}">
              <a16:creationId xmlns:a16="http://schemas.microsoft.com/office/drawing/2014/main" id="{998B81BB-FF45-4348-A1FC-DE22A9101CB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7" name="Text Box 219">
          <a:extLst>
            <a:ext uri="{FF2B5EF4-FFF2-40B4-BE49-F238E27FC236}">
              <a16:creationId xmlns:a16="http://schemas.microsoft.com/office/drawing/2014/main" id="{BF8BF09B-C688-4E67-BC37-EF05E235184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8" name="Text Box 220">
          <a:extLst>
            <a:ext uri="{FF2B5EF4-FFF2-40B4-BE49-F238E27FC236}">
              <a16:creationId xmlns:a16="http://schemas.microsoft.com/office/drawing/2014/main" id="{18E08396-0B38-49A0-89A6-452A357C05C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9" name="Text Box 221">
          <a:extLst>
            <a:ext uri="{FF2B5EF4-FFF2-40B4-BE49-F238E27FC236}">
              <a16:creationId xmlns:a16="http://schemas.microsoft.com/office/drawing/2014/main" id="{E077E302-A2FA-4C31-BB4C-9735BB3FAD6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60" name="Text Box 222">
          <a:extLst>
            <a:ext uri="{FF2B5EF4-FFF2-40B4-BE49-F238E27FC236}">
              <a16:creationId xmlns:a16="http://schemas.microsoft.com/office/drawing/2014/main" id="{1CBB0645-F5D7-4F30-B378-CA0A69B2039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61" name="Text Box 223">
          <a:extLst>
            <a:ext uri="{FF2B5EF4-FFF2-40B4-BE49-F238E27FC236}">
              <a16:creationId xmlns:a16="http://schemas.microsoft.com/office/drawing/2014/main" id="{B387155E-A9CD-4798-8169-2E17FA023E7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62" name="Text Box 257">
          <a:extLst>
            <a:ext uri="{FF2B5EF4-FFF2-40B4-BE49-F238E27FC236}">
              <a16:creationId xmlns:a16="http://schemas.microsoft.com/office/drawing/2014/main" id="{CC164E3E-FF22-4902-868E-F5AC66C1B41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63" name="Text Box 258">
          <a:extLst>
            <a:ext uri="{FF2B5EF4-FFF2-40B4-BE49-F238E27FC236}">
              <a16:creationId xmlns:a16="http://schemas.microsoft.com/office/drawing/2014/main" id="{607B501A-EF01-4082-A193-7B04411DDB9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64" name="Text Box 259">
          <a:extLst>
            <a:ext uri="{FF2B5EF4-FFF2-40B4-BE49-F238E27FC236}">
              <a16:creationId xmlns:a16="http://schemas.microsoft.com/office/drawing/2014/main" id="{73A7ABCF-ECB9-4322-8E18-2CCCC2E5BED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65" name="Text Box 260">
          <a:extLst>
            <a:ext uri="{FF2B5EF4-FFF2-40B4-BE49-F238E27FC236}">
              <a16:creationId xmlns:a16="http://schemas.microsoft.com/office/drawing/2014/main" id="{78D4095B-687A-4CD1-966D-CB5F6BD112C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66" name="Text Box 261">
          <a:extLst>
            <a:ext uri="{FF2B5EF4-FFF2-40B4-BE49-F238E27FC236}">
              <a16:creationId xmlns:a16="http://schemas.microsoft.com/office/drawing/2014/main" id="{FBB0D644-E6BC-432A-87AC-37F767C57D8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67" name="Text Box 262">
          <a:extLst>
            <a:ext uri="{FF2B5EF4-FFF2-40B4-BE49-F238E27FC236}">
              <a16:creationId xmlns:a16="http://schemas.microsoft.com/office/drawing/2014/main" id="{15A24C5F-2B26-448B-BE67-54939F7D010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68" name="Text Box 320">
          <a:extLst>
            <a:ext uri="{FF2B5EF4-FFF2-40B4-BE49-F238E27FC236}">
              <a16:creationId xmlns:a16="http://schemas.microsoft.com/office/drawing/2014/main" id="{B65165D2-36B3-431A-AC20-1682B588D06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69" name="Text Box 321">
          <a:extLst>
            <a:ext uri="{FF2B5EF4-FFF2-40B4-BE49-F238E27FC236}">
              <a16:creationId xmlns:a16="http://schemas.microsoft.com/office/drawing/2014/main" id="{80B0EED1-0FC0-4784-94D1-6243FBA7846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70" name="Text Box 322">
          <a:extLst>
            <a:ext uri="{FF2B5EF4-FFF2-40B4-BE49-F238E27FC236}">
              <a16:creationId xmlns:a16="http://schemas.microsoft.com/office/drawing/2014/main" id="{EC0F88B0-A3C9-4045-B7D5-87FD6D5D90D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71" name="Text Box 323">
          <a:extLst>
            <a:ext uri="{FF2B5EF4-FFF2-40B4-BE49-F238E27FC236}">
              <a16:creationId xmlns:a16="http://schemas.microsoft.com/office/drawing/2014/main" id="{5BC1927E-383B-46CB-9F9A-20B66AF1142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72" name="Text Box 324">
          <a:extLst>
            <a:ext uri="{FF2B5EF4-FFF2-40B4-BE49-F238E27FC236}">
              <a16:creationId xmlns:a16="http://schemas.microsoft.com/office/drawing/2014/main" id="{DAAE1EB6-EDC2-4B36-AB99-3277641F749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73" name="Text Box 325">
          <a:extLst>
            <a:ext uri="{FF2B5EF4-FFF2-40B4-BE49-F238E27FC236}">
              <a16:creationId xmlns:a16="http://schemas.microsoft.com/office/drawing/2014/main" id="{035AC2DB-7FA4-4402-BDE0-5A569F16D6D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74" name="Text Box 95">
          <a:extLst>
            <a:ext uri="{FF2B5EF4-FFF2-40B4-BE49-F238E27FC236}">
              <a16:creationId xmlns:a16="http://schemas.microsoft.com/office/drawing/2014/main" id="{C4ABF3CD-0C8A-44DD-A4A0-7A4327AEF3C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75" name="Text Box 96">
          <a:extLst>
            <a:ext uri="{FF2B5EF4-FFF2-40B4-BE49-F238E27FC236}">
              <a16:creationId xmlns:a16="http://schemas.microsoft.com/office/drawing/2014/main" id="{71981811-4AB2-4ACA-8A51-4A2F3695861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76" name="Text Box 97">
          <a:extLst>
            <a:ext uri="{FF2B5EF4-FFF2-40B4-BE49-F238E27FC236}">
              <a16:creationId xmlns:a16="http://schemas.microsoft.com/office/drawing/2014/main" id="{6933A176-199E-4173-81F2-EBC8923087E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77" name="Text Box 218">
          <a:extLst>
            <a:ext uri="{FF2B5EF4-FFF2-40B4-BE49-F238E27FC236}">
              <a16:creationId xmlns:a16="http://schemas.microsoft.com/office/drawing/2014/main" id="{D7E7804D-2221-4814-9959-01618689F36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78" name="Text Box 219">
          <a:extLst>
            <a:ext uri="{FF2B5EF4-FFF2-40B4-BE49-F238E27FC236}">
              <a16:creationId xmlns:a16="http://schemas.microsoft.com/office/drawing/2014/main" id="{46FDFA04-8431-4D5E-B63A-E1EBF61C895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79" name="Text Box 220">
          <a:extLst>
            <a:ext uri="{FF2B5EF4-FFF2-40B4-BE49-F238E27FC236}">
              <a16:creationId xmlns:a16="http://schemas.microsoft.com/office/drawing/2014/main" id="{1196F8FB-575C-4F73-9BED-189A1745616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80" name="Text Box 221">
          <a:extLst>
            <a:ext uri="{FF2B5EF4-FFF2-40B4-BE49-F238E27FC236}">
              <a16:creationId xmlns:a16="http://schemas.microsoft.com/office/drawing/2014/main" id="{61567C09-F555-4917-84BB-8FF442FCF72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81" name="Text Box 222">
          <a:extLst>
            <a:ext uri="{FF2B5EF4-FFF2-40B4-BE49-F238E27FC236}">
              <a16:creationId xmlns:a16="http://schemas.microsoft.com/office/drawing/2014/main" id="{7BDDF524-96B7-493B-9548-B5099DD72E7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82" name="Text Box 223">
          <a:extLst>
            <a:ext uri="{FF2B5EF4-FFF2-40B4-BE49-F238E27FC236}">
              <a16:creationId xmlns:a16="http://schemas.microsoft.com/office/drawing/2014/main" id="{3164BF48-DC5B-439E-83E4-792E1DADCB2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83" name="Text Box 257">
          <a:extLst>
            <a:ext uri="{FF2B5EF4-FFF2-40B4-BE49-F238E27FC236}">
              <a16:creationId xmlns:a16="http://schemas.microsoft.com/office/drawing/2014/main" id="{F245B4C4-1898-44CB-8112-01DBC2BD68B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84" name="Text Box 258">
          <a:extLst>
            <a:ext uri="{FF2B5EF4-FFF2-40B4-BE49-F238E27FC236}">
              <a16:creationId xmlns:a16="http://schemas.microsoft.com/office/drawing/2014/main" id="{DDDD14DA-D483-40A0-B35D-8E1A05792BC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85" name="Text Box 259">
          <a:extLst>
            <a:ext uri="{FF2B5EF4-FFF2-40B4-BE49-F238E27FC236}">
              <a16:creationId xmlns:a16="http://schemas.microsoft.com/office/drawing/2014/main" id="{453A6A8E-3789-4F4B-BC7C-59D47823573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86" name="Text Box 260">
          <a:extLst>
            <a:ext uri="{FF2B5EF4-FFF2-40B4-BE49-F238E27FC236}">
              <a16:creationId xmlns:a16="http://schemas.microsoft.com/office/drawing/2014/main" id="{ACC2A6CA-85EC-42FD-9353-1BEA6E4B16E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87" name="Text Box 261">
          <a:extLst>
            <a:ext uri="{FF2B5EF4-FFF2-40B4-BE49-F238E27FC236}">
              <a16:creationId xmlns:a16="http://schemas.microsoft.com/office/drawing/2014/main" id="{73C73F57-3C52-4DC5-BD7B-797D8023C28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88" name="Text Box 262">
          <a:extLst>
            <a:ext uri="{FF2B5EF4-FFF2-40B4-BE49-F238E27FC236}">
              <a16:creationId xmlns:a16="http://schemas.microsoft.com/office/drawing/2014/main" id="{D8E5DBFA-1FFF-4918-8302-0F7467E6BD2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89" name="Text Box 320">
          <a:extLst>
            <a:ext uri="{FF2B5EF4-FFF2-40B4-BE49-F238E27FC236}">
              <a16:creationId xmlns:a16="http://schemas.microsoft.com/office/drawing/2014/main" id="{F1020977-1B63-44B6-82C6-7AAD4371360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90" name="Text Box 321">
          <a:extLst>
            <a:ext uri="{FF2B5EF4-FFF2-40B4-BE49-F238E27FC236}">
              <a16:creationId xmlns:a16="http://schemas.microsoft.com/office/drawing/2014/main" id="{21C44CAF-3075-48F3-AB8A-175BB8C4C16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91" name="Text Box 322">
          <a:extLst>
            <a:ext uri="{FF2B5EF4-FFF2-40B4-BE49-F238E27FC236}">
              <a16:creationId xmlns:a16="http://schemas.microsoft.com/office/drawing/2014/main" id="{EA47C6CB-F9D1-469E-BE64-6D895B14B45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92" name="Text Box 323">
          <a:extLst>
            <a:ext uri="{FF2B5EF4-FFF2-40B4-BE49-F238E27FC236}">
              <a16:creationId xmlns:a16="http://schemas.microsoft.com/office/drawing/2014/main" id="{F95496DB-272A-4485-9F09-C98FC1FB232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93" name="Text Box 324">
          <a:extLst>
            <a:ext uri="{FF2B5EF4-FFF2-40B4-BE49-F238E27FC236}">
              <a16:creationId xmlns:a16="http://schemas.microsoft.com/office/drawing/2014/main" id="{97602E2D-6B56-4E61-8B9C-4CE9787768E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94" name="Text Box 325">
          <a:extLst>
            <a:ext uri="{FF2B5EF4-FFF2-40B4-BE49-F238E27FC236}">
              <a16:creationId xmlns:a16="http://schemas.microsoft.com/office/drawing/2014/main" id="{9BBE7CA4-D762-435B-9FB1-0A15563F3DA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95" name="Text Box 95">
          <a:extLst>
            <a:ext uri="{FF2B5EF4-FFF2-40B4-BE49-F238E27FC236}">
              <a16:creationId xmlns:a16="http://schemas.microsoft.com/office/drawing/2014/main" id="{65B705DD-82AD-40A5-96E1-2D755EC1095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96" name="Text Box 96">
          <a:extLst>
            <a:ext uri="{FF2B5EF4-FFF2-40B4-BE49-F238E27FC236}">
              <a16:creationId xmlns:a16="http://schemas.microsoft.com/office/drawing/2014/main" id="{002B8696-93C6-47FC-96A2-415FCFBCBC1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97" name="Text Box 97">
          <a:extLst>
            <a:ext uri="{FF2B5EF4-FFF2-40B4-BE49-F238E27FC236}">
              <a16:creationId xmlns:a16="http://schemas.microsoft.com/office/drawing/2014/main" id="{13837958-D5F0-4068-9AD0-EF7D4B71BB4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98" name="Text Box 218">
          <a:extLst>
            <a:ext uri="{FF2B5EF4-FFF2-40B4-BE49-F238E27FC236}">
              <a16:creationId xmlns:a16="http://schemas.microsoft.com/office/drawing/2014/main" id="{07BB4E8D-3030-4715-A635-04DFCFD3505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99" name="Text Box 219">
          <a:extLst>
            <a:ext uri="{FF2B5EF4-FFF2-40B4-BE49-F238E27FC236}">
              <a16:creationId xmlns:a16="http://schemas.microsoft.com/office/drawing/2014/main" id="{982FEEFC-CE29-4D3D-9D5D-9DBCC1AC01C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00" name="Text Box 220">
          <a:extLst>
            <a:ext uri="{FF2B5EF4-FFF2-40B4-BE49-F238E27FC236}">
              <a16:creationId xmlns:a16="http://schemas.microsoft.com/office/drawing/2014/main" id="{397BF4CD-BF73-4C83-838D-ABFB02112A5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01" name="Text Box 221">
          <a:extLst>
            <a:ext uri="{FF2B5EF4-FFF2-40B4-BE49-F238E27FC236}">
              <a16:creationId xmlns:a16="http://schemas.microsoft.com/office/drawing/2014/main" id="{DB1A29C2-50D1-407B-BFDA-897F7AC68AC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02" name="Text Box 222">
          <a:extLst>
            <a:ext uri="{FF2B5EF4-FFF2-40B4-BE49-F238E27FC236}">
              <a16:creationId xmlns:a16="http://schemas.microsoft.com/office/drawing/2014/main" id="{DA133D81-1B86-4614-B2CD-D896C40DCAA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03" name="Text Box 223">
          <a:extLst>
            <a:ext uri="{FF2B5EF4-FFF2-40B4-BE49-F238E27FC236}">
              <a16:creationId xmlns:a16="http://schemas.microsoft.com/office/drawing/2014/main" id="{9E40851D-3295-4431-8890-1A312159EDA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04" name="Text Box 92">
          <a:extLst>
            <a:ext uri="{FF2B5EF4-FFF2-40B4-BE49-F238E27FC236}">
              <a16:creationId xmlns:a16="http://schemas.microsoft.com/office/drawing/2014/main" id="{555A8AEF-609E-480D-9B0A-239023689D9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05" name="Text Box 93">
          <a:extLst>
            <a:ext uri="{FF2B5EF4-FFF2-40B4-BE49-F238E27FC236}">
              <a16:creationId xmlns:a16="http://schemas.microsoft.com/office/drawing/2014/main" id="{FCB2B0E4-37A4-43BF-A6A9-C164AD3A90F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06" name="Text Box 94">
          <a:extLst>
            <a:ext uri="{FF2B5EF4-FFF2-40B4-BE49-F238E27FC236}">
              <a16:creationId xmlns:a16="http://schemas.microsoft.com/office/drawing/2014/main" id="{3E9EC16D-63F1-4B69-B6E0-8A80F9F7297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07" name="Text Box 224">
          <a:extLst>
            <a:ext uri="{FF2B5EF4-FFF2-40B4-BE49-F238E27FC236}">
              <a16:creationId xmlns:a16="http://schemas.microsoft.com/office/drawing/2014/main" id="{4E498553-5347-47FE-94E7-D719A406919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08" name="Text Box 225">
          <a:extLst>
            <a:ext uri="{FF2B5EF4-FFF2-40B4-BE49-F238E27FC236}">
              <a16:creationId xmlns:a16="http://schemas.microsoft.com/office/drawing/2014/main" id="{CDBF3D6F-74D2-4E85-8ED2-355B2BA7164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09" name="Text Box 226">
          <a:extLst>
            <a:ext uri="{FF2B5EF4-FFF2-40B4-BE49-F238E27FC236}">
              <a16:creationId xmlns:a16="http://schemas.microsoft.com/office/drawing/2014/main" id="{C1EDB557-AC9E-4E31-8251-3B6202AEC68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10" name="Text Box 227">
          <a:extLst>
            <a:ext uri="{FF2B5EF4-FFF2-40B4-BE49-F238E27FC236}">
              <a16:creationId xmlns:a16="http://schemas.microsoft.com/office/drawing/2014/main" id="{33F611D5-1A3B-47A6-8595-27DA8C26017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11" name="Text Box 228">
          <a:extLst>
            <a:ext uri="{FF2B5EF4-FFF2-40B4-BE49-F238E27FC236}">
              <a16:creationId xmlns:a16="http://schemas.microsoft.com/office/drawing/2014/main" id="{87D7F08B-6BC1-417D-A8D7-DC896D4CBA6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12" name="Text Box 229">
          <a:extLst>
            <a:ext uri="{FF2B5EF4-FFF2-40B4-BE49-F238E27FC236}">
              <a16:creationId xmlns:a16="http://schemas.microsoft.com/office/drawing/2014/main" id="{3C6C10FD-28C9-473A-8630-DB7B9F21AB6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13" name="Text Box 98">
          <a:extLst>
            <a:ext uri="{FF2B5EF4-FFF2-40B4-BE49-F238E27FC236}">
              <a16:creationId xmlns:a16="http://schemas.microsoft.com/office/drawing/2014/main" id="{E71E0EA3-AF41-4DB1-B3E0-96845F9AF0A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14" name="Text Box 99">
          <a:extLst>
            <a:ext uri="{FF2B5EF4-FFF2-40B4-BE49-F238E27FC236}">
              <a16:creationId xmlns:a16="http://schemas.microsoft.com/office/drawing/2014/main" id="{C098D279-7BD2-485D-AE96-F82FB1D7B84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15" name="Text Box 100">
          <a:extLst>
            <a:ext uri="{FF2B5EF4-FFF2-40B4-BE49-F238E27FC236}">
              <a16:creationId xmlns:a16="http://schemas.microsoft.com/office/drawing/2014/main" id="{64C86385-06E0-4390-9489-D9E3DD63CF1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16" name="Text Box 212">
          <a:extLst>
            <a:ext uri="{FF2B5EF4-FFF2-40B4-BE49-F238E27FC236}">
              <a16:creationId xmlns:a16="http://schemas.microsoft.com/office/drawing/2014/main" id="{9FF15C63-E0E3-45F7-A88C-E3C2ED41301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17" name="Text Box 213">
          <a:extLst>
            <a:ext uri="{FF2B5EF4-FFF2-40B4-BE49-F238E27FC236}">
              <a16:creationId xmlns:a16="http://schemas.microsoft.com/office/drawing/2014/main" id="{00B54290-26D9-42CA-AA53-3DCFE52137D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18" name="Text Box 214">
          <a:extLst>
            <a:ext uri="{FF2B5EF4-FFF2-40B4-BE49-F238E27FC236}">
              <a16:creationId xmlns:a16="http://schemas.microsoft.com/office/drawing/2014/main" id="{BC702373-168C-4FCE-906D-220A49D964C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19" name="Text Box 215">
          <a:extLst>
            <a:ext uri="{FF2B5EF4-FFF2-40B4-BE49-F238E27FC236}">
              <a16:creationId xmlns:a16="http://schemas.microsoft.com/office/drawing/2014/main" id="{89F145B3-BDBE-4001-8101-5328F30F378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20" name="Text Box 216">
          <a:extLst>
            <a:ext uri="{FF2B5EF4-FFF2-40B4-BE49-F238E27FC236}">
              <a16:creationId xmlns:a16="http://schemas.microsoft.com/office/drawing/2014/main" id="{311C39CA-B0CC-40E0-9E6C-EB6653FA621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21" name="Text Box 217">
          <a:extLst>
            <a:ext uri="{FF2B5EF4-FFF2-40B4-BE49-F238E27FC236}">
              <a16:creationId xmlns:a16="http://schemas.microsoft.com/office/drawing/2014/main" id="{248D37EC-063D-4E2A-99CA-E3798E2334C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22" name="Text Box 257">
          <a:extLst>
            <a:ext uri="{FF2B5EF4-FFF2-40B4-BE49-F238E27FC236}">
              <a16:creationId xmlns:a16="http://schemas.microsoft.com/office/drawing/2014/main" id="{1E2D548B-6A35-497A-9B40-C73C15326D3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23" name="Text Box 258">
          <a:extLst>
            <a:ext uri="{FF2B5EF4-FFF2-40B4-BE49-F238E27FC236}">
              <a16:creationId xmlns:a16="http://schemas.microsoft.com/office/drawing/2014/main" id="{6355BAEC-8BDC-40E4-801A-046DD811151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24" name="Text Box 259">
          <a:extLst>
            <a:ext uri="{FF2B5EF4-FFF2-40B4-BE49-F238E27FC236}">
              <a16:creationId xmlns:a16="http://schemas.microsoft.com/office/drawing/2014/main" id="{45529CB0-33E6-480E-AFC7-C65C87843A7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25" name="Text Box 260">
          <a:extLst>
            <a:ext uri="{FF2B5EF4-FFF2-40B4-BE49-F238E27FC236}">
              <a16:creationId xmlns:a16="http://schemas.microsoft.com/office/drawing/2014/main" id="{5A68365C-BB69-43F4-9965-3249E76B875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26" name="Text Box 261">
          <a:extLst>
            <a:ext uri="{FF2B5EF4-FFF2-40B4-BE49-F238E27FC236}">
              <a16:creationId xmlns:a16="http://schemas.microsoft.com/office/drawing/2014/main" id="{702219B8-A05B-4FB2-99C9-6F53A7BAB5B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27" name="Text Box 262">
          <a:extLst>
            <a:ext uri="{FF2B5EF4-FFF2-40B4-BE49-F238E27FC236}">
              <a16:creationId xmlns:a16="http://schemas.microsoft.com/office/drawing/2014/main" id="{542E383B-8799-48AA-9578-AD044372EB1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28" name="Text Box 320">
          <a:extLst>
            <a:ext uri="{FF2B5EF4-FFF2-40B4-BE49-F238E27FC236}">
              <a16:creationId xmlns:a16="http://schemas.microsoft.com/office/drawing/2014/main" id="{1DCB52AA-2C08-4BDE-A62A-D894F5BB238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29" name="Text Box 321">
          <a:extLst>
            <a:ext uri="{FF2B5EF4-FFF2-40B4-BE49-F238E27FC236}">
              <a16:creationId xmlns:a16="http://schemas.microsoft.com/office/drawing/2014/main" id="{5E406DD3-DF80-45C8-A337-27A8C069FDB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30" name="Text Box 322">
          <a:extLst>
            <a:ext uri="{FF2B5EF4-FFF2-40B4-BE49-F238E27FC236}">
              <a16:creationId xmlns:a16="http://schemas.microsoft.com/office/drawing/2014/main" id="{F87566A6-3A74-4AF8-8A6E-1537C035138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31" name="Text Box 323">
          <a:extLst>
            <a:ext uri="{FF2B5EF4-FFF2-40B4-BE49-F238E27FC236}">
              <a16:creationId xmlns:a16="http://schemas.microsoft.com/office/drawing/2014/main" id="{EB6CC2A8-6776-4229-81C6-A2FBB4B9955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32" name="Text Box 324">
          <a:extLst>
            <a:ext uri="{FF2B5EF4-FFF2-40B4-BE49-F238E27FC236}">
              <a16:creationId xmlns:a16="http://schemas.microsoft.com/office/drawing/2014/main" id="{42FB29D2-6D4D-4B48-8447-06BD27455AA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33" name="Text Box 325">
          <a:extLst>
            <a:ext uri="{FF2B5EF4-FFF2-40B4-BE49-F238E27FC236}">
              <a16:creationId xmlns:a16="http://schemas.microsoft.com/office/drawing/2014/main" id="{215D3E87-2C7B-41CB-8CCD-E0AFBF6DD1C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34" name="Text Box 95">
          <a:extLst>
            <a:ext uri="{FF2B5EF4-FFF2-40B4-BE49-F238E27FC236}">
              <a16:creationId xmlns:a16="http://schemas.microsoft.com/office/drawing/2014/main" id="{E63B54CC-BE16-4E99-AB35-54B05C9210F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35" name="Text Box 96">
          <a:extLst>
            <a:ext uri="{FF2B5EF4-FFF2-40B4-BE49-F238E27FC236}">
              <a16:creationId xmlns:a16="http://schemas.microsoft.com/office/drawing/2014/main" id="{24C4B84F-66A3-49B9-A6BB-2BD33065BA8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36" name="Text Box 97">
          <a:extLst>
            <a:ext uri="{FF2B5EF4-FFF2-40B4-BE49-F238E27FC236}">
              <a16:creationId xmlns:a16="http://schemas.microsoft.com/office/drawing/2014/main" id="{1797B6AF-75F4-4868-9EDD-425A6CC67D1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37" name="Text Box 218">
          <a:extLst>
            <a:ext uri="{FF2B5EF4-FFF2-40B4-BE49-F238E27FC236}">
              <a16:creationId xmlns:a16="http://schemas.microsoft.com/office/drawing/2014/main" id="{DDC710D9-19E2-4CBC-879C-3B8E250D0F8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38" name="Text Box 219">
          <a:extLst>
            <a:ext uri="{FF2B5EF4-FFF2-40B4-BE49-F238E27FC236}">
              <a16:creationId xmlns:a16="http://schemas.microsoft.com/office/drawing/2014/main" id="{8260E0A1-8F2A-4160-99DC-E23FE0351AC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39" name="Text Box 220">
          <a:extLst>
            <a:ext uri="{FF2B5EF4-FFF2-40B4-BE49-F238E27FC236}">
              <a16:creationId xmlns:a16="http://schemas.microsoft.com/office/drawing/2014/main" id="{804E9D06-F8CB-472E-BD61-EA976E1FE54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40" name="Text Box 221">
          <a:extLst>
            <a:ext uri="{FF2B5EF4-FFF2-40B4-BE49-F238E27FC236}">
              <a16:creationId xmlns:a16="http://schemas.microsoft.com/office/drawing/2014/main" id="{CF6DA549-AEE7-410A-B6C6-8513F86E560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41" name="Text Box 222">
          <a:extLst>
            <a:ext uri="{FF2B5EF4-FFF2-40B4-BE49-F238E27FC236}">
              <a16:creationId xmlns:a16="http://schemas.microsoft.com/office/drawing/2014/main" id="{0A000C04-5D4D-4A90-B2D2-04916D8BD49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42" name="Text Box 223">
          <a:extLst>
            <a:ext uri="{FF2B5EF4-FFF2-40B4-BE49-F238E27FC236}">
              <a16:creationId xmlns:a16="http://schemas.microsoft.com/office/drawing/2014/main" id="{777B2AA7-9E95-4A08-BD07-3987EC557F4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43" name="Text Box 257">
          <a:extLst>
            <a:ext uri="{FF2B5EF4-FFF2-40B4-BE49-F238E27FC236}">
              <a16:creationId xmlns:a16="http://schemas.microsoft.com/office/drawing/2014/main" id="{1DE19529-F388-433C-9353-DEDD942C2DE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44" name="Text Box 258">
          <a:extLst>
            <a:ext uri="{FF2B5EF4-FFF2-40B4-BE49-F238E27FC236}">
              <a16:creationId xmlns:a16="http://schemas.microsoft.com/office/drawing/2014/main" id="{ED314531-1209-4E1C-A0C6-76CBD648773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45" name="Text Box 259">
          <a:extLst>
            <a:ext uri="{FF2B5EF4-FFF2-40B4-BE49-F238E27FC236}">
              <a16:creationId xmlns:a16="http://schemas.microsoft.com/office/drawing/2014/main" id="{6EB884D5-8205-426D-AA4F-36D76E429E7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46" name="Text Box 260">
          <a:extLst>
            <a:ext uri="{FF2B5EF4-FFF2-40B4-BE49-F238E27FC236}">
              <a16:creationId xmlns:a16="http://schemas.microsoft.com/office/drawing/2014/main" id="{6B9CA427-6E3B-43DE-ACAC-F8E1058E7FC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47" name="Text Box 261">
          <a:extLst>
            <a:ext uri="{FF2B5EF4-FFF2-40B4-BE49-F238E27FC236}">
              <a16:creationId xmlns:a16="http://schemas.microsoft.com/office/drawing/2014/main" id="{740C0421-6E3E-45C1-8862-B456F870238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48" name="Text Box 262">
          <a:extLst>
            <a:ext uri="{FF2B5EF4-FFF2-40B4-BE49-F238E27FC236}">
              <a16:creationId xmlns:a16="http://schemas.microsoft.com/office/drawing/2014/main" id="{5467DA3E-A8DC-4087-8062-DB3131DFE13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49" name="Text Box 320">
          <a:extLst>
            <a:ext uri="{FF2B5EF4-FFF2-40B4-BE49-F238E27FC236}">
              <a16:creationId xmlns:a16="http://schemas.microsoft.com/office/drawing/2014/main" id="{78968E75-C75A-426B-8357-0B9461130F1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50" name="Text Box 321">
          <a:extLst>
            <a:ext uri="{FF2B5EF4-FFF2-40B4-BE49-F238E27FC236}">
              <a16:creationId xmlns:a16="http://schemas.microsoft.com/office/drawing/2014/main" id="{8051C5AA-21B3-4767-A97C-04A224237A9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51" name="Text Box 322">
          <a:extLst>
            <a:ext uri="{FF2B5EF4-FFF2-40B4-BE49-F238E27FC236}">
              <a16:creationId xmlns:a16="http://schemas.microsoft.com/office/drawing/2014/main" id="{E1AC5766-AAE7-465A-A416-CCC01AF80E1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52" name="Text Box 323">
          <a:extLst>
            <a:ext uri="{FF2B5EF4-FFF2-40B4-BE49-F238E27FC236}">
              <a16:creationId xmlns:a16="http://schemas.microsoft.com/office/drawing/2014/main" id="{3A859324-3B24-4A49-9AD6-26DDD197685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53" name="Text Box 324">
          <a:extLst>
            <a:ext uri="{FF2B5EF4-FFF2-40B4-BE49-F238E27FC236}">
              <a16:creationId xmlns:a16="http://schemas.microsoft.com/office/drawing/2014/main" id="{49F71E55-57D5-4048-BB0C-666BF287CE5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54" name="Text Box 325">
          <a:extLst>
            <a:ext uri="{FF2B5EF4-FFF2-40B4-BE49-F238E27FC236}">
              <a16:creationId xmlns:a16="http://schemas.microsoft.com/office/drawing/2014/main" id="{8A900FB8-A318-446E-8E52-0D0E44433AB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55" name="Text Box 95">
          <a:extLst>
            <a:ext uri="{FF2B5EF4-FFF2-40B4-BE49-F238E27FC236}">
              <a16:creationId xmlns:a16="http://schemas.microsoft.com/office/drawing/2014/main" id="{4BE6D373-4FA4-444A-B175-ED01C471023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56" name="Text Box 96">
          <a:extLst>
            <a:ext uri="{FF2B5EF4-FFF2-40B4-BE49-F238E27FC236}">
              <a16:creationId xmlns:a16="http://schemas.microsoft.com/office/drawing/2014/main" id="{48FA1CD6-D37A-4D7E-90F9-C13D01C13C9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57" name="Text Box 97">
          <a:extLst>
            <a:ext uri="{FF2B5EF4-FFF2-40B4-BE49-F238E27FC236}">
              <a16:creationId xmlns:a16="http://schemas.microsoft.com/office/drawing/2014/main" id="{45829E16-D8A3-4DF0-A28B-91013193532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58" name="Text Box 218">
          <a:extLst>
            <a:ext uri="{FF2B5EF4-FFF2-40B4-BE49-F238E27FC236}">
              <a16:creationId xmlns:a16="http://schemas.microsoft.com/office/drawing/2014/main" id="{371E22DF-1BB6-4929-9B73-F17F09392B6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59" name="Text Box 219">
          <a:extLst>
            <a:ext uri="{FF2B5EF4-FFF2-40B4-BE49-F238E27FC236}">
              <a16:creationId xmlns:a16="http://schemas.microsoft.com/office/drawing/2014/main" id="{857AAB72-2A28-4A74-A5A0-85EBE6FF3B8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60" name="Text Box 220">
          <a:extLst>
            <a:ext uri="{FF2B5EF4-FFF2-40B4-BE49-F238E27FC236}">
              <a16:creationId xmlns:a16="http://schemas.microsoft.com/office/drawing/2014/main" id="{6156034F-2C0F-41D5-98F9-DFF9B3B5F7B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61" name="Text Box 221">
          <a:extLst>
            <a:ext uri="{FF2B5EF4-FFF2-40B4-BE49-F238E27FC236}">
              <a16:creationId xmlns:a16="http://schemas.microsoft.com/office/drawing/2014/main" id="{8AC85522-9CC8-46B9-9134-BA6C860BF65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62" name="Text Box 222">
          <a:extLst>
            <a:ext uri="{FF2B5EF4-FFF2-40B4-BE49-F238E27FC236}">
              <a16:creationId xmlns:a16="http://schemas.microsoft.com/office/drawing/2014/main" id="{B7C0C98E-7CA3-40CF-AAAC-C59FA8C9ED6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63" name="Text Box 223">
          <a:extLst>
            <a:ext uri="{FF2B5EF4-FFF2-40B4-BE49-F238E27FC236}">
              <a16:creationId xmlns:a16="http://schemas.microsoft.com/office/drawing/2014/main" id="{92633A16-16A4-41DB-9A59-E0847AD23DB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64" name="Text Box 257">
          <a:extLst>
            <a:ext uri="{FF2B5EF4-FFF2-40B4-BE49-F238E27FC236}">
              <a16:creationId xmlns:a16="http://schemas.microsoft.com/office/drawing/2014/main" id="{72E52022-F489-4FB6-808D-4F14FBC4B52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65" name="Text Box 258">
          <a:extLst>
            <a:ext uri="{FF2B5EF4-FFF2-40B4-BE49-F238E27FC236}">
              <a16:creationId xmlns:a16="http://schemas.microsoft.com/office/drawing/2014/main" id="{F47E7453-1B8A-45D1-9B51-A781295F04F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66" name="Text Box 259">
          <a:extLst>
            <a:ext uri="{FF2B5EF4-FFF2-40B4-BE49-F238E27FC236}">
              <a16:creationId xmlns:a16="http://schemas.microsoft.com/office/drawing/2014/main" id="{93BF1A4D-7E25-43F6-84EB-2CBB5A11470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67" name="Text Box 260">
          <a:extLst>
            <a:ext uri="{FF2B5EF4-FFF2-40B4-BE49-F238E27FC236}">
              <a16:creationId xmlns:a16="http://schemas.microsoft.com/office/drawing/2014/main" id="{977B667D-1362-4939-882C-7586A027A03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68" name="Text Box 261">
          <a:extLst>
            <a:ext uri="{FF2B5EF4-FFF2-40B4-BE49-F238E27FC236}">
              <a16:creationId xmlns:a16="http://schemas.microsoft.com/office/drawing/2014/main" id="{73C36A17-E4EF-4070-8F5E-7F0A3EC1E1F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69" name="Text Box 262">
          <a:extLst>
            <a:ext uri="{FF2B5EF4-FFF2-40B4-BE49-F238E27FC236}">
              <a16:creationId xmlns:a16="http://schemas.microsoft.com/office/drawing/2014/main" id="{1F9FA7C9-9729-44C7-97A1-D97682C950E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70" name="Text Box 320">
          <a:extLst>
            <a:ext uri="{FF2B5EF4-FFF2-40B4-BE49-F238E27FC236}">
              <a16:creationId xmlns:a16="http://schemas.microsoft.com/office/drawing/2014/main" id="{40CF4C9E-7325-49CF-ACAE-D4DCF529E80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71" name="Text Box 321">
          <a:extLst>
            <a:ext uri="{FF2B5EF4-FFF2-40B4-BE49-F238E27FC236}">
              <a16:creationId xmlns:a16="http://schemas.microsoft.com/office/drawing/2014/main" id="{56891439-4182-4FE6-A476-6FB7EBD188A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72" name="Text Box 322">
          <a:extLst>
            <a:ext uri="{FF2B5EF4-FFF2-40B4-BE49-F238E27FC236}">
              <a16:creationId xmlns:a16="http://schemas.microsoft.com/office/drawing/2014/main" id="{87AA9DBF-F3D3-4BA9-B3DA-39BAFE2A415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73" name="Text Box 323">
          <a:extLst>
            <a:ext uri="{FF2B5EF4-FFF2-40B4-BE49-F238E27FC236}">
              <a16:creationId xmlns:a16="http://schemas.microsoft.com/office/drawing/2014/main" id="{774D004F-3639-443D-838B-05839AD05F8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74" name="Text Box 324">
          <a:extLst>
            <a:ext uri="{FF2B5EF4-FFF2-40B4-BE49-F238E27FC236}">
              <a16:creationId xmlns:a16="http://schemas.microsoft.com/office/drawing/2014/main" id="{3C85CC1B-9A6F-42E5-947E-C914FEC2C6D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75" name="Text Box 325">
          <a:extLst>
            <a:ext uri="{FF2B5EF4-FFF2-40B4-BE49-F238E27FC236}">
              <a16:creationId xmlns:a16="http://schemas.microsoft.com/office/drawing/2014/main" id="{A22FFDEC-4A9D-464E-BFF8-950B8AC7A5F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76" name="Text Box 95">
          <a:extLst>
            <a:ext uri="{FF2B5EF4-FFF2-40B4-BE49-F238E27FC236}">
              <a16:creationId xmlns:a16="http://schemas.microsoft.com/office/drawing/2014/main" id="{5CB3EDE5-8A16-4DD9-82E8-4C8C9DF60D5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77" name="Text Box 96">
          <a:extLst>
            <a:ext uri="{FF2B5EF4-FFF2-40B4-BE49-F238E27FC236}">
              <a16:creationId xmlns:a16="http://schemas.microsoft.com/office/drawing/2014/main" id="{0C6291B7-170B-4FCE-B9C9-AEECB3C089F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78" name="Text Box 97">
          <a:extLst>
            <a:ext uri="{FF2B5EF4-FFF2-40B4-BE49-F238E27FC236}">
              <a16:creationId xmlns:a16="http://schemas.microsoft.com/office/drawing/2014/main" id="{BA86EAB1-DC5F-4898-AB71-C757258908F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79" name="Text Box 218">
          <a:extLst>
            <a:ext uri="{FF2B5EF4-FFF2-40B4-BE49-F238E27FC236}">
              <a16:creationId xmlns:a16="http://schemas.microsoft.com/office/drawing/2014/main" id="{7B452FA5-4757-4F6B-896B-C6E06107154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80" name="Text Box 219">
          <a:extLst>
            <a:ext uri="{FF2B5EF4-FFF2-40B4-BE49-F238E27FC236}">
              <a16:creationId xmlns:a16="http://schemas.microsoft.com/office/drawing/2014/main" id="{FD207F20-94E1-4470-8C12-5288D87C3CA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81" name="Text Box 220">
          <a:extLst>
            <a:ext uri="{FF2B5EF4-FFF2-40B4-BE49-F238E27FC236}">
              <a16:creationId xmlns:a16="http://schemas.microsoft.com/office/drawing/2014/main" id="{32F23D3B-5AAD-4011-971D-3D593AD7F1A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82" name="Text Box 221">
          <a:extLst>
            <a:ext uri="{FF2B5EF4-FFF2-40B4-BE49-F238E27FC236}">
              <a16:creationId xmlns:a16="http://schemas.microsoft.com/office/drawing/2014/main" id="{65EE2A78-6009-463C-A66A-61EA0E3BC1D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83" name="Text Box 222">
          <a:extLst>
            <a:ext uri="{FF2B5EF4-FFF2-40B4-BE49-F238E27FC236}">
              <a16:creationId xmlns:a16="http://schemas.microsoft.com/office/drawing/2014/main" id="{8F52D861-1958-4173-BAED-5F1FC09320A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84" name="Text Box 223">
          <a:extLst>
            <a:ext uri="{FF2B5EF4-FFF2-40B4-BE49-F238E27FC236}">
              <a16:creationId xmlns:a16="http://schemas.microsoft.com/office/drawing/2014/main" id="{5E1259F2-DD30-4097-878A-05FAE906C81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85" name="Text Box 95">
          <a:extLst>
            <a:ext uri="{FF2B5EF4-FFF2-40B4-BE49-F238E27FC236}">
              <a16:creationId xmlns:a16="http://schemas.microsoft.com/office/drawing/2014/main" id="{67FF5A2F-136C-4C24-8432-E4B61E665FD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86" name="Text Box 96">
          <a:extLst>
            <a:ext uri="{FF2B5EF4-FFF2-40B4-BE49-F238E27FC236}">
              <a16:creationId xmlns:a16="http://schemas.microsoft.com/office/drawing/2014/main" id="{CE773740-0905-41A1-A378-65F27C60C76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87" name="Text Box 97">
          <a:extLst>
            <a:ext uri="{FF2B5EF4-FFF2-40B4-BE49-F238E27FC236}">
              <a16:creationId xmlns:a16="http://schemas.microsoft.com/office/drawing/2014/main" id="{E72C41CE-BBAD-452F-B5FD-80C69CB4380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88" name="Text Box 218">
          <a:extLst>
            <a:ext uri="{FF2B5EF4-FFF2-40B4-BE49-F238E27FC236}">
              <a16:creationId xmlns:a16="http://schemas.microsoft.com/office/drawing/2014/main" id="{C4AFAABD-FCAF-4FCF-9A42-002D140E9B2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89" name="Text Box 219">
          <a:extLst>
            <a:ext uri="{FF2B5EF4-FFF2-40B4-BE49-F238E27FC236}">
              <a16:creationId xmlns:a16="http://schemas.microsoft.com/office/drawing/2014/main" id="{E899FD15-3B24-4229-A702-C9FCF906F18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90" name="Text Box 220">
          <a:extLst>
            <a:ext uri="{FF2B5EF4-FFF2-40B4-BE49-F238E27FC236}">
              <a16:creationId xmlns:a16="http://schemas.microsoft.com/office/drawing/2014/main" id="{2963A3BD-85F9-4ACA-B326-7A5244093C8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91" name="Text Box 221">
          <a:extLst>
            <a:ext uri="{FF2B5EF4-FFF2-40B4-BE49-F238E27FC236}">
              <a16:creationId xmlns:a16="http://schemas.microsoft.com/office/drawing/2014/main" id="{FE32966E-7E9F-406F-888C-AE57FB4B572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92" name="Text Box 222">
          <a:extLst>
            <a:ext uri="{FF2B5EF4-FFF2-40B4-BE49-F238E27FC236}">
              <a16:creationId xmlns:a16="http://schemas.microsoft.com/office/drawing/2014/main" id="{2DA8B015-0192-4D51-BDCE-E4C2C69413B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93" name="Text Box 223">
          <a:extLst>
            <a:ext uri="{FF2B5EF4-FFF2-40B4-BE49-F238E27FC236}">
              <a16:creationId xmlns:a16="http://schemas.microsoft.com/office/drawing/2014/main" id="{8F5EFE75-D9AB-4388-8157-B5401663AE3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94" name="Text Box 95">
          <a:extLst>
            <a:ext uri="{FF2B5EF4-FFF2-40B4-BE49-F238E27FC236}">
              <a16:creationId xmlns:a16="http://schemas.microsoft.com/office/drawing/2014/main" id="{7C1010A1-46D2-4DF9-96A4-FF33900CC9E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95" name="Text Box 96">
          <a:extLst>
            <a:ext uri="{FF2B5EF4-FFF2-40B4-BE49-F238E27FC236}">
              <a16:creationId xmlns:a16="http://schemas.microsoft.com/office/drawing/2014/main" id="{916DE18D-DB99-4578-BC77-43F73011999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96" name="Text Box 97">
          <a:extLst>
            <a:ext uri="{FF2B5EF4-FFF2-40B4-BE49-F238E27FC236}">
              <a16:creationId xmlns:a16="http://schemas.microsoft.com/office/drawing/2014/main" id="{C88EDE10-5646-461B-AB22-EBEF4E85DBD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97" name="Text Box 218">
          <a:extLst>
            <a:ext uri="{FF2B5EF4-FFF2-40B4-BE49-F238E27FC236}">
              <a16:creationId xmlns:a16="http://schemas.microsoft.com/office/drawing/2014/main" id="{07A087AC-E053-4569-B8E3-13FF31A4538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98" name="Text Box 219">
          <a:extLst>
            <a:ext uri="{FF2B5EF4-FFF2-40B4-BE49-F238E27FC236}">
              <a16:creationId xmlns:a16="http://schemas.microsoft.com/office/drawing/2014/main" id="{868F0F2E-7548-45FC-859B-49BA38CFADB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199" name="Text Box 220">
          <a:extLst>
            <a:ext uri="{FF2B5EF4-FFF2-40B4-BE49-F238E27FC236}">
              <a16:creationId xmlns:a16="http://schemas.microsoft.com/office/drawing/2014/main" id="{C6D30560-00DD-4167-BAE2-A54C5DA65AB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00" name="Text Box 221">
          <a:extLst>
            <a:ext uri="{FF2B5EF4-FFF2-40B4-BE49-F238E27FC236}">
              <a16:creationId xmlns:a16="http://schemas.microsoft.com/office/drawing/2014/main" id="{A8FA366C-D9F7-4CCB-A098-80B11BA9927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01" name="Text Box 222">
          <a:extLst>
            <a:ext uri="{FF2B5EF4-FFF2-40B4-BE49-F238E27FC236}">
              <a16:creationId xmlns:a16="http://schemas.microsoft.com/office/drawing/2014/main" id="{EFE90C3A-44DF-43A5-83D0-A13C969535A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02" name="Text Box 223">
          <a:extLst>
            <a:ext uri="{FF2B5EF4-FFF2-40B4-BE49-F238E27FC236}">
              <a16:creationId xmlns:a16="http://schemas.microsoft.com/office/drawing/2014/main" id="{39C9D8E4-F423-48E0-826E-4645FBEBB2C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03" name="Text Box 95">
          <a:extLst>
            <a:ext uri="{FF2B5EF4-FFF2-40B4-BE49-F238E27FC236}">
              <a16:creationId xmlns:a16="http://schemas.microsoft.com/office/drawing/2014/main" id="{6171F6DF-CC97-480E-9195-C1702B94492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04" name="Text Box 96">
          <a:extLst>
            <a:ext uri="{FF2B5EF4-FFF2-40B4-BE49-F238E27FC236}">
              <a16:creationId xmlns:a16="http://schemas.microsoft.com/office/drawing/2014/main" id="{D54EBF51-4349-4485-976E-8F84942988C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05" name="Text Box 97">
          <a:extLst>
            <a:ext uri="{FF2B5EF4-FFF2-40B4-BE49-F238E27FC236}">
              <a16:creationId xmlns:a16="http://schemas.microsoft.com/office/drawing/2014/main" id="{40F68F07-D106-4976-A216-0A70BC9617C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06" name="Text Box 218">
          <a:extLst>
            <a:ext uri="{FF2B5EF4-FFF2-40B4-BE49-F238E27FC236}">
              <a16:creationId xmlns:a16="http://schemas.microsoft.com/office/drawing/2014/main" id="{32A73FD2-D9DA-44AE-99F7-66B9C04A939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07" name="Text Box 219">
          <a:extLst>
            <a:ext uri="{FF2B5EF4-FFF2-40B4-BE49-F238E27FC236}">
              <a16:creationId xmlns:a16="http://schemas.microsoft.com/office/drawing/2014/main" id="{BCC97B55-E3CF-41E7-952D-9B9A9C5805A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08" name="Text Box 220">
          <a:extLst>
            <a:ext uri="{FF2B5EF4-FFF2-40B4-BE49-F238E27FC236}">
              <a16:creationId xmlns:a16="http://schemas.microsoft.com/office/drawing/2014/main" id="{BE7C9D9A-6A5C-45E7-9ECA-8A11AAE9B02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09" name="Text Box 221">
          <a:extLst>
            <a:ext uri="{FF2B5EF4-FFF2-40B4-BE49-F238E27FC236}">
              <a16:creationId xmlns:a16="http://schemas.microsoft.com/office/drawing/2014/main" id="{498D8647-E795-4591-A5AE-1F2BBEE7CD6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10" name="Text Box 222">
          <a:extLst>
            <a:ext uri="{FF2B5EF4-FFF2-40B4-BE49-F238E27FC236}">
              <a16:creationId xmlns:a16="http://schemas.microsoft.com/office/drawing/2014/main" id="{D5807BD8-F74F-46CA-A7E2-CE65C0286FD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11" name="Text Box 223">
          <a:extLst>
            <a:ext uri="{FF2B5EF4-FFF2-40B4-BE49-F238E27FC236}">
              <a16:creationId xmlns:a16="http://schemas.microsoft.com/office/drawing/2014/main" id="{380FB27D-D303-48F6-B371-3940E25FF90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12" name="Text Box 95">
          <a:extLst>
            <a:ext uri="{FF2B5EF4-FFF2-40B4-BE49-F238E27FC236}">
              <a16:creationId xmlns:a16="http://schemas.microsoft.com/office/drawing/2014/main" id="{D66B842A-E505-4273-ACC6-C038784605E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13" name="Text Box 96">
          <a:extLst>
            <a:ext uri="{FF2B5EF4-FFF2-40B4-BE49-F238E27FC236}">
              <a16:creationId xmlns:a16="http://schemas.microsoft.com/office/drawing/2014/main" id="{F2A57BE2-C993-459B-92DE-CD6C756682F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14" name="Text Box 97">
          <a:extLst>
            <a:ext uri="{FF2B5EF4-FFF2-40B4-BE49-F238E27FC236}">
              <a16:creationId xmlns:a16="http://schemas.microsoft.com/office/drawing/2014/main" id="{0D0871B9-32F5-41D0-A8AF-F52B88B6082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15" name="Text Box 218">
          <a:extLst>
            <a:ext uri="{FF2B5EF4-FFF2-40B4-BE49-F238E27FC236}">
              <a16:creationId xmlns:a16="http://schemas.microsoft.com/office/drawing/2014/main" id="{7B6DF3AF-886A-4E8E-9CA4-194427EE729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16" name="Text Box 219">
          <a:extLst>
            <a:ext uri="{FF2B5EF4-FFF2-40B4-BE49-F238E27FC236}">
              <a16:creationId xmlns:a16="http://schemas.microsoft.com/office/drawing/2014/main" id="{8E130CF0-D20C-4FF3-8FF1-BC8000A8610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17" name="Text Box 220">
          <a:extLst>
            <a:ext uri="{FF2B5EF4-FFF2-40B4-BE49-F238E27FC236}">
              <a16:creationId xmlns:a16="http://schemas.microsoft.com/office/drawing/2014/main" id="{87AC744F-3104-489B-919F-536A3743A49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18" name="Text Box 221">
          <a:extLst>
            <a:ext uri="{FF2B5EF4-FFF2-40B4-BE49-F238E27FC236}">
              <a16:creationId xmlns:a16="http://schemas.microsoft.com/office/drawing/2014/main" id="{68B573A1-CD04-4678-9A39-C13F0AF63D3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19" name="Text Box 222">
          <a:extLst>
            <a:ext uri="{FF2B5EF4-FFF2-40B4-BE49-F238E27FC236}">
              <a16:creationId xmlns:a16="http://schemas.microsoft.com/office/drawing/2014/main" id="{411286B5-1E3C-4F5E-B29A-6B359ABC554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20" name="Text Box 223">
          <a:extLst>
            <a:ext uri="{FF2B5EF4-FFF2-40B4-BE49-F238E27FC236}">
              <a16:creationId xmlns:a16="http://schemas.microsoft.com/office/drawing/2014/main" id="{85CA0349-FA06-4DA5-86FC-EC980A748AB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21" name="Text Box 95">
          <a:extLst>
            <a:ext uri="{FF2B5EF4-FFF2-40B4-BE49-F238E27FC236}">
              <a16:creationId xmlns:a16="http://schemas.microsoft.com/office/drawing/2014/main" id="{D8D0F122-56B5-4FE7-8D4C-F5FF8B164E7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22" name="Text Box 96">
          <a:extLst>
            <a:ext uri="{FF2B5EF4-FFF2-40B4-BE49-F238E27FC236}">
              <a16:creationId xmlns:a16="http://schemas.microsoft.com/office/drawing/2014/main" id="{2D159D93-6B20-4A54-9DF3-121CDA069A6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23" name="Text Box 97">
          <a:extLst>
            <a:ext uri="{FF2B5EF4-FFF2-40B4-BE49-F238E27FC236}">
              <a16:creationId xmlns:a16="http://schemas.microsoft.com/office/drawing/2014/main" id="{BFF1DF3B-CBA2-4AE0-A6CB-8E139B1EDCA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24" name="Text Box 218">
          <a:extLst>
            <a:ext uri="{FF2B5EF4-FFF2-40B4-BE49-F238E27FC236}">
              <a16:creationId xmlns:a16="http://schemas.microsoft.com/office/drawing/2014/main" id="{2FAD5CC1-1675-453D-B442-21D9CF9A538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25" name="Text Box 219">
          <a:extLst>
            <a:ext uri="{FF2B5EF4-FFF2-40B4-BE49-F238E27FC236}">
              <a16:creationId xmlns:a16="http://schemas.microsoft.com/office/drawing/2014/main" id="{4682C1E1-D977-48AD-9F15-1806742E99B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26" name="Text Box 220">
          <a:extLst>
            <a:ext uri="{FF2B5EF4-FFF2-40B4-BE49-F238E27FC236}">
              <a16:creationId xmlns:a16="http://schemas.microsoft.com/office/drawing/2014/main" id="{609F4F26-021F-4975-960D-34AFD296287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27" name="Text Box 221">
          <a:extLst>
            <a:ext uri="{FF2B5EF4-FFF2-40B4-BE49-F238E27FC236}">
              <a16:creationId xmlns:a16="http://schemas.microsoft.com/office/drawing/2014/main" id="{7BAD3196-1838-4B44-8C64-E63385A6C57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28" name="Text Box 222">
          <a:extLst>
            <a:ext uri="{FF2B5EF4-FFF2-40B4-BE49-F238E27FC236}">
              <a16:creationId xmlns:a16="http://schemas.microsoft.com/office/drawing/2014/main" id="{7B9A6248-F88C-4E5D-A4D5-F1F04FF4433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29" name="Text Box 223">
          <a:extLst>
            <a:ext uri="{FF2B5EF4-FFF2-40B4-BE49-F238E27FC236}">
              <a16:creationId xmlns:a16="http://schemas.microsoft.com/office/drawing/2014/main" id="{6ED89FD3-A78D-4496-B760-02215DD0397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30" name="Text Box 95">
          <a:extLst>
            <a:ext uri="{FF2B5EF4-FFF2-40B4-BE49-F238E27FC236}">
              <a16:creationId xmlns:a16="http://schemas.microsoft.com/office/drawing/2014/main" id="{DB96D039-D089-4A25-A803-79FD7F6CDEF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31" name="Text Box 96">
          <a:extLst>
            <a:ext uri="{FF2B5EF4-FFF2-40B4-BE49-F238E27FC236}">
              <a16:creationId xmlns:a16="http://schemas.microsoft.com/office/drawing/2014/main" id="{029D1AD7-9570-48E6-A178-3664EBD3EFB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32" name="Text Box 97">
          <a:extLst>
            <a:ext uri="{FF2B5EF4-FFF2-40B4-BE49-F238E27FC236}">
              <a16:creationId xmlns:a16="http://schemas.microsoft.com/office/drawing/2014/main" id="{7D98AD05-7F81-43B6-85FB-9B519FC9EA0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33" name="Text Box 218">
          <a:extLst>
            <a:ext uri="{FF2B5EF4-FFF2-40B4-BE49-F238E27FC236}">
              <a16:creationId xmlns:a16="http://schemas.microsoft.com/office/drawing/2014/main" id="{6986063F-1EFD-49EE-84B8-F1580AA6C4A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34" name="Text Box 219">
          <a:extLst>
            <a:ext uri="{FF2B5EF4-FFF2-40B4-BE49-F238E27FC236}">
              <a16:creationId xmlns:a16="http://schemas.microsoft.com/office/drawing/2014/main" id="{F8360086-B040-400F-8A79-47760ECA702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35" name="Text Box 220">
          <a:extLst>
            <a:ext uri="{FF2B5EF4-FFF2-40B4-BE49-F238E27FC236}">
              <a16:creationId xmlns:a16="http://schemas.microsoft.com/office/drawing/2014/main" id="{5886E8C8-D9AD-4833-9C24-89DC9DB9F42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36" name="Text Box 221">
          <a:extLst>
            <a:ext uri="{FF2B5EF4-FFF2-40B4-BE49-F238E27FC236}">
              <a16:creationId xmlns:a16="http://schemas.microsoft.com/office/drawing/2014/main" id="{0AD7F08F-AF9D-4D68-982F-DA9D2455D89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37" name="Text Box 222">
          <a:extLst>
            <a:ext uri="{FF2B5EF4-FFF2-40B4-BE49-F238E27FC236}">
              <a16:creationId xmlns:a16="http://schemas.microsoft.com/office/drawing/2014/main" id="{4A0E17D4-95BA-47A8-9FD4-109FD3F85AC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38" name="Text Box 223">
          <a:extLst>
            <a:ext uri="{FF2B5EF4-FFF2-40B4-BE49-F238E27FC236}">
              <a16:creationId xmlns:a16="http://schemas.microsoft.com/office/drawing/2014/main" id="{10B0FA30-047B-4B9F-B8CC-F7768D76867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39" name="Text Box 95">
          <a:extLst>
            <a:ext uri="{FF2B5EF4-FFF2-40B4-BE49-F238E27FC236}">
              <a16:creationId xmlns:a16="http://schemas.microsoft.com/office/drawing/2014/main" id="{36602F60-9804-469F-BD5B-9DA6E083BED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40" name="Text Box 96">
          <a:extLst>
            <a:ext uri="{FF2B5EF4-FFF2-40B4-BE49-F238E27FC236}">
              <a16:creationId xmlns:a16="http://schemas.microsoft.com/office/drawing/2014/main" id="{60315C01-14C3-49B7-AFAB-CC0A1FCD436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41" name="Text Box 97">
          <a:extLst>
            <a:ext uri="{FF2B5EF4-FFF2-40B4-BE49-F238E27FC236}">
              <a16:creationId xmlns:a16="http://schemas.microsoft.com/office/drawing/2014/main" id="{F1B286C6-4A1D-4DEB-9977-0A34433E6E4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42" name="Text Box 218">
          <a:extLst>
            <a:ext uri="{FF2B5EF4-FFF2-40B4-BE49-F238E27FC236}">
              <a16:creationId xmlns:a16="http://schemas.microsoft.com/office/drawing/2014/main" id="{33CFB915-F95F-4A45-8061-21096DFB499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43" name="Text Box 219">
          <a:extLst>
            <a:ext uri="{FF2B5EF4-FFF2-40B4-BE49-F238E27FC236}">
              <a16:creationId xmlns:a16="http://schemas.microsoft.com/office/drawing/2014/main" id="{47EF9983-9F8E-4A35-9C59-A029ABB5B32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44" name="Text Box 220">
          <a:extLst>
            <a:ext uri="{FF2B5EF4-FFF2-40B4-BE49-F238E27FC236}">
              <a16:creationId xmlns:a16="http://schemas.microsoft.com/office/drawing/2014/main" id="{442C75D9-EDE2-42F4-9850-F1BF7C93CE1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45" name="Text Box 221">
          <a:extLst>
            <a:ext uri="{FF2B5EF4-FFF2-40B4-BE49-F238E27FC236}">
              <a16:creationId xmlns:a16="http://schemas.microsoft.com/office/drawing/2014/main" id="{45AD7FEE-487B-42D7-BBCA-FDB9356B649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46" name="Text Box 222">
          <a:extLst>
            <a:ext uri="{FF2B5EF4-FFF2-40B4-BE49-F238E27FC236}">
              <a16:creationId xmlns:a16="http://schemas.microsoft.com/office/drawing/2014/main" id="{8856E3E4-DEB8-4A84-BC84-8E33D88DD4E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47" name="Text Box 223">
          <a:extLst>
            <a:ext uri="{FF2B5EF4-FFF2-40B4-BE49-F238E27FC236}">
              <a16:creationId xmlns:a16="http://schemas.microsoft.com/office/drawing/2014/main" id="{26E32481-CDDF-4492-8EB6-57D52C83399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48" name="Text Box 95">
          <a:extLst>
            <a:ext uri="{FF2B5EF4-FFF2-40B4-BE49-F238E27FC236}">
              <a16:creationId xmlns:a16="http://schemas.microsoft.com/office/drawing/2014/main" id="{CFF69AAC-5F19-4C66-A921-CAA79688232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49" name="Text Box 96">
          <a:extLst>
            <a:ext uri="{FF2B5EF4-FFF2-40B4-BE49-F238E27FC236}">
              <a16:creationId xmlns:a16="http://schemas.microsoft.com/office/drawing/2014/main" id="{4CDA55CB-0F61-404B-A489-FC3D29F045A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50" name="Text Box 97">
          <a:extLst>
            <a:ext uri="{FF2B5EF4-FFF2-40B4-BE49-F238E27FC236}">
              <a16:creationId xmlns:a16="http://schemas.microsoft.com/office/drawing/2014/main" id="{F75AC2BD-F98E-4ADE-863E-E233D7931A6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51" name="Text Box 218">
          <a:extLst>
            <a:ext uri="{FF2B5EF4-FFF2-40B4-BE49-F238E27FC236}">
              <a16:creationId xmlns:a16="http://schemas.microsoft.com/office/drawing/2014/main" id="{0D942963-07F5-4F2B-9031-65188B39B8E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52" name="Text Box 219">
          <a:extLst>
            <a:ext uri="{FF2B5EF4-FFF2-40B4-BE49-F238E27FC236}">
              <a16:creationId xmlns:a16="http://schemas.microsoft.com/office/drawing/2014/main" id="{0A3038AF-DC25-4BEF-8E01-8DC6F9D9225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53" name="Text Box 220">
          <a:extLst>
            <a:ext uri="{FF2B5EF4-FFF2-40B4-BE49-F238E27FC236}">
              <a16:creationId xmlns:a16="http://schemas.microsoft.com/office/drawing/2014/main" id="{BB161212-91F8-4BC4-86D0-B2B266F564F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54" name="Text Box 221">
          <a:extLst>
            <a:ext uri="{FF2B5EF4-FFF2-40B4-BE49-F238E27FC236}">
              <a16:creationId xmlns:a16="http://schemas.microsoft.com/office/drawing/2014/main" id="{2E43017B-7E04-4513-B4F9-71A87C11435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55" name="Text Box 222">
          <a:extLst>
            <a:ext uri="{FF2B5EF4-FFF2-40B4-BE49-F238E27FC236}">
              <a16:creationId xmlns:a16="http://schemas.microsoft.com/office/drawing/2014/main" id="{D93214D1-DC8E-442C-8E56-D83AD9BD328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56" name="Text Box 223">
          <a:extLst>
            <a:ext uri="{FF2B5EF4-FFF2-40B4-BE49-F238E27FC236}">
              <a16:creationId xmlns:a16="http://schemas.microsoft.com/office/drawing/2014/main" id="{E10E2A20-DB3E-47B4-9724-F4C54D9BBEE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57" name="Text Box 95">
          <a:extLst>
            <a:ext uri="{FF2B5EF4-FFF2-40B4-BE49-F238E27FC236}">
              <a16:creationId xmlns:a16="http://schemas.microsoft.com/office/drawing/2014/main" id="{782D85C3-05E9-490C-B6BB-826C9BE71E7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58" name="Text Box 96">
          <a:extLst>
            <a:ext uri="{FF2B5EF4-FFF2-40B4-BE49-F238E27FC236}">
              <a16:creationId xmlns:a16="http://schemas.microsoft.com/office/drawing/2014/main" id="{F7DB5646-3255-44A8-8091-BC3358B6A73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59" name="Text Box 97">
          <a:extLst>
            <a:ext uri="{FF2B5EF4-FFF2-40B4-BE49-F238E27FC236}">
              <a16:creationId xmlns:a16="http://schemas.microsoft.com/office/drawing/2014/main" id="{F273556D-B201-45A0-8E47-C16A931B3F6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60" name="Text Box 218">
          <a:extLst>
            <a:ext uri="{FF2B5EF4-FFF2-40B4-BE49-F238E27FC236}">
              <a16:creationId xmlns:a16="http://schemas.microsoft.com/office/drawing/2014/main" id="{58065DE8-A481-4322-A486-1F77098D05B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61" name="Text Box 219">
          <a:extLst>
            <a:ext uri="{FF2B5EF4-FFF2-40B4-BE49-F238E27FC236}">
              <a16:creationId xmlns:a16="http://schemas.microsoft.com/office/drawing/2014/main" id="{C3A478E9-FD50-4411-93B6-0BD51CED143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62" name="Text Box 220">
          <a:extLst>
            <a:ext uri="{FF2B5EF4-FFF2-40B4-BE49-F238E27FC236}">
              <a16:creationId xmlns:a16="http://schemas.microsoft.com/office/drawing/2014/main" id="{A6837ED9-D07F-437E-84EE-7AB0C1677D6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63" name="Text Box 221">
          <a:extLst>
            <a:ext uri="{FF2B5EF4-FFF2-40B4-BE49-F238E27FC236}">
              <a16:creationId xmlns:a16="http://schemas.microsoft.com/office/drawing/2014/main" id="{7315D84B-14C5-4749-A67C-A3ACC7C5C0B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64" name="Text Box 222">
          <a:extLst>
            <a:ext uri="{FF2B5EF4-FFF2-40B4-BE49-F238E27FC236}">
              <a16:creationId xmlns:a16="http://schemas.microsoft.com/office/drawing/2014/main" id="{384A7DB7-31A7-470E-AA43-AB85BE4961B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65" name="Text Box 223">
          <a:extLst>
            <a:ext uri="{FF2B5EF4-FFF2-40B4-BE49-F238E27FC236}">
              <a16:creationId xmlns:a16="http://schemas.microsoft.com/office/drawing/2014/main" id="{0611FF83-A583-49CB-A38D-FD1A8DC6473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66" name="Text Box 95">
          <a:extLst>
            <a:ext uri="{FF2B5EF4-FFF2-40B4-BE49-F238E27FC236}">
              <a16:creationId xmlns:a16="http://schemas.microsoft.com/office/drawing/2014/main" id="{C7D49526-5E1B-4018-B0C3-FEC2457DFF9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67" name="Text Box 96">
          <a:extLst>
            <a:ext uri="{FF2B5EF4-FFF2-40B4-BE49-F238E27FC236}">
              <a16:creationId xmlns:a16="http://schemas.microsoft.com/office/drawing/2014/main" id="{D78A469E-97A9-4413-BDFA-AC9E51745A3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68" name="Text Box 97">
          <a:extLst>
            <a:ext uri="{FF2B5EF4-FFF2-40B4-BE49-F238E27FC236}">
              <a16:creationId xmlns:a16="http://schemas.microsoft.com/office/drawing/2014/main" id="{8E74066F-D13E-48D7-9CD8-B808520B48B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69" name="Text Box 218">
          <a:extLst>
            <a:ext uri="{FF2B5EF4-FFF2-40B4-BE49-F238E27FC236}">
              <a16:creationId xmlns:a16="http://schemas.microsoft.com/office/drawing/2014/main" id="{B135C3FD-69C0-4D45-9FE4-D23456F2075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70" name="Text Box 219">
          <a:extLst>
            <a:ext uri="{FF2B5EF4-FFF2-40B4-BE49-F238E27FC236}">
              <a16:creationId xmlns:a16="http://schemas.microsoft.com/office/drawing/2014/main" id="{9EFFB167-E3F5-451A-A37A-6121561CBB6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71" name="Text Box 220">
          <a:extLst>
            <a:ext uri="{FF2B5EF4-FFF2-40B4-BE49-F238E27FC236}">
              <a16:creationId xmlns:a16="http://schemas.microsoft.com/office/drawing/2014/main" id="{81AF2D98-CDD4-4561-9A9A-D3BB39B737B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72" name="Text Box 221">
          <a:extLst>
            <a:ext uri="{FF2B5EF4-FFF2-40B4-BE49-F238E27FC236}">
              <a16:creationId xmlns:a16="http://schemas.microsoft.com/office/drawing/2014/main" id="{BAA94D04-6F88-4A7A-95D4-9C5C01FBE33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73" name="Text Box 222">
          <a:extLst>
            <a:ext uri="{FF2B5EF4-FFF2-40B4-BE49-F238E27FC236}">
              <a16:creationId xmlns:a16="http://schemas.microsoft.com/office/drawing/2014/main" id="{BB966516-0847-4C38-9AC1-C86EAD9028E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74" name="Text Box 223">
          <a:extLst>
            <a:ext uri="{FF2B5EF4-FFF2-40B4-BE49-F238E27FC236}">
              <a16:creationId xmlns:a16="http://schemas.microsoft.com/office/drawing/2014/main" id="{1EC4CADD-1867-4421-8824-7C9C9EE6797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75" name="Text Box 95">
          <a:extLst>
            <a:ext uri="{FF2B5EF4-FFF2-40B4-BE49-F238E27FC236}">
              <a16:creationId xmlns:a16="http://schemas.microsoft.com/office/drawing/2014/main" id="{9F12CBC4-7C3C-4244-AEB6-C721C0D0E68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76" name="Text Box 96">
          <a:extLst>
            <a:ext uri="{FF2B5EF4-FFF2-40B4-BE49-F238E27FC236}">
              <a16:creationId xmlns:a16="http://schemas.microsoft.com/office/drawing/2014/main" id="{DC0319AA-5D93-4D78-8DEC-9FB9DF7A0FB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77" name="Text Box 97">
          <a:extLst>
            <a:ext uri="{FF2B5EF4-FFF2-40B4-BE49-F238E27FC236}">
              <a16:creationId xmlns:a16="http://schemas.microsoft.com/office/drawing/2014/main" id="{4EE09BBA-1DC6-4F37-A102-1CBDD7C4630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78" name="Text Box 218">
          <a:extLst>
            <a:ext uri="{FF2B5EF4-FFF2-40B4-BE49-F238E27FC236}">
              <a16:creationId xmlns:a16="http://schemas.microsoft.com/office/drawing/2014/main" id="{18B6440A-D39F-4080-86BD-8058072625B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79" name="Text Box 219">
          <a:extLst>
            <a:ext uri="{FF2B5EF4-FFF2-40B4-BE49-F238E27FC236}">
              <a16:creationId xmlns:a16="http://schemas.microsoft.com/office/drawing/2014/main" id="{69BEB8A4-049F-4179-8496-0981580A4D8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80" name="Text Box 220">
          <a:extLst>
            <a:ext uri="{FF2B5EF4-FFF2-40B4-BE49-F238E27FC236}">
              <a16:creationId xmlns:a16="http://schemas.microsoft.com/office/drawing/2014/main" id="{1305DF8C-AEC1-4063-8093-8AE8FB57A5E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81" name="Text Box 221">
          <a:extLst>
            <a:ext uri="{FF2B5EF4-FFF2-40B4-BE49-F238E27FC236}">
              <a16:creationId xmlns:a16="http://schemas.microsoft.com/office/drawing/2014/main" id="{F13F08EA-BC8F-4999-82C7-8FE96205DB4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82" name="Text Box 222">
          <a:extLst>
            <a:ext uri="{FF2B5EF4-FFF2-40B4-BE49-F238E27FC236}">
              <a16:creationId xmlns:a16="http://schemas.microsoft.com/office/drawing/2014/main" id="{4890B9BE-0879-4FD3-964B-3B2C83E2E87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83" name="Text Box 223">
          <a:extLst>
            <a:ext uri="{FF2B5EF4-FFF2-40B4-BE49-F238E27FC236}">
              <a16:creationId xmlns:a16="http://schemas.microsoft.com/office/drawing/2014/main" id="{3437AE7E-4813-4543-A96D-09AA1391664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84" name="Text Box 95">
          <a:extLst>
            <a:ext uri="{FF2B5EF4-FFF2-40B4-BE49-F238E27FC236}">
              <a16:creationId xmlns:a16="http://schemas.microsoft.com/office/drawing/2014/main" id="{17CB7678-6996-4276-9F94-6E2F423AD4C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85" name="Text Box 96">
          <a:extLst>
            <a:ext uri="{FF2B5EF4-FFF2-40B4-BE49-F238E27FC236}">
              <a16:creationId xmlns:a16="http://schemas.microsoft.com/office/drawing/2014/main" id="{226DB91B-6C82-4FA8-BFF0-908665F6793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86" name="Text Box 97">
          <a:extLst>
            <a:ext uri="{FF2B5EF4-FFF2-40B4-BE49-F238E27FC236}">
              <a16:creationId xmlns:a16="http://schemas.microsoft.com/office/drawing/2014/main" id="{8C19E1C0-896D-4832-AB77-4ADC3F7EEF9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87" name="Text Box 218">
          <a:extLst>
            <a:ext uri="{FF2B5EF4-FFF2-40B4-BE49-F238E27FC236}">
              <a16:creationId xmlns:a16="http://schemas.microsoft.com/office/drawing/2014/main" id="{C015403C-6575-4DBC-81DC-DF40DD7FC3A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88" name="Text Box 219">
          <a:extLst>
            <a:ext uri="{FF2B5EF4-FFF2-40B4-BE49-F238E27FC236}">
              <a16:creationId xmlns:a16="http://schemas.microsoft.com/office/drawing/2014/main" id="{3B3B457D-C2C0-4DBE-A47D-226EF53EF9E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89" name="Text Box 220">
          <a:extLst>
            <a:ext uri="{FF2B5EF4-FFF2-40B4-BE49-F238E27FC236}">
              <a16:creationId xmlns:a16="http://schemas.microsoft.com/office/drawing/2014/main" id="{FC28E120-B215-4D85-9876-A301DD27E33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90" name="Text Box 221">
          <a:extLst>
            <a:ext uri="{FF2B5EF4-FFF2-40B4-BE49-F238E27FC236}">
              <a16:creationId xmlns:a16="http://schemas.microsoft.com/office/drawing/2014/main" id="{CF9FE017-3A3E-40F2-B036-04EF5D637BA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91" name="Text Box 222">
          <a:extLst>
            <a:ext uri="{FF2B5EF4-FFF2-40B4-BE49-F238E27FC236}">
              <a16:creationId xmlns:a16="http://schemas.microsoft.com/office/drawing/2014/main" id="{E25709F4-9346-4C56-8036-5242ABC91DF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92" name="Text Box 223">
          <a:extLst>
            <a:ext uri="{FF2B5EF4-FFF2-40B4-BE49-F238E27FC236}">
              <a16:creationId xmlns:a16="http://schemas.microsoft.com/office/drawing/2014/main" id="{BEE6389C-D1A4-4A9A-88BF-E3E1CE95A37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93" name="Text Box 95">
          <a:extLst>
            <a:ext uri="{FF2B5EF4-FFF2-40B4-BE49-F238E27FC236}">
              <a16:creationId xmlns:a16="http://schemas.microsoft.com/office/drawing/2014/main" id="{D185C6B1-999D-46B1-A669-4EAFD3963AD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94" name="Text Box 96">
          <a:extLst>
            <a:ext uri="{FF2B5EF4-FFF2-40B4-BE49-F238E27FC236}">
              <a16:creationId xmlns:a16="http://schemas.microsoft.com/office/drawing/2014/main" id="{BCEB3827-C0F8-4425-92F5-B6918110A40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95" name="Text Box 97">
          <a:extLst>
            <a:ext uri="{FF2B5EF4-FFF2-40B4-BE49-F238E27FC236}">
              <a16:creationId xmlns:a16="http://schemas.microsoft.com/office/drawing/2014/main" id="{141E676B-30EC-4ABD-8FFC-FCB6C17A038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96" name="Text Box 218">
          <a:extLst>
            <a:ext uri="{FF2B5EF4-FFF2-40B4-BE49-F238E27FC236}">
              <a16:creationId xmlns:a16="http://schemas.microsoft.com/office/drawing/2014/main" id="{13D1275A-479B-4DC1-9DC7-AE986122A93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97" name="Text Box 219">
          <a:extLst>
            <a:ext uri="{FF2B5EF4-FFF2-40B4-BE49-F238E27FC236}">
              <a16:creationId xmlns:a16="http://schemas.microsoft.com/office/drawing/2014/main" id="{544E4EA7-868C-4ACF-89B3-5F26772D1D3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98" name="Text Box 220">
          <a:extLst>
            <a:ext uri="{FF2B5EF4-FFF2-40B4-BE49-F238E27FC236}">
              <a16:creationId xmlns:a16="http://schemas.microsoft.com/office/drawing/2014/main" id="{F76A8FCC-AAAA-41A4-A120-CA4A25C4613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299" name="Text Box 221">
          <a:extLst>
            <a:ext uri="{FF2B5EF4-FFF2-40B4-BE49-F238E27FC236}">
              <a16:creationId xmlns:a16="http://schemas.microsoft.com/office/drawing/2014/main" id="{93700E66-4EF5-410D-94AC-1F83B3B8B74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00" name="Text Box 222">
          <a:extLst>
            <a:ext uri="{FF2B5EF4-FFF2-40B4-BE49-F238E27FC236}">
              <a16:creationId xmlns:a16="http://schemas.microsoft.com/office/drawing/2014/main" id="{2DD73561-1457-4EDB-AD46-C9B1A207870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01" name="Text Box 223">
          <a:extLst>
            <a:ext uri="{FF2B5EF4-FFF2-40B4-BE49-F238E27FC236}">
              <a16:creationId xmlns:a16="http://schemas.microsoft.com/office/drawing/2014/main" id="{78778F91-8CF4-4464-859D-27B7A9910E2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02" name="Text Box 95">
          <a:extLst>
            <a:ext uri="{FF2B5EF4-FFF2-40B4-BE49-F238E27FC236}">
              <a16:creationId xmlns:a16="http://schemas.microsoft.com/office/drawing/2014/main" id="{2A25C03B-D180-47D2-9FF7-B59E1D31B50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03" name="Text Box 96">
          <a:extLst>
            <a:ext uri="{FF2B5EF4-FFF2-40B4-BE49-F238E27FC236}">
              <a16:creationId xmlns:a16="http://schemas.microsoft.com/office/drawing/2014/main" id="{719B6295-385A-4D70-AFF0-B7CA7575854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04" name="Text Box 97">
          <a:extLst>
            <a:ext uri="{FF2B5EF4-FFF2-40B4-BE49-F238E27FC236}">
              <a16:creationId xmlns:a16="http://schemas.microsoft.com/office/drawing/2014/main" id="{493530A6-667F-440C-A3FF-CCFC82A9EF1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05" name="Text Box 218">
          <a:extLst>
            <a:ext uri="{FF2B5EF4-FFF2-40B4-BE49-F238E27FC236}">
              <a16:creationId xmlns:a16="http://schemas.microsoft.com/office/drawing/2014/main" id="{B4C17245-9807-4D84-85E2-8242ECC96EE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06" name="Text Box 219">
          <a:extLst>
            <a:ext uri="{FF2B5EF4-FFF2-40B4-BE49-F238E27FC236}">
              <a16:creationId xmlns:a16="http://schemas.microsoft.com/office/drawing/2014/main" id="{9E4A3B04-5DE6-411D-8D38-25FE56A0CD2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07" name="Text Box 220">
          <a:extLst>
            <a:ext uri="{FF2B5EF4-FFF2-40B4-BE49-F238E27FC236}">
              <a16:creationId xmlns:a16="http://schemas.microsoft.com/office/drawing/2014/main" id="{0EBA6B14-0F18-419D-B58A-30D69DF5488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08" name="Text Box 221">
          <a:extLst>
            <a:ext uri="{FF2B5EF4-FFF2-40B4-BE49-F238E27FC236}">
              <a16:creationId xmlns:a16="http://schemas.microsoft.com/office/drawing/2014/main" id="{E9C19237-F8DA-4989-8B28-0F9D8FB88DF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09" name="Text Box 222">
          <a:extLst>
            <a:ext uri="{FF2B5EF4-FFF2-40B4-BE49-F238E27FC236}">
              <a16:creationId xmlns:a16="http://schemas.microsoft.com/office/drawing/2014/main" id="{83039765-2F9C-490B-B16F-9447431A011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10" name="Text Box 223">
          <a:extLst>
            <a:ext uri="{FF2B5EF4-FFF2-40B4-BE49-F238E27FC236}">
              <a16:creationId xmlns:a16="http://schemas.microsoft.com/office/drawing/2014/main" id="{14B22099-8C62-4F8D-BE1D-74D946E9902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11" name="Text Box 95">
          <a:extLst>
            <a:ext uri="{FF2B5EF4-FFF2-40B4-BE49-F238E27FC236}">
              <a16:creationId xmlns:a16="http://schemas.microsoft.com/office/drawing/2014/main" id="{491C5ED8-AF3F-442F-A226-673F8EB75F7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12" name="Text Box 96">
          <a:extLst>
            <a:ext uri="{FF2B5EF4-FFF2-40B4-BE49-F238E27FC236}">
              <a16:creationId xmlns:a16="http://schemas.microsoft.com/office/drawing/2014/main" id="{9BC08D0D-2AFD-4B44-962D-89F0988EB75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13" name="Text Box 97">
          <a:extLst>
            <a:ext uri="{FF2B5EF4-FFF2-40B4-BE49-F238E27FC236}">
              <a16:creationId xmlns:a16="http://schemas.microsoft.com/office/drawing/2014/main" id="{3DDE7D5B-6F64-4C03-8F92-2E361B69484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14" name="Text Box 218">
          <a:extLst>
            <a:ext uri="{FF2B5EF4-FFF2-40B4-BE49-F238E27FC236}">
              <a16:creationId xmlns:a16="http://schemas.microsoft.com/office/drawing/2014/main" id="{D33A6331-0B93-45A3-AD65-B6735E4F160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15" name="Text Box 219">
          <a:extLst>
            <a:ext uri="{FF2B5EF4-FFF2-40B4-BE49-F238E27FC236}">
              <a16:creationId xmlns:a16="http://schemas.microsoft.com/office/drawing/2014/main" id="{41FBF6AB-4379-467A-9FF5-7A01F0AA301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16" name="Text Box 220">
          <a:extLst>
            <a:ext uri="{FF2B5EF4-FFF2-40B4-BE49-F238E27FC236}">
              <a16:creationId xmlns:a16="http://schemas.microsoft.com/office/drawing/2014/main" id="{A933D818-1F5E-4F35-A640-ECA80C5B1D3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17" name="Text Box 221">
          <a:extLst>
            <a:ext uri="{FF2B5EF4-FFF2-40B4-BE49-F238E27FC236}">
              <a16:creationId xmlns:a16="http://schemas.microsoft.com/office/drawing/2014/main" id="{F466199E-A4E8-4797-97EE-06CE48539C6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18" name="Text Box 222">
          <a:extLst>
            <a:ext uri="{FF2B5EF4-FFF2-40B4-BE49-F238E27FC236}">
              <a16:creationId xmlns:a16="http://schemas.microsoft.com/office/drawing/2014/main" id="{FD65625D-553A-47AF-A343-67E422427DD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19" name="Text Box 223">
          <a:extLst>
            <a:ext uri="{FF2B5EF4-FFF2-40B4-BE49-F238E27FC236}">
              <a16:creationId xmlns:a16="http://schemas.microsoft.com/office/drawing/2014/main" id="{66917DB5-8FB2-485E-AD75-71587E048B0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20" name="Text Box 95">
          <a:extLst>
            <a:ext uri="{FF2B5EF4-FFF2-40B4-BE49-F238E27FC236}">
              <a16:creationId xmlns:a16="http://schemas.microsoft.com/office/drawing/2014/main" id="{B56F30C1-48A9-4FAB-B565-24104BE98A4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21" name="Text Box 96">
          <a:extLst>
            <a:ext uri="{FF2B5EF4-FFF2-40B4-BE49-F238E27FC236}">
              <a16:creationId xmlns:a16="http://schemas.microsoft.com/office/drawing/2014/main" id="{6920817C-BDF0-4F31-91CB-F3F01B2EE1F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22" name="Text Box 97">
          <a:extLst>
            <a:ext uri="{FF2B5EF4-FFF2-40B4-BE49-F238E27FC236}">
              <a16:creationId xmlns:a16="http://schemas.microsoft.com/office/drawing/2014/main" id="{20D8575C-8337-4416-94EA-A655F758344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23" name="Text Box 218">
          <a:extLst>
            <a:ext uri="{FF2B5EF4-FFF2-40B4-BE49-F238E27FC236}">
              <a16:creationId xmlns:a16="http://schemas.microsoft.com/office/drawing/2014/main" id="{F3E2CD38-9476-429C-B3B5-F55CE8AC065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24" name="Text Box 219">
          <a:extLst>
            <a:ext uri="{FF2B5EF4-FFF2-40B4-BE49-F238E27FC236}">
              <a16:creationId xmlns:a16="http://schemas.microsoft.com/office/drawing/2014/main" id="{F6189FFF-0AFF-42CB-8865-C03D2294EEB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25" name="Text Box 220">
          <a:extLst>
            <a:ext uri="{FF2B5EF4-FFF2-40B4-BE49-F238E27FC236}">
              <a16:creationId xmlns:a16="http://schemas.microsoft.com/office/drawing/2014/main" id="{F320279E-2099-4ACD-8295-A1F29179D82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26" name="Text Box 221">
          <a:extLst>
            <a:ext uri="{FF2B5EF4-FFF2-40B4-BE49-F238E27FC236}">
              <a16:creationId xmlns:a16="http://schemas.microsoft.com/office/drawing/2014/main" id="{FC2232DA-F317-4C01-B43B-29B5BA6D612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27" name="Text Box 222">
          <a:extLst>
            <a:ext uri="{FF2B5EF4-FFF2-40B4-BE49-F238E27FC236}">
              <a16:creationId xmlns:a16="http://schemas.microsoft.com/office/drawing/2014/main" id="{34597775-0CC6-4AC4-8926-037E16F04BC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28" name="Text Box 223">
          <a:extLst>
            <a:ext uri="{FF2B5EF4-FFF2-40B4-BE49-F238E27FC236}">
              <a16:creationId xmlns:a16="http://schemas.microsoft.com/office/drawing/2014/main" id="{1865F8DB-911D-472E-8A02-147D41C8E67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29" name="Text Box 95">
          <a:extLst>
            <a:ext uri="{FF2B5EF4-FFF2-40B4-BE49-F238E27FC236}">
              <a16:creationId xmlns:a16="http://schemas.microsoft.com/office/drawing/2014/main" id="{0FB8C085-01E4-457C-8ACB-781CFEC57BC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30" name="Text Box 96">
          <a:extLst>
            <a:ext uri="{FF2B5EF4-FFF2-40B4-BE49-F238E27FC236}">
              <a16:creationId xmlns:a16="http://schemas.microsoft.com/office/drawing/2014/main" id="{5C9E5466-974A-4D42-A27B-3FFD01621F2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31" name="Text Box 97">
          <a:extLst>
            <a:ext uri="{FF2B5EF4-FFF2-40B4-BE49-F238E27FC236}">
              <a16:creationId xmlns:a16="http://schemas.microsoft.com/office/drawing/2014/main" id="{36CC4057-49B0-44B4-B3D7-6D05B782DCF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32" name="Text Box 218">
          <a:extLst>
            <a:ext uri="{FF2B5EF4-FFF2-40B4-BE49-F238E27FC236}">
              <a16:creationId xmlns:a16="http://schemas.microsoft.com/office/drawing/2014/main" id="{1643A975-EEAB-4890-804A-E20920F8D39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33" name="Text Box 219">
          <a:extLst>
            <a:ext uri="{FF2B5EF4-FFF2-40B4-BE49-F238E27FC236}">
              <a16:creationId xmlns:a16="http://schemas.microsoft.com/office/drawing/2014/main" id="{FEEA0BEF-5CFB-4BB6-AB75-EEEA29C5F35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34" name="Text Box 220">
          <a:extLst>
            <a:ext uri="{FF2B5EF4-FFF2-40B4-BE49-F238E27FC236}">
              <a16:creationId xmlns:a16="http://schemas.microsoft.com/office/drawing/2014/main" id="{CABA8AC9-CEC2-4D35-A08E-8CC6A842CC4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35" name="Text Box 221">
          <a:extLst>
            <a:ext uri="{FF2B5EF4-FFF2-40B4-BE49-F238E27FC236}">
              <a16:creationId xmlns:a16="http://schemas.microsoft.com/office/drawing/2014/main" id="{91A2FACD-04ED-44A9-8943-BFD959CAC8B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36" name="Text Box 222">
          <a:extLst>
            <a:ext uri="{FF2B5EF4-FFF2-40B4-BE49-F238E27FC236}">
              <a16:creationId xmlns:a16="http://schemas.microsoft.com/office/drawing/2014/main" id="{75525F2F-CAB0-4E17-8627-EA217171007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37" name="Text Box 223">
          <a:extLst>
            <a:ext uri="{FF2B5EF4-FFF2-40B4-BE49-F238E27FC236}">
              <a16:creationId xmlns:a16="http://schemas.microsoft.com/office/drawing/2014/main" id="{37E466B8-34FB-4858-892B-D4054243619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38" name="Text Box 95">
          <a:extLst>
            <a:ext uri="{FF2B5EF4-FFF2-40B4-BE49-F238E27FC236}">
              <a16:creationId xmlns:a16="http://schemas.microsoft.com/office/drawing/2014/main" id="{85A74014-384C-4A04-9214-AFEF20AA93E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39" name="Text Box 96">
          <a:extLst>
            <a:ext uri="{FF2B5EF4-FFF2-40B4-BE49-F238E27FC236}">
              <a16:creationId xmlns:a16="http://schemas.microsoft.com/office/drawing/2014/main" id="{91824634-4C91-4364-BE0D-056FE747600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40" name="Text Box 97">
          <a:extLst>
            <a:ext uri="{FF2B5EF4-FFF2-40B4-BE49-F238E27FC236}">
              <a16:creationId xmlns:a16="http://schemas.microsoft.com/office/drawing/2014/main" id="{E42BABE1-C4B0-4287-BCEB-6F7144993F5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41" name="Text Box 218">
          <a:extLst>
            <a:ext uri="{FF2B5EF4-FFF2-40B4-BE49-F238E27FC236}">
              <a16:creationId xmlns:a16="http://schemas.microsoft.com/office/drawing/2014/main" id="{50809212-C36A-4A9F-9144-75991B273C1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42" name="Text Box 219">
          <a:extLst>
            <a:ext uri="{FF2B5EF4-FFF2-40B4-BE49-F238E27FC236}">
              <a16:creationId xmlns:a16="http://schemas.microsoft.com/office/drawing/2014/main" id="{4FCB8D4F-FA2D-44EB-B3C1-709F639F98B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43" name="Text Box 220">
          <a:extLst>
            <a:ext uri="{FF2B5EF4-FFF2-40B4-BE49-F238E27FC236}">
              <a16:creationId xmlns:a16="http://schemas.microsoft.com/office/drawing/2014/main" id="{FCB124BF-2648-4CF9-A0D2-41F16C3D9A5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44" name="Text Box 221">
          <a:extLst>
            <a:ext uri="{FF2B5EF4-FFF2-40B4-BE49-F238E27FC236}">
              <a16:creationId xmlns:a16="http://schemas.microsoft.com/office/drawing/2014/main" id="{F4B79B06-AE79-454D-9DD2-063C3CBCF0D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45" name="Text Box 222">
          <a:extLst>
            <a:ext uri="{FF2B5EF4-FFF2-40B4-BE49-F238E27FC236}">
              <a16:creationId xmlns:a16="http://schemas.microsoft.com/office/drawing/2014/main" id="{A7AC167C-F5AD-4FBF-8D85-CE62B774FF1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46" name="Text Box 223">
          <a:extLst>
            <a:ext uri="{FF2B5EF4-FFF2-40B4-BE49-F238E27FC236}">
              <a16:creationId xmlns:a16="http://schemas.microsoft.com/office/drawing/2014/main" id="{B38DA0A8-6F64-4344-B200-B2BF642B76A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47" name="Text Box 95">
          <a:extLst>
            <a:ext uri="{FF2B5EF4-FFF2-40B4-BE49-F238E27FC236}">
              <a16:creationId xmlns:a16="http://schemas.microsoft.com/office/drawing/2014/main" id="{CB0E12D6-C1DC-4309-BB0E-3E1F70EE932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48" name="Text Box 96">
          <a:extLst>
            <a:ext uri="{FF2B5EF4-FFF2-40B4-BE49-F238E27FC236}">
              <a16:creationId xmlns:a16="http://schemas.microsoft.com/office/drawing/2014/main" id="{EF6A199A-34D4-46C3-84C7-725CC0A367D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49" name="Text Box 97">
          <a:extLst>
            <a:ext uri="{FF2B5EF4-FFF2-40B4-BE49-F238E27FC236}">
              <a16:creationId xmlns:a16="http://schemas.microsoft.com/office/drawing/2014/main" id="{0B9959C5-3602-4D22-A8D6-67C5A13D28E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50" name="Text Box 218">
          <a:extLst>
            <a:ext uri="{FF2B5EF4-FFF2-40B4-BE49-F238E27FC236}">
              <a16:creationId xmlns:a16="http://schemas.microsoft.com/office/drawing/2014/main" id="{A0BE847C-CBE1-496B-8726-E6E58AD5ACD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51" name="Text Box 219">
          <a:extLst>
            <a:ext uri="{FF2B5EF4-FFF2-40B4-BE49-F238E27FC236}">
              <a16:creationId xmlns:a16="http://schemas.microsoft.com/office/drawing/2014/main" id="{505EAC00-AC7A-4F61-A153-C93B7551FD3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52" name="Text Box 220">
          <a:extLst>
            <a:ext uri="{FF2B5EF4-FFF2-40B4-BE49-F238E27FC236}">
              <a16:creationId xmlns:a16="http://schemas.microsoft.com/office/drawing/2014/main" id="{34B12521-FCF9-498D-B059-81FCF876BCC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53" name="Text Box 221">
          <a:extLst>
            <a:ext uri="{FF2B5EF4-FFF2-40B4-BE49-F238E27FC236}">
              <a16:creationId xmlns:a16="http://schemas.microsoft.com/office/drawing/2014/main" id="{4F1A7214-4E01-4E2C-B687-DF317D1C039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54" name="Text Box 222">
          <a:extLst>
            <a:ext uri="{FF2B5EF4-FFF2-40B4-BE49-F238E27FC236}">
              <a16:creationId xmlns:a16="http://schemas.microsoft.com/office/drawing/2014/main" id="{C592C0D6-4616-44DD-98B8-319E2AFF275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55" name="Text Box 223">
          <a:extLst>
            <a:ext uri="{FF2B5EF4-FFF2-40B4-BE49-F238E27FC236}">
              <a16:creationId xmlns:a16="http://schemas.microsoft.com/office/drawing/2014/main" id="{727AF9ED-D31C-4BA8-88B7-43403D4E4C2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56" name="Text Box 95">
          <a:extLst>
            <a:ext uri="{FF2B5EF4-FFF2-40B4-BE49-F238E27FC236}">
              <a16:creationId xmlns:a16="http://schemas.microsoft.com/office/drawing/2014/main" id="{E3470D7E-35F9-4D2B-8DE6-09C0ECB6F57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57" name="Text Box 96">
          <a:extLst>
            <a:ext uri="{FF2B5EF4-FFF2-40B4-BE49-F238E27FC236}">
              <a16:creationId xmlns:a16="http://schemas.microsoft.com/office/drawing/2014/main" id="{4502CE99-002A-455C-8643-C557CB620D3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58" name="Text Box 97">
          <a:extLst>
            <a:ext uri="{FF2B5EF4-FFF2-40B4-BE49-F238E27FC236}">
              <a16:creationId xmlns:a16="http://schemas.microsoft.com/office/drawing/2014/main" id="{FEA86D31-13F8-4DD7-97B4-61D87648B54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59" name="Text Box 218">
          <a:extLst>
            <a:ext uri="{FF2B5EF4-FFF2-40B4-BE49-F238E27FC236}">
              <a16:creationId xmlns:a16="http://schemas.microsoft.com/office/drawing/2014/main" id="{B965DF66-D554-4374-A279-2E6BC6C0D52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60" name="Text Box 219">
          <a:extLst>
            <a:ext uri="{FF2B5EF4-FFF2-40B4-BE49-F238E27FC236}">
              <a16:creationId xmlns:a16="http://schemas.microsoft.com/office/drawing/2014/main" id="{007A3FD9-F85B-4C9D-BCAB-E902398DFDF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61" name="Text Box 220">
          <a:extLst>
            <a:ext uri="{FF2B5EF4-FFF2-40B4-BE49-F238E27FC236}">
              <a16:creationId xmlns:a16="http://schemas.microsoft.com/office/drawing/2014/main" id="{FAEA76D5-6802-4C3E-8848-4677F62E1CA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62" name="Text Box 221">
          <a:extLst>
            <a:ext uri="{FF2B5EF4-FFF2-40B4-BE49-F238E27FC236}">
              <a16:creationId xmlns:a16="http://schemas.microsoft.com/office/drawing/2014/main" id="{869640F7-E53D-4494-900F-73246F139C4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63" name="Text Box 222">
          <a:extLst>
            <a:ext uri="{FF2B5EF4-FFF2-40B4-BE49-F238E27FC236}">
              <a16:creationId xmlns:a16="http://schemas.microsoft.com/office/drawing/2014/main" id="{A2843DD4-DF8D-464F-A6CD-B89EC4F7698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64" name="Text Box 223">
          <a:extLst>
            <a:ext uri="{FF2B5EF4-FFF2-40B4-BE49-F238E27FC236}">
              <a16:creationId xmlns:a16="http://schemas.microsoft.com/office/drawing/2014/main" id="{6AD66EA7-F7BB-4295-B134-B8167229E9C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65" name="Text Box 95">
          <a:extLst>
            <a:ext uri="{FF2B5EF4-FFF2-40B4-BE49-F238E27FC236}">
              <a16:creationId xmlns:a16="http://schemas.microsoft.com/office/drawing/2014/main" id="{58720139-43CC-43DA-85FB-90D93E82D40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66" name="Text Box 96">
          <a:extLst>
            <a:ext uri="{FF2B5EF4-FFF2-40B4-BE49-F238E27FC236}">
              <a16:creationId xmlns:a16="http://schemas.microsoft.com/office/drawing/2014/main" id="{ED97A16F-EE15-4FBB-A77B-39653C03221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67" name="Text Box 97">
          <a:extLst>
            <a:ext uri="{FF2B5EF4-FFF2-40B4-BE49-F238E27FC236}">
              <a16:creationId xmlns:a16="http://schemas.microsoft.com/office/drawing/2014/main" id="{ED54DAED-5AB8-4B8A-890D-ADCF6057D54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68" name="Text Box 218">
          <a:extLst>
            <a:ext uri="{FF2B5EF4-FFF2-40B4-BE49-F238E27FC236}">
              <a16:creationId xmlns:a16="http://schemas.microsoft.com/office/drawing/2014/main" id="{A8B3FC2C-4C9D-435E-B53C-F0698B005C6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69" name="Text Box 219">
          <a:extLst>
            <a:ext uri="{FF2B5EF4-FFF2-40B4-BE49-F238E27FC236}">
              <a16:creationId xmlns:a16="http://schemas.microsoft.com/office/drawing/2014/main" id="{69664A27-96E9-4C18-AB63-04FB99B0290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70" name="Text Box 220">
          <a:extLst>
            <a:ext uri="{FF2B5EF4-FFF2-40B4-BE49-F238E27FC236}">
              <a16:creationId xmlns:a16="http://schemas.microsoft.com/office/drawing/2014/main" id="{262A697D-B3D9-42C7-8317-2A95366536F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71" name="Text Box 221">
          <a:extLst>
            <a:ext uri="{FF2B5EF4-FFF2-40B4-BE49-F238E27FC236}">
              <a16:creationId xmlns:a16="http://schemas.microsoft.com/office/drawing/2014/main" id="{D0EECB0D-A897-495C-B6CA-559C3E9764A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72" name="Text Box 222">
          <a:extLst>
            <a:ext uri="{FF2B5EF4-FFF2-40B4-BE49-F238E27FC236}">
              <a16:creationId xmlns:a16="http://schemas.microsoft.com/office/drawing/2014/main" id="{7F0ABD78-F6DF-4B98-86FC-397222745FC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73" name="Text Box 223">
          <a:extLst>
            <a:ext uri="{FF2B5EF4-FFF2-40B4-BE49-F238E27FC236}">
              <a16:creationId xmlns:a16="http://schemas.microsoft.com/office/drawing/2014/main" id="{01FB7B7C-5598-471B-B932-42F3FFD6F18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74" name="Text Box 95">
          <a:extLst>
            <a:ext uri="{FF2B5EF4-FFF2-40B4-BE49-F238E27FC236}">
              <a16:creationId xmlns:a16="http://schemas.microsoft.com/office/drawing/2014/main" id="{1B08FCA6-9D0F-4909-9929-C1788E9ADB4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75" name="Text Box 96">
          <a:extLst>
            <a:ext uri="{FF2B5EF4-FFF2-40B4-BE49-F238E27FC236}">
              <a16:creationId xmlns:a16="http://schemas.microsoft.com/office/drawing/2014/main" id="{77AE7414-7157-43DB-9176-6CAD73E8D52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76" name="Text Box 97">
          <a:extLst>
            <a:ext uri="{FF2B5EF4-FFF2-40B4-BE49-F238E27FC236}">
              <a16:creationId xmlns:a16="http://schemas.microsoft.com/office/drawing/2014/main" id="{E4459CDB-57EF-4868-A124-9D86C077612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77" name="Text Box 218">
          <a:extLst>
            <a:ext uri="{FF2B5EF4-FFF2-40B4-BE49-F238E27FC236}">
              <a16:creationId xmlns:a16="http://schemas.microsoft.com/office/drawing/2014/main" id="{538E89D2-4C87-4A19-9643-48EBEE3EF11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78" name="Text Box 219">
          <a:extLst>
            <a:ext uri="{FF2B5EF4-FFF2-40B4-BE49-F238E27FC236}">
              <a16:creationId xmlns:a16="http://schemas.microsoft.com/office/drawing/2014/main" id="{84A5C59F-3444-4D3D-886A-2063BD0FB47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79" name="Text Box 220">
          <a:extLst>
            <a:ext uri="{FF2B5EF4-FFF2-40B4-BE49-F238E27FC236}">
              <a16:creationId xmlns:a16="http://schemas.microsoft.com/office/drawing/2014/main" id="{96066483-9E22-45C2-89C8-4678D314C7D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80" name="Text Box 221">
          <a:extLst>
            <a:ext uri="{FF2B5EF4-FFF2-40B4-BE49-F238E27FC236}">
              <a16:creationId xmlns:a16="http://schemas.microsoft.com/office/drawing/2014/main" id="{A8856C09-ED90-4CF0-9755-D7C84AF2DCA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81" name="Text Box 222">
          <a:extLst>
            <a:ext uri="{FF2B5EF4-FFF2-40B4-BE49-F238E27FC236}">
              <a16:creationId xmlns:a16="http://schemas.microsoft.com/office/drawing/2014/main" id="{A83B46E7-3EA6-414E-B1C0-330C5F42196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382" name="Text Box 223">
          <a:extLst>
            <a:ext uri="{FF2B5EF4-FFF2-40B4-BE49-F238E27FC236}">
              <a16:creationId xmlns:a16="http://schemas.microsoft.com/office/drawing/2014/main" id="{5C62B922-7AD7-421C-8095-F3428E1FC64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83" name="Text Box 92">
          <a:extLst>
            <a:ext uri="{FF2B5EF4-FFF2-40B4-BE49-F238E27FC236}">
              <a16:creationId xmlns:a16="http://schemas.microsoft.com/office/drawing/2014/main" id="{D4E71F24-0762-4172-B03C-0F0FD0F4818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84" name="Text Box 93">
          <a:extLst>
            <a:ext uri="{FF2B5EF4-FFF2-40B4-BE49-F238E27FC236}">
              <a16:creationId xmlns:a16="http://schemas.microsoft.com/office/drawing/2014/main" id="{A53D1928-EA00-4DD1-9B09-8F0D3F1140F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85" name="Text Box 94">
          <a:extLst>
            <a:ext uri="{FF2B5EF4-FFF2-40B4-BE49-F238E27FC236}">
              <a16:creationId xmlns:a16="http://schemas.microsoft.com/office/drawing/2014/main" id="{041156B4-E2B4-4780-8AD6-03B30F8984B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86" name="Text Box 224">
          <a:extLst>
            <a:ext uri="{FF2B5EF4-FFF2-40B4-BE49-F238E27FC236}">
              <a16:creationId xmlns:a16="http://schemas.microsoft.com/office/drawing/2014/main" id="{49B93FE6-EA0D-492B-8662-AEBBFC1244C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87" name="Text Box 225">
          <a:extLst>
            <a:ext uri="{FF2B5EF4-FFF2-40B4-BE49-F238E27FC236}">
              <a16:creationId xmlns:a16="http://schemas.microsoft.com/office/drawing/2014/main" id="{B539AF96-CAA1-442D-B43F-07ED1751A90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88" name="Text Box 226">
          <a:extLst>
            <a:ext uri="{FF2B5EF4-FFF2-40B4-BE49-F238E27FC236}">
              <a16:creationId xmlns:a16="http://schemas.microsoft.com/office/drawing/2014/main" id="{01E08C30-7706-4BCB-B496-EB4F44D64DD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89" name="Text Box 227">
          <a:extLst>
            <a:ext uri="{FF2B5EF4-FFF2-40B4-BE49-F238E27FC236}">
              <a16:creationId xmlns:a16="http://schemas.microsoft.com/office/drawing/2014/main" id="{A301EEAB-3390-4CE4-AEA3-0ED7E31F3A9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0" name="Text Box 228">
          <a:extLst>
            <a:ext uri="{FF2B5EF4-FFF2-40B4-BE49-F238E27FC236}">
              <a16:creationId xmlns:a16="http://schemas.microsoft.com/office/drawing/2014/main" id="{081396B8-8F0D-4F0C-B0BF-2E336B514B1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1" name="Text Box 229">
          <a:extLst>
            <a:ext uri="{FF2B5EF4-FFF2-40B4-BE49-F238E27FC236}">
              <a16:creationId xmlns:a16="http://schemas.microsoft.com/office/drawing/2014/main" id="{6388845A-6F0F-4E25-8D55-6241499AADB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2" name="Text Box 98">
          <a:extLst>
            <a:ext uri="{FF2B5EF4-FFF2-40B4-BE49-F238E27FC236}">
              <a16:creationId xmlns:a16="http://schemas.microsoft.com/office/drawing/2014/main" id="{CD91C09D-2C56-4B84-886A-0E1F61C07C7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3" name="Text Box 99">
          <a:extLst>
            <a:ext uri="{FF2B5EF4-FFF2-40B4-BE49-F238E27FC236}">
              <a16:creationId xmlns:a16="http://schemas.microsoft.com/office/drawing/2014/main" id="{4716EB0B-A08B-48D8-8B61-C2FCA01E545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4" name="Text Box 100">
          <a:extLst>
            <a:ext uri="{FF2B5EF4-FFF2-40B4-BE49-F238E27FC236}">
              <a16:creationId xmlns:a16="http://schemas.microsoft.com/office/drawing/2014/main" id="{2FB8534F-CC5B-4288-AEFB-574916023E8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5" name="Text Box 212">
          <a:extLst>
            <a:ext uri="{FF2B5EF4-FFF2-40B4-BE49-F238E27FC236}">
              <a16:creationId xmlns:a16="http://schemas.microsoft.com/office/drawing/2014/main" id="{A3181F24-B41A-43D4-98B6-E42B7F37C43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6" name="Text Box 213">
          <a:extLst>
            <a:ext uri="{FF2B5EF4-FFF2-40B4-BE49-F238E27FC236}">
              <a16:creationId xmlns:a16="http://schemas.microsoft.com/office/drawing/2014/main" id="{D817B16C-D3E3-4118-8B54-7F95163B4FE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7" name="Text Box 214">
          <a:extLst>
            <a:ext uri="{FF2B5EF4-FFF2-40B4-BE49-F238E27FC236}">
              <a16:creationId xmlns:a16="http://schemas.microsoft.com/office/drawing/2014/main" id="{59157AFF-0548-4729-B724-1AF04C79764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8" name="Text Box 215">
          <a:extLst>
            <a:ext uri="{FF2B5EF4-FFF2-40B4-BE49-F238E27FC236}">
              <a16:creationId xmlns:a16="http://schemas.microsoft.com/office/drawing/2014/main" id="{E6F3A018-241D-4FBC-B2EB-B842FB815F1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399" name="Text Box 216">
          <a:extLst>
            <a:ext uri="{FF2B5EF4-FFF2-40B4-BE49-F238E27FC236}">
              <a16:creationId xmlns:a16="http://schemas.microsoft.com/office/drawing/2014/main" id="{4757CD48-C2D2-4A9C-8037-B2C11616A6F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56</xdr:row>
      <xdr:rowOff>209550</xdr:rowOff>
    </xdr:to>
    <xdr:sp macro="" textlink="">
      <xdr:nvSpPr>
        <xdr:cNvPr id="400" name="Text Box 217">
          <a:extLst>
            <a:ext uri="{FF2B5EF4-FFF2-40B4-BE49-F238E27FC236}">
              <a16:creationId xmlns:a16="http://schemas.microsoft.com/office/drawing/2014/main" id="{4BE8CDBD-CA6C-4922-BD36-161F4CC9286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01" name="Text Box 95">
          <a:extLst>
            <a:ext uri="{FF2B5EF4-FFF2-40B4-BE49-F238E27FC236}">
              <a16:creationId xmlns:a16="http://schemas.microsoft.com/office/drawing/2014/main" id="{6F2F6797-3D07-4FE0-B0D6-990EDB1EA7E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02" name="Text Box 96">
          <a:extLst>
            <a:ext uri="{FF2B5EF4-FFF2-40B4-BE49-F238E27FC236}">
              <a16:creationId xmlns:a16="http://schemas.microsoft.com/office/drawing/2014/main" id="{359F8F2D-8ADF-4268-9E67-A8F1023846A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03" name="Text Box 97">
          <a:extLst>
            <a:ext uri="{FF2B5EF4-FFF2-40B4-BE49-F238E27FC236}">
              <a16:creationId xmlns:a16="http://schemas.microsoft.com/office/drawing/2014/main" id="{FFF54671-15E6-4D0E-85F6-7CD0B636B3E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04" name="Text Box 218">
          <a:extLst>
            <a:ext uri="{FF2B5EF4-FFF2-40B4-BE49-F238E27FC236}">
              <a16:creationId xmlns:a16="http://schemas.microsoft.com/office/drawing/2014/main" id="{EC980675-92EF-426A-8FC4-611EB60D1F8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05" name="Text Box 219">
          <a:extLst>
            <a:ext uri="{FF2B5EF4-FFF2-40B4-BE49-F238E27FC236}">
              <a16:creationId xmlns:a16="http://schemas.microsoft.com/office/drawing/2014/main" id="{2C85147F-071F-4C80-B9F4-6C1AD9FBAF2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06" name="Text Box 220">
          <a:extLst>
            <a:ext uri="{FF2B5EF4-FFF2-40B4-BE49-F238E27FC236}">
              <a16:creationId xmlns:a16="http://schemas.microsoft.com/office/drawing/2014/main" id="{B93C54DE-9C05-4BAE-AF1C-6C0EDA6019D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07" name="Text Box 221">
          <a:extLst>
            <a:ext uri="{FF2B5EF4-FFF2-40B4-BE49-F238E27FC236}">
              <a16:creationId xmlns:a16="http://schemas.microsoft.com/office/drawing/2014/main" id="{72834E59-2EF6-44E5-95EF-6E499E654BB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08" name="Text Box 222">
          <a:extLst>
            <a:ext uri="{FF2B5EF4-FFF2-40B4-BE49-F238E27FC236}">
              <a16:creationId xmlns:a16="http://schemas.microsoft.com/office/drawing/2014/main" id="{9A63CBEB-FDA9-4A22-9320-D41A1CBAE57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09" name="Text Box 223">
          <a:extLst>
            <a:ext uri="{FF2B5EF4-FFF2-40B4-BE49-F238E27FC236}">
              <a16:creationId xmlns:a16="http://schemas.microsoft.com/office/drawing/2014/main" id="{F63CF324-D44D-497A-99C7-95354B242A2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10" name="Text Box 257">
          <a:extLst>
            <a:ext uri="{FF2B5EF4-FFF2-40B4-BE49-F238E27FC236}">
              <a16:creationId xmlns:a16="http://schemas.microsoft.com/office/drawing/2014/main" id="{741B7E00-7AA3-4494-A159-B2444315506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11" name="Text Box 258">
          <a:extLst>
            <a:ext uri="{FF2B5EF4-FFF2-40B4-BE49-F238E27FC236}">
              <a16:creationId xmlns:a16="http://schemas.microsoft.com/office/drawing/2014/main" id="{57CEF197-2ECD-4890-ACB1-31D5F2A894E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12" name="Text Box 259">
          <a:extLst>
            <a:ext uri="{FF2B5EF4-FFF2-40B4-BE49-F238E27FC236}">
              <a16:creationId xmlns:a16="http://schemas.microsoft.com/office/drawing/2014/main" id="{38324066-90B6-4364-BE0C-54F75F45573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13" name="Text Box 260">
          <a:extLst>
            <a:ext uri="{FF2B5EF4-FFF2-40B4-BE49-F238E27FC236}">
              <a16:creationId xmlns:a16="http://schemas.microsoft.com/office/drawing/2014/main" id="{46E19B91-4823-4C9B-9D97-FCEBF13D65B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14" name="Text Box 261">
          <a:extLst>
            <a:ext uri="{FF2B5EF4-FFF2-40B4-BE49-F238E27FC236}">
              <a16:creationId xmlns:a16="http://schemas.microsoft.com/office/drawing/2014/main" id="{4544357F-FE02-40A1-A744-AE778D0F570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15" name="Text Box 262">
          <a:extLst>
            <a:ext uri="{FF2B5EF4-FFF2-40B4-BE49-F238E27FC236}">
              <a16:creationId xmlns:a16="http://schemas.microsoft.com/office/drawing/2014/main" id="{9982FCF0-89B5-4084-B06C-F8530DD5E6C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16" name="Text Box 320">
          <a:extLst>
            <a:ext uri="{FF2B5EF4-FFF2-40B4-BE49-F238E27FC236}">
              <a16:creationId xmlns:a16="http://schemas.microsoft.com/office/drawing/2014/main" id="{B8FB2EC9-81A4-446D-8415-4431F607BB0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17" name="Text Box 321">
          <a:extLst>
            <a:ext uri="{FF2B5EF4-FFF2-40B4-BE49-F238E27FC236}">
              <a16:creationId xmlns:a16="http://schemas.microsoft.com/office/drawing/2014/main" id="{5E218707-3F0A-4C56-8492-AA64E293C55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18" name="Text Box 322">
          <a:extLst>
            <a:ext uri="{FF2B5EF4-FFF2-40B4-BE49-F238E27FC236}">
              <a16:creationId xmlns:a16="http://schemas.microsoft.com/office/drawing/2014/main" id="{430DFA50-A5C5-4245-AB8B-5E749D1FFEF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19" name="Text Box 323">
          <a:extLst>
            <a:ext uri="{FF2B5EF4-FFF2-40B4-BE49-F238E27FC236}">
              <a16:creationId xmlns:a16="http://schemas.microsoft.com/office/drawing/2014/main" id="{CA8C41FF-DFA6-4A2B-A89E-41B5AA301C5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20" name="Text Box 324">
          <a:extLst>
            <a:ext uri="{FF2B5EF4-FFF2-40B4-BE49-F238E27FC236}">
              <a16:creationId xmlns:a16="http://schemas.microsoft.com/office/drawing/2014/main" id="{37C350AA-F372-4B03-A101-19AF7EF479C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21" name="Text Box 325">
          <a:extLst>
            <a:ext uri="{FF2B5EF4-FFF2-40B4-BE49-F238E27FC236}">
              <a16:creationId xmlns:a16="http://schemas.microsoft.com/office/drawing/2014/main" id="{6DD6C940-DF52-4358-B21D-5B80D757553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22" name="Text Box 95">
          <a:extLst>
            <a:ext uri="{FF2B5EF4-FFF2-40B4-BE49-F238E27FC236}">
              <a16:creationId xmlns:a16="http://schemas.microsoft.com/office/drawing/2014/main" id="{F3B0EB59-6D40-4DE5-BA00-4513B57C7B7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23" name="Text Box 96">
          <a:extLst>
            <a:ext uri="{FF2B5EF4-FFF2-40B4-BE49-F238E27FC236}">
              <a16:creationId xmlns:a16="http://schemas.microsoft.com/office/drawing/2014/main" id="{BE09C766-3E48-429C-B5C3-84E95CE9E92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24" name="Text Box 97">
          <a:extLst>
            <a:ext uri="{FF2B5EF4-FFF2-40B4-BE49-F238E27FC236}">
              <a16:creationId xmlns:a16="http://schemas.microsoft.com/office/drawing/2014/main" id="{05E3957E-BA11-4F24-881C-A7FBC1EC641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25" name="Text Box 218">
          <a:extLst>
            <a:ext uri="{FF2B5EF4-FFF2-40B4-BE49-F238E27FC236}">
              <a16:creationId xmlns:a16="http://schemas.microsoft.com/office/drawing/2014/main" id="{E2FAD4B0-05AD-48EC-ACC1-3F77110D91B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26" name="Text Box 219">
          <a:extLst>
            <a:ext uri="{FF2B5EF4-FFF2-40B4-BE49-F238E27FC236}">
              <a16:creationId xmlns:a16="http://schemas.microsoft.com/office/drawing/2014/main" id="{E84B46DC-9434-476D-81E0-4932741BD86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27" name="Text Box 220">
          <a:extLst>
            <a:ext uri="{FF2B5EF4-FFF2-40B4-BE49-F238E27FC236}">
              <a16:creationId xmlns:a16="http://schemas.microsoft.com/office/drawing/2014/main" id="{2B11EA23-27D0-4AD3-BA76-A5ADFDC7E5D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28" name="Text Box 221">
          <a:extLst>
            <a:ext uri="{FF2B5EF4-FFF2-40B4-BE49-F238E27FC236}">
              <a16:creationId xmlns:a16="http://schemas.microsoft.com/office/drawing/2014/main" id="{E1481DF6-ECBB-4528-A499-85127F08E70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29" name="Text Box 222">
          <a:extLst>
            <a:ext uri="{FF2B5EF4-FFF2-40B4-BE49-F238E27FC236}">
              <a16:creationId xmlns:a16="http://schemas.microsoft.com/office/drawing/2014/main" id="{2D44F96F-814F-4F72-8738-FC51AC7636F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30" name="Text Box 223">
          <a:extLst>
            <a:ext uri="{FF2B5EF4-FFF2-40B4-BE49-F238E27FC236}">
              <a16:creationId xmlns:a16="http://schemas.microsoft.com/office/drawing/2014/main" id="{234D924B-FF8A-4DAE-A689-D3AEA1A04CE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31" name="Text Box 257">
          <a:extLst>
            <a:ext uri="{FF2B5EF4-FFF2-40B4-BE49-F238E27FC236}">
              <a16:creationId xmlns:a16="http://schemas.microsoft.com/office/drawing/2014/main" id="{6E6A2E86-F4AB-48E7-B4CF-70A014548C2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32" name="Text Box 258">
          <a:extLst>
            <a:ext uri="{FF2B5EF4-FFF2-40B4-BE49-F238E27FC236}">
              <a16:creationId xmlns:a16="http://schemas.microsoft.com/office/drawing/2014/main" id="{09176DA0-68D4-4C48-9A9C-6DF5B9E545E1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33" name="Text Box 259">
          <a:extLst>
            <a:ext uri="{FF2B5EF4-FFF2-40B4-BE49-F238E27FC236}">
              <a16:creationId xmlns:a16="http://schemas.microsoft.com/office/drawing/2014/main" id="{4C0098D3-8DA6-4453-95AC-215DDDBE438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34" name="Text Box 260">
          <a:extLst>
            <a:ext uri="{FF2B5EF4-FFF2-40B4-BE49-F238E27FC236}">
              <a16:creationId xmlns:a16="http://schemas.microsoft.com/office/drawing/2014/main" id="{F5A8FE55-E06B-4E41-94D3-79557B2F5F1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35" name="Text Box 261">
          <a:extLst>
            <a:ext uri="{FF2B5EF4-FFF2-40B4-BE49-F238E27FC236}">
              <a16:creationId xmlns:a16="http://schemas.microsoft.com/office/drawing/2014/main" id="{A49EA252-FFB5-4D5B-99BF-0A95865333F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36" name="Text Box 262">
          <a:extLst>
            <a:ext uri="{FF2B5EF4-FFF2-40B4-BE49-F238E27FC236}">
              <a16:creationId xmlns:a16="http://schemas.microsoft.com/office/drawing/2014/main" id="{4901C53E-9663-4CF1-A5DF-A0C9EE41F0D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37" name="Text Box 320">
          <a:extLst>
            <a:ext uri="{FF2B5EF4-FFF2-40B4-BE49-F238E27FC236}">
              <a16:creationId xmlns:a16="http://schemas.microsoft.com/office/drawing/2014/main" id="{4E6DA8EB-4E1E-403A-8005-10F48ADF458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38" name="Text Box 321">
          <a:extLst>
            <a:ext uri="{FF2B5EF4-FFF2-40B4-BE49-F238E27FC236}">
              <a16:creationId xmlns:a16="http://schemas.microsoft.com/office/drawing/2014/main" id="{24901022-D4CD-450C-85D0-9B16D2DE5DB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39" name="Text Box 322">
          <a:extLst>
            <a:ext uri="{FF2B5EF4-FFF2-40B4-BE49-F238E27FC236}">
              <a16:creationId xmlns:a16="http://schemas.microsoft.com/office/drawing/2014/main" id="{397473D2-B041-4C42-9E6C-5312FB375EA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40" name="Text Box 323">
          <a:extLst>
            <a:ext uri="{FF2B5EF4-FFF2-40B4-BE49-F238E27FC236}">
              <a16:creationId xmlns:a16="http://schemas.microsoft.com/office/drawing/2014/main" id="{B69FF390-34C7-4D4A-816B-095F4A5D64B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41" name="Text Box 324">
          <a:extLst>
            <a:ext uri="{FF2B5EF4-FFF2-40B4-BE49-F238E27FC236}">
              <a16:creationId xmlns:a16="http://schemas.microsoft.com/office/drawing/2014/main" id="{F571710C-B6D7-4C8B-9579-7D4C368E76B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42" name="Text Box 325">
          <a:extLst>
            <a:ext uri="{FF2B5EF4-FFF2-40B4-BE49-F238E27FC236}">
              <a16:creationId xmlns:a16="http://schemas.microsoft.com/office/drawing/2014/main" id="{BF65E29C-44E6-4B30-98D7-E5033E76A61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43" name="Text Box 95">
          <a:extLst>
            <a:ext uri="{FF2B5EF4-FFF2-40B4-BE49-F238E27FC236}">
              <a16:creationId xmlns:a16="http://schemas.microsoft.com/office/drawing/2014/main" id="{8D54A8E1-EF19-4B29-B56A-918CCCC7EA7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44" name="Text Box 96">
          <a:extLst>
            <a:ext uri="{FF2B5EF4-FFF2-40B4-BE49-F238E27FC236}">
              <a16:creationId xmlns:a16="http://schemas.microsoft.com/office/drawing/2014/main" id="{7F57EF2D-FB49-4621-BEB9-AFD1B2BB7BF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45" name="Text Box 97">
          <a:extLst>
            <a:ext uri="{FF2B5EF4-FFF2-40B4-BE49-F238E27FC236}">
              <a16:creationId xmlns:a16="http://schemas.microsoft.com/office/drawing/2014/main" id="{48175DCA-DA57-41E2-AD97-176C6D86248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46" name="Text Box 218">
          <a:extLst>
            <a:ext uri="{FF2B5EF4-FFF2-40B4-BE49-F238E27FC236}">
              <a16:creationId xmlns:a16="http://schemas.microsoft.com/office/drawing/2014/main" id="{A5AEA383-5E3E-4FEF-9414-C6ECE4DBD04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47" name="Text Box 219">
          <a:extLst>
            <a:ext uri="{FF2B5EF4-FFF2-40B4-BE49-F238E27FC236}">
              <a16:creationId xmlns:a16="http://schemas.microsoft.com/office/drawing/2014/main" id="{BA211D75-547F-4711-9708-3DD0D9A56E2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48" name="Text Box 220">
          <a:extLst>
            <a:ext uri="{FF2B5EF4-FFF2-40B4-BE49-F238E27FC236}">
              <a16:creationId xmlns:a16="http://schemas.microsoft.com/office/drawing/2014/main" id="{F530ADB9-C029-409D-B143-3E95BF0E120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49" name="Text Box 221">
          <a:extLst>
            <a:ext uri="{FF2B5EF4-FFF2-40B4-BE49-F238E27FC236}">
              <a16:creationId xmlns:a16="http://schemas.microsoft.com/office/drawing/2014/main" id="{29AB638F-A2E1-434C-95AC-68E03966E90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50" name="Text Box 222">
          <a:extLst>
            <a:ext uri="{FF2B5EF4-FFF2-40B4-BE49-F238E27FC236}">
              <a16:creationId xmlns:a16="http://schemas.microsoft.com/office/drawing/2014/main" id="{3C9F5DCF-3E83-4336-B419-7071CA85977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51" name="Text Box 223">
          <a:extLst>
            <a:ext uri="{FF2B5EF4-FFF2-40B4-BE49-F238E27FC236}">
              <a16:creationId xmlns:a16="http://schemas.microsoft.com/office/drawing/2014/main" id="{AF2BAE98-97A2-476C-BD9F-2B3A40AFB0E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52" name="Text Box 95">
          <a:extLst>
            <a:ext uri="{FF2B5EF4-FFF2-40B4-BE49-F238E27FC236}">
              <a16:creationId xmlns:a16="http://schemas.microsoft.com/office/drawing/2014/main" id="{8DE4848E-9DB7-4838-80DA-8807C4410AB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53" name="Text Box 96">
          <a:extLst>
            <a:ext uri="{FF2B5EF4-FFF2-40B4-BE49-F238E27FC236}">
              <a16:creationId xmlns:a16="http://schemas.microsoft.com/office/drawing/2014/main" id="{7BBD3EF7-5627-4207-A345-33CB94611B0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54" name="Text Box 97">
          <a:extLst>
            <a:ext uri="{FF2B5EF4-FFF2-40B4-BE49-F238E27FC236}">
              <a16:creationId xmlns:a16="http://schemas.microsoft.com/office/drawing/2014/main" id="{F644F106-09BF-4EA1-8798-0861887F7E0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55" name="Text Box 218">
          <a:extLst>
            <a:ext uri="{FF2B5EF4-FFF2-40B4-BE49-F238E27FC236}">
              <a16:creationId xmlns:a16="http://schemas.microsoft.com/office/drawing/2014/main" id="{D2FA6590-4CC4-41AB-9976-C85803BAB28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56" name="Text Box 219">
          <a:extLst>
            <a:ext uri="{FF2B5EF4-FFF2-40B4-BE49-F238E27FC236}">
              <a16:creationId xmlns:a16="http://schemas.microsoft.com/office/drawing/2014/main" id="{1DC2F368-7E7B-4CC1-B61B-5106D1FA948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57" name="Text Box 220">
          <a:extLst>
            <a:ext uri="{FF2B5EF4-FFF2-40B4-BE49-F238E27FC236}">
              <a16:creationId xmlns:a16="http://schemas.microsoft.com/office/drawing/2014/main" id="{EB47AC7E-4FC4-47DF-88D1-9FF718E36E0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58" name="Text Box 221">
          <a:extLst>
            <a:ext uri="{FF2B5EF4-FFF2-40B4-BE49-F238E27FC236}">
              <a16:creationId xmlns:a16="http://schemas.microsoft.com/office/drawing/2014/main" id="{18982AA5-5D14-4996-9770-8ACDE9A9192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59" name="Text Box 222">
          <a:extLst>
            <a:ext uri="{FF2B5EF4-FFF2-40B4-BE49-F238E27FC236}">
              <a16:creationId xmlns:a16="http://schemas.microsoft.com/office/drawing/2014/main" id="{57FF251A-C3F7-4AB9-87AA-D7964246F3C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60" name="Text Box 223">
          <a:extLst>
            <a:ext uri="{FF2B5EF4-FFF2-40B4-BE49-F238E27FC236}">
              <a16:creationId xmlns:a16="http://schemas.microsoft.com/office/drawing/2014/main" id="{46012172-D9D8-45AD-BC58-B2B021DD967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61" name="Text Box 95">
          <a:extLst>
            <a:ext uri="{FF2B5EF4-FFF2-40B4-BE49-F238E27FC236}">
              <a16:creationId xmlns:a16="http://schemas.microsoft.com/office/drawing/2014/main" id="{A18F4D67-1C8A-4811-A68B-B5865FDA924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62" name="Text Box 96">
          <a:extLst>
            <a:ext uri="{FF2B5EF4-FFF2-40B4-BE49-F238E27FC236}">
              <a16:creationId xmlns:a16="http://schemas.microsoft.com/office/drawing/2014/main" id="{2FEC72FF-21E0-4C48-8CEC-563EEFCC07D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63" name="Text Box 97">
          <a:extLst>
            <a:ext uri="{FF2B5EF4-FFF2-40B4-BE49-F238E27FC236}">
              <a16:creationId xmlns:a16="http://schemas.microsoft.com/office/drawing/2014/main" id="{40CB46BC-7A24-409E-90CD-12B831D1384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64" name="Text Box 218">
          <a:extLst>
            <a:ext uri="{FF2B5EF4-FFF2-40B4-BE49-F238E27FC236}">
              <a16:creationId xmlns:a16="http://schemas.microsoft.com/office/drawing/2014/main" id="{318F78FB-887E-4D88-BDE1-7809D5CF240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65" name="Text Box 219">
          <a:extLst>
            <a:ext uri="{FF2B5EF4-FFF2-40B4-BE49-F238E27FC236}">
              <a16:creationId xmlns:a16="http://schemas.microsoft.com/office/drawing/2014/main" id="{4A6B8818-73FB-42D3-BC87-93BAF243531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66" name="Text Box 220">
          <a:extLst>
            <a:ext uri="{FF2B5EF4-FFF2-40B4-BE49-F238E27FC236}">
              <a16:creationId xmlns:a16="http://schemas.microsoft.com/office/drawing/2014/main" id="{557BDF2A-D9E1-4388-8010-DA555203B39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67" name="Text Box 221">
          <a:extLst>
            <a:ext uri="{FF2B5EF4-FFF2-40B4-BE49-F238E27FC236}">
              <a16:creationId xmlns:a16="http://schemas.microsoft.com/office/drawing/2014/main" id="{EF1DC8F6-B0AC-43BD-81F0-55455E610E5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68" name="Text Box 222">
          <a:extLst>
            <a:ext uri="{FF2B5EF4-FFF2-40B4-BE49-F238E27FC236}">
              <a16:creationId xmlns:a16="http://schemas.microsoft.com/office/drawing/2014/main" id="{D88736FB-DC8F-4D01-B855-91DBAC6A812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69" name="Text Box 223">
          <a:extLst>
            <a:ext uri="{FF2B5EF4-FFF2-40B4-BE49-F238E27FC236}">
              <a16:creationId xmlns:a16="http://schemas.microsoft.com/office/drawing/2014/main" id="{3901B670-0CF9-483B-8925-AD093A98735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70" name="Text Box 95">
          <a:extLst>
            <a:ext uri="{FF2B5EF4-FFF2-40B4-BE49-F238E27FC236}">
              <a16:creationId xmlns:a16="http://schemas.microsoft.com/office/drawing/2014/main" id="{27609AFC-B829-4CE2-AD46-22AC72F9958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71" name="Text Box 96">
          <a:extLst>
            <a:ext uri="{FF2B5EF4-FFF2-40B4-BE49-F238E27FC236}">
              <a16:creationId xmlns:a16="http://schemas.microsoft.com/office/drawing/2014/main" id="{5B178160-35F2-412D-818F-C4584EB1F54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72" name="Text Box 97">
          <a:extLst>
            <a:ext uri="{FF2B5EF4-FFF2-40B4-BE49-F238E27FC236}">
              <a16:creationId xmlns:a16="http://schemas.microsoft.com/office/drawing/2014/main" id="{90028F83-A3F6-47E3-BAE6-E1EDB3C89A7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73" name="Text Box 218">
          <a:extLst>
            <a:ext uri="{FF2B5EF4-FFF2-40B4-BE49-F238E27FC236}">
              <a16:creationId xmlns:a16="http://schemas.microsoft.com/office/drawing/2014/main" id="{971AF083-ECC4-4845-AAC5-4A7139982C5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74" name="Text Box 219">
          <a:extLst>
            <a:ext uri="{FF2B5EF4-FFF2-40B4-BE49-F238E27FC236}">
              <a16:creationId xmlns:a16="http://schemas.microsoft.com/office/drawing/2014/main" id="{58B1D1D0-9042-4449-9982-AAAA0EDEC53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75" name="Text Box 220">
          <a:extLst>
            <a:ext uri="{FF2B5EF4-FFF2-40B4-BE49-F238E27FC236}">
              <a16:creationId xmlns:a16="http://schemas.microsoft.com/office/drawing/2014/main" id="{8BA1FC2A-6F26-457A-BB9C-27F48779A1D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76" name="Text Box 221">
          <a:extLst>
            <a:ext uri="{FF2B5EF4-FFF2-40B4-BE49-F238E27FC236}">
              <a16:creationId xmlns:a16="http://schemas.microsoft.com/office/drawing/2014/main" id="{9B533ACF-E5DC-4DD1-AE98-B52C8C24DE0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77" name="Text Box 222">
          <a:extLst>
            <a:ext uri="{FF2B5EF4-FFF2-40B4-BE49-F238E27FC236}">
              <a16:creationId xmlns:a16="http://schemas.microsoft.com/office/drawing/2014/main" id="{79F8C980-67A5-4351-91AE-0E2F681F4CA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78" name="Text Box 223">
          <a:extLst>
            <a:ext uri="{FF2B5EF4-FFF2-40B4-BE49-F238E27FC236}">
              <a16:creationId xmlns:a16="http://schemas.microsoft.com/office/drawing/2014/main" id="{ECC05B63-95A3-4EFD-B982-38F0B0B08D5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79" name="Text Box 95">
          <a:extLst>
            <a:ext uri="{FF2B5EF4-FFF2-40B4-BE49-F238E27FC236}">
              <a16:creationId xmlns:a16="http://schemas.microsoft.com/office/drawing/2014/main" id="{7200E230-174B-425B-858C-42C4D8AB554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80" name="Text Box 96">
          <a:extLst>
            <a:ext uri="{FF2B5EF4-FFF2-40B4-BE49-F238E27FC236}">
              <a16:creationId xmlns:a16="http://schemas.microsoft.com/office/drawing/2014/main" id="{D2EE1E71-0CCA-46CE-9E94-7E164FACCF2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81" name="Text Box 97">
          <a:extLst>
            <a:ext uri="{FF2B5EF4-FFF2-40B4-BE49-F238E27FC236}">
              <a16:creationId xmlns:a16="http://schemas.microsoft.com/office/drawing/2014/main" id="{AACC808D-CD0C-416B-93F9-8885F03CF5B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82" name="Text Box 218">
          <a:extLst>
            <a:ext uri="{FF2B5EF4-FFF2-40B4-BE49-F238E27FC236}">
              <a16:creationId xmlns:a16="http://schemas.microsoft.com/office/drawing/2014/main" id="{AC6B0B3A-2BCB-41B7-A32D-E8978B4D1EC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83" name="Text Box 219">
          <a:extLst>
            <a:ext uri="{FF2B5EF4-FFF2-40B4-BE49-F238E27FC236}">
              <a16:creationId xmlns:a16="http://schemas.microsoft.com/office/drawing/2014/main" id="{96DE7986-C1EE-4C4B-AE2E-7F06046603C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84" name="Text Box 220">
          <a:extLst>
            <a:ext uri="{FF2B5EF4-FFF2-40B4-BE49-F238E27FC236}">
              <a16:creationId xmlns:a16="http://schemas.microsoft.com/office/drawing/2014/main" id="{3C610F19-4966-478D-880B-EEA6835A1139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85" name="Text Box 221">
          <a:extLst>
            <a:ext uri="{FF2B5EF4-FFF2-40B4-BE49-F238E27FC236}">
              <a16:creationId xmlns:a16="http://schemas.microsoft.com/office/drawing/2014/main" id="{5D904C42-2DA5-4E50-BF0E-DA1569E3075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86" name="Text Box 222">
          <a:extLst>
            <a:ext uri="{FF2B5EF4-FFF2-40B4-BE49-F238E27FC236}">
              <a16:creationId xmlns:a16="http://schemas.microsoft.com/office/drawing/2014/main" id="{789DEC3D-5A81-4A4A-91B4-34113F6B0FF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87" name="Text Box 223">
          <a:extLst>
            <a:ext uri="{FF2B5EF4-FFF2-40B4-BE49-F238E27FC236}">
              <a16:creationId xmlns:a16="http://schemas.microsoft.com/office/drawing/2014/main" id="{C84F5468-8448-4219-8980-A2523EA91C5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88" name="Text Box 95">
          <a:extLst>
            <a:ext uri="{FF2B5EF4-FFF2-40B4-BE49-F238E27FC236}">
              <a16:creationId xmlns:a16="http://schemas.microsoft.com/office/drawing/2014/main" id="{E2AA08EC-F14B-4E3B-B24B-73EA88E4FDD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89" name="Text Box 96">
          <a:extLst>
            <a:ext uri="{FF2B5EF4-FFF2-40B4-BE49-F238E27FC236}">
              <a16:creationId xmlns:a16="http://schemas.microsoft.com/office/drawing/2014/main" id="{B4F2EA1F-E58B-481D-9059-111D1559EBB4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90" name="Text Box 97">
          <a:extLst>
            <a:ext uri="{FF2B5EF4-FFF2-40B4-BE49-F238E27FC236}">
              <a16:creationId xmlns:a16="http://schemas.microsoft.com/office/drawing/2014/main" id="{9C788337-3905-436C-BD1B-8418F5C3B1F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91" name="Text Box 218">
          <a:extLst>
            <a:ext uri="{FF2B5EF4-FFF2-40B4-BE49-F238E27FC236}">
              <a16:creationId xmlns:a16="http://schemas.microsoft.com/office/drawing/2014/main" id="{97EA3B4D-D61C-4518-AA4D-B54511BEA75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92" name="Text Box 219">
          <a:extLst>
            <a:ext uri="{FF2B5EF4-FFF2-40B4-BE49-F238E27FC236}">
              <a16:creationId xmlns:a16="http://schemas.microsoft.com/office/drawing/2014/main" id="{87438338-C683-41F2-922F-18EA065C6516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93" name="Text Box 220">
          <a:extLst>
            <a:ext uri="{FF2B5EF4-FFF2-40B4-BE49-F238E27FC236}">
              <a16:creationId xmlns:a16="http://schemas.microsoft.com/office/drawing/2014/main" id="{AD7194FD-05BB-4B8B-94FA-A2FF28C7ACDE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94" name="Text Box 221">
          <a:extLst>
            <a:ext uri="{FF2B5EF4-FFF2-40B4-BE49-F238E27FC236}">
              <a16:creationId xmlns:a16="http://schemas.microsoft.com/office/drawing/2014/main" id="{92679581-38D5-430C-8CDA-31E7A59FB4A0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95" name="Text Box 222">
          <a:extLst>
            <a:ext uri="{FF2B5EF4-FFF2-40B4-BE49-F238E27FC236}">
              <a16:creationId xmlns:a16="http://schemas.microsoft.com/office/drawing/2014/main" id="{87E972EC-6AF8-495E-82DD-F759C0FCA89B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96" name="Text Box 223">
          <a:extLst>
            <a:ext uri="{FF2B5EF4-FFF2-40B4-BE49-F238E27FC236}">
              <a16:creationId xmlns:a16="http://schemas.microsoft.com/office/drawing/2014/main" id="{60979A0C-E1CE-47AF-94FD-68DB88B9CE28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97" name="Text Box 95">
          <a:extLst>
            <a:ext uri="{FF2B5EF4-FFF2-40B4-BE49-F238E27FC236}">
              <a16:creationId xmlns:a16="http://schemas.microsoft.com/office/drawing/2014/main" id="{28EC97BE-8CA7-4670-98F2-A1F79D808445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98" name="Text Box 96">
          <a:extLst>
            <a:ext uri="{FF2B5EF4-FFF2-40B4-BE49-F238E27FC236}">
              <a16:creationId xmlns:a16="http://schemas.microsoft.com/office/drawing/2014/main" id="{1B0C67EB-5B5E-485D-9F84-ABFDBEF04A5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499" name="Text Box 97">
          <a:extLst>
            <a:ext uri="{FF2B5EF4-FFF2-40B4-BE49-F238E27FC236}">
              <a16:creationId xmlns:a16="http://schemas.microsoft.com/office/drawing/2014/main" id="{1603A604-F9BB-4A88-A99D-B0EEE7B4DD5C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00" name="Text Box 218">
          <a:extLst>
            <a:ext uri="{FF2B5EF4-FFF2-40B4-BE49-F238E27FC236}">
              <a16:creationId xmlns:a16="http://schemas.microsoft.com/office/drawing/2014/main" id="{0039E592-E01A-4E57-A4E2-AEC643D341BA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01" name="Text Box 219">
          <a:extLst>
            <a:ext uri="{FF2B5EF4-FFF2-40B4-BE49-F238E27FC236}">
              <a16:creationId xmlns:a16="http://schemas.microsoft.com/office/drawing/2014/main" id="{D1E3F9F0-7573-4B21-850A-B431756D8232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02" name="Text Box 220">
          <a:extLst>
            <a:ext uri="{FF2B5EF4-FFF2-40B4-BE49-F238E27FC236}">
              <a16:creationId xmlns:a16="http://schemas.microsoft.com/office/drawing/2014/main" id="{54D139A9-07A8-4EB2-BA8A-6AC61688B627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03" name="Text Box 221">
          <a:extLst>
            <a:ext uri="{FF2B5EF4-FFF2-40B4-BE49-F238E27FC236}">
              <a16:creationId xmlns:a16="http://schemas.microsoft.com/office/drawing/2014/main" id="{D86AC885-510D-4A5D-B799-BAC2FE985803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04" name="Text Box 222">
          <a:extLst>
            <a:ext uri="{FF2B5EF4-FFF2-40B4-BE49-F238E27FC236}">
              <a16:creationId xmlns:a16="http://schemas.microsoft.com/office/drawing/2014/main" id="{093AC305-53E2-4177-9487-BF7100BFF38F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</xdr:row>
      <xdr:rowOff>0</xdr:rowOff>
    </xdr:from>
    <xdr:ext cx="85725" cy="209550"/>
    <xdr:sp macro="" textlink="">
      <xdr:nvSpPr>
        <xdr:cNvPr id="505" name="Text Box 223">
          <a:extLst>
            <a:ext uri="{FF2B5EF4-FFF2-40B4-BE49-F238E27FC236}">
              <a16:creationId xmlns:a16="http://schemas.microsoft.com/office/drawing/2014/main" id="{8C9C7C25-B78E-409D-808C-53E41190ED4D}"/>
            </a:ext>
          </a:extLst>
        </xdr:cNvPr>
        <xdr:cNvSpPr txBox="1">
          <a:spLocks noChangeArrowheads="1"/>
        </xdr:cNvSpPr>
      </xdr:nvSpPr>
      <xdr:spPr bwMode="auto">
        <a:xfrm>
          <a:off x="876300" y="189642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9" width="25.83203125" hidden="1" customWidth="1"/>
    <col min="50" max="54" width="21.6640625" hidden="1" customWidth="1"/>
    <col min="55" max="55" width="19.1640625" hidden="1" customWidth="1"/>
    <col min="56" max="56" width="25" hidden="1" customWidth="1"/>
    <col min="57" max="58" width="19.1640625" hidden="1" customWidth="1"/>
    <col min="59" max="59" width="66.5" customWidth="1"/>
    <col min="71" max="91" width="9.33203125" hidden="1" customWidth="1"/>
  </cols>
  <sheetData>
    <row r="1" spans="1:74" ht="21.4" customHeight="1" x14ac:dyDescent="0.3">
      <c r="A1" s="284" t="s">
        <v>1397</v>
      </c>
      <c r="B1" s="285"/>
      <c r="C1" s="285"/>
      <c r="D1" s="286" t="s">
        <v>1398</v>
      </c>
      <c r="E1" s="285"/>
      <c r="F1" s="285"/>
      <c r="G1" s="285"/>
      <c r="H1" s="285"/>
      <c r="I1" s="285"/>
      <c r="J1" s="285"/>
      <c r="K1" s="287" t="s">
        <v>248</v>
      </c>
      <c r="L1" s="287"/>
      <c r="M1" s="287"/>
      <c r="N1" s="287"/>
      <c r="O1" s="287"/>
      <c r="P1" s="287"/>
      <c r="Q1" s="287"/>
      <c r="R1" s="287"/>
      <c r="S1" s="287"/>
      <c r="T1" s="285"/>
      <c r="U1" s="285"/>
      <c r="V1" s="285"/>
      <c r="W1" s="287" t="s">
        <v>249</v>
      </c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79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1399</v>
      </c>
      <c r="BB1" s="16" t="s">
        <v>1400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1401</v>
      </c>
      <c r="BU1" s="18" t="s">
        <v>1402</v>
      </c>
      <c r="BV1" s="18" t="s">
        <v>1403</v>
      </c>
    </row>
    <row r="2" spans="1:74" ht="36.950000000000003" customHeight="1" x14ac:dyDescent="0.3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S2" s="19" t="s">
        <v>1404</v>
      </c>
      <c r="BT2" s="19" t="s">
        <v>1405</v>
      </c>
    </row>
    <row r="3" spans="1:74" ht="6.95" customHeight="1" x14ac:dyDescent="0.3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1404</v>
      </c>
      <c r="BT3" s="19" t="s">
        <v>1406</v>
      </c>
    </row>
    <row r="4" spans="1:74" ht="36.950000000000003" customHeight="1" x14ac:dyDescent="0.3">
      <c r="B4" s="23"/>
      <c r="C4" s="24"/>
      <c r="D4" s="25" t="s">
        <v>1407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1408</v>
      </c>
      <c r="BG4" s="28" t="s">
        <v>1409</v>
      </c>
      <c r="BS4" s="19" t="s">
        <v>1410</v>
      </c>
    </row>
    <row r="5" spans="1:74" ht="14.45" customHeight="1" x14ac:dyDescent="0.3">
      <c r="B5" s="23"/>
      <c r="C5" s="24"/>
      <c r="D5" s="29" t="s">
        <v>1411</v>
      </c>
      <c r="E5" s="24"/>
      <c r="F5" s="24"/>
      <c r="G5" s="24"/>
      <c r="H5" s="24"/>
      <c r="I5" s="24"/>
      <c r="J5" s="24"/>
      <c r="K5" s="406" t="s">
        <v>1412</v>
      </c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24"/>
      <c r="AQ5" s="26"/>
      <c r="BG5" s="403" t="s">
        <v>1413</v>
      </c>
      <c r="BS5" s="19" t="s">
        <v>1404</v>
      </c>
    </row>
    <row r="6" spans="1:74" ht="36.950000000000003" customHeight="1" x14ac:dyDescent="0.3">
      <c r="B6" s="23"/>
      <c r="C6" s="24"/>
      <c r="D6" s="31" t="s">
        <v>1414</v>
      </c>
      <c r="E6" s="24"/>
      <c r="F6" s="24"/>
      <c r="G6" s="24"/>
      <c r="H6" s="24"/>
      <c r="I6" s="24"/>
      <c r="J6" s="24"/>
      <c r="K6" s="408" t="s">
        <v>1415</v>
      </c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24"/>
      <c r="AQ6" s="26"/>
      <c r="BG6" s="378"/>
      <c r="BS6" s="19" t="s">
        <v>1416</v>
      </c>
    </row>
    <row r="7" spans="1:74" ht="14.45" customHeight="1" x14ac:dyDescent="0.3">
      <c r="B7" s="23"/>
      <c r="C7" s="24"/>
      <c r="D7" s="32" t="s">
        <v>1417</v>
      </c>
      <c r="E7" s="24"/>
      <c r="F7" s="24"/>
      <c r="G7" s="24"/>
      <c r="H7" s="24"/>
      <c r="I7" s="24"/>
      <c r="J7" s="24"/>
      <c r="K7" s="30" t="s">
        <v>1418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1419</v>
      </c>
      <c r="AL7" s="24"/>
      <c r="AM7" s="24"/>
      <c r="AN7" s="30" t="s">
        <v>1418</v>
      </c>
      <c r="AO7" s="24"/>
      <c r="AP7" s="24"/>
      <c r="AQ7" s="26"/>
      <c r="BG7" s="378"/>
      <c r="BS7" s="19" t="s">
        <v>1420</v>
      </c>
    </row>
    <row r="8" spans="1:74" ht="14.45" customHeight="1" x14ac:dyDescent="0.3">
      <c r="B8" s="23"/>
      <c r="C8" s="24"/>
      <c r="D8" s="32" t="s">
        <v>1421</v>
      </c>
      <c r="E8" s="24"/>
      <c r="F8" s="24"/>
      <c r="G8" s="24"/>
      <c r="H8" s="24"/>
      <c r="I8" s="24"/>
      <c r="J8" s="24"/>
      <c r="K8" s="30" t="s">
        <v>1422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1423</v>
      </c>
      <c r="AL8" s="24"/>
      <c r="AM8" s="24"/>
      <c r="AN8" s="33" t="s">
        <v>1424</v>
      </c>
      <c r="AO8" s="24"/>
      <c r="AP8" s="24"/>
      <c r="AQ8" s="26"/>
      <c r="BG8" s="378"/>
      <c r="BS8" s="19" t="s">
        <v>1425</v>
      </c>
    </row>
    <row r="9" spans="1:74" ht="14.45" customHeight="1" x14ac:dyDescent="0.3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G9" s="378"/>
      <c r="BS9" s="19" t="s">
        <v>1426</v>
      </c>
    </row>
    <row r="10" spans="1:74" ht="14.45" customHeight="1" x14ac:dyDescent="0.3">
      <c r="B10" s="23"/>
      <c r="C10" s="24"/>
      <c r="D10" s="32" t="s">
        <v>1427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1428</v>
      </c>
      <c r="AL10" s="24"/>
      <c r="AM10" s="24"/>
      <c r="AN10" s="30" t="s">
        <v>1418</v>
      </c>
      <c r="AO10" s="24"/>
      <c r="AP10" s="24"/>
      <c r="AQ10" s="26"/>
      <c r="BG10" s="378"/>
      <c r="BS10" s="19" t="s">
        <v>1416</v>
      </c>
    </row>
    <row r="11" spans="1:74" ht="18.399999999999999" customHeight="1" x14ac:dyDescent="0.3">
      <c r="B11" s="23"/>
      <c r="C11" s="24"/>
      <c r="D11" s="24"/>
      <c r="E11" s="30" t="s">
        <v>1429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1430</v>
      </c>
      <c r="AL11" s="24"/>
      <c r="AM11" s="24"/>
      <c r="AN11" s="30" t="s">
        <v>1418</v>
      </c>
      <c r="AO11" s="24"/>
      <c r="AP11" s="24"/>
      <c r="AQ11" s="26"/>
      <c r="BG11" s="378"/>
      <c r="BS11" s="19" t="s">
        <v>1416</v>
      </c>
    </row>
    <row r="12" spans="1:74" ht="6.95" customHeight="1" x14ac:dyDescent="0.3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G12" s="378"/>
      <c r="BS12" s="19" t="s">
        <v>1416</v>
      </c>
    </row>
    <row r="13" spans="1:74" ht="14.45" customHeight="1" x14ac:dyDescent="0.3">
      <c r="B13" s="23"/>
      <c r="C13" s="24"/>
      <c r="D13" s="32" t="s">
        <v>1431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1428</v>
      </c>
      <c r="AL13" s="24"/>
      <c r="AM13" s="24"/>
      <c r="AN13" s="34" t="s">
        <v>1432</v>
      </c>
      <c r="AO13" s="24"/>
      <c r="AP13" s="24"/>
      <c r="AQ13" s="26"/>
      <c r="BG13" s="378"/>
      <c r="BS13" s="19" t="s">
        <v>1416</v>
      </c>
    </row>
    <row r="14" spans="1:74" ht="15" x14ac:dyDescent="0.3">
      <c r="B14" s="23"/>
      <c r="C14" s="24"/>
      <c r="D14" s="24"/>
      <c r="E14" s="409" t="s">
        <v>1432</v>
      </c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32" t="s">
        <v>1430</v>
      </c>
      <c r="AL14" s="24"/>
      <c r="AM14" s="24"/>
      <c r="AN14" s="34" t="s">
        <v>1432</v>
      </c>
      <c r="AO14" s="24"/>
      <c r="AP14" s="24"/>
      <c r="AQ14" s="26"/>
      <c r="BG14" s="378"/>
      <c r="BS14" s="19" t="s">
        <v>1416</v>
      </c>
    </row>
    <row r="15" spans="1:74" ht="6.95" customHeight="1" x14ac:dyDescent="0.3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G15" s="378"/>
      <c r="BS15" s="19" t="s">
        <v>1401</v>
      </c>
    </row>
    <row r="16" spans="1:74" ht="14.45" customHeight="1" x14ac:dyDescent="0.3">
      <c r="B16" s="23"/>
      <c r="C16" s="24"/>
      <c r="D16" s="32" t="s">
        <v>1433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1428</v>
      </c>
      <c r="AL16" s="24"/>
      <c r="AM16" s="24"/>
      <c r="AN16" s="30" t="s">
        <v>1418</v>
      </c>
      <c r="AO16" s="24"/>
      <c r="AP16" s="24"/>
      <c r="AQ16" s="26"/>
      <c r="BG16" s="378"/>
      <c r="BS16" s="19" t="s">
        <v>1401</v>
      </c>
    </row>
    <row r="17" spans="2:71" ht="18.399999999999999" customHeight="1" x14ac:dyDescent="0.3">
      <c r="B17" s="23"/>
      <c r="C17" s="24"/>
      <c r="D17" s="24"/>
      <c r="E17" s="30" t="s">
        <v>1434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1430</v>
      </c>
      <c r="AL17" s="24"/>
      <c r="AM17" s="24"/>
      <c r="AN17" s="30" t="s">
        <v>1418</v>
      </c>
      <c r="AO17" s="24"/>
      <c r="AP17" s="24"/>
      <c r="AQ17" s="26"/>
      <c r="BG17" s="378"/>
      <c r="BS17" s="19" t="s">
        <v>1402</v>
      </c>
    </row>
    <row r="18" spans="2:71" ht="6.95" customHeight="1" x14ac:dyDescent="0.3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G18" s="378"/>
      <c r="BS18" s="19" t="s">
        <v>1404</v>
      </c>
    </row>
    <row r="19" spans="2:71" ht="14.45" customHeight="1" x14ac:dyDescent="0.3">
      <c r="B19" s="23"/>
      <c r="C19" s="24"/>
      <c r="D19" s="32" t="s">
        <v>1435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G19" s="378"/>
      <c r="BS19" s="19" t="s">
        <v>1404</v>
      </c>
    </row>
    <row r="20" spans="2:71" ht="77.25" customHeight="1" x14ac:dyDescent="0.3">
      <c r="B20" s="23"/>
      <c r="C20" s="24"/>
      <c r="D20" s="24"/>
      <c r="E20" s="410" t="s">
        <v>1436</v>
      </c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24"/>
      <c r="AP20" s="24"/>
      <c r="AQ20" s="26"/>
      <c r="BG20" s="378"/>
      <c r="BS20" s="19" t="s">
        <v>1401</v>
      </c>
    </row>
    <row r="21" spans="2:71" ht="6.95" customHeight="1" x14ac:dyDescent="0.3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G21" s="378"/>
    </row>
    <row r="22" spans="2:71" ht="6.95" customHeight="1" x14ac:dyDescent="0.3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G22" s="378"/>
    </row>
    <row r="23" spans="2:71" s="1" customFormat="1" ht="25.9" customHeight="1" x14ac:dyDescent="0.3">
      <c r="B23" s="36"/>
      <c r="C23" s="37"/>
      <c r="D23" s="38" t="s">
        <v>1437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0">
        <f>ROUND(AG51,2)</f>
        <v>0</v>
      </c>
      <c r="AL23" s="401"/>
      <c r="AM23" s="401"/>
      <c r="AN23" s="401"/>
      <c r="AO23" s="401"/>
      <c r="AP23" s="37"/>
      <c r="AQ23" s="40"/>
      <c r="BG23" s="404"/>
    </row>
    <row r="24" spans="2:71" s="1" customFormat="1" ht="6.95" customHeight="1" x14ac:dyDescent="0.3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G24" s="404"/>
    </row>
    <row r="25" spans="2:71" s="1" customFormat="1" x14ac:dyDescent="0.3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402" t="s">
        <v>1438</v>
      </c>
      <c r="M25" s="384"/>
      <c r="N25" s="384"/>
      <c r="O25" s="384"/>
      <c r="P25" s="37"/>
      <c r="Q25" s="37"/>
      <c r="R25" s="37"/>
      <c r="S25" s="37"/>
      <c r="T25" s="37"/>
      <c r="U25" s="37"/>
      <c r="V25" s="37"/>
      <c r="W25" s="402" t="s">
        <v>1439</v>
      </c>
      <c r="X25" s="384"/>
      <c r="Y25" s="384"/>
      <c r="Z25" s="384"/>
      <c r="AA25" s="384"/>
      <c r="AB25" s="384"/>
      <c r="AC25" s="384"/>
      <c r="AD25" s="384"/>
      <c r="AE25" s="384"/>
      <c r="AF25" s="37"/>
      <c r="AG25" s="37"/>
      <c r="AH25" s="37"/>
      <c r="AI25" s="37"/>
      <c r="AJ25" s="37"/>
      <c r="AK25" s="402" t="s">
        <v>1440</v>
      </c>
      <c r="AL25" s="384"/>
      <c r="AM25" s="384"/>
      <c r="AN25" s="384"/>
      <c r="AO25" s="384"/>
      <c r="AP25" s="37"/>
      <c r="AQ25" s="40"/>
      <c r="BG25" s="404"/>
    </row>
    <row r="26" spans="2:71" s="2" customFormat="1" ht="14.45" customHeight="1" x14ac:dyDescent="0.3">
      <c r="B26" s="42"/>
      <c r="C26" s="43"/>
      <c r="D26" s="44" t="s">
        <v>1441</v>
      </c>
      <c r="E26" s="43"/>
      <c r="F26" s="44" t="s">
        <v>1442</v>
      </c>
      <c r="G26" s="43"/>
      <c r="H26" s="43"/>
      <c r="I26" s="43"/>
      <c r="J26" s="43"/>
      <c r="K26" s="43"/>
      <c r="L26" s="397">
        <v>0.21</v>
      </c>
      <c r="M26" s="398"/>
      <c r="N26" s="398"/>
      <c r="O26" s="398"/>
      <c r="P26" s="43"/>
      <c r="Q26" s="43"/>
      <c r="R26" s="43"/>
      <c r="S26" s="43"/>
      <c r="T26" s="43"/>
      <c r="U26" s="43"/>
      <c r="V26" s="43"/>
      <c r="W26" s="399">
        <f>ROUND(BB51,2)</f>
        <v>0</v>
      </c>
      <c r="X26" s="398"/>
      <c r="Y26" s="398"/>
      <c r="Z26" s="398"/>
      <c r="AA26" s="398"/>
      <c r="AB26" s="398"/>
      <c r="AC26" s="398"/>
      <c r="AD26" s="398"/>
      <c r="AE26" s="398"/>
      <c r="AF26" s="43"/>
      <c r="AG26" s="43"/>
      <c r="AH26" s="43"/>
      <c r="AI26" s="43"/>
      <c r="AJ26" s="43"/>
      <c r="AK26" s="399">
        <f>ROUND(AX51,2)</f>
        <v>0</v>
      </c>
      <c r="AL26" s="398"/>
      <c r="AM26" s="398"/>
      <c r="AN26" s="398"/>
      <c r="AO26" s="398"/>
      <c r="AP26" s="43"/>
      <c r="AQ26" s="45"/>
      <c r="BG26" s="405"/>
    </row>
    <row r="27" spans="2:71" s="2" customFormat="1" ht="14.45" customHeight="1" x14ac:dyDescent="0.3">
      <c r="B27" s="42"/>
      <c r="C27" s="43"/>
      <c r="D27" s="43"/>
      <c r="E27" s="43"/>
      <c r="F27" s="44" t="s">
        <v>1443</v>
      </c>
      <c r="G27" s="43"/>
      <c r="H27" s="43"/>
      <c r="I27" s="43"/>
      <c r="J27" s="43"/>
      <c r="K27" s="43"/>
      <c r="L27" s="397">
        <v>0.15</v>
      </c>
      <c r="M27" s="398"/>
      <c r="N27" s="398"/>
      <c r="O27" s="398"/>
      <c r="P27" s="43"/>
      <c r="Q27" s="43"/>
      <c r="R27" s="43"/>
      <c r="S27" s="43"/>
      <c r="T27" s="43"/>
      <c r="U27" s="43"/>
      <c r="V27" s="43"/>
      <c r="W27" s="399">
        <f>ROUND(BC51,2)</f>
        <v>0</v>
      </c>
      <c r="X27" s="398"/>
      <c r="Y27" s="398"/>
      <c r="Z27" s="398"/>
      <c r="AA27" s="398"/>
      <c r="AB27" s="398"/>
      <c r="AC27" s="398"/>
      <c r="AD27" s="398"/>
      <c r="AE27" s="398"/>
      <c r="AF27" s="43"/>
      <c r="AG27" s="43"/>
      <c r="AH27" s="43"/>
      <c r="AI27" s="43"/>
      <c r="AJ27" s="43"/>
      <c r="AK27" s="399">
        <f>ROUND(AY51,2)</f>
        <v>0</v>
      </c>
      <c r="AL27" s="398"/>
      <c r="AM27" s="398"/>
      <c r="AN27" s="398"/>
      <c r="AO27" s="398"/>
      <c r="AP27" s="43"/>
      <c r="AQ27" s="45"/>
      <c r="BG27" s="405"/>
    </row>
    <row r="28" spans="2:71" s="2" customFormat="1" ht="14.45" hidden="1" customHeight="1" x14ac:dyDescent="0.3">
      <c r="B28" s="42"/>
      <c r="C28" s="43"/>
      <c r="D28" s="43"/>
      <c r="E28" s="43"/>
      <c r="F28" s="44" t="s">
        <v>1444</v>
      </c>
      <c r="G28" s="43"/>
      <c r="H28" s="43"/>
      <c r="I28" s="43"/>
      <c r="J28" s="43"/>
      <c r="K28" s="43"/>
      <c r="L28" s="397">
        <v>0.21</v>
      </c>
      <c r="M28" s="398"/>
      <c r="N28" s="398"/>
      <c r="O28" s="398"/>
      <c r="P28" s="43"/>
      <c r="Q28" s="43"/>
      <c r="R28" s="43"/>
      <c r="S28" s="43"/>
      <c r="T28" s="43"/>
      <c r="U28" s="43"/>
      <c r="V28" s="43"/>
      <c r="W28" s="399">
        <f>ROUND(BD51,2)</f>
        <v>0</v>
      </c>
      <c r="X28" s="398"/>
      <c r="Y28" s="398"/>
      <c r="Z28" s="398"/>
      <c r="AA28" s="398"/>
      <c r="AB28" s="398"/>
      <c r="AC28" s="398"/>
      <c r="AD28" s="398"/>
      <c r="AE28" s="398"/>
      <c r="AF28" s="43"/>
      <c r="AG28" s="43"/>
      <c r="AH28" s="43"/>
      <c r="AI28" s="43"/>
      <c r="AJ28" s="43"/>
      <c r="AK28" s="399">
        <v>0</v>
      </c>
      <c r="AL28" s="398"/>
      <c r="AM28" s="398"/>
      <c r="AN28" s="398"/>
      <c r="AO28" s="398"/>
      <c r="AP28" s="43"/>
      <c r="AQ28" s="45"/>
      <c r="BG28" s="405"/>
    </row>
    <row r="29" spans="2:71" s="2" customFormat="1" ht="14.45" hidden="1" customHeight="1" x14ac:dyDescent="0.3">
      <c r="B29" s="42"/>
      <c r="C29" s="43"/>
      <c r="D29" s="43"/>
      <c r="E29" s="43"/>
      <c r="F29" s="44" t="s">
        <v>1445</v>
      </c>
      <c r="G29" s="43"/>
      <c r="H29" s="43"/>
      <c r="I29" s="43"/>
      <c r="J29" s="43"/>
      <c r="K29" s="43"/>
      <c r="L29" s="397">
        <v>0.15</v>
      </c>
      <c r="M29" s="398"/>
      <c r="N29" s="398"/>
      <c r="O29" s="398"/>
      <c r="P29" s="43"/>
      <c r="Q29" s="43"/>
      <c r="R29" s="43"/>
      <c r="S29" s="43"/>
      <c r="T29" s="43"/>
      <c r="U29" s="43"/>
      <c r="V29" s="43"/>
      <c r="W29" s="399">
        <f>ROUND(BE51,2)</f>
        <v>0</v>
      </c>
      <c r="X29" s="398"/>
      <c r="Y29" s="398"/>
      <c r="Z29" s="398"/>
      <c r="AA29" s="398"/>
      <c r="AB29" s="398"/>
      <c r="AC29" s="398"/>
      <c r="AD29" s="398"/>
      <c r="AE29" s="398"/>
      <c r="AF29" s="43"/>
      <c r="AG29" s="43"/>
      <c r="AH29" s="43"/>
      <c r="AI29" s="43"/>
      <c r="AJ29" s="43"/>
      <c r="AK29" s="399">
        <v>0</v>
      </c>
      <c r="AL29" s="398"/>
      <c r="AM29" s="398"/>
      <c r="AN29" s="398"/>
      <c r="AO29" s="398"/>
      <c r="AP29" s="43"/>
      <c r="AQ29" s="45"/>
      <c r="BG29" s="405"/>
    </row>
    <row r="30" spans="2:71" s="2" customFormat="1" ht="14.45" hidden="1" customHeight="1" x14ac:dyDescent="0.3">
      <c r="B30" s="42"/>
      <c r="C30" s="43"/>
      <c r="D30" s="43"/>
      <c r="E30" s="43"/>
      <c r="F30" s="44" t="s">
        <v>1446</v>
      </c>
      <c r="G30" s="43"/>
      <c r="H30" s="43"/>
      <c r="I30" s="43"/>
      <c r="J30" s="43"/>
      <c r="K30" s="43"/>
      <c r="L30" s="397">
        <v>0</v>
      </c>
      <c r="M30" s="398"/>
      <c r="N30" s="398"/>
      <c r="O30" s="398"/>
      <c r="P30" s="43"/>
      <c r="Q30" s="43"/>
      <c r="R30" s="43"/>
      <c r="S30" s="43"/>
      <c r="T30" s="43"/>
      <c r="U30" s="43"/>
      <c r="V30" s="43"/>
      <c r="W30" s="399">
        <f>ROUND(BF51,2)</f>
        <v>0</v>
      </c>
      <c r="X30" s="398"/>
      <c r="Y30" s="398"/>
      <c r="Z30" s="398"/>
      <c r="AA30" s="398"/>
      <c r="AB30" s="398"/>
      <c r="AC30" s="398"/>
      <c r="AD30" s="398"/>
      <c r="AE30" s="398"/>
      <c r="AF30" s="43"/>
      <c r="AG30" s="43"/>
      <c r="AH30" s="43"/>
      <c r="AI30" s="43"/>
      <c r="AJ30" s="43"/>
      <c r="AK30" s="399">
        <v>0</v>
      </c>
      <c r="AL30" s="398"/>
      <c r="AM30" s="398"/>
      <c r="AN30" s="398"/>
      <c r="AO30" s="398"/>
      <c r="AP30" s="43"/>
      <c r="AQ30" s="45"/>
      <c r="BG30" s="405"/>
    </row>
    <row r="31" spans="2:71" s="1" customFormat="1" ht="6.95" customHeight="1" x14ac:dyDescent="0.3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G31" s="404"/>
    </row>
    <row r="32" spans="2:71" s="1" customFormat="1" ht="25.9" customHeight="1" x14ac:dyDescent="0.3">
      <c r="B32" s="36"/>
      <c r="C32" s="46"/>
      <c r="D32" s="47" t="s">
        <v>1447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1448</v>
      </c>
      <c r="U32" s="48"/>
      <c r="V32" s="48"/>
      <c r="W32" s="48"/>
      <c r="X32" s="385" t="s">
        <v>1449</v>
      </c>
      <c r="Y32" s="386"/>
      <c r="Z32" s="386"/>
      <c r="AA32" s="386"/>
      <c r="AB32" s="386"/>
      <c r="AC32" s="48"/>
      <c r="AD32" s="48"/>
      <c r="AE32" s="48"/>
      <c r="AF32" s="48"/>
      <c r="AG32" s="48"/>
      <c r="AH32" s="48"/>
      <c r="AI32" s="48"/>
      <c r="AJ32" s="48"/>
      <c r="AK32" s="387">
        <f>SUM(AK23:AK30)</f>
        <v>0</v>
      </c>
      <c r="AL32" s="386"/>
      <c r="AM32" s="386"/>
      <c r="AN32" s="386"/>
      <c r="AO32" s="388"/>
      <c r="AP32" s="46"/>
      <c r="AQ32" s="50"/>
      <c r="BG32" s="404"/>
    </row>
    <row r="33" spans="2:58" s="1" customFormat="1" ht="6.95" customHeight="1" x14ac:dyDescent="0.3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58" s="1" customFormat="1" ht="6.95" customHeight="1" x14ac:dyDescent="0.3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58" s="1" customFormat="1" ht="6.95" customHeight="1" x14ac:dyDescent="0.3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58" s="1" customFormat="1" ht="36.950000000000003" customHeight="1" x14ac:dyDescent="0.3">
      <c r="B39" s="36"/>
      <c r="C39" s="57" t="s">
        <v>1450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58" s="1" customFormat="1" ht="6.95" customHeight="1" x14ac:dyDescent="0.3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58" s="3" customFormat="1" ht="14.45" customHeight="1" x14ac:dyDescent="0.3">
      <c r="B41" s="59"/>
      <c r="C41" s="60" t="s">
        <v>1411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AQOL-1--2016014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58" s="4" customFormat="1" ht="36.950000000000003" customHeight="1" x14ac:dyDescent="0.3">
      <c r="B42" s="63"/>
      <c r="C42" s="64" t="s">
        <v>1414</v>
      </c>
      <c r="D42" s="65"/>
      <c r="E42" s="65"/>
      <c r="F42" s="65"/>
      <c r="G42" s="65"/>
      <c r="H42" s="65"/>
      <c r="I42" s="65"/>
      <c r="J42" s="65"/>
      <c r="K42" s="65"/>
      <c r="L42" s="392" t="str">
        <f>K6</f>
        <v>CELOPLOŠNÁ KANALIZACE OBCE JÍVOVÁ- ČOV</v>
      </c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65"/>
      <c r="AQ42" s="65"/>
      <c r="AR42" s="66"/>
    </row>
    <row r="43" spans="2:58" s="1" customFormat="1" ht="6.95" customHeight="1" x14ac:dyDescent="0.3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58" s="1" customFormat="1" ht="15" x14ac:dyDescent="0.3">
      <c r="B44" s="36"/>
      <c r="C44" s="60" t="s">
        <v>1421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>Jívová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1423</v>
      </c>
      <c r="AJ44" s="58"/>
      <c r="AK44" s="58"/>
      <c r="AL44" s="58"/>
      <c r="AM44" s="394" t="str">
        <f>IF(AN8= "","",AN8)</f>
        <v>30.11.2016</v>
      </c>
      <c r="AN44" s="395"/>
      <c r="AO44" s="58"/>
      <c r="AP44" s="58"/>
      <c r="AQ44" s="58"/>
      <c r="AR44" s="56"/>
    </row>
    <row r="45" spans="2:58" s="1" customFormat="1" ht="6.95" customHeight="1" x14ac:dyDescent="0.3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8" s="1" customFormat="1" ht="15" x14ac:dyDescent="0.3">
      <c r="B46" s="36"/>
      <c r="C46" s="60" t="s">
        <v>1427</v>
      </c>
      <c r="D46" s="58"/>
      <c r="E46" s="58"/>
      <c r="F46" s="58"/>
      <c r="G46" s="58"/>
      <c r="H46" s="58"/>
      <c r="I46" s="58"/>
      <c r="J46" s="58"/>
      <c r="K46" s="58"/>
      <c r="L46" s="61" t="str">
        <f>IF(E11= "","",E11)</f>
        <v xml:space="preserve">Obec Jívová 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1433</v>
      </c>
      <c r="AJ46" s="58"/>
      <c r="AK46" s="58"/>
      <c r="AL46" s="58"/>
      <c r="AM46" s="396" t="str">
        <f>IF(E17="","",E17)</f>
        <v>AQOL s.r.o.Olomouc</v>
      </c>
      <c r="AN46" s="395"/>
      <c r="AO46" s="395"/>
      <c r="AP46" s="395"/>
      <c r="AQ46" s="58"/>
      <c r="AR46" s="56"/>
      <c r="AS46" s="379" t="s">
        <v>1451</v>
      </c>
      <c r="AT46" s="380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9"/>
    </row>
    <row r="47" spans="2:58" s="1" customFormat="1" ht="15" x14ac:dyDescent="0.3">
      <c r="B47" s="36"/>
      <c r="C47" s="60" t="s">
        <v>1431</v>
      </c>
      <c r="D47" s="58"/>
      <c r="E47" s="58"/>
      <c r="F47" s="58"/>
      <c r="G47" s="58"/>
      <c r="H47" s="58"/>
      <c r="I47" s="58"/>
      <c r="J47" s="58"/>
      <c r="K47" s="58"/>
      <c r="L47" s="61" t="str">
        <f>IF(E14= "Vyplň údaj","",E14)</f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381"/>
      <c r="AT47" s="382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1"/>
    </row>
    <row r="48" spans="2:58" s="1" customFormat="1" ht="10.9" customHeight="1" x14ac:dyDescent="0.3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383"/>
      <c r="AT48" s="384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72"/>
    </row>
    <row r="49" spans="1:91" s="1" customFormat="1" ht="29.25" customHeight="1" x14ac:dyDescent="0.3">
      <c r="B49" s="36"/>
      <c r="C49" s="389" t="s">
        <v>1452</v>
      </c>
      <c r="D49" s="386"/>
      <c r="E49" s="386"/>
      <c r="F49" s="386"/>
      <c r="G49" s="386"/>
      <c r="H49" s="48"/>
      <c r="I49" s="390" t="s">
        <v>1453</v>
      </c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91" t="s">
        <v>1454</v>
      </c>
      <c r="AH49" s="386"/>
      <c r="AI49" s="386"/>
      <c r="AJ49" s="386"/>
      <c r="AK49" s="386"/>
      <c r="AL49" s="386"/>
      <c r="AM49" s="386"/>
      <c r="AN49" s="390" t="s">
        <v>1455</v>
      </c>
      <c r="AO49" s="386"/>
      <c r="AP49" s="386"/>
      <c r="AQ49" s="73" t="s">
        <v>1456</v>
      </c>
      <c r="AR49" s="56"/>
      <c r="AS49" s="74" t="s">
        <v>1457</v>
      </c>
      <c r="AT49" s="75" t="s">
        <v>1458</v>
      </c>
      <c r="AU49" s="75" t="s">
        <v>1459</v>
      </c>
      <c r="AV49" s="75" t="s">
        <v>1460</v>
      </c>
      <c r="AW49" s="75" t="s">
        <v>1461</v>
      </c>
      <c r="AX49" s="75" t="s">
        <v>1462</v>
      </c>
      <c r="AY49" s="75" t="s">
        <v>1463</v>
      </c>
      <c r="AZ49" s="75" t="s">
        <v>1464</v>
      </c>
      <c r="BA49" s="75" t="s">
        <v>1465</v>
      </c>
      <c r="BB49" s="75" t="s">
        <v>1466</v>
      </c>
      <c r="BC49" s="75" t="s">
        <v>1467</v>
      </c>
      <c r="BD49" s="75" t="s">
        <v>1468</v>
      </c>
      <c r="BE49" s="75" t="s">
        <v>1469</v>
      </c>
      <c r="BF49" s="76" t="s">
        <v>1470</v>
      </c>
    </row>
    <row r="50" spans="1:91" s="1" customFormat="1" ht="10.9" customHeight="1" x14ac:dyDescent="0.3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9"/>
    </row>
    <row r="51" spans="1:91" s="4" customFormat="1" ht="32.450000000000003" customHeight="1" x14ac:dyDescent="0.3">
      <c r="B51" s="63"/>
      <c r="C51" s="80" t="s">
        <v>1471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372">
        <f>ROUND(AG52+AG58+AG60+AG64,2)</f>
        <v>0</v>
      </c>
      <c r="AH51" s="372"/>
      <c r="AI51" s="372"/>
      <c r="AJ51" s="372"/>
      <c r="AK51" s="372"/>
      <c r="AL51" s="372"/>
      <c r="AM51" s="372"/>
      <c r="AN51" s="373">
        <f t="shared" ref="AN51:AN66" si="0">SUM(AG51,AV51)</f>
        <v>0</v>
      </c>
      <c r="AO51" s="373"/>
      <c r="AP51" s="373"/>
      <c r="AQ51" s="82" t="s">
        <v>1418</v>
      </c>
      <c r="AR51" s="66"/>
      <c r="AS51" s="83">
        <f>ROUND(AS52+AS58+AS60+AS64,2)</f>
        <v>0</v>
      </c>
      <c r="AT51" s="84">
        <f>ROUND(AT52+AT58+AT60+AT64,2)</f>
        <v>0</v>
      </c>
      <c r="AU51" s="85">
        <f>ROUND(AU52+AU58+AU60+AU64,2)</f>
        <v>0</v>
      </c>
      <c r="AV51" s="85">
        <f t="shared" ref="AV51:AV66" si="1">ROUND(SUM(AX51:AY51),2)</f>
        <v>0</v>
      </c>
      <c r="AW51" s="86">
        <f>ROUND(AW52+AW58+AW60+AW64,5)</f>
        <v>0</v>
      </c>
      <c r="AX51" s="85">
        <f>ROUND(BB51*L26,2)</f>
        <v>0</v>
      </c>
      <c r="AY51" s="85">
        <f>ROUND(BC51*L27,2)</f>
        <v>0</v>
      </c>
      <c r="AZ51" s="85">
        <f>ROUND(BD51*L26,2)</f>
        <v>0</v>
      </c>
      <c r="BA51" s="85">
        <f>ROUND(BE51*L27,2)</f>
        <v>0</v>
      </c>
      <c r="BB51" s="85">
        <f>ROUND(BB52+BB58+BB60+BB64,2)</f>
        <v>0</v>
      </c>
      <c r="BC51" s="85">
        <f>ROUND(BC52+BC58+BC60+BC64,2)</f>
        <v>0</v>
      </c>
      <c r="BD51" s="85">
        <f>ROUND(BD52+BD58+BD60+BD64,2)</f>
        <v>0</v>
      </c>
      <c r="BE51" s="85">
        <f>ROUND(BE52+BE58+BE60+BE64,2)</f>
        <v>0</v>
      </c>
      <c r="BF51" s="87">
        <f>ROUND(BF52+BF58+BF60+BF64,2)</f>
        <v>0</v>
      </c>
      <c r="BS51" s="88" t="s">
        <v>1472</v>
      </c>
      <c r="BT51" s="88" t="s">
        <v>1473</v>
      </c>
      <c r="BU51" s="89" t="s">
        <v>1474</v>
      </c>
      <c r="BV51" s="88" t="s">
        <v>1475</v>
      </c>
      <c r="BW51" s="88" t="s">
        <v>1403</v>
      </c>
      <c r="BX51" s="88" t="s">
        <v>1476</v>
      </c>
      <c r="CL51" s="88" t="s">
        <v>1418</v>
      </c>
    </row>
    <row r="52" spans="1:91" s="5" customFormat="1" ht="22.5" customHeight="1" x14ac:dyDescent="0.3">
      <c r="B52" s="90"/>
      <c r="C52" s="91"/>
      <c r="D52" s="377" t="s">
        <v>1477</v>
      </c>
      <c r="E52" s="375"/>
      <c r="F52" s="375"/>
      <c r="G52" s="375"/>
      <c r="H52" s="375"/>
      <c r="I52" s="92"/>
      <c r="J52" s="377" t="s">
        <v>1478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6">
        <f>ROUND(SUM(AG53:AG57),2)</f>
        <v>0</v>
      </c>
      <c r="AH52" s="375"/>
      <c r="AI52" s="375"/>
      <c r="AJ52" s="375"/>
      <c r="AK52" s="375"/>
      <c r="AL52" s="375"/>
      <c r="AM52" s="375"/>
      <c r="AN52" s="374">
        <f t="shared" si="0"/>
        <v>0</v>
      </c>
      <c r="AO52" s="375"/>
      <c r="AP52" s="375"/>
      <c r="AQ52" s="93" t="s">
        <v>1479</v>
      </c>
      <c r="AR52" s="94"/>
      <c r="AS52" s="95">
        <f>ROUND(SUM(AS53:AS57),2)</f>
        <v>0</v>
      </c>
      <c r="AT52" s="96">
        <f>ROUND(SUM(AT53:AT57),2)</f>
        <v>0</v>
      </c>
      <c r="AU52" s="97">
        <f>ROUND(SUM(AU53:AU57),2)</f>
        <v>0</v>
      </c>
      <c r="AV52" s="97">
        <f t="shared" si="1"/>
        <v>0</v>
      </c>
      <c r="AW52" s="98">
        <f>ROUND(SUM(AW53:AW57),5)</f>
        <v>0</v>
      </c>
      <c r="AX52" s="97">
        <f>ROUND(BB52*L26,2)</f>
        <v>0</v>
      </c>
      <c r="AY52" s="97">
        <f>ROUND(BC52*L27,2)</f>
        <v>0</v>
      </c>
      <c r="AZ52" s="97">
        <f>ROUND(BD52*L26,2)</f>
        <v>0</v>
      </c>
      <c r="BA52" s="97">
        <f>ROUND(BE52*L27,2)</f>
        <v>0</v>
      </c>
      <c r="BB52" s="97">
        <f>ROUND(SUM(BB53:BB57),2)</f>
        <v>0</v>
      </c>
      <c r="BC52" s="97">
        <f>ROUND(SUM(BC53:BC57),2)</f>
        <v>0</v>
      </c>
      <c r="BD52" s="97">
        <f>ROUND(SUM(BD53:BD57),2)</f>
        <v>0</v>
      </c>
      <c r="BE52" s="97">
        <f>ROUND(SUM(BE53:BE57),2)</f>
        <v>0</v>
      </c>
      <c r="BF52" s="99">
        <f>ROUND(SUM(BF53:BF57),2)</f>
        <v>0</v>
      </c>
      <c r="BS52" s="100" t="s">
        <v>1472</v>
      </c>
      <c r="BT52" s="100" t="s">
        <v>1420</v>
      </c>
      <c r="BU52" s="100" t="s">
        <v>1474</v>
      </c>
      <c r="BV52" s="100" t="s">
        <v>1475</v>
      </c>
      <c r="BW52" s="100" t="s">
        <v>1480</v>
      </c>
      <c r="BX52" s="100" t="s">
        <v>1403</v>
      </c>
      <c r="CL52" s="100" t="s">
        <v>1418</v>
      </c>
      <c r="CM52" s="100" t="s">
        <v>1481</v>
      </c>
    </row>
    <row r="53" spans="1:91" s="6" customFormat="1" ht="22.5" customHeight="1" x14ac:dyDescent="0.3">
      <c r="A53" s="280" t="s">
        <v>250</v>
      </c>
      <c r="B53" s="101"/>
      <c r="C53" s="102"/>
      <c r="D53" s="102"/>
      <c r="E53" s="371" t="s">
        <v>1482</v>
      </c>
      <c r="F53" s="370"/>
      <c r="G53" s="370"/>
      <c r="H53" s="370"/>
      <c r="I53" s="370"/>
      <c r="J53" s="102"/>
      <c r="K53" s="371" t="s">
        <v>1483</v>
      </c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69">
        <f>'IO 01.1 - ČOV-stavební část'!K31</f>
        <v>0</v>
      </c>
      <c r="AH53" s="370"/>
      <c r="AI53" s="370"/>
      <c r="AJ53" s="370"/>
      <c r="AK53" s="370"/>
      <c r="AL53" s="370"/>
      <c r="AM53" s="370"/>
      <c r="AN53" s="369">
        <f t="shared" si="0"/>
        <v>0</v>
      </c>
      <c r="AO53" s="370"/>
      <c r="AP53" s="370"/>
      <c r="AQ53" s="103" t="s">
        <v>1484</v>
      </c>
      <c r="AR53" s="104"/>
      <c r="AS53" s="105">
        <f>'IO 01.1 - ČOV-stavební část'!K29</f>
        <v>0</v>
      </c>
      <c r="AT53" s="106">
        <f>'IO 01.1 - ČOV-stavební část'!K30</f>
        <v>0</v>
      </c>
      <c r="AU53" s="106">
        <v>0</v>
      </c>
      <c r="AV53" s="106">
        <f t="shared" si="1"/>
        <v>0</v>
      </c>
      <c r="AW53" s="107">
        <f>'IO 01.1 - ČOV-stavební část'!T116</f>
        <v>0</v>
      </c>
      <c r="AX53" s="106">
        <f>'IO 01.1 - ČOV-stavební část'!K34</f>
        <v>0</v>
      </c>
      <c r="AY53" s="106">
        <f>'IO 01.1 - ČOV-stavební část'!K35</f>
        <v>0</v>
      </c>
      <c r="AZ53" s="106">
        <f>'IO 01.1 - ČOV-stavební část'!K36</f>
        <v>0</v>
      </c>
      <c r="BA53" s="106">
        <f>'IO 01.1 - ČOV-stavební část'!K37</f>
        <v>0</v>
      </c>
      <c r="BB53" s="106">
        <f>'IO 01.1 - ČOV-stavební část'!F34</f>
        <v>0</v>
      </c>
      <c r="BC53" s="106">
        <f>'IO 01.1 - ČOV-stavební část'!F35</f>
        <v>0</v>
      </c>
      <c r="BD53" s="106">
        <f>'IO 01.1 - ČOV-stavební část'!F36</f>
        <v>0</v>
      </c>
      <c r="BE53" s="106">
        <f>'IO 01.1 - ČOV-stavební část'!F37</f>
        <v>0</v>
      </c>
      <c r="BF53" s="108">
        <f>'IO 01.1 - ČOV-stavební část'!F38</f>
        <v>0</v>
      </c>
      <c r="BT53" s="109" t="s">
        <v>1481</v>
      </c>
      <c r="BV53" s="109" t="s">
        <v>1475</v>
      </c>
      <c r="BW53" s="109" t="s">
        <v>1485</v>
      </c>
      <c r="BX53" s="109" t="s">
        <v>1480</v>
      </c>
      <c r="CL53" s="109" t="s">
        <v>1418</v>
      </c>
    </row>
    <row r="54" spans="1:91" s="6" customFormat="1" ht="22.5" customHeight="1" x14ac:dyDescent="0.3">
      <c r="A54" s="280" t="s">
        <v>250</v>
      </c>
      <c r="B54" s="101"/>
      <c r="C54" s="102"/>
      <c r="D54" s="102"/>
      <c r="E54" s="371" t="s">
        <v>1486</v>
      </c>
      <c r="F54" s="370"/>
      <c r="G54" s="370"/>
      <c r="H54" s="370"/>
      <c r="I54" s="370"/>
      <c r="J54" s="102"/>
      <c r="K54" s="371" t="s">
        <v>1487</v>
      </c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69">
        <f>'IO 01.2 - Přípojka vody p...'!K31</f>
        <v>0</v>
      </c>
      <c r="AH54" s="370"/>
      <c r="AI54" s="370"/>
      <c r="AJ54" s="370"/>
      <c r="AK54" s="370"/>
      <c r="AL54" s="370"/>
      <c r="AM54" s="370"/>
      <c r="AN54" s="369">
        <f t="shared" si="0"/>
        <v>0</v>
      </c>
      <c r="AO54" s="370"/>
      <c r="AP54" s="370"/>
      <c r="AQ54" s="103" t="s">
        <v>1484</v>
      </c>
      <c r="AR54" s="104"/>
      <c r="AS54" s="105">
        <f>'IO 01.2 - Přípojka vody p...'!K29</f>
        <v>0</v>
      </c>
      <c r="AT54" s="106">
        <f>'IO 01.2 - Přípojka vody p...'!K30</f>
        <v>0</v>
      </c>
      <c r="AU54" s="106">
        <v>0</v>
      </c>
      <c r="AV54" s="106">
        <f t="shared" si="1"/>
        <v>0</v>
      </c>
      <c r="AW54" s="107">
        <f>'IO 01.2 - Přípojka vody p...'!T94</f>
        <v>0</v>
      </c>
      <c r="AX54" s="106">
        <f>'IO 01.2 - Přípojka vody p...'!K34</f>
        <v>0</v>
      </c>
      <c r="AY54" s="106">
        <f>'IO 01.2 - Přípojka vody p...'!K35</f>
        <v>0</v>
      </c>
      <c r="AZ54" s="106">
        <f>'IO 01.2 - Přípojka vody p...'!K36</f>
        <v>0</v>
      </c>
      <c r="BA54" s="106">
        <f>'IO 01.2 - Přípojka vody p...'!K37</f>
        <v>0</v>
      </c>
      <c r="BB54" s="106">
        <f>'IO 01.2 - Přípojka vody p...'!F34</f>
        <v>0</v>
      </c>
      <c r="BC54" s="106">
        <f>'IO 01.2 - Přípojka vody p...'!F35</f>
        <v>0</v>
      </c>
      <c r="BD54" s="106">
        <f>'IO 01.2 - Přípojka vody p...'!F36</f>
        <v>0</v>
      </c>
      <c r="BE54" s="106">
        <f>'IO 01.2 - Přípojka vody p...'!F37</f>
        <v>0</v>
      </c>
      <c r="BF54" s="108">
        <f>'IO 01.2 - Přípojka vody p...'!F38</f>
        <v>0</v>
      </c>
      <c r="BT54" s="109" t="s">
        <v>1481</v>
      </c>
      <c r="BV54" s="109" t="s">
        <v>1475</v>
      </c>
      <c r="BW54" s="109" t="s">
        <v>1488</v>
      </c>
      <c r="BX54" s="109" t="s">
        <v>1480</v>
      </c>
      <c r="CL54" s="109" t="s">
        <v>1418</v>
      </c>
    </row>
    <row r="55" spans="1:91" s="6" customFormat="1" ht="22.5" customHeight="1" x14ac:dyDescent="0.3">
      <c r="A55" s="280" t="s">
        <v>250</v>
      </c>
      <c r="B55" s="101"/>
      <c r="C55" s="102"/>
      <c r="D55" s="102"/>
      <c r="E55" s="371" t="s">
        <v>1489</v>
      </c>
      <c r="F55" s="370"/>
      <c r="G55" s="370"/>
      <c r="H55" s="370"/>
      <c r="I55" s="370"/>
      <c r="J55" s="102"/>
      <c r="K55" s="371" t="s">
        <v>1490</v>
      </c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69">
        <f>'IO 01.3 - Zpevněné plochy...'!K31</f>
        <v>0</v>
      </c>
      <c r="AH55" s="370"/>
      <c r="AI55" s="370"/>
      <c r="AJ55" s="370"/>
      <c r="AK55" s="370"/>
      <c r="AL55" s="370"/>
      <c r="AM55" s="370"/>
      <c r="AN55" s="369">
        <f t="shared" si="0"/>
        <v>0</v>
      </c>
      <c r="AO55" s="370"/>
      <c r="AP55" s="370"/>
      <c r="AQ55" s="103" t="s">
        <v>1484</v>
      </c>
      <c r="AR55" s="104"/>
      <c r="AS55" s="105">
        <f>'IO 01.3 - Zpevněné plochy...'!K29</f>
        <v>0</v>
      </c>
      <c r="AT55" s="106">
        <f>'IO 01.3 - Zpevněné plochy...'!K30</f>
        <v>0</v>
      </c>
      <c r="AU55" s="106">
        <v>0</v>
      </c>
      <c r="AV55" s="106">
        <f t="shared" si="1"/>
        <v>0</v>
      </c>
      <c r="AW55" s="107">
        <f>'IO 01.3 - Zpevněné plochy...'!T90</f>
        <v>0</v>
      </c>
      <c r="AX55" s="106">
        <f>'IO 01.3 - Zpevněné plochy...'!K34</f>
        <v>0</v>
      </c>
      <c r="AY55" s="106">
        <f>'IO 01.3 - Zpevněné plochy...'!K35</f>
        <v>0</v>
      </c>
      <c r="AZ55" s="106">
        <f>'IO 01.3 - Zpevněné plochy...'!K36</f>
        <v>0</v>
      </c>
      <c r="BA55" s="106">
        <f>'IO 01.3 - Zpevněné plochy...'!K37</f>
        <v>0</v>
      </c>
      <c r="BB55" s="106">
        <f>'IO 01.3 - Zpevněné plochy...'!F34</f>
        <v>0</v>
      </c>
      <c r="BC55" s="106">
        <f>'IO 01.3 - Zpevněné plochy...'!F35</f>
        <v>0</v>
      </c>
      <c r="BD55" s="106">
        <f>'IO 01.3 - Zpevněné plochy...'!F36</f>
        <v>0</v>
      </c>
      <c r="BE55" s="106">
        <f>'IO 01.3 - Zpevněné plochy...'!F37</f>
        <v>0</v>
      </c>
      <c r="BF55" s="108">
        <f>'IO 01.3 - Zpevněné plochy...'!F38</f>
        <v>0</v>
      </c>
      <c r="BT55" s="109" t="s">
        <v>1481</v>
      </c>
      <c r="BV55" s="109" t="s">
        <v>1475</v>
      </c>
      <c r="BW55" s="109" t="s">
        <v>1491</v>
      </c>
      <c r="BX55" s="109" t="s">
        <v>1480</v>
      </c>
      <c r="CL55" s="109" t="s">
        <v>1418</v>
      </c>
    </row>
    <row r="56" spans="1:91" s="6" customFormat="1" ht="22.5" customHeight="1" x14ac:dyDescent="0.3">
      <c r="A56" s="280" t="s">
        <v>250</v>
      </c>
      <c r="B56" s="101"/>
      <c r="C56" s="102"/>
      <c r="D56" s="102"/>
      <c r="E56" s="371" t="s">
        <v>1492</v>
      </c>
      <c r="F56" s="370"/>
      <c r="G56" s="370"/>
      <c r="H56" s="370"/>
      <c r="I56" s="370"/>
      <c r="J56" s="102"/>
      <c r="K56" s="371" t="s">
        <v>1493</v>
      </c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69">
        <f>'IO 01.4 - Oplocení areálu...'!K31</f>
        <v>0</v>
      </c>
      <c r="AH56" s="370"/>
      <c r="AI56" s="370"/>
      <c r="AJ56" s="370"/>
      <c r="AK56" s="370"/>
      <c r="AL56" s="370"/>
      <c r="AM56" s="370"/>
      <c r="AN56" s="369">
        <f t="shared" si="0"/>
        <v>0</v>
      </c>
      <c r="AO56" s="370"/>
      <c r="AP56" s="370"/>
      <c r="AQ56" s="103" t="s">
        <v>1484</v>
      </c>
      <c r="AR56" s="104"/>
      <c r="AS56" s="105">
        <f>'IO 01.4 - Oplocení areálu...'!K29</f>
        <v>0</v>
      </c>
      <c r="AT56" s="106">
        <f>'IO 01.4 - Oplocení areálu...'!K30</f>
        <v>0</v>
      </c>
      <c r="AU56" s="106">
        <v>0</v>
      </c>
      <c r="AV56" s="106">
        <f t="shared" si="1"/>
        <v>0</v>
      </c>
      <c r="AW56" s="107">
        <f>'IO 01.4 - Oplocení areálu...'!T89</f>
        <v>0</v>
      </c>
      <c r="AX56" s="106">
        <f>'IO 01.4 - Oplocení areálu...'!K34</f>
        <v>0</v>
      </c>
      <c r="AY56" s="106">
        <f>'IO 01.4 - Oplocení areálu...'!K35</f>
        <v>0</v>
      </c>
      <c r="AZ56" s="106">
        <f>'IO 01.4 - Oplocení areálu...'!K36</f>
        <v>0</v>
      </c>
      <c r="BA56" s="106">
        <f>'IO 01.4 - Oplocení areálu...'!K37</f>
        <v>0</v>
      </c>
      <c r="BB56" s="106">
        <f>'IO 01.4 - Oplocení areálu...'!F34</f>
        <v>0</v>
      </c>
      <c r="BC56" s="106">
        <f>'IO 01.4 - Oplocení areálu...'!F35</f>
        <v>0</v>
      </c>
      <c r="BD56" s="106">
        <f>'IO 01.4 - Oplocení areálu...'!F36</f>
        <v>0</v>
      </c>
      <c r="BE56" s="106">
        <f>'IO 01.4 - Oplocení areálu...'!F37</f>
        <v>0</v>
      </c>
      <c r="BF56" s="108">
        <f>'IO 01.4 - Oplocení areálu...'!F38</f>
        <v>0</v>
      </c>
      <c r="BT56" s="109" t="s">
        <v>1481</v>
      </c>
      <c r="BV56" s="109" t="s">
        <v>1475</v>
      </c>
      <c r="BW56" s="109" t="s">
        <v>1494</v>
      </c>
      <c r="BX56" s="109" t="s">
        <v>1480</v>
      </c>
      <c r="CL56" s="109" t="s">
        <v>1418</v>
      </c>
    </row>
    <row r="57" spans="1:91" s="6" customFormat="1" ht="22.5" customHeight="1" x14ac:dyDescent="0.3">
      <c r="A57" s="280" t="s">
        <v>250</v>
      </c>
      <c r="B57" s="101"/>
      <c r="C57" s="102"/>
      <c r="D57" s="102"/>
      <c r="E57" s="371" t="s">
        <v>1495</v>
      </c>
      <c r="F57" s="370"/>
      <c r="G57" s="370"/>
      <c r="H57" s="370"/>
      <c r="I57" s="370"/>
      <c r="J57" s="102"/>
      <c r="K57" s="371" t="s">
        <v>1496</v>
      </c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69">
        <f>'IO 01.5 - Propojovací pot...'!K31</f>
        <v>0</v>
      </c>
      <c r="AH57" s="370"/>
      <c r="AI57" s="370"/>
      <c r="AJ57" s="370"/>
      <c r="AK57" s="370"/>
      <c r="AL57" s="370"/>
      <c r="AM57" s="370"/>
      <c r="AN57" s="369">
        <f t="shared" si="0"/>
        <v>0</v>
      </c>
      <c r="AO57" s="370"/>
      <c r="AP57" s="370"/>
      <c r="AQ57" s="103" t="s">
        <v>1484</v>
      </c>
      <c r="AR57" s="104"/>
      <c r="AS57" s="105">
        <f>'IO 01.5 - Propojovací pot...'!K29</f>
        <v>0</v>
      </c>
      <c r="AT57" s="106">
        <f>'IO 01.5 - Propojovací pot...'!K30</f>
        <v>0</v>
      </c>
      <c r="AU57" s="106">
        <v>0</v>
      </c>
      <c r="AV57" s="106">
        <f t="shared" si="1"/>
        <v>0</v>
      </c>
      <c r="AW57" s="107">
        <f>'IO 01.5 - Propojovací pot...'!T92</f>
        <v>0</v>
      </c>
      <c r="AX57" s="106">
        <f>'IO 01.5 - Propojovací pot...'!K34</f>
        <v>0</v>
      </c>
      <c r="AY57" s="106">
        <f>'IO 01.5 - Propojovací pot...'!K35</f>
        <v>0</v>
      </c>
      <c r="AZ57" s="106">
        <f>'IO 01.5 - Propojovací pot...'!K36</f>
        <v>0</v>
      </c>
      <c r="BA57" s="106">
        <f>'IO 01.5 - Propojovací pot...'!K37</f>
        <v>0</v>
      </c>
      <c r="BB57" s="106">
        <f>'IO 01.5 - Propojovací pot...'!F34</f>
        <v>0</v>
      </c>
      <c r="BC57" s="106">
        <f>'IO 01.5 - Propojovací pot...'!F35</f>
        <v>0</v>
      </c>
      <c r="BD57" s="106">
        <f>'IO 01.5 - Propojovací pot...'!F36</f>
        <v>0</v>
      </c>
      <c r="BE57" s="106">
        <f>'IO 01.5 - Propojovací pot...'!F37</f>
        <v>0</v>
      </c>
      <c r="BF57" s="108">
        <f>'IO 01.5 - Propojovací pot...'!F38</f>
        <v>0</v>
      </c>
      <c r="BT57" s="109" t="s">
        <v>1481</v>
      </c>
      <c r="BV57" s="109" t="s">
        <v>1475</v>
      </c>
      <c r="BW57" s="109" t="s">
        <v>1497</v>
      </c>
      <c r="BX57" s="109" t="s">
        <v>1480</v>
      </c>
      <c r="CL57" s="109" t="s">
        <v>1418</v>
      </c>
    </row>
    <row r="58" spans="1:91" s="5" customFormat="1" ht="22.5" customHeight="1" x14ac:dyDescent="0.3">
      <c r="B58" s="90"/>
      <c r="C58" s="91"/>
      <c r="D58" s="377" t="s">
        <v>1498</v>
      </c>
      <c r="E58" s="375"/>
      <c r="F58" s="375"/>
      <c r="G58" s="375"/>
      <c r="H58" s="375"/>
      <c r="I58" s="92"/>
      <c r="J58" s="377" t="s">
        <v>1499</v>
      </c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6">
        <f>ROUND(AG59,2)</f>
        <v>0</v>
      </c>
      <c r="AH58" s="375"/>
      <c r="AI58" s="375"/>
      <c r="AJ58" s="375"/>
      <c r="AK58" s="375"/>
      <c r="AL58" s="375"/>
      <c r="AM58" s="375"/>
      <c r="AN58" s="374">
        <f t="shared" si="0"/>
        <v>0</v>
      </c>
      <c r="AO58" s="375"/>
      <c r="AP58" s="375"/>
      <c r="AQ58" s="93" t="s">
        <v>1500</v>
      </c>
      <c r="AR58" s="94"/>
      <c r="AS58" s="95">
        <f>ROUND(AS59,2)</f>
        <v>0</v>
      </c>
      <c r="AT58" s="96">
        <f>ROUND(AT59,2)</f>
        <v>0</v>
      </c>
      <c r="AU58" s="97">
        <f>ROUND(AU59,2)</f>
        <v>0</v>
      </c>
      <c r="AV58" s="97">
        <f t="shared" si="1"/>
        <v>0</v>
      </c>
      <c r="AW58" s="98">
        <f>ROUND(AW59,5)</f>
        <v>0</v>
      </c>
      <c r="AX58" s="97">
        <f>ROUND(BB58*L26,2)</f>
        <v>0</v>
      </c>
      <c r="AY58" s="97">
        <f>ROUND(BC58*L27,2)</f>
        <v>0</v>
      </c>
      <c r="AZ58" s="97">
        <f>ROUND(BD58*L26,2)</f>
        <v>0</v>
      </c>
      <c r="BA58" s="97">
        <f>ROUND(BE58*L27,2)</f>
        <v>0</v>
      </c>
      <c r="BB58" s="97">
        <f>ROUND(BB59,2)</f>
        <v>0</v>
      </c>
      <c r="BC58" s="97">
        <f>ROUND(BC59,2)</f>
        <v>0</v>
      </c>
      <c r="BD58" s="97">
        <f>ROUND(BD59,2)</f>
        <v>0</v>
      </c>
      <c r="BE58" s="97">
        <f>ROUND(BE59,2)</f>
        <v>0</v>
      </c>
      <c r="BF58" s="99">
        <f>ROUND(BF59,2)</f>
        <v>0</v>
      </c>
      <c r="BS58" s="100" t="s">
        <v>1472</v>
      </c>
      <c r="BT58" s="100" t="s">
        <v>1420</v>
      </c>
      <c r="BU58" s="100" t="s">
        <v>1474</v>
      </c>
      <c r="BV58" s="100" t="s">
        <v>1475</v>
      </c>
      <c r="BW58" s="100" t="s">
        <v>1501</v>
      </c>
      <c r="BX58" s="100" t="s">
        <v>1403</v>
      </c>
      <c r="CL58" s="100" t="s">
        <v>1418</v>
      </c>
      <c r="CM58" s="100" t="s">
        <v>1481</v>
      </c>
    </row>
    <row r="59" spans="1:91" s="6" customFormat="1" ht="22.5" customHeight="1" x14ac:dyDescent="0.3">
      <c r="A59" s="280" t="s">
        <v>250</v>
      </c>
      <c r="B59" s="101"/>
      <c r="C59" s="102"/>
      <c r="D59" s="102"/>
      <c r="E59" s="371" t="s">
        <v>1502</v>
      </c>
      <c r="F59" s="370"/>
      <c r="G59" s="370"/>
      <c r="H59" s="370"/>
      <c r="I59" s="370"/>
      <c r="J59" s="102"/>
      <c r="K59" s="371" t="s">
        <v>1503</v>
      </c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69">
        <f>'IO 05.1 - Příjezdová komu...'!K31</f>
        <v>0</v>
      </c>
      <c r="AH59" s="370"/>
      <c r="AI59" s="370"/>
      <c r="AJ59" s="370"/>
      <c r="AK59" s="370"/>
      <c r="AL59" s="370"/>
      <c r="AM59" s="370"/>
      <c r="AN59" s="369">
        <f t="shared" si="0"/>
        <v>0</v>
      </c>
      <c r="AO59" s="370"/>
      <c r="AP59" s="370"/>
      <c r="AQ59" s="103" t="s">
        <v>1484</v>
      </c>
      <c r="AR59" s="104"/>
      <c r="AS59" s="105">
        <f>'IO 05.1 - Příjezdová komu...'!K29</f>
        <v>0</v>
      </c>
      <c r="AT59" s="106">
        <f>'IO 05.1 - Příjezdová komu...'!K30</f>
        <v>0</v>
      </c>
      <c r="AU59" s="106">
        <v>0</v>
      </c>
      <c r="AV59" s="106">
        <f t="shared" si="1"/>
        <v>0</v>
      </c>
      <c r="AW59" s="107">
        <f>'IO 05.1 - Příjezdová komu...'!T90</f>
        <v>0</v>
      </c>
      <c r="AX59" s="106">
        <f>'IO 05.1 - Příjezdová komu...'!K34</f>
        <v>0</v>
      </c>
      <c r="AY59" s="106">
        <f>'IO 05.1 - Příjezdová komu...'!K35</f>
        <v>0</v>
      </c>
      <c r="AZ59" s="106">
        <f>'IO 05.1 - Příjezdová komu...'!K36</f>
        <v>0</v>
      </c>
      <c r="BA59" s="106">
        <f>'IO 05.1 - Příjezdová komu...'!K37</f>
        <v>0</v>
      </c>
      <c r="BB59" s="106">
        <f>'IO 05.1 - Příjezdová komu...'!F34</f>
        <v>0</v>
      </c>
      <c r="BC59" s="106">
        <f>'IO 05.1 - Příjezdová komu...'!F35</f>
        <v>0</v>
      </c>
      <c r="BD59" s="106">
        <f>'IO 05.1 - Příjezdová komu...'!F36</f>
        <v>0</v>
      </c>
      <c r="BE59" s="106">
        <f>'IO 05.1 - Příjezdová komu...'!F37</f>
        <v>0</v>
      </c>
      <c r="BF59" s="108">
        <f>'IO 05.1 - Příjezdová komu...'!F38</f>
        <v>0</v>
      </c>
      <c r="BT59" s="109" t="s">
        <v>1481</v>
      </c>
      <c r="BV59" s="109" t="s">
        <v>1475</v>
      </c>
      <c r="BW59" s="109" t="s">
        <v>1504</v>
      </c>
      <c r="BX59" s="109" t="s">
        <v>1501</v>
      </c>
      <c r="CL59" s="109" t="s">
        <v>1418</v>
      </c>
    </row>
    <row r="60" spans="1:91" s="5" customFormat="1" ht="22.5" customHeight="1" x14ac:dyDescent="0.3">
      <c r="B60" s="90"/>
      <c r="C60" s="91"/>
      <c r="D60" s="377" t="s">
        <v>1505</v>
      </c>
      <c r="E60" s="375"/>
      <c r="F60" s="375"/>
      <c r="G60" s="375"/>
      <c r="H60" s="375"/>
      <c r="I60" s="92"/>
      <c r="J60" s="377" t="s">
        <v>1506</v>
      </c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6">
        <f>ROUND(SUM(AG61:AG63),2)</f>
        <v>0</v>
      </c>
      <c r="AH60" s="375"/>
      <c r="AI60" s="375"/>
      <c r="AJ60" s="375"/>
      <c r="AK60" s="375"/>
      <c r="AL60" s="375"/>
      <c r="AM60" s="375"/>
      <c r="AN60" s="374">
        <f t="shared" si="0"/>
        <v>0</v>
      </c>
      <c r="AO60" s="375"/>
      <c r="AP60" s="375"/>
      <c r="AQ60" s="93" t="s">
        <v>1507</v>
      </c>
      <c r="AR60" s="94"/>
      <c r="AS60" s="95">
        <f>ROUND(SUM(AS61:AS63),2)</f>
        <v>0</v>
      </c>
      <c r="AT60" s="96">
        <f>ROUND(SUM(AT61:AT63),2)</f>
        <v>0</v>
      </c>
      <c r="AU60" s="97">
        <f>ROUND(SUM(AU61:AU63),2)</f>
        <v>0</v>
      </c>
      <c r="AV60" s="97">
        <f t="shared" si="1"/>
        <v>0</v>
      </c>
      <c r="AW60" s="98">
        <f>ROUND(SUM(AW61:AW63),5)</f>
        <v>0</v>
      </c>
      <c r="AX60" s="97">
        <f>ROUND(BB60*L26,2)</f>
        <v>0</v>
      </c>
      <c r="AY60" s="97">
        <f>ROUND(BC60*L27,2)</f>
        <v>0</v>
      </c>
      <c r="AZ60" s="97">
        <f>ROUND(BD60*L26,2)</f>
        <v>0</v>
      </c>
      <c r="BA60" s="97">
        <f>ROUND(BE60*L27,2)</f>
        <v>0</v>
      </c>
      <c r="BB60" s="97">
        <f>ROUND(SUM(BB61:BB63),2)</f>
        <v>0</v>
      </c>
      <c r="BC60" s="97">
        <f>ROUND(SUM(BC61:BC63),2)</f>
        <v>0</v>
      </c>
      <c r="BD60" s="97">
        <f>ROUND(SUM(BD61:BD63),2)</f>
        <v>0</v>
      </c>
      <c r="BE60" s="97">
        <f>ROUND(SUM(BE61:BE63),2)</f>
        <v>0</v>
      </c>
      <c r="BF60" s="99">
        <f>ROUND(SUM(BF61:BF63),2)</f>
        <v>0</v>
      </c>
      <c r="BS60" s="100" t="s">
        <v>1472</v>
      </c>
      <c r="BT60" s="100" t="s">
        <v>1420</v>
      </c>
      <c r="BU60" s="100" t="s">
        <v>1474</v>
      </c>
      <c r="BV60" s="100" t="s">
        <v>1475</v>
      </c>
      <c r="BW60" s="100" t="s">
        <v>1508</v>
      </c>
      <c r="BX60" s="100" t="s">
        <v>1403</v>
      </c>
      <c r="CL60" s="100" t="s">
        <v>1418</v>
      </c>
      <c r="CM60" s="100" t="s">
        <v>1481</v>
      </c>
    </row>
    <row r="61" spans="1:91" s="6" customFormat="1" ht="22.5" customHeight="1" x14ac:dyDescent="0.3">
      <c r="A61" s="280" t="s">
        <v>250</v>
      </c>
      <c r="B61" s="101"/>
      <c r="C61" s="102"/>
      <c r="D61" s="102"/>
      <c r="E61" s="371" t="s">
        <v>1509</v>
      </c>
      <c r="F61" s="370"/>
      <c r="G61" s="370"/>
      <c r="H61" s="370"/>
      <c r="I61" s="370"/>
      <c r="J61" s="102"/>
      <c r="K61" s="371" t="s">
        <v>1510</v>
      </c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69">
        <f>'PS 01.1 - Strojnětechnolo...'!K31</f>
        <v>0</v>
      </c>
      <c r="AH61" s="370"/>
      <c r="AI61" s="370"/>
      <c r="AJ61" s="370"/>
      <c r="AK61" s="370"/>
      <c r="AL61" s="370"/>
      <c r="AM61" s="370"/>
      <c r="AN61" s="369">
        <f t="shared" si="0"/>
        <v>0</v>
      </c>
      <c r="AO61" s="370"/>
      <c r="AP61" s="370"/>
      <c r="AQ61" s="103" t="s">
        <v>1484</v>
      </c>
      <c r="AR61" s="104"/>
      <c r="AS61" s="105">
        <f>'PS 01.1 - Strojnětechnolo...'!K29</f>
        <v>0</v>
      </c>
      <c r="AT61" s="106">
        <f>'PS 01.1 - Strojnětechnolo...'!K30</f>
        <v>0</v>
      </c>
      <c r="AU61" s="106">
        <v>0</v>
      </c>
      <c r="AV61" s="106">
        <f t="shared" si="1"/>
        <v>0</v>
      </c>
      <c r="AW61" s="107">
        <f>'PS 01.1 - Strojnětechnolo...'!T86</f>
        <v>0</v>
      </c>
      <c r="AX61" s="106">
        <f>'PS 01.1 - Strojnětechnolo...'!K34</f>
        <v>0</v>
      </c>
      <c r="AY61" s="106">
        <f>'PS 01.1 - Strojnětechnolo...'!K35</f>
        <v>0</v>
      </c>
      <c r="AZ61" s="106">
        <f>'PS 01.1 - Strojnětechnolo...'!K36</f>
        <v>0</v>
      </c>
      <c r="BA61" s="106">
        <f>'PS 01.1 - Strojnětechnolo...'!K37</f>
        <v>0</v>
      </c>
      <c r="BB61" s="106">
        <f>'PS 01.1 - Strojnětechnolo...'!F34</f>
        <v>0</v>
      </c>
      <c r="BC61" s="106">
        <f>'PS 01.1 - Strojnětechnolo...'!F35</f>
        <v>0</v>
      </c>
      <c r="BD61" s="106">
        <f>'PS 01.1 - Strojnětechnolo...'!F36</f>
        <v>0</v>
      </c>
      <c r="BE61" s="106">
        <f>'PS 01.1 - Strojnětechnolo...'!F37</f>
        <v>0</v>
      </c>
      <c r="BF61" s="108">
        <f>'PS 01.1 - Strojnětechnolo...'!F38</f>
        <v>0</v>
      </c>
      <c r="BT61" s="109" t="s">
        <v>1481</v>
      </c>
      <c r="BV61" s="109" t="s">
        <v>1475</v>
      </c>
      <c r="BW61" s="109" t="s">
        <v>1511</v>
      </c>
      <c r="BX61" s="109" t="s">
        <v>1508</v>
      </c>
      <c r="CL61" s="109" t="s">
        <v>1418</v>
      </c>
    </row>
    <row r="62" spans="1:91" s="6" customFormat="1" ht="22.5" customHeight="1" x14ac:dyDescent="0.3">
      <c r="A62" s="280" t="s">
        <v>250</v>
      </c>
      <c r="B62" s="101"/>
      <c r="C62" s="102"/>
      <c r="D62" s="102"/>
      <c r="E62" s="371" t="s">
        <v>1512</v>
      </c>
      <c r="F62" s="370"/>
      <c r="G62" s="370"/>
      <c r="H62" s="370"/>
      <c r="I62" s="370"/>
      <c r="J62" s="102"/>
      <c r="K62" s="371" t="s">
        <v>1513</v>
      </c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69">
        <f>'PS 01.2 - Elektrotechnolo...'!K31</f>
        <v>0</v>
      </c>
      <c r="AH62" s="370"/>
      <c r="AI62" s="370"/>
      <c r="AJ62" s="370"/>
      <c r="AK62" s="370"/>
      <c r="AL62" s="370"/>
      <c r="AM62" s="370"/>
      <c r="AN62" s="369">
        <f t="shared" si="0"/>
        <v>0</v>
      </c>
      <c r="AO62" s="370"/>
      <c r="AP62" s="370"/>
      <c r="AQ62" s="103" t="s">
        <v>1484</v>
      </c>
      <c r="AR62" s="104"/>
      <c r="AS62" s="105">
        <f>'PS 01.2 - Elektrotechnolo...'!K29</f>
        <v>0</v>
      </c>
      <c r="AT62" s="106">
        <f>'PS 01.2 - Elektrotechnolo...'!K30</f>
        <v>0</v>
      </c>
      <c r="AU62" s="106">
        <v>0</v>
      </c>
      <c r="AV62" s="106">
        <f t="shared" si="1"/>
        <v>0</v>
      </c>
      <c r="AW62" s="107">
        <f>'PS 01.2 - Elektrotechnolo...'!T86</f>
        <v>0</v>
      </c>
      <c r="AX62" s="106">
        <f>'PS 01.2 - Elektrotechnolo...'!K34</f>
        <v>0</v>
      </c>
      <c r="AY62" s="106">
        <f>'PS 01.2 - Elektrotechnolo...'!K35</f>
        <v>0</v>
      </c>
      <c r="AZ62" s="106">
        <f>'PS 01.2 - Elektrotechnolo...'!K36</f>
        <v>0</v>
      </c>
      <c r="BA62" s="106">
        <f>'PS 01.2 - Elektrotechnolo...'!K37</f>
        <v>0</v>
      </c>
      <c r="BB62" s="106">
        <f>'PS 01.2 - Elektrotechnolo...'!F34</f>
        <v>0</v>
      </c>
      <c r="BC62" s="106">
        <f>'PS 01.2 - Elektrotechnolo...'!F35</f>
        <v>0</v>
      </c>
      <c r="BD62" s="106">
        <f>'PS 01.2 - Elektrotechnolo...'!F36</f>
        <v>0</v>
      </c>
      <c r="BE62" s="106">
        <f>'PS 01.2 - Elektrotechnolo...'!F37</f>
        <v>0</v>
      </c>
      <c r="BF62" s="108">
        <f>'PS 01.2 - Elektrotechnolo...'!F38</f>
        <v>0</v>
      </c>
      <c r="BT62" s="109" t="s">
        <v>1481</v>
      </c>
      <c r="BV62" s="109" t="s">
        <v>1475</v>
      </c>
      <c r="BW62" s="109" t="s">
        <v>1514</v>
      </c>
      <c r="BX62" s="109" t="s">
        <v>1508</v>
      </c>
      <c r="CL62" s="109" t="s">
        <v>1418</v>
      </c>
    </row>
    <row r="63" spans="1:91" s="6" customFormat="1" ht="22.5" customHeight="1" x14ac:dyDescent="0.3">
      <c r="A63" s="280" t="s">
        <v>250</v>
      </c>
      <c r="B63" s="101"/>
      <c r="C63" s="102"/>
      <c r="D63" s="102"/>
      <c r="E63" s="371" t="s">
        <v>1515</v>
      </c>
      <c r="F63" s="370"/>
      <c r="G63" s="370"/>
      <c r="H63" s="370"/>
      <c r="I63" s="370"/>
      <c r="J63" s="102"/>
      <c r="K63" s="371" t="s">
        <v>1516</v>
      </c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69">
        <f>'PS 01.3 - MaR'!K31</f>
        <v>0</v>
      </c>
      <c r="AH63" s="370"/>
      <c r="AI63" s="370"/>
      <c r="AJ63" s="370"/>
      <c r="AK63" s="370"/>
      <c r="AL63" s="370"/>
      <c r="AM63" s="370"/>
      <c r="AN63" s="369">
        <f t="shared" si="0"/>
        <v>0</v>
      </c>
      <c r="AO63" s="370"/>
      <c r="AP63" s="370"/>
      <c r="AQ63" s="103" t="s">
        <v>1484</v>
      </c>
      <c r="AR63" s="104"/>
      <c r="AS63" s="105">
        <f>'PS 01.3 - MaR'!K29</f>
        <v>0</v>
      </c>
      <c r="AT63" s="106">
        <f>'PS 01.3 - MaR'!K30</f>
        <v>0</v>
      </c>
      <c r="AU63" s="106">
        <v>0</v>
      </c>
      <c r="AV63" s="106">
        <f t="shared" si="1"/>
        <v>0</v>
      </c>
      <c r="AW63" s="107">
        <f>'PS 01.3 - MaR'!T86</f>
        <v>0</v>
      </c>
      <c r="AX63" s="106">
        <f>'PS 01.3 - MaR'!K34</f>
        <v>0</v>
      </c>
      <c r="AY63" s="106">
        <f>'PS 01.3 - MaR'!K35</f>
        <v>0</v>
      </c>
      <c r="AZ63" s="106">
        <f>'PS 01.3 - MaR'!K36</f>
        <v>0</v>
      </c>
      <c r="BA63" s="106">
        <f>'PS 01.3 - MaR'!K37</f>
        <v>0</v>
      </c>
      <c r="BB63" s="106">
        <f>'PS 01.3 - MaR'!F34</f>
        <v>0</v>
      </c>
      <c r="BC63" s="106">
        <f>'PS 01.3 - MaR'!F35</f>
        <v>0</v>
      </c>
      <c r="BD63" s="106">
        <f>'PS 01.3 - MaR'!F36</f>
        <v>0</v>
      </c>
      <c r="BE63" s="106">
        <f>'PS 01.3 - MaR'!F37</f>
        <v>0</v>
      </c>
      <c r="BF63" s="108">
        <f>'PS 01.3 - MaR'!F38</f>
        <v>0</v>
      </c>
      <c r="BT63" s="109" t="s">
        <v>1481</v>
      </c>
      <c r="BV63" s="109" t="s">
        <v>1475</v>
      </c>
      <c r="BW63" s="109" t="s">
        <v>1517</v>
      </c>
      <c r="BX63" s="109" t="s">
        <v>1508</v>
      </c>
      <c r="CL63" s="109" t="s">
        <v>1418</v>
      </c>
    </row>
    <row r="64" spans="1:91" s="5" customFormat="1" ht="22.5" customHeight="1" x14ac:dyDescent="0.3">
      <c r="B64" s="90"/>
      <c r="C64" s="91"/>
      <c r="D64" s="377" t="s">
        <v>1518</v>
      </c>
      <c r="E64" s="375"/>
      <c r="F64" s="375"/>
      <c r="G64" s="375"/>
      <c r="H64" s="375"/>
      <c r="I64" s="92"/>
      <c r="J64" s="377" t="s">
        <v>1519</v>
      </c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6">
        <f>ROUND(SUM(AG65:AG66),2)</f>
        <v>0</v>
      </c>
      <c r="AH64" s="375"/>
      <c r="AI64" s="375"/>
      <c r="AJ64" s="375"/>
      <c r="AK64" s="375"/>
      <c r="AL64" s="375"/>
      <c r="AM64" s="375"/>
      <c r="AN64" s="374">
        <f t="shared" si="0"/>
        <v>0</v>
      </c>
      <c r="AO64" s="375"/>
      <c r="AP64" s="375"/>
      <c r="AQ64" s="93" t="s">
        <v>1518</v>
      </c>
      <c r="AR64" s="94"/>
      <c r="AS64" s="95">
        <f>ROUND(SUM(AS65:AS66),2)</f>
        <v>0</v>
      </c>
      <c r="AT64" s="96">
        <f>ROUND(SUM(AT65:AT66),2)</f>
        <v>0</v>
      </c>
      <c r="AU64" s="97">
        <f>ROUND(SUM(AU65:AU66),2)</f>
        <v>0</v>
      </c>
      <c r="AV64" s="97">
        <f t="shared" si="1"/>
        <v>0</v>
      </c>
      <c r="AW64" s="98">
        <f>ROUND(SUM(AW65:AW66),5)</f>
        <v>0</v>
      </c>
      <c r="AX64" s="97">
        <f>ROUND(BB64*L26,2)</f>
        <v>0</v>
      </c>
      <c r="AY64" s="97">
        <f>ROUND(BC64*L27,2)</f>
        <v>0</v>
      </c>
      <c r="AZ64" s="97">
        <f>ROUND(BD64*L26,2)</f>
        <v>0</v>
      </c>
      <c r="BA64" s="97">
        <f>ROUND(BE64*L27,2)</f>
        <v>0</v>
      </c>
      <c r="BB64" s="97">
        <f>ROUND(SUM(BB65:BB66),2)</f>
        <v>0</v>
      </c>
      <c r="BC64" s="97">
        <f>ROUND(SUM(BC65:BC66),2)</f>
        <v>0</v>
      </c>
      <c r="BD64" s="97">
        <f>ROUND(SUM(BD65:BD66),2)</f>
        <v>0</v>
      </c>
      <c r="BE64" s="97">
        <f>ROUND(SUM(BE65:BE66),2)</f>
        <v>0</v>
      </c>
      <c r="BF64" s="99">
        <f>ROUND(SUM(BF65:BF66),2)</f>
        <v>0</v>
      </c>
      <c r="BS64" s="100" t="s">
        <v>1472</v>
      </c>
      <c r="BT64" s="100" t="s">
        <v>1420</v>
      </c>
      <c r="BU64" s="100" t="s">
        <v>1474</v>
      </c>
      <c r="BV64" s="100" t="s">
        <v>1475</v>
      </c>
      <c r="BW64" s="100" t="s">
        <v>1520</v>
      </c>
      <c r="BX64" s="100" t="s">
        <v>1403</v>
      </c>
      <c r="CL64" s="100" t="s">
        <v>1418</v>
      </c>
      <c r="CM64" s="100" t="s">
        <v>1481</v>
      </c>
    </row>
    <row r="65" spans="1:90" s="6" customFormat="1" ht="22.5" customHeight="1" x14ac:dyDescent="0.3">
      <c r="A65" s="280" t="s">
        <v>250</v>
      </c>
      <c r="B65" s="101"/>
      <c r="C65" s="102"/>
      <c r="D65" s="102"/>
      <c r="E65" s="371" t="s">
        <v>1521</v>
      </c>
      <c r="F65" s="370"/>
      <c r="G65" s="370"/>
      <c r="H65" s="370"/>
      <c r="I65" s="370"/>
      <c r="J65" s="102"/>
      <c r="K65" s="371" t="s">
        <v>1522</v>
      </c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69">
        <f>'VON 1 - Vedlejší rozpočto...'!K31</f>
        <v>0</v>
      </c>
      <c r="AH65" s="370"/>
      <c r="AI65" s="370"/>
      <c r="AJ65" s="370"/>
      <c r="AK65" s="370"/>
      <c r="AL65" s="370"/>
      <c r="AM65" s="370"/>
      <c r="AN65" s="369">
        <f t="shared" si="0"/>
        <v>0</v>
      </c>
      <c r="AO65" s="370"/>
      <c r="AP65" s="370"/>
      <c r="AQ65" s="103" t="s">
        <v>1484</v>
      </c>
      <c r="AR65" s="104"/>
      <c r="AS65" s="105">
        <f>'VON 1 - Vedlejší rozpočto...'!K29</f>
        <v>0</v>
      </c>
      <c r="AT65" s="106">
        <f>'VON 1 - Vedlejší rozpočto...'!K30</f>
        <v>0</v>
      </c>
      <c r="AU65" s="106">
        <v>0</v>
      </c>
      <c r="AV65" s="106">
        <f t="shared" si="1"/>
        <v>0</v>
      </c>
      <c r="AW65" s="107">
        <f>'VON 1 - Vedlejší rozpočto...'!T86</f>
        <v>0</v>
      </c>
      <c r="AX65" s="106">
        <f>'VON 1 - Vedlejší rozpočto...'!K34</f>
        <v>0</v>
      </c>
      <c r="AY65" s="106">
        <f>'VON 1 - Vedlejší rozpočto...'!K35</f>
        <v>0</v>
      </c>
      <c r="AZ65" s="106">
        <f>'VON 1 - Vedlejší rozpočto...'!K36</f>
        <v>0</v>
      </c>
      <c r="BA65" s="106">
        <f>'VON 1 - Vedlejší rozpočto...'!K37</f>
        <v>0</v>
      </c>
      <c r="BB65" s="106">
        <f>'VON 1 - Vedlejší rozpočto...'!F34</f>
        <v>0</v>
      </c>
      <c r="BC65" s="106">
        <f>'VON 1 - Vedlejší rozpočto...'!F35</f>
        <v>0</v>
      </c>
      <c r="BD65" s="106">
        <f>'VON 1 - Vedlejší rozpočto...'!F36</f>
        <v>0</v>
      </c>
      <c r="BE65" s="106">
        <f>'VON 1 - Vedlejší rozpočto...'!F37</f>
        <v>0</v>
      </c>
      <c r="BF65" s="108">
        <f>'VON 1 - Vedlejší rozpočto...'!F38</f>
        <v>0</v>
      </c>
      <c r="BT65" s="109" t="s">
        <v>1481</v>
      </c>
      <c r="BV65" s="109" t="s">
        <v>1475</v>
      </c>
      <c r="BW65" s="109" t="s">
        <v>1523</v>
      </c>
      <c r="BX65" s="109" t="s">
        <v>1520</v>
      </c>
      <c r="CL65" s="109" t="s">
        <v>1418</v>
      </c>
    </row>
    <row r="66" spans="1:90" s="6" customFormat="1" ht="22.5" customHeight="1" x14ac:dyDescent="0.3">
      <c r="A66" s="280" t="s">
        <v>250</v>
      </c>
      <c r="B66" s="101"/>
      <c r="C66" s="102"/>
      <c r="D66" s="102"/>
      <c r="E66" s="371" t="s">
        <v>1524</v>
      </c>
      <c r="F66" s="370"/>
      <c r="G66" s="370"/>
      <c r="H66" s="370"/>
      <c r="I66" s="370"/>
      <c r="J66" s="102"/>
      <c r="K66" s="371" t="s">
        <v>1525</v>
      </c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69">
        <f>'VON 2 - Ostatní rozpočtov...'!K31</f>
        <v>0</v>
      </c>
      <c r="AH66" s="370"/>
      <c r="AI66" s="370"/>
      <c r="AJ66" s="370"/>
      <c r="AK66" s="370"/>
      <c r="AL66" s="370"/>
      <c r="AM66" s="370"/>
      <c r="AN66" s="369">
        <f t="shared" si="0"/>
        <v>0</v>
      </c>
      <c r="AO66" s="370"/>
      <c r="AP66" s="370"/>
      <c r="AQ66" s="103" t="s">
        <v>1484</v>
      </c>
      <c r="AR66" s="104"/>
      <c r="AS66" s="110">
        <f>'VON 2 - Ostatní rozpočtov...'!K29</f>
        <v>0</v>
      </c>
      <c r="AT66" s="111">
        <f>'VON 2 - Ostatní rozpočtov...'!K30</f>
        <v>0</v>
      </c>
      <c r="AU66" s="111">
        <v>0</v>
      </c>
      <c r="AV66" s="111">
        <f t="shared" si="1"/>
        <v>0</v>
      </c>
      <c r="AW66" s="112">
        <f>'VON 2 - Ostatní rozpočtov...'!T86</f>
        <v>0</v>
      </c>
      <c r="AX66" s="111">
        <f>'VON 2 - Ostatní rozpočtov...'!K34</f>
        <v>0</v>
      </c>
      <c r="AY66" s="111">
        <f>'VON 2 - Ostatní rozpočtov...'!K35</f>
        <v>0</v>
      </c>
      <c r="AZ66" s="111">
        <f>'VON 2 - Ostatní rozpočtov...'!K36</f>
        <v>0</v>
      </c>
      <c r="BA66" s="111">
        <f>'VON 2 - Ostatní rozpočtov...'!K37</f>
        <v>0</v>
      </c>
      <c r="BB66" s="111">
        <f>'VON 2 - Ostatní rozpočtov...'!F34</f>
        <v>0</v>
      </c>
      <c r="BC66" s="111">
        <f>'VON 2 - Ostatní rozpočtov...'!F35</f>
        <v>0</v>
      </c>
      <c r="BD66" s="111">
        <f>'VON 2 - Ostatní rozpočtov...'!F36</f>
        <v>0</v>
      </c>
      <c r="BE66" s="111">
        <f>'VON 2 - Ostatní rozpočtov...'!F37</f>
        <v>0</v>
      </c>
      <c r="BF66" s="113">
        <f>'VON 2 - Ostatní rozpočtov...'!F38</f>
        <v>0</v>
      </c>
      <c r="BT66" s="109" t="s">
        <v>1481</v>
      </c>
      <c r="BV66" s="109" t="s">
        <v>1475</v>
      </c>
      <c r="BW66" s="109" t="s">
        <v>1526</v>
      </c>
      <c r="BX66" s="109" t="s">
        <v>1520</v>
      </c>
      <c r="CL66" s="109" t="s">
        <v>1418</v>
      </c>
    </row>
    <row r="67" spans="1:90" s="1" customFormat="1" ht="30" customHeight="1" x14ac:dyDescent="0.3">
      <c r="B67" s="36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6"/>
    </row>
    <row r="68" spans="1:90" s="1" customFormat="1" ht="6.95" customHeight="1" x14ac:dyDescent="0.3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6"/>
    </row>
  </sheetData>
  <sheetProtection password="CC35" sheet="1" objects="1" scenarios="1" formatColumns="0" formatRows="0" sort="0" autoFilter="0"/>
  <mergeCells count="97">
    <mergeCell ref="L27:O27"/>
    <mergeCell ref="W27:AE27"/>
    <mergeCell ref="AK27:AO27"/>
    <mergeCell ref="BG5:BG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9:O29"/>
    <mergeCell ref="W29:AE29"/>
    <mergeCell ref="AK29:AO29"/>
    <mergeCell ref="L28:O28"/>
    <mergeCell ref="L30:O30"/>
    <mergeCell ref="W30:AE30"/>
    <mergeCell ref="AK30:AO30"/>
    <mergeCell ref="W28:AE28"/>
    <mergeCell ref="AK28:AO28"/>
    <mergeCell ref="X32:AB32"/>
    <mergeCell ref="AK32:AO3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AN53:AP53"/>
    <mergeCell ref="AG53:AM53"/>
    <mergeCell ref="E53:I53"/>
    <mergeCell ref="K53:AF53"/>
    <mergeCell ref="AN52:AP52"/>
    <mergeCell ref="AG52:AM52"/>
    <mergeCell ref="D52:H52"/>
    <mergeCell ref="J52:AF52"/>
    <mergeCell ref="AN55:AP55"/>
    <mergeCell ref="AG55:AM55"/>
    <mergeCell ref="E55:I55"/>
    <mergeCell ref="K55:AF55"/>
    <mergeCell ref="AN54:AP54"/>
    <mergeCell ref="AG54:AM54"/>
    <mergeCell ref="E54:I54"/>
    <mergeCell ref="K54:AF54"/>
    <mergeCell ref="AN57:AP57"/>
    <mergeCell ref="AG57:AM57"/>
    <mergeCell ref="E57:I57"/>
    <mergeCell ref="K57:AF57"/>
    <mergeCell ref="AN56:AP56"/>
    <mergeCell ref="AG56:AM56"/>
    <mergeCell ref="E56:I56"/>
    <mergeCell ref="K56:AF56"/>
    <mergeCell ref="AG59:AM59"/>
    <mergeCell ref="E59:I59"/>
    <mergeCell ref="K59:AF59"/>
    <mergeCell ref="AN58:AP58"/>
    <mergeCell ref="AG58:AM58"/>
    <mergeCell ref="D58:H58"/>
    <mergeCell ref="J58:AF58"/>
    <mergeCell ref="AR2:BG2"/>
    <mergeCell ref="AN63:AP63"/>
    <mergeCell ref="AG63:AM63"/>
    <mergeCell ref="E63:I63"/>
    <mergeCell ref="K63:AF63"/>
    <mergeCell ref="AN62:AP62"/>
    <mergeCell ref="AG62:AM62"/>
    <mergeCell ref="E62:I62"/>
    <mergeCell ref="K62:AF62"/>
    <mergeCell ref="AN61:AP61"/>
    <mergeCell ref="AG61:AM61"/>
    <mergeCell ref="E61:I61"/>
    <mergeCell ref="K61:AF61"/>
    <mergeCell ref="AN60:AP60"/>
    <mergeCell ref="AG60:AM60"/>
    <mergeCell ref="D60:H60"/>
    <mergeCell ref="AN66:AP66"/>
    <mergeCell ref="AG66:AM66"/>
    <mergeCell ref="E66:I66"/>
    <mergeCell ref="K66:AF66"/>
    <mergeCell ref="AG51:AM51"/>
    <mergeCell ref="AN51:AP51"/>
    <mergeCell ref="AN64:AP64"/>
    <mergeCell ref="AG64:AM64"/>
    <mergeCell ref="D64:H64"/>
    <mergeCell ref="J64:AF64"/>
    <mergeCell ref="AN65:AP65"/>
    <mergeCell ref="AG65:AM65"/>
    <mergeCell ref="E65:I65"/>
    <mergeCell ref="K65:AF65"/>
    <mergeCell ref="J60:AF60"/>
    <mergeCell ref="AN59:AP59"/>
  </mergeCells>
  <phoneticPr fontId="38" type="noConversion"/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IO 01.1 - ČOV-stavební část'!C2" tooltip="IO 01.1 - ČOV-stavební část" display="/"/>
    <hyperlink ref="A54" location="'IO 01.2 - Přípojka vody p...'!C2" tooltip="IO 01.2 - Přípojka vody p..." display="/"/>
    <hyperlink ref="A55" location="'IO 01.3 - Zpevněné plochy...'!C2" tooltip="IO 01.3 - Zpevněné plochy..." display="/"/>
    <hyperlink ref="A56" location="'IO 01.4 - Oplocení areálu...'!C2" tooltip="IO 01.4 - Oplocení areálu..." display="/"/>
    <hyperlink ref="A57" location="'IO 01.5 - Propojovací pot...'!C2" tooltip="IO 01.5 - Propojovací pot..." display="/"/>
    <hyperlink ref="A59" location="'IO 05.1 - Příjezdová komu...'!C2" tooltip="IO 05.1 - Příjezdová komu..." display="/"/>
    <hyperlink ref="A61" location="'PS 01.1 - Strojnětechnolo...'!C2" tooltip="PS 01.1 - Strojnětechnolo..." display="/"/>
    <hyperlink ref="A62" location="'PS 01.2 - Elektrotechnolo...'!C2" tooltip="PS 01.2 - Elektrotechnolo..." display="/"/>
    <hyperlink ref="A63" location="'PS 01.3 - MaR'!C2" tooltip="PS 01.3 - MaR" display="/"/>
    <hyperlink ref="A65" location="'VON 1 - Vedlejší rozpočto...'!C2" tooltip="VON 1 - Vedlejší rozpočto..." display="/"/>
    <hyperlink ref="A66" location="'VON 2 - Ostatní rozpočtov...'!C2" tooltip="VON 2 - Ostatní rozpočtov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1514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121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129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22.5" customHeight="1" x14ac:dyDescent="0.3">
      <c r="B26" s="121"/>
      <c r="C26" s="122"/>
      <c r="D26" s="122"/>
      <c r="E26" s="410" t="s">
        <v>1418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ROUND(K86,2)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ROUND(SUM(BE86:BE89), 2)</f>
        <v>0</v>
      </c>
      <c r="G34" s="37"/>
      <c r="H34" s="37"/>
      <c r="I34" s="132">
        <v>0.21</v>
      </c>
      <c r="J34" s="117"/>
      <c r="K34" s="131">
        <f>ROUND(ROUND((SUM(BE86:BE89)),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ROUND(SUM(BF86:BF89), 2)</f>
        <v>0</v>
      </c>
      <c r="G35" s="37"/>
      <c r="H35" s="37"/>
      <c r="I35" s="132">
        <v>0.15</v>
      </c>
      <c r="J35" s="117"/>
      <c r="K35" s="131">
        <f>ROUND(ROUND((SUM(BF86:BF89)),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ROUND(SUM(BG86:BG89),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ROUND(SUM(BH86:BH89),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ROUND(SUM(BI86:BI89),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121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PS 01.2 - Elektrotechnologická část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Q86</f>
        <v>0</v>
      </c>
      <c r="J62" s="146">
        <f t="shared" si="0"/>
        <v>0</v>
      </c>
      <c r="K62" s="129">
        <f>K86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1572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K87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1573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K88</f>
        <v>0</v>
      </c>
      <c r="L64" s="160"/>
    </row>
    <row r="65" spans="2:13" s="1" customFormat="1" ht="21.75" customHeight="1" x14ac:dyDescent="0.3">
      <c r="B65" s="36"/>
      <c r="C65" s="37"/>
      <c r="D65" s="37"/>
      <c r="E65" s="37"/>
      <c r="F65" s="37"/>
      <c r="G65" s="37"/>
      <c r="H65" s="37"/>
      <c r="I65" s="117"/>
      <c r="J65" s="117"/>
      <c r="K65" s="37"/>
      <c r="L65" s="40"/>
    </row>
    <row r="66" spans="2:13" s="1" customFormat="1" ht="6.95" customHeight="1" x14ac:dyDescent="0.3">
      <c r="B66" s="51"/>
      <c r="C66" s="52"/>
      <c r="D66" s="52"/>
      <c r="E66" s="52"/>
      <c r="F66" s="52"/>
      <c r="G66" s="52"/>
      <c r="H66" s="52"/>
      <c r="I66" s="137"/>
      <c r="J66" s="137"/>
      <c r="K66" s="52"/>
      <c r="L66" s="53"/>
    </row>
    <row r="70" spans="2:13" s="1" customFormat="1" ht="6.95" customHeight="1" x14ac:dyDescent="0.3">
      <c r="B70" s="54"/>
      <c r="C70" s="55"/>
      <c r="D70" s="55"/>
      <c r="E70" s="55"/>
      <c r="F70" s="55"/>
      <c r="G70" s="55"/>
      <c r="H70" s="55"/>
      <c r="I70" s="140"/>
      <c r="J70" s="140"/>
      <c r="K70" s="55"/>
      <c r="L70" s="55"/>
      <c r="M70" s="56"/>
    </row>
    <row r="71" spans="2:13" s="1" customFormat="1" ht="36.950000000000003" customHeight="1" x14ac:dyDescent="0.3">
      <c r="B71" s="36"/>
      <c r="C71" s="57" t="s">
        <v>1574</v>
      </c>
      <c r="D71" s="58"/>
      <c r="E71" s="58"/>
      <c r="F71" s="58"/>
      <c r="G71" s="58"/>
      <c r="H71" s="58"/>
      <c r="I71" s="161"/>
      <c r="J71" s="161"/>
      <c r="K71" s="58"/>
      <c r="L71" s="58"/>
      <c r="M71" s="56"/>
    </row>
    <row r="72" spans="2:13" s="1" customFormat="1" ht="6.95" customHeight="1" x14ac:dyDescent="0.3">
      <c r="B72" s="36"/>
      <c r="C72" s="58"/>
      <c r="D72" s="58"/>
      <c r="E72" s="58"/>
      <c r="F72" s="58"/>
      <c r="G72" s="58"/>
      <c r="H72" s="58"/>
      <c r="I72" s="161"/>
      <c r="J72" s="161"/>
      <c r="K72" s="58"/>
      <c r="L72" s="58"/>
      <c r="M72" s="56"/>
    </row>
    <row r="73" spans="2:13" s="1" customFormat="1" ht="14.45" customHeight="1" x14ac:dyDescent="0.3">
      <c r="B73" s="36"/>
      <c r="C73" s="60" t="s">
        <v>1414</v>
      </c>
      <c r="D73" s="58"/>
      <c r="E73" s="58"/>
      <c r="F73" s="58"/>
      <c r="G73" s="58"/>
      <c r="H73" s="58"/>
      <c r="I73" s="161"/>
      <c r="J73" s="161"/>
      <c r="K73" s="58"/>
      <c r="L73" s="58"/>
      <c r="M73" s="56"/>
    </row>
    <row r="74" spans="2:13" s="1" customFormat="1" ht="22.5" customHeight="1" x14ac:dyDescent="0.3">
      <c r="B74" s="36"/>
      <c r="C74" s="58"/>
      <c r="D74" s="58"/>
      <c r="E74" s="414" t="str">
        <f>E7</f>
        <v>CELOPLOŠNÁ KANALIZACE OBCE JÍVOVÁ- ČOV</v>
      </c>
      <c r="F74" s="395"/>
      <c r="G74" s="395"/>
      <c r="H74" s="395"/>
      <c r="I74" s="161"/>
      <c r="J74" s="161"/>
      <c r="K74" s="58"/>
      <c r="L74" s="58"/>
      <c r="M74" s="56"/>
    </row>
    <row r="75" spans="2:13" ht="15" x14ac:dyDescent="0.3">
      <c r="B75" s="23"/>
      <c r="C75" s="60" t="s">
        <v>1529</v>
      </c>
      <c r="D75" s="162"/>
      <c r="E75" s="162"/>
      <c r="F75" s="162"/>
      <c r="G75" s="162"/>
      <c r="H75" s="162"/>
      <c r="K75" s="162"/>
      <c r="L75" s="162"/>
      <c r="M75" s="163"/>
    </row>
    <row r="76" spans="2:13" s="1" customFormat="1" ht="22.5" customHeight="1" x14ac:dyDescent="0.3">
      <c r="B76" s="36"/>
      <c r="C76" s="58"/>
      <c r="D76" s="58"/>
      <c r="E76" s="414" t="s">
        <v>121</v>
      </c>
      <c r="F76" s="395"/>
      <c r="G76" s="395"/>
      <c r="H76" s="395"/>
      <c r="I76" s="161"/>
      <c r="J76" s="161"/>
      <c r="K76" s="58"/>
      <c r="L76" s="58"/>
      <c r="M76" s="56"/>
    </row>
    <row r="77" spans="2:13" s="1" customFormat="1" ht="14.45" customHeight="1" x14ac:dyDescent="0.3">
      <c r="B77" s="36"/>
      <c r="C77" s="60" t="s">
        <v>1531</v>
      </c>
      <c r="D77" s="58"/>
      <c r="E77" s="58"/>
      <c r="F77" s="58"/>
      <c r="G77" s="58"/>
      <c r="H77" s="58"/>
      <c r="I77" s="161"/>
      <c r="J77" s="161"/>
      <c r="K77" s="58"/>
      <c r="L77" s="58"/>
      <c r="M77" s="56"/>
    </row>
    <row r="78" spans="2:13" s="1" customFormat="1" ht="23.25" customHeight="1" x14ac:dyDescent="0.3">
      <c r="B78" s="36"/>
      <c r="C78" s="58"/>
      <c r="D78" s="58"/>
      <c r="E78" s="392" t="str">
        <f>E11</f>
        <v>PS 01.2 - Elektrotechnologická část</v>
      </c>
      <c r="F78" s="395"/>
      <c r="G78" s="395"/>
      <c r="H78" s="395"/>
      <c r="I78" s="161"/>
      <c r="J78" s="161"/>
      <c r="K78" s="58"/>
      <c r="L78" s="58"/>
      <c r="M78" s="56"/>
    </row>
    <row r="79" spans="2:13" s="1" customFormat="1" ht="6.95" customHeight="1" x14ac:dyDescent="0.3">
      <c r="B79" s="36"/>
      <c r="C79" s="58"/>
      <c r="D79" s="58"/>
      <c r="E79" s="58"/>
      <c r="F79" s="58"/>
      <c r="G79" s="58"/>
      <c r="H79" s="58"/>
      <c r="I79" s="161"/>
      <c r="J79" s="161"/>
      <c r="K79" s="58"/>
      <c r="L79" s="58"/>
      <c r="M79" s="56"/>
    </row>
    <row r="80" spans="2:13" s="1" customFormat="1" ht="18" customHeight="1" x14ac:dyDescent="0.3">
      <c r="B80" s="36"/>
      <c r="C80" s="60" t="s">
        <v>1421</v>
      </c>
      <c r="D80" s="58"/>
      <c r="E80" s="58"/>
      <c r="F80" s="164" t="str">
        <f>F14</f>
        <v>Jívová</v>
      </c>
      <c r="G80" s="58"/>
      <c r="H80" s="58"/>
      <c r="I80" s="165" t="s">
        <v>1423</v>
      </c>
      <c r="J80" s="166" t="str">
        <f>IF(J14="","",J14)</f>
        <v>30.11.2016</v>
      </c>
      <c r="K80" s="58"/>
      <c r="L80" s="58"/>
      <c r="M80" s="56"/>
    </row>
    <row r="81" spans="2:65" s="1" customFormat="1" ht="6.95" customHeight="1" x14ac:dyDescent="0.3">
      <c r="B81" s="36"/>
      <c r="C81" s="58"/>
      <c r="D81" s="58"/>
      <c r="E81" s="58"/>
      <c r="F81" s="58"/>
      <c r="G81" s="58"/>
      <c r="H81" s="58"/>
      <c r="I81" s="161"/>
      <c r="J81" s="161"/>
      <c r="K81" s="58"/>
      <c r="L81" s="58"/>
      <c r="M81" s="56"/>
    </row>
    <row r="82" spans="2:65" s="1" customFormat="1" ht="15" x14ac:dyDescent="0.3">
      <c r="B82" s="36"/>
      <c r="C82" s="60" t="s">
        <v>1427</v>
      </c>
      <c r="D82" s="58"/>
      <c r="E82" s="58"/>
      <c r="F82" s="164" t="str">
        <f>E17</f>
        <v xml:space="preserve">Obec Jívová </v>
      </c>
      <c r="G82" s="58"/>
      <c r="H82" s="58"/>
      <c r="I82" s="165" t="s">
        <v>1433</v>
      </c>
      <c r="J82" s="167" t="str">
        <f>E23</f>
        <v>AQOL s.r.o.Olomouc</v>
      </c>
      <c r="K82" s="58"/>
      <c r="L82" s="58"/>
      <c r="M82" s="56"/>
    </row>
    <row r="83" spans="2:65" s="1" customFormat="1" ht="14.45" customHeight="1" x14ac:dyDescent="0.3">
      <c r="B83" s="36"/>
      <c r="C83" s="60" t="s">
        <v>1431</v>
      </c>
      <c r="D83" s="58"/>
      <c r="E83" s="58"/>
      <c r="F83" s="164" t="str">
        <f>IF(E20="","",E20)</f>
        <v/>
      </c>
      <c r="G83" s="58"/>
      <c r="H83" s="58"/>
      <c r="I83" s="161"/>
      <c r="J83" s="161"/>
      <c r="K83" s="58"/>
      <c r="L83" s="58"/>
      <c r="M83" s="56"/>
    </row>
    <row r="84" spans="2:65" s="1" customFormat="1" ht="10.35" customHeight="1" x14ac:dyDescent="0.3">
      <c r="B84" s="36"/>
      <c r="C84" s="58"/>
      <c r="D84" s="58"/>
      <c r="E84" s="58"/>
      <c r="F84" s="58"/>
      <c r="G84" s="58"/>
      <c r="H84" s="58"/>
      <c r="I84" s="161"/>
      <c r="J84" s="161"/>
      <c r="K84" s="58"/>
      <c r="L84" s="58"/>
      <c r="M84" s="56"/>
    </row>
    <row r="85" spans="2:65" s="10" customFormat="1" ht="29.25" customHeight="1" x14ac:dyDescent="0.3">
      <c r="B85" s="168"/>
      <c r="C85" s="169" t="s">
        <v>1575</v>
      </c>
      <c r="D85" s="170" t="s">
        <v>1456</v>
      </c>
      <c r="E85" s="170" t="s">
        <v>1452</v>
      </c>
      <c r="F85" s="170" t="s">
        <v>1576</v>
      </c>
      <c r="G85" s="170" t="s">
        <v>1577</v>
      </c>
      <c r="H85" s="170" t="s">
        <v>1578</v>
      </c>
      <c r="I85" s="171" t="s">
        <v>1579</v>
      </c>
      <c r="J85" s="171" t="s">
        <v>1580</v>
      </c>
      <c r="K85" s="170" t="s">
        <v>1539</v>
      </c>
      <c r="L85" s="172" t="s">
        <v>1581</v>
      </c>
      <c r="M85" s="173"/>
      <c r="N85" s="74" t="s">
        <v>1582</v>
      </c>
      <c r="O85" s="75" t="s">
        <v>1441</v>
      </c>
      <c r="P85" s="75" t="s">
        <v>1583</v>
      </c>
      <c r="Q85" s="75" t="s">
        <v>1584</v>
      </c>
      <c r="R85" s="75" t="s">
        <v>1585</v>
      </c>
      <c r="S85" s="75" t="s">
        <v>1586</v>
      </c>
      <c r="T85" s="75" t="s">
        <v>1587</v>
      </c>
      <c r="U85" s="75" t="s">
        <v>1588</v>
      </c>
      <c r="V85" s="75" t="s">
        <v>1589</v>
      </c>
      <c r="W85" s="75" t="s">
        <v>1590</v>
      </c>
      <c r="X85" s="76" t="s">
        <v>1591</v>
      </c>
    </row>
    <row r="86" spans="2:65" s="1" customFormat="1" ht="29.25" customHeight="1" x14ac:dyDescent="0.35">
      <c r="B86" s="36"/>
      <c r="C86" s="80" t="s">
        <v>1540</v>
      </c>
      <c r="D86" s="58"/>
      <c r="E86" s="58"/>
      <c r="F86" s="58"/>
      <c r="G86" s="58"/>
      <c r="H86" s="58"/>
      <c r="I86" s="161"/>
      <c r="J86" s="161"/>
      <c r="K86" s="174">
        <f>BK86</f>
        <v>0</v>
      </c>
      <c r="L86" s="58"/>
      <c r="M86" s="56"/>
      <c r="N86" s="77"/>
      <c r="O86" s="78"/>
      <c r="P86" s="78"/>
      <c r="Q86" s="175">
        <f t="shared" ref="Q86:R88" si="1">Q87</f>
        <v>0</v>
      </c>
      <c r="R86" s="175">
        <f t="shared" si="1"/>
        <v>0</v>
      </c>
      <c r="S86" s="78"/>
      <c r="T86" s="176">
        <f>T87</f>
        <v>0</v>
      </c>
      <c r="U86" s="78"/>
      <c r="V86" s="176">
        <f>V87</f>
        <v>0</v>
      </c>
      <c r="W86" s="78"/>
      <c r="X86" s="177">
        <f>X87</f>
        <v>0</v>
      </c>
      <c r="AT86" s="19" t="s">
        <v>1472</v>
      </c>
      <c r="AU86" s="19" t="s">
        <v>1541</v>
      </c>
      <c r="BK86" s="178">
        <f>BK87</f>
        <v>0</v>
      </c>
    </row>
    <row r="87" spans="2:65" s="11" customFormat="1" ht="37.35" customHeight="1" x14ac:dyDescent="0.35">
      <c r="B87" s="179"/>
      <c r="C87" s="180"/>
      <c r="D87" s="181" t="s">
        <v>1472</v>
      </c>
      <c r="E87" s="182" t="s">
        <v>1707</v>
      </c>
      <c r="F87" s="182" t="s">
        <v>708</v>
      </c>
      <c r="G87" s="180"/>
      <c r="H87" s="180"/>
      <c r="I87" s="183"/>
      <c r="J87" s="183"/>
      <c r="K87" s="184">
        <f>BK87</f>
        <v>0</v>
      </c>
      <c r="L87" s="180"/>
      <c r="M87" s="185"/>
      <c r="N87" s="186"/>
      <c r="O87" s="187"/>
      <c r="P87" s="187"/>
      <c r="Q87" s="188">
        <f t="shared" si="1"/>
        <v>0</v>
      </c>
      <c r="R87" s="188">
        <f t="shared" si="1"/>
        <v>0</v>
      </c>
      <c r="S87" s="187"/>
      <c r="T87" s="189">
        <f>T88</f>
        <v>0</v>
      </c>
      <c r="U87" s="187"/>
      <c r="V87" s="189">
        <f>V88</f>
        <v>0</v>
      </c>
      <c r="W87" s="187"/>
      <c r="X87" s="190">
        <f>X88</f>
        <v>0</v>
      </c>
      <c r="AR87" s="191" t="s">
        <v>1610</v>
      </c>
      <c r="AT87" s="192" t="s">
        <v>1472</v>
      </c>
      <c r="AU87" s="192" t="s">
        <v>1473</v>
      </c>
      <c r="AY87" s="191" t="s">
        <v>1594</v>
      </c>
      <c r="BK87" s="193">
        <f>BK88</f>
        <v>0</v>
      </c>
    </row>
    <row r="88" spans="2:65" s="11" customFormat="1" ht="19.899999999999999" customHeight="1" x14ac:dyDescent="0.3">
      <c r="B88" s="179"/>
      <c r="C88" s="180"/>
      <c r="D88" s="194" t="s">
        <v>1472</v>
      </c>
      <c r="E88" s="195" t="s">
        <v>709</v>
      </c>
      <c r="F88" s="195" t="s">
        <v>710</v>
      </c>
      <c r="G88" s="180"/>
      <c r="H88" s="180"/>
      <c r="I88" s="183"/>
      <c r="J88" s="183"/>
      <c r="K88" s="196">
        <f>BK88</f>
        <v>0</v>
      </c>
      <c r="L88" s="180"/>
      <c r="M88" s="185"/>
      <c r="N88" s="186"/>
      <c r="O88" s="187"/>
      <c r="P88" s="187"/>
      <c r="Q88" s="188">
        <f t="shared" si="1"/>
        <v>0</v>
      </c>
      <c r="R88" s="188">
        <f t="shared" si="1"/>
        <v>0</v>
      </c>
      <c r="S88" s="187"/>
      <c r="T88" s="189">
        <f>T89</f>
        <v>0</v>
      </c>
      <c r="U88" s="187"/>
      <c r="V88" s="189">
        <f>V89</f>
        <v>0</v>
      </c>
      <c r="W88" s="187"/>
      <c r="X88" s="190">
        <f>X89</f>
        <v>0</v>
      </c>
      <c r="AR88" s="191" t="s">
        <v>1610</v>
      </c>
      <c r="AT88" s="192" t="s">
        <v>1472</v>
      </c>
      <c r="AU88" s="192" t="s">
        <v>1420</v>
      </c>
      <c r="AY88" s="191" t="s">
        <v>1594</v>
      </c>
      <c r="BK88" s="193">
        <f>BK89</f>
        <v>0</v>
      </c>
    </row>
    <row r="89" spans="2:65" s="1" customFormat="1" ht="22.5" customHeight="1" x14ac:dyDescent="0.3">
      <c r="B89" s="36"/>
      <c r="C89" s="197" t="s">
        <v>1420</v>
      </c>
      <c r="D89" s="197" t="s">
        <v>1596</v>
      </c>
      <c r="E89" s="198" t="s">
        <v>130</v>
      </c>
      <c r="F89" s="199" t="s">
        <v>131</v>
      </c>
      <c r="G89" s="200" t="s">
        <v>2295</v>
      </c>
      <c r="H89" s="201">
        <v>1</v>
      </c>
      <c r="I89" s="202"/>
      <c r="J89" s="202"/>
      <c r="K89" s="203">
        <f>ROUND(P89*H89,2)</f>
        <v>0</v>
      </c>
      <c r="L89" s="199" t="s">
        <v>1418</v>
      </c>
      <c r="M89" s="56"/>
      <c r="N89" s="204" t="s">
        <v>1418</v>
      </c>
      <c r="O89" s="274" t="s">
        <v>1442</v>
      </c>
      <c r="P89" s="275">
        <f>I89+J89</f>
        <v>0</v>
      </c>
      <c r="Q89" s="275">
        <f>ROUND(I89*H89,2)</f>
        <v>0</v>
      </c>
      <c r="R89" s="275">
        <f>ROUND(J89*H89,2)</f>
        <v>0</v>
      </c>
      <c r="S89" s="276"/>
      <c r="T89" s="277">
        <f>S89*H89</f>
        <v>0</v>
      </c>
      <c r="U89" s="277">
        <v>0</v>
      </c>
      <c r="V89" s="277">
        <f>U89*H89</f>
        <v>0</v>
      </c>
      <c r="W89" s="277">
        <v>0</v>
      </c>
      <c r="X89" s="278">
        <f>W89*H89</f>
        <v>0</v>
      </c>
      <c r="AR89" s="19" t="s">
        <v>1420</v>
      </c>
      <c r="AT89" s="19" t="s">
        <v>1596</v>
      </c>
      <c r="AU89" s="19" t="s">
        <v>1481</v>
      </c>
      <c r="AY89" s="19" t="s">
        <v>1594</v>
      </c>
      <c r="BE89" s="208">
        <f>IF(O89="základní",K89,0)</f>
        <v>0</v>
      </c>
      <c r="BF89" s="208">
        <f>IF(O89="snížená",K89,0)</f>
        <v>0</v>
      </c>
      <c r="BG89" s="208">
        <f>IF(O89="zákl. přenesená",K89,0)</f>
        <v>0</v>
      </c>
      <c r="BH89" s="208">
        <f>IF(O89="sníž. přenesená",K89,0)</f>
        <v>0</v>
      </c>
      <c r="BI89" s="208">
        <f>IF(O89="nulová",K89,0)</f>
        <v>0</v>
      </c>
      <c r="BJ89" s="19" t="s">
        <v>1420</v>
      </c>
      <c r="BK89" s="208">
        <f>ROUND(P89*H89,2)</f>
        <v>0</v>
      </c>
      <c r="BL89" s="19" t="s">
        <v>1420</v>
      </c>
      <c r="BM89" s="19" t="s">
        <v>132</v>
      </c>
    </row>
    <row r="90" spans="2:65" s="1" customFormat="1" ht="6.95" customHeight="1" x14ac:dyDescent="0.3">
      <c r="B90" s="51"/>
      <c r="C90" s="52"/>
      <c r="D90" s="52"/>
      <c r="E90" s="52"/>
      <c r="F90" s="52"/>
      <c r="G90" s="52"/>
      <c r="H90" s="52"/>
      <c r="I90" s="137"/>
      <c r="J90" s="137"/>
      <c r="K90" s="52"/>
      <c r="L90" s="52"/>
      <c r="M90" s="56"/>
    </row>
  </sheetData>
  <sheetProtection password="CC35" sheet="1" objects="1" scenarios="1" formatColumns="0" formatRows="0" sort="0" autoFilter="0"/>
  <autoFilter ref="C85:L85"/>
  <mergeCells count="12">
    <mergeCell ref="E76:H76"/>
    <mergeCell ref="E78:H78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74:H74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view="pageBreakPreview" zoomScale="70" zoomScaleNormal="70" zoomScaleSheetLayoutView="70" workbookViewId="0">
      <pane ySplit="5" topLeftCell="A63" activePane="bottomLeft" state="frozenSplit"/>
      <selection pane="bottomLeft" activeCell="I102" sqref="I102"/>
    </sheetView>
  </sheetViews>
  <sheetFormatPr defaultColWidth="10.6640625" defaultRowHeight="20.25" x14ac:dyDescent="0.3"/>
  <cols>
    <col min="1" max="1" width="4.1640625" style="544" customWidth="1"/>
    <col min="2" max="2" width="11.1640625" style="555" customWidth="1"/>
    <col min="3" max="3" width="116" style="555" customWidth="1"/>
    <col min="4" max="4" width="16.83203125" style="555" customWidth="1"/>
    <col min="5" max="5" width="13.5" style="555" customWidth="1"/>
    <col min="6" max="6" width="18.1640625" style="556" customWidth="1"/>
    <col min="7" max="7" width="23.1640625" style="556" customWidth="1"/>
    <col min="8" max="8" width="16.6640625" style="495" customWidth="1"/>
    <col min="9" max="16384" width="10.6640625" style="495"/>
  </cols>
  <sheetData>
    <row r="1" spans="2:7" x14ac:dyDescent="0.3">
      <c r="B1" s="493"/>
      <c r="C1" s="493"/>
      <c r="D1" s="493"/>
      <c r="E1" s="493"/>
      <c r="F1" s="494"/>
      <c r="G1" s="494"/>
    </row>
    <row r="2" spans="2:7" x14ac:dyDescent="0.3">
      <c r="B2" s="496" t="s">
        <v>2734</v>
      </c>
      <c r="C2" s="496"/>
      <c r="D2" s="497"/>
      <c r="E2" s="497"/>
      <c r="F2" s="498"/>
      <c r="G2" s="498"/>
    </row>
    <row r="3" spans="2:7" ht="21" thickBot="1" x14ac:dyDescent="0.35">
      <c r="B3" s="499" t="s">
        <v>2735</v>
      </c>
      <c r="C3" s="499"/>
      <c r="D3" s="500"/>
      <c r="E3" s="500"/>
      <c r="F3" s="501"/>
      <c r="G3" s="501"/>
    </row>
    <row r="4" spans="2:7" x14ac:dyDescent="0.3">
      <c r="B4" s="502"/>
      <c r="C4" s="503" t="s">
        <v>2736</v>
      </c>
      <c r="D4" s="504"/>
      <c r="E4" s="504"/>
      <c r="F4" s="505"/>
      <c r="G4" s="506"/>
    </row>
    <row r="5" spans="2:7" ht="40.5" x14ac:dyDescent="0.3">
      <c r="B5" s="507" t="s">
        <v>2737</v>
      </c>
      <c r="C5" s="508" t="s">
        <v>2738</v>
      </c>
      <c r="D5" s="508" t="s">
        <v>1577</v>
      </c>
      <c r="E5" s="509" t="s">
        <v>1578</v>
      </c>
      <c r="F5" s="510" t="s">
        <v>2739</v>
      </c>
      <c r="G5" s="511" t="s">
        <v>2740</v>
      </c>
    </row>
    <row r="6" spans="2:7" x14ac:dyDescent="0.3">
      <c r="B6" s="512"/>
      <c r="C6" s="513"/>
      <c r="D6" s="513"/>
      <c r="E6" s="514"/>
      <c r="F6" s="515"/>
      <c r="G6" s="516"/>
    </row>
    <row r="7" spans="2:7" x14ac:dyDescent="0.3">
      <c r="B7" s="517"/>
      <c r="C7" s="518" t="s">
        <v>2741</v>
      </c>
      <c r="D7" s="519"/>
      <c r="E7" s="520"/>
      <c r="F7" s="521"/>
      <c r="G7" s="522"/>
    </row>
    <row r="8" spans="2:7" ht="60.75" x14ac:dyDescent="0.3">
      <c r="B8" s="523"/>
      <c r="C8" s="524" t="s">
        <v>2742</v>
      </c>
      <c r="D8" s="525"/>
      <c r="E8" s="526"/>
      <c r="F8" s="527"/>
      <c r="G8" s="528"/>
    </row>
    <row r="9" spans="2:7" ht="162" x14ac:dyDescent="0.3">
      <c r="B9" s="523"/>
      <c r="C9" s="524" t="s">
        <v>2743</v>
      </c>
      <c r="D9" s="525"/>
      <c r="E9" s="526"/>
      <c r="F9" s="527"/>
      <c r="G9" s="528"/>
    </row>
    <row r="10" spans="2:7" ht="40.5" x14ac:dyDescent="0.3">
      <c r="B10" s="523"/>
      <c r="C10" s="524" t="s">
        <v>2744</v>
      </c>
      <c r="D10" s="525"/>
      <c r="E10" s="526"/>
      <c r="F10" s="527"/>
      <c r="G10" s="528"/>
    </row>
    <row r="11" spans="2:7" ht="81.75" thickBot="1" x14ac:dyDescent="0.35">
      <c r="B11" s="523"/>
      <c r="C11" s="524" t="s">
        <v>2745</v>
      </c>
      <c r="D11" s="525"/>
      <c r="E11" s="526"/>
      <c r="F11" s="527"/>
      <c r="G11" s="528"/>
    </row>
    <row r="12" spans="2:7" ht="24.95" customHeight="1" x14ac:dyDescent="0.3">
      <c r="B12" s="529"/>
      <c r="C12" s="530" t="s">
        <v>2746</v>
      </c>
      <c r="D12" s="531"/>
      <c r="E12" s="532"/>
      <c r="F12" s="533"/>
      <c r="G12" s="534">
        <f>SUM(G14:G93)</f>
        <v>0</v>
      </c>
    </row>
    <row r="13" spans="2:7" ht="24.95" customHeight="1" x14ac:dyDescent="0.3">
      <c r="B13" s="535" t="s">
        <v>1420</v>
      </c>
      <c r="C13" s="536" t="s">
        <v>2747</v>
      </c>
      <c r="D13" s="537"/>
      <c r="E13" s="538"/>
      <c r="F13" s="539"/>
      <c r="G13" s="540"/>
    </row>
    <row r="14" spans="2:7" ht="40.5" x14ac:dyDescent="0.3">
      <c r="B14" s="523" t="s">
        <v>2496</v>
      </c>
      <c r="C14" s="524" t="s">
        <v>2748</v>
      </c>
      <c r="D14" s="526">
        <v>1</v>
      </c>
      <c r="E14" s="541" t="s">
        <v>2465</v>
      </c>
      <c r="F14" s="542"/>
      <c r="G14" s="528">
        <f>F14*D14</f>
        <v>0</v>
      </c>
    </row>
    <row r="15" spans="2:7" x14ac:dyDescent="0.3">
      <c r="B15" s="523" t="s">
        <v>2749</v>
      </c>
      <c r="C15" s="524" t="s">
        <v>2750</v>
      </c>
      <c r="D15" s="526">
        <v>1</v>
      </c>
      <c r="E15" s="541" t="s">
        <v>2465</v>
      </c>
      <c r="F15" s="542"/>
      <c r="G15" s="528">
        <f t="shared" ref="G15:G84" si="0">F15*D15</f>
        <v>0</v>
      </c>
    </row>
    <row r="16" spans="2:7" x14ac:dyDescent="0.3">
      <c r="B16" s="523" t="s">
        <v>2515</v>
      </c>
      <c r="C16" s="524" t="s">
        <v>2751</v>
      </c>
      <c r="D16" s="526">
        <v>1</v>
      </c>
      <c r="E16" s="541" t="s">
        <v>2465</v>
      </c>
      <c r="F16" s="542"/>
      <c r="G16" s="528">
        <f t="shared" si="0"/>
        <v>0</v>
      </c>
    </row>
    <row r="17" spans="2:8" x14ac:dyDescent="0.3">
      <c r="B17" s="523" t="s">
        <v>2519</v>
      </c>
      <c r="C17" s="524" t="s">
        <v>2752</v>
      </c>
      <c r="D17" s="526">
        <v>1</v>
      </c>
      <c r="E17" s="541" t="s">
        <v>2465</v>
      </c>
      <c r="F17" s="542"/>
      <c r="G17" s="528">
        <f t="shared" si="0"/>
        <v>0</v>
      </c>
    </row>
    <row r="18" spans="2:8" x14ac:dyDescent="0.3">
      <c r="B18" s="523" t="s">
        <v>2525</v>
      </c>
      <c r="C18" s="524" t="s">
        <v>2753</v>
      </c>
      <c r="D18" s="526">
        <v>1</v>
      </c>
      <c r="E18" s="541" t="s">
        <v>2465</v>
      </c>
      <c r="F18" s="542"/>
      <c r="G18" s="528">
        <f t="shared" si="0"/>
        <v>0</v>
      </c>
    </row>
    <row r="19" spans="2:8" x14ac:dyDescent="0.3">
      <c r="B19" s="523" t="s">
        <v>2754</v>
      </c>
      <c r="C19" s="524" t="s">
        <v>2755</v>
      </c>
      <c r="D19" s="526">
        <v>1</v>
      </c>
      <c r="E19" s="541" t="s">
        <v>2465</v>
      </c>
      <c r="F19" s="542"/>
      <c r="G19" s="528">
        <f t="shared" si="0"/>
        <v>0</v>
      </c>
    </row>
    <row r="20" spans="2:8" x14ac:dyDescent="0.3">
      <c r="B20" s="523" t="s">
        <v>2538</v>
      </c>
      <c r="C20" s="524" t="s">
        <v>2756</v>
      </c>
      <c r="D20" s="526">
        <v>1</v>
      </c>
      <c r="E20" s="541" t="s">
        <v>2465</v>
      </c>
      <c r="F20" s="542"/>
      <c r="G20" s="528">
        <f t="shared" si="0"/>
        <v>0</v>
      </c>
    </row>
    <row r="21" spans="2:8" x14ac:dyDescent="0.3">
      <c r="B21" s="523" t="s">
        <v>2547</v>
      </c>
      <c r="C21" s="524" t="s">
        <v>2757</v>
      </c>
      <c r="D21" s="526">
        <v>1</v>
      </c>
      <c r="E21" s="541" t="s">
        <v>2465</v>
      </c>
      <c r="F21" s="542"/>
      <c r="G21" s="528">
        <f t="shared" si="0"/>
        <v>0</v>
      </c>
    </row>
    <row r="22" spans="2:8" x14ac:dyDescent="0.3">
      <c r="B22" s="523" t="s">
        <v>2758</v>
      </c>
      <c r="C22" s="524" t="s">
        <v>2759</v>
      </c>
      <c r="D22" s="526">
        <v>1</v>
      </c>
      <c r="E22" s="541" t="s">
        <v>2465</v>
      </c>
      <c r="F22" s="542"/>
      <c r="G22" s="528">
        <f t="shared" si="0"/>
        <v>0</v>
      </c>
    </row>
    <row r="23" spans="2:8" x14ac:dyDescent="0.3">
      <c r="B23" s="523" t="s">
        <v>2760</v>
      </c>
      <c r="C23" s="524" t="s">
        <v>2761</v>
      </c>
      <c r="D23" s="526">
        <v>12</v>
      </c>
      <c r="E23" s="541" t="s">
        <v>2465</v>
      </c>
      <c r="F23" s="542"/>
      <c r="G23" s="528">
        <f t="shared" si="0"/>
        <v>0</v>
      </c>
    </row>
    <row r="24" spans="2:8" x14ac:dyDescent="0.3">
      <c r="B24" s="523" t="s">
        <v>2762</v>
      </c>
      <c r="C24" s="524" t="s">
        <v>2763</v>
      </c>
      <c r="D24" s="526">
        <v>1</v>
      </c>
      <c r="E24" s="541" t="s">
        <v>2465</v>
      </c>
      <c r="F24" s="542"/>
      <c r="G24" s="528">
        <f t="shared" si="0"/>
        <v>0</v>
      </c>
      <c r="H24" s="543"/>
    </row>
    <row r="25" spans="2:8" x14ac:dyDescent="0.3">
      <c r="B25" s="535" t="s">
        <v>1481</v>
      </c>
      <c r="C25" s="536" t="s">
        <v>2764</v>
      </c>
      <c r="D25" s="537"/>
      <c r="E25" s="538"/>
      <c r="F25" s="539"/>
      <c r="G25" s="540"/>
    </row>
    <row r="26" spans="2:8" x14ac:dyDescent="0.3">
      <c r="B26" s="523" t="s">
        <v>2580</v>
      </c>
      <c r="C26" s="524" t="s">
        <v>2765</v>
      </c>
      <c r="D26" s="526">
        <v>250</v>
      </c>
      <c r="E26" s="541" t="s">
        <v>1698</v>
      </c>
      <c r="F26" s="542"/>
      <c r="G26" s="528">
        <f t="shared" si="0"/>
        <v>0</v>
      </c>
    </row>
    <row r="27" spans="2:8" x14ac:dyDescent="0.3">
      <c r="B27" s="523" t="s">
        <v>2582</v>
      </c>
      <c r="C27" s="524" t="s">
        <v>2766</v>
      </c>
      <c r="D27" s="526">
        <v>50</v>
      </c>
      <c r="E27" s="541" t="s">
        <v>1698</v>
      </c>
      <c r="F27" s="542"/>
      <c r="G27" s="528">
        <f t="shared" si="0"/>
        <v>0</v>
      </c>
    </row>
    <row r="28" spans="2:8" x14ac:dyDescent="0.3">
      <c r="B28" s="523" t="s">
        <v>2767</v>
      </c>
      <c r="C28" s="524" t="s">
        <v>2768</v>
      </c>
      <c r="D28" s="526">
        <v>45</v>
      </c>
      <c r="E28" s="541" t="s">
        <v>1698</v>
      </c>
      <c r="F28" s="542"/>
      <c r="G28" s="528">
        <f t="shared" si="0"/>
        <v>0</v>
      </c>
    </row>
    <row r="29" spans="2:8" x14ac:dyDescent="0.3">
      <c r="B29" s="523" t="s">
        <v>2769</v>
      </c>
      <c r="C29" s="524" t="s">
        <v>2770</v>
      </c>
      <c r="D29" s="526">
        <v>50</v>
      </c>
      <c r="E29" s="541" t="s">
        <v>1698</v>
      </c>
      <c r="F29" s="542"/>
      <c r="G29" s="528">
        <f t="shared" si="0"/>
        <v>0</v>
      </c>
    </row>
    <row r="30" spans="2:8" x14ac:dyDescent="0.3">
      <c r="B30" s="523" t="s">
        <v>2771</v>
      </c>
      <c r="C30" s="524" t="s">
        <v>2772</v>
      </c>
      <c r="D30" s="526">
        <v>50</v>
      </c>
      <c r="E30" s="541" t="s">
        <v>1698</v>
      </c>
      <c r="F30" s="542"/>
      <c r="G30" s="528">
        <f t="shared" si="0"/>
        <v>0</v>
      </c>
    </row>
    <row r="31" spans="2:8" x14ac:dyDescent="0.3">
      <c r="B31" s="523" t="s">
        <v>2773</v>
      </c>
      <c r="C31" s="524" t="s">
        <v>2774</v>
      </c>
      <c r="D31" s="526">
        <v>310</v>
      </c>
      <c r="E31" s="541" t="s">
        <v>1698</v>
      </c>
      <c r="F31" s="542"/>
      <c r="G31" s="528">
        <f t="shared" si="0"/>
        <v>0</v>
      </c>
    </row>
    <row r="32" spans="2:8" x14ac:dyDescent="0.3">
      <c r="B32" s="523" t="s">
        <v>2775</v>
      </c>
      <c r="C32" s="524" t="s">
        <v>2776</v>
      </c>
      <c r="D32" s="526">
        <v>60</v>
      </c>
      <c r="E32" s="541" t="s">
        <v>1698</v>
      </c>
      <c r="F32" s="542"/>
      <c r="G32" s="528">
        <f t="shared" si="0"/>
        <v>0</v>
      </c>
    </row>
    <row r="33" spans="2:7" x14ac:dyDescent="0.3">
      <c r="B33" s="523" t="s">
        <v>2777</v>
      </c>
      <c r="C33" s="524" t="s">
        <v>2778</v>
      </c>
      <c r="D33" s="526">
        <v>40</v>
      </c>
      <c r="E33" s="541" t="s">
        <v>1698</v>
      </c>
      <c r="F33" s="542"/>
      <c r="G33" s="528">
        <f t="shared" si="0"/>
        <v>0</v>
      </c>
    </row>
    <row r="34" spans="2:7" x14ac:dyDescent="0.3">
      <c r="B34" s="523" t="s">
        <v>2779</v>
      </c>
      <c r="C34" s="524" t="s">
        <v>2780</v>
      </c>
      <c r="D34" s="526">
        <v>85</v>
      </c>
      <c r="E34" s="541" t="s">
        <v>1698</v>
      </c>
      <c r="F34" s="542"/>
      <c r="G34" s="528">
        <f t="shared" si="0"/>
        <v>0</v>
      </c>
    </row>
    <row r="35" spans="2:7" x14ac:dyDescent="0.3">
      <c r="B35" s="523" t="s">
        <v>2781</v>
      </c>
      <c r="C35" s="524" t="s">
        <v>2782</v>
      </c>
      <c r="D35" s="526">
        <v>8</v>
      </c>
      <c r="E35" s="541" t="s">
        <v>2465</v>
      </c>
      <c r="F35" s="542"/>
      <c r="G35" s="528">
        <f t="shared" si="0"/>
        <v>0</v>
      </c>
    </row>
    <row r="36" spans="2:7" x14ac:dyDescent="0.3">
      <c r="B36" s="523" t="s">
        <v>2783</v>
      </c>
      <c r="C36" s="524" t="s">
        <v>2784</v>
      </c>
      <c r="D36" s="526">
        <v>4</v>
      </c>
      <c r="E36" s="541" t="s">
        <v>2465</v>
      </c>
      <c r="F36" s="542"/>
      <c r="G36" s="528">
        <f t="shared" si="0"/>
        <v>0</v>
      </c>
    </row>
    <row r="37" spans="2:7" x14ac:dyDescent="0.3">
      <c r="B37" s="523" t="s">
        <v>2785</v>
      </c>
      <c r="C37" s="524" t="s">
        <v>2786</v>
      </c>
      <c r="D37" s="526">
        <v>5</v>
      </c>
      <c r="E37" s="541" t="s">
        <v>2465</v>
      </c>
      <c r="F37" s="542"/>
      <c r="G37" s="528">
        <f t="shared" si="0"/>
        <v>0</v>
      </c>
    </row>
    <row r="38" spans="2:7" x14ac:dyDescent="0.3">
      <c r="B38" s="523" t="s">
        <v>2787</v>
      </c>
      <c r="C38" s="524" t="s">
        <v>2788</v>
      </c>
      <c r="D38" s="526">
        <v>4</v>
      </c>
      <c r="E38" s="541" t="s">
        <v>2465</v>
      </c>
      <c r="F38" s="542"/>
      <c r="G38" s="528">
        <f t="shared" si="0"/>
        <v>0</v>
      </c>
    </row>
    <row r="39" spans="2:7" x14ac:dyDescent="0.3">
      <c r="B39" s="523" t="s">
        <v>2789</v>
      </c>
      <c r="C39" s="524" t="s">
        <v>2790</v>
      </c>
      <c r="D39" s="526">
        <v>3</v>
      </c>
      <c r="E39" s="541" t="s">
        <v>2465</v>
      </c>
      <c r="F39" s="542"/>
      <c r="G39" s="528">
        <f t="shared" si="0"/>
        <v>0</v>
      </c>
    </row>
    <row r="40" spans="2:7" x14ac:dyDescent="0.3">
      <c r="B40" s="523" t="s">
        <v>2791</v>
      </c>
      <c r="C40" s="524" t="s">
        <v>2792</v>
      </c>
      <c r="D40" s="526">
        <v>40</v>
      </c>
      <c r="E40" s="541" t="s">
        <v>1698</v>
      </c>
      <c r="F40" s="542"/>
      <c r="G40" s="528">
        <f>F40*D40</f>
        <v>0</v>
      </c>
    </row>
    <row r="41" spans="2:7" x14ac:dyDescent="0.3">
      <c r="B41" s="523" t="s">
        <v>2793</v>
      </c>
      <c r="C41" s="524" t="s">
        <v>2794</v>
      </c>
      <c r="D41" s="526">
        <v>24</v>
      </c>
      <c r="E41" s="541" t="s">
        <v>1698</v>
      </c>
      <c r="F41" s="542"/>
      <c r="G41" s="528">
        <f>F41*D41</f>
        <v>0</v>
      </c>
    </row>
    <row r="42" spans="2:7" x14ac:dyDescent="0.3">
      <c r="B42" s="523" t="s">
        <v>2795</v>
      </c>
      <c r="C42" s="524" t="s">
        <v>2796</v>
      </c>
      <c r="D42" s="526">
        <v>12</v>
      </c>
      <c r="E42" s="541" t="s">
        <v>1698</v>
      </c>
      <c r="F42" s="542"/>
      <c r="G42" s="528">
        <f>F42*D42</f>
        <v>0</v>
      </c>
    </row>
    <row r="43" spans="2:7" x14ac:dyDescent="0.3">
      <c r="B43" s="523" t="s">
        <v>2797</v>
      </c>
      <c r="C43" s="524" t="s">
        <v>2798</v>
      </c>
      <c r="D43" s="526">
        <v>20</v>
      </c>
      <c r="E43" s="541" t="s">
        <v>1698</v>
      </c>
      <c r="F43" s="542"/>
      <c r="G43" s="528">
        <f t="shared" ref="G43:G48" si="1">F43*D43</f>
        <v>0</v>
      </c>
    </row>
    <row r="44" spans="2:7" x14ac:dyDescent="0.3">
      <c r="B44" s="523" t="s">
        <v>2799</v>
      </c>
      <c r="C44" s="524" t="s">
        <v>2800</v>
      </c>
      <c r="D44" s="526">
        <v>30</v>
      </c>
      <c r="E44" s="541" t="s">
        <v>1698</v>
      </c>
      <c r="F44" s="542"/>
      <c r="G44" s="528">
        <f t="shared" si="1"/>
        <v>0</v>
      </c>
    </row>
    <row r="45" spans="2:7" x14ac:dyDescent="0.3">
      <c r="B45" s="523" t="s">
        <v>2801</v>
      </c>
      <c r="C45" s="524" t="s">
        <v>2802</v>
      </c>
      <c r="D45" s="526">
        <v>25</v>
      </c>
      <c r="E45" s="541" t="s">
        <v>1698</v>
      </c>
      <c r="F45" s="542"/>
      <c r="G45" s="528">
        <f t="shared" si="1"/>
        <v>0</v>
      </c>
    </row>
    <row r="46" spans="2:7" x14ac:dyDescent="0.3">
      <c r="B46" s="523" t="s">
        <v>2803</v>
      </c>
      <c r="C46" s="524" t="s">
        <v>2804</v>
      </c>
      <c r="D46" s="526">
        <v>10</v>
      </c>
      <c r="E46" s="541" t="s">
        <v>1698</v>
      </c>
      <c r="F46" s="542"/>
      <c r="G46" s="528">
        <f t="shared" si="1"/>
        <v>0</v>
      </c>
    </row>
    <row r="47" spans="2:7" x14ac:dyDescent="0.3">
      <c r="B47" s="523" t="s">
        <v>2805</v>
      </c>
      <c r="C47" s="524" t="s">
        <v>2806</v>
      </c>
      <c r="D47" s="526">
        <v>50</v>
      </c>
      <c r="E47" s="541" t="s">
        <v>1698</v>
      </c>
      <c r="F47" s="542"/>
      <c r="G47" s="528">
        <f t="shared" si="1"/>
        <v>0</v>
      </c>
    </row>
    <row r="48" spans="2:7" x14ac:dyDescent="0.3">
      <c r="B48" s="523" t="s">
        <v>2807</v>
      </c>
      <c r="C48" s="524" t="s">
        <v>2808</v>
      </c>
      <c r="D48" s="526">
        <v>1</v>
      </c>
      <c r="E48" s="541" t="s">
        <v>2489</v>
      </c>
      <c r="F48" s="542"/>
      <c r="G48" s="528">
        <f t="shared" si="1"/>
        <v>0</v>
      </c>
    </row>
    <row r="49" spans="2:8" x14ac:dyDescent="0.3">
      <c r="B49" s="523" t="s">
        <v>2809</v>
      </c>
      <c r="C49" s="524" t="s">
        <v>2810</v>
      </c>
      <c r="D49" s="526">
        <v>2</v>
      </c>
      <c r="E49" s="541" t="s">
        <v>1698</v>
      </c>
      <c r="F49" s="542"/>
      <c r="G49" s="528">
        <f t="shared" si="0"/>
        <v>0</v>
      </c>
    </row>
    <row r="50" spans="2:8" x14ac:dyDescent="0.3">
      <c r="B50" s="523" t="s">
        <v>2811</v>
      </c>
      <c r="C50" s="524" t="s">
        <v>2812</v>
      </c>
      <c r="D50" s="526">
        <v>5</v>
      </c>
      <c r="E50" s="541" t="s">
        <v>2465</v>
      </c>
      <c r="F50" s="542"/>
      <c r="G50" s="528">
        <f t="shared" si="0"/>
        <v>0</v>
      </c>
    </row>
    <row r="51" spans="2:8" x14ac:dyDescent="0.3">
      <c r="B51" s="523" t="s">
        <v>2813</v>
      </c>
      <c r="C51" s="524" t="s">
        <v>2814</v>
      </c>
      <c r="D51" s="526">
        <v>2</v>
      </c>
      <c r="E51" s="541" t="s">
        <v>2465</v>
      </c>
      <c r="F51" s="542"/>
      <c r="G51" s="528">
        <f t="shared" si="0"/>
        <v>0</v>
      </c>
    </row>
    <row r="52" spans="2:8" x14ac:dyDescent="0.3">
      <c r="B52" s="523" t="s">
        <v>2815</v>
      </c>
      <c r="C52" s="524" t="s">
        <v>2816</v>
      </c>
      <c r="D52" s="526">
        <v>1</v>
      </c>
      <c r="E52" s="541" t="s">
        <v>2489</v>
      </c>
      <c r="F52" s="542"/>
      <c r="G52" s="528">
        <f t="shared" si="0"/>
        <v>0</v>
      </c>
      <c r="H52" s="543"/>
    </row>
    <row r="53" spans="2:8" x14ac:dyDescent="0.3">
      <c r="B53" s="535" t="s">
        <v>1610</v>
      </c>
      <c r="C53" s="536" t="s">
        <v>2817</v>
      </c>
      <c r="D53" s="537"/>
      <c r="E53" s="538"/>
      <c r="F53" s="539"/>
      <c r="G53" s="540"/>
    </row>
    <row r="54" spans="2:8" x14ac:dyDescent="0.3">
      <c r="B54" s="523" t="s">
        <v>2818</v>
      </c>
      <c r="C54" s="524" t="s">
        <v>2819</v>
      </c>
      <c r="D54" s="526">
        <v>1</v>
      </c>
      <c r="E54" s="541" t="s">
        <v>2465</v>
      </c>
      <c r="F54" s="542"/>
      <c r="G54" s="528">
        <f t="shared" si="0"/>
        <v>0</v>
      </c>
    </row>
    <row r="55" spans="2:8" x14ac:dyDescent="0.3">
      <c r="B55" s="523" t="s">
        <v>2820</v>
      </c>
      <c r="C55" s="524" t="s">
        <v>2821</v>
      </c>
      <c r="D55" s="526">
        <v>1</v>
      </c>
      <c r="E55" s="541" t="s">
        <v>2465</v>
      </c>
      <c r="F55" s="542"/>
      <c r="G55" s="528">
        <f t="shared" si="0"/>
        <v>0</v>
      </c>
    </row>
    <row r="56" spans="2:8" x14ac:dyDescent="0.3">
      <c r="B56" s="523" t="s">
        <v>2661</v>
      </c>
      <c r="C56" s="524" t="s">
        <v>2822</v>
      </c>
      <c r="D56" s="526">
        <v>1</v>
      </c>
      <c r="E56" s="541" t="s">
        <v>2465</v>
      </c>
      <c r="F56" s="542"/>
      <c r="G56" s="528">
        <f t="shared" si="0"/>
        <v>0</v>
      </c>
    </row>
    <row r="57" spans="2:8" x14ac:dyDescent="0.3">
      <c r="B57" s="523" t="s">
        <v>2604</v>
      </c>
      <c r="C57" s="524" t="s">
        <v>2823</v>
      </c>
      <c r="D57" s="526">
        <v>1</v>
      </c>
      <c r="E57" s="541" t="s">
        <v>2465</v>
      </c>
      <c r="F57" s="542"/>
      <c r="G57" s="528">
        <f t="shared" si="0"/>
        <v>0</v>
      </c>
    </row>
    <row r="58" spans="2:8" x14ac:dyDescent="0.3">
      <c r="B58" s="523" t="s">
        <v>2824</v>
      </c>
      <c r="C58" s="524" t="s">
        <v>2825</v>
      </c>
      <c r="D58" s="526">
        <v>1</v>
      </c>
      <c r="E58" s="541" t="s">
        <v>2465</v>
      </c>
      <c r="F58" s="542"/>
      <c r="G58" s="528">
        <f t="shared" si="0"/>
        <v>0</v>
      </c>
    </row>
    <row r="59" spans="2:8" x14ac:dyDescent="0.3">
      <c r="B59" s="523" t="s">
        <v>2826</v>
      </c>
      <c r="C59" s="524" t="s">
        <v>2827</v>
      </c>
      <c r="D59" s="526">
        <v>1</v>
      </c>
      <c r="E59" s="541" t="s">
        <v>2465</v>
      </c>
      <c r="F59" s="542"/>
      <c r="G59" s="528">
        <f t="shared" si="0"/>
        <v>0</v>
      </c>
    </row>
    <row r="60" spans="2:8" x14ac:dyDescent="0.3">
      <c r="B60" s="523" t="s">
        <v>2828</v>
      </c>
      <c r="C60" s="524" t="s">
        <v>2829</v>
      </c>
      <c r="D60" s="526">
        <v>1</v>
      </c>
      <c r="E60" s="541" t="s">
        <v>2465</v>
      </c>
      <c r="F60" s="542"/>
      <c r="G60" s="528">
        <f t="shared" si="0"/>
        <v>0</v>
      </c>
    </row>
    <row r="61" spans="2:8" x14ac:dyDescent="0.3">
      <c r="B61" s="523" t="s">
        <v>2830</v>
      </c>
      <c r="C61" s="524" t="s">
        <v>2831</v>
      </c>
      <c r="D61" s="526">
        <v>1</v>
      </c>
      <c r="E61" s="541" t="s">
        <v>2465</v>
      </c>
      <c r="F61" s="542"/>
      <c r="G61" s="528">
        <f t="shared" si="0"/>
        <v>0</v>
      </c>
    </row>
    <row r="62" spans="2:8" x14ac:dyDescent="0.3">
      <c r="B62" s="523" t="s">
        <v>2832</v>
      </c>
      <c r="C62" s="524" t="s">
        <v>2833</v>
      </c>
      <c r="D62" s="526">
        <v>12</v>
      </c>
      <c r="E62" s="541" t="s">
        <v>2465</v>
      </c>
      <c r="F62" s="542"/>
      <c r="G62" s="528">
        <f t="shared" si="0"/>
        <v>0</v>
      </c>
    </row>
    <row r="63" spans="2:8" x14ac:dyDescent="0.3">
      <c r="B63" s="523" t="s">
        <v>2834</v>
      </c>
      <c r="C63" s="524" t="s">
        <v>2835</v>
      </c>
      <c r="D63" s="526">
        <v>1</v>
      </c>
      <c r="E63" s="541" t="s">
        <v>2465</v>
      </c>
      <c r="F63" s="542"/>
      <c r="G63" s="528">
        <f t="shared" si="0"/>
        <v>0</v>
      </c>
    </row>
    <row r="64" spans="2:8" x14ac:dyDescent="0.3">
      <c r="B64" s="523" t="s">
        <v>2836</v>
      </c>
      <c r="C64" s="524" t="s">
        <v>2765</v>
      </c>
      <c r="D64" s="526">
        <v>250</v>
      </c>
      <c r="E64" s="541" t="s">
        <v>1698</v>
      </c>
      <c r="F64" s="542"/>
      <c r="G64" s="528">
        <f t="shared" si="0"/>
        <v>0</v>
      </c>
    </row>
    <row r="65" spans="2:7" x14ac:dyDescent="0.3">
      <c r="B65" s="523" t="s">
        <v>2837</v>
      </c>
      <c r="C65" s="524" t="s">
        <v>2766</v>
      </c>
      <c r="D65" s="526">
        <v>50</v>
      </c>
      <c r="E65" s="541" t="s">
        <v>1698</v>
      </c>
      <c r="F65" s="542"/>
      <c r="G65" s="528">
        <f t="shared" si="0"/>
        <v>0</v>
      </c>
    </row>
    <row r="66" spans="2:7" x14ac:dyDescent="0.3">
      <c r="B66" s="523" t="s">
        <v>2838</v>
      </c>
      <c r="C66" s="524" t="s">
        <v>2768</v>
      </c>
      <c r="D66" s="526">
        <v>45</v>
      </c>
      <c r="E66" s="541" t="s">
        <v>1698</v>
      </c>
      <c r="F66" s="542"/>
      <c r="G66" s="528">
        <f t="shared" si="0"/>
        <v>0</v>
      </c>
    </row>
    <row r="67" spans="2:7" x14ac:dyDescent="0.3">
      <c r="B67" s="523" t="s">
        <v>2839</v>
      </c>
      <c r="C67" s="524" t="s">
        <v>2770</v>
      </c>
      <c r="D67" s="526">
        <v>50</v>
      </c>
      <c r="E67" s="541" t="s">
        <v>1698</v>
      </c>
      <c r="F67" s="542"/>
      <c r="G67" s="528">
        <f t="shared" si="0"/>
        <v>0</v>
      </c>
    </row>
    <row r="68" spans="2:7" x14ac:dyDescent="0.3">
      <c r="B68" s="523" t="s">
        <v>2840</v>
      </c>
      <c r="C68" s="524" t="s">
        <v>2772</v>
      </c>
      <c r="D68" s="526">
        <v>50</v>
      </c>
      <c r="E68" s="541" t="s">
        <v>1698</v>
      </c>
      <c r="F68" s="542"/>
      <c r="G68" s="528">
        <f t="shared" si="0"/>
        <v>0</v>
      </c>
    </row>
    <row r="69" spans="2:7" x14ac:dyDescent="0.3">
      <c r="B69" s="523" t="s">
        <v>2841</v>
      </c>
      <c r="C69" s="524" t="s">
        <v>2774</v>
      </c>
      <c r="D69" s="526">
        <v>310</v>
      </c>
      <c r="E69" s="541" t="s">
        <v>1698</v>
      </c>
      <c r="F69" s="542"/>
      <c r="G69" s="528">
        <f t="shared" si="0"/>
        <v>0</v>
      </c>
    </row>
    <row r="70" spans="2:7" x14ac:dyDescent="0.3">
      <c r="B70" s="523" t="s">
        <v>2842</v>
      </c>
      <c r="C70" s="524" t="s">
        <v>2776</v>
      </c>
      <c r="D70" s="526">
        <v>60</v>
      </c>
      <c r="E70" s="541" t="s">
        <v>1698</v>
      </c>
      <c r="F70" s="542"/>
      <c r="G70" s="528">
        <f t="shared" si="0"/>
        <v>0</v>
      </c>
    </row>
    <row r="71" spans="2:7" x14ac:dyDescent="0.3">
      <c r="B71" s="523" t="s">
        <v>2843</v>
      </c>
      <c r="C71" s="524" t="s">
        <v>2778</v>
      </c>
      <c r="D71" s="526">
        <v>40</v>
      </c>
      <c r="E71" s="541" t="s">
        <v>1698</v>
      </c>
      <c r="F71" s="542"/>
      <c r="G71" s="528">
        <f t="shared" si="0"/>
        <v>0</v>
      </c>
    </row>
    <row r="72" spans="2:7" x14ac:dyDescent="0.3">
      <c r="B72" s="523" t="s">
        <v>2844</v>
      </c>
      <c r="C72" s="524" t="s">
        <v>2780</v>
      </c>
      <c r="D72" s="526">
        <v>85</v>
      </c>
      <c r="E72" s="541" t="s">
        <v>1698</v>
      </c>
      <c r="F72" s="542"/>
      <c r="G72" s="528">
        <f t="shared" si="0"/>
        <v>0</v>
      </c>
    </row>
    <row r="73" spans="2:7" x14ac:dyDescent="0.3">
      <c r="B73" s="523" t="s">
        <v>2845</v>
      </c>
      <c r="C73" s="524" t="s">
        <v>2782</v>
      </c>
      <c r="D73" s="526">
        <v>8</v>
      </c>
      <c r="E73" s="541" t="s">
        <v>2465</v>
      </c>
      <c r="F73" s="542"/>
      <c r="G73" s="528">
        <f t="shared" si="0"/>
        <v>0</v>
      </c>
    </row>
    <row r="74" spans="2:7" x14ac:dyDescent="0.3">
      <c r="B74" s="523" t="s">
        <v>2846</v>
      </c>
      <c r="C74" s="524" t="s">
        <v>2784</v>
      </c>
      <c r="D74" s="526">
        <v>4</v>
      </c>
      <c r="E74" s="541" t="s">
        <v>2465</v>
      </c>
      <c r="F74" s="542"/>
      <c r="G74" s="528">
        <f t="shared" si="0"/>
        <v>0</v>
      </c>
    </row>
    <row r="75" spans="2:7" x14ac:dyDescent="0.3">
      <c r="B75" s="523" t="s">
        <v>2847</v>
      </c>
      <c r="C75" s="524" t="s">
        <v>2786</v>
      </c>
      <c r="D75" s="526">
        <v>5</v>
      </c>
      <c r="E75" s="541" t="s">
        <v>2465</v>
      </c>
      <c r="F75" s="542"/>
      <c r="G75" s="528">
        <f t="shared" si="0"/>
        <v>0</v>
      </c>
    </row>
    <row r="76" spans="2:7" x14ac:dyDescent="0.3">
      <c r="B76" s="523" t="s">
        <v>2848</v>
      </c>
      <c r="C76" s="524" t="s">
        <v>2788</v>
      </c>
      <c r="D76" s="526">
        <v>4</v>
      </c>
      <c r="E76" s="541" t="s">
        <v>2465</v>
      </c>
      <c r="F76" s="542"/>
      <c r="G76" s="528">
        <f t="shared" si="0"/>
        <v>0</v>
      </c>
    </row>
    <row r="77" spans="2:7" x14ac:dyDescent="0.3">
      <c r="B77" s="523" t="s">
        <v>2849</v>
      </c>
      <c r="C77" s="524" t="s">
        <v>2790</v>
      </c>
      <c r="D77" s="526">
        <v>3</v>
      </c>
      <c r="E77" s="541" t="s">
        <v>2465</v>
      </c>
      <c r="F77" s="542"/>
      <c r="G77" s="528">
        <f t="shared" si="0"/>
        <v>0</v>
      </c>
    </row>
    <row r="78" spans="2:7" x14ac:dyDescent="0.3">
      <c r="B78" s="523" t="s">
        <v>2850</v>
      </c>
      <c r="C78" s="524" t="s">
        <v>2792</v>
      </c>
      <c r="D78" s="526">
        <v>40</v>
      </c>
      <c r="E78" s="541" t="s">
        <v>1698</v>
      </c>
      <c r="F78" s="542"/>
      <c r="G78" s="528">
        <f t="shared" si="0"/>
        <v>0</v>
      </c>
    </row>
    <row r="79" spans="2:7" x14ac:dyDescent="0.3">
      <c r="B79" s="523" t="s">
        <v>2851</v>
      </c>
      <c r="C79" s="524" t="s">
        <v>2794</v>
      </c>
      <c r="D79" s="526">
        <v>24</v>
      </c>
      <c r="E79" s="541" t="s">
        <v>1698</v>
      </c>
      <c r="F79" s="542"/>
      <c r="G79" s="528">
        <f t="shared" si="0"/>
        <v>0</v>
      </c>
    </row>
    <row r="80" spans="2:7" x14ac:dyDescent="0.3">
      <c r="B80" s="523" t="s">
        <v>2852</v>
      </c>
      <c r="C80" s="524" t="s">
        <v>2796</v>
      </c>
      <c r="D80" s="526">
        <v>12</v>
      </c>
      <c r="E80" s="541" t="s">
        <v>1698</v>
      </c>
      <c r="F80" s="542"/>
      <c r="G80" s="528">
        <f t="shared" si="0"/>
        <v>0</v>
      </c>
    </row>
    <row r="81" spans="1:8" x14ac:dyDescent="0.3">
      <c r="B81" s="523" t="s">
        <v>2853</v>
      </c>
      <c r="C81" s="524" t="s">
        <v>2798</v>
      </c>
      <c r="D81" s="526">
        <v>20</v>
      </c>
      <c r="E81" s="541" t="s">
        <v>1698</v>
      </c>
      <c r="F81" s="542"/>
      <c r="G81" s="528">
        <f t="shared" si="0"/>
        <v>0</v>
      </c>
    </row>
    <row r="82" spans="1:8" x14ac:dyDescent="0.3">
      <c r="B82" s="523" t="s">
        <v>2854</v>
      </c>
      <c r="C82" s="524" t="s">
        <v>2800</v>
      </c>
      <c r="D82" s="526">
        <v>30</v>
      </c>
      <c r="E82" s="541" t="s">
        <v>1698</v>
      </c>
      <c r="F82" s="542"/>
      <c r="G82" s="528">
        <f t="shared" si="0"/>
        <v>0</v>
      </c>
    </row>
    <row r="83" spans="1:8" x14ac:dyDescent="0.3">
      <c r="B83" s="523" t="s">
        <v>2855</v>
      </c>
      <c r="C83" s="524" t="s">
        <v>2802</v>
      </c>
      <c r="D83" s="526">
        <v>25</v>
      </c>
      <c r="E83" s="541" t="s">
        <v>1698</v>
      </c>
      <c r="F83" s="542"/>
      <c r="G83" s="528">
        <f t="shared" si="0"/>
        <v>0</v>
      </c>
    </row>
    <row r="84" spans="1:8" x14ac:dyDescent="0.3">
      <c r="B84" s="523" t="s">
        <v>2856</v>
      </c>
      <c r="C84" s="524" t="s">
        <v>2804</v>
      </c>
      <c r="D84" s="526">
        <v>10</v>
      </c>
      <c r="E84" s="541" t="s">
        <v>1698</v>
      </c>
      <c r="F84" s="542"/>
      <c r="G84" s="528">
        <f t="shared" si="0"/>
        <v>0</v>
      </c>
    </row>
    <row r="85" spans="1:8" x14ac:dyDescent="0.3">
      <c r="B85" s="523" t="s">
        <v>2857</v>
      </c>
      <c r="C85" s="524" t="s">
        <v>2858</v>
      </c>
      <c r="D85" s="526">
        <v>1</v>
      </c>
      <c r="E85" s="541" t="s">
        <v>2489</v>
      </c>
      <c r="F85" s="542"/>
      <c r="G85" s="528">
        <f t="shared" ref="G85:G90" si="2">F85*D85</f>
        <v>0</v>
      </c>
    </row>
    <row r="86" spans="1:8" x14ac:dyDescent="0.3">
      <c r="B86" s="523" t="s">
        <v>2859</v>
      </c>
      <c r="C86" s="524" t="s">
        <v>2860</v>
      </c>
      <c r="D86" s="526">
        <v>1</v>
      </c>
      <c r="E86" s="541" t="s">
        <v>2489</v>
      </c>
      <c r="F86" s="542"/>
      <c r="G86" s="528">
        <f t="shared" si="2"/>
        <v>0</v>
      </c>
    </row>
    <row r="87" spans="1:8" x14ac:dyDescent="0.3">
      <c r="B87" s="523" t="s">
        <v>2861</v>
      </c>
      <c r="C87" s="524" t="s">
        <v>2806</v>
      </c>
      <c r="D87" s="526">
        <v>50</v>
      </c>
      <c r="E87" s="541" t="s">
        <v>1698</v>
      </c>
      <c r="F87" s="542"/>
      <c r="G87" s="528">
        <f t="shared" si="2"/>
        <v>0</v>
      </c>
    </row>
    <row r="88" spans="1:8" x14ac:dyDescent="0.3">
      <c r="B88" s="523" t="s">
        <v>2862</v>
      </c>
      <c r="C88" s="524" t="s">
        <v>2863</v>
      </c>
      <c r="D88" s="526">
        <v>1</v>
      </c>
      <c r="E88" s="541" t="s">
        <v>2489</v>
      </c>
      <c r="F88" s="542"/>
      <c r="G88" s="528">
        <f t="shared" si="2"/>
        <v>0</v>
      </c>
    </row>
    <row r="89" spans="1:8" x14ac:dyDescent="0.3">
      <c r="B89" s="523" t="s">
        <v>2864</v>
      </c>
      <c r="C89" s="524" t="s">
        <v>2865</v>
      </c>
      <c r="D89" s="526">
        <v>1</v>
      </c>
      <c r="E89" s="541" t="s">
        <v>2489</v>
      </c>
      <c r="F89" s="542"/>
      <c r="G89" s="528">
        <f t="shared" si="2"/>
        <v>0</v>
      </c>
    </row>
    <row r="90" spans="1:8" x14ac:dyDescent="0.3">
      <c r="B90" s="523" t="s">
        <v>2866</v>
      </c>
      <c r="C90" s="524" t="s">
        <v>2867</v>
      </c>
      <c r="D90" s="526">
        <v>1</v>
      </c>
      <c r="E90" s="541" t="s">
        <v>2465</v>
      </c>
      <c r="F90" s="542"/>
      <c r="G90" s="528">
        <f t="shared" si="2"/>
        <v>0</v>
      </c>
      <c r="H90" s="543"/>
    </row>
    <row r="91" spans="1:8" ht="24.95" customHeight="1" x14ac:dyDescent="0.3">
      <c r="B91" s="535" t="s">
        <v>1601</v>
      </c>
      <c r="C91" s="536" t="s">
        <v>178</v>
      </c>
      <c r="D91" s="537"/>
      <c r="E91" s="538"/>
      <c r="F91" s="539"/>
      <c r="G91" s="540"/>
    </row>
    <row r="92" spans="1:8" x14ac:dyDescent="0.3">
      <c r="B92" s="523" t="s">
        <v>2868</v>
      </c>
      <c r="C92" s="524" t="s">
        <v>2869</v>
      </c>
      <c r="D92" s="526">
        <v>1</v>
      </c>
      <c r="E92" s="541" t="s">
        <v>2489</v>
      </c>
      <c r="F92" s="542"/>
      <c r="G92" s="528">
        <f t="shared" ref="G92:G93" si="3">F92*D92</f>
        <v>0</v>
      </c>
    </row>
    <row r="93" spans="1:8" x14ac:dyDescent="0.3">
      <c r="B93" s="523" t="s">
        <v>2870</v>
      </c>
      <c r="C93" s="524" t="s">
        <v>2871</v>
      </c>
      <c r="D93" s="526">
        <v>1</v>
      </c>
      <c r="E93" s="541" t="s">
        <v>2489</v>
      </c>
      <c r="F93" s="542"/>
      <c r="G93" s="528">
        <f t="shared" si="3"/>
        <v>0</v>
      </c>
    </row>
    <row r="94" spans="1:8" x14ac:dyDescent="0.3">
      <c r="B94" s="523"/>
      <c r="C94" s="524"/>
      <c r="D94" s="525"/>
      <c r="E94" s="526"/>
      <c r="F94" s="527"/>
      <c r="G94" s="528"/>
    </row>
    <row r="95" spans="1:8" ht="21" thickBot="1" x14ac:dyDescent="0.35">
      <c r="B95" s="545"/>
      <c r="C95" s="546"/>
      <c r="D95" s="547"/>
      <c r="E95" s="548"/>
      <c r="F95" s="549"/>
      <c r="G95" s="550"/>
    </row>
    <row r="96" spans="1:8" x14ac:dyDescent="0.3">
      <c r="A96" s="495"/>
      <c r="B96" s="551"/>
      <c r="C96" s="552"/>
      <c r="D96" s="553"/>
      <c r="E96" s="553"/>
      <c r="F96" s="554"/>
      <c r="G96" s="554"/>
    </row>
  </sheetData>
  <sheetProtection selectLockedCells="1" selectUnlockedCells="1"/>
  <pageMargins left="0.78740157480314965" right="0.39370078740157483" top="0.59055118110236227" bottom="0.78740157480314965" header="0.51181102362204722" footer="0.51181102362204722"/>
  <pageSetup paperSize="9" scale="60" firstPageNumber="0" fitToHeight="0" orientation="portrait" horizontalDpi="300" verticalDpi="300" r:id="rId1"/>
  <headerFooter>
    <oddFooter xml:space="preserve">&amp;L&amp;"Times New Roman,Obyčejné"&amp;16Hranice, Povodí Moravy, rekonstrukce elektroinstalace&amp;R&amp;"Times New Roman,Obyčejné"&amp;16Strana &amp;P z &amp;N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1517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121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133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22.5" customHeight="1" x14ac:dyDescent="0.3">
      <c r="B26" s="121"/>
      <c r="C26" s="122"/>
      <c r="D26" s="122"/>
      <c r="E26" s="410" t="s">
        <v>1418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ROUND(K86,2)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ROUND(SUM(BE86:BE89), 2)</f>
        <v>0</v>
      </c>
      <c r="G34" s="37"/>
      <c r="H34" s="37"/>
      <c r="I34" s="132">
        <v>0.21</v>
      </c>
      <c r="J34" s="117"/>
      <c r="K34" s="131">
        <f>ROUND(ROUND((SUM(BE86:BE89)),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ROUND(SUM(BF86:BF89), 2)</f>
        <v>0</v>
      </c>
      <c r="G35" s="37"/>
      <c r="H35" s="37"/>
      <c r="I35" s="132">
        <v>0.15</v>
      </c>
      <c r="J35" s="117"/>
      <c r="K35" s="131">
        <f>ROUND(ROUND((SUM(BF86:BF89)),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ROUND(SUM(BG86:BG89),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ROUND(SUM(BH86:BH89),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ROUND(SUM(BI86:BI89),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121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PS 01.3 - MaR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Q86</f>
        <v>0</v>
      </c>
      <c r="J62" s="146">
        <f t="shared" si="0"/>
        <v>0</v>
      </c>
      <c r="K62" s="129">
        <f>K86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1572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K87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134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K88</f>
        <v>0</v>
      </c>
      <c r="L64" s="160"/>
    </row>
    <row r="65" spans="2:13" s="1" customFormat="1" ht="21.75" customHeight="1" x14ac:dyDescent="0.3">
      <c r="B65" s="36"/>
      <c r="C65" s="37"/>
      <c r="D65" s="37"/>
      <c r="E65" s="37"/>
      <c r="F65" s="37"/>
      <c r="G65" s="37"/>
      <c r="H65" s="37"/>
      <c r="I65" s="117"/>
      <c r="J65" s="117"/>
      <c r="K65" s="37"/>
      <c r="L65" s="40"/>
    </row>
    <row r="66" spans="2:13" s="1" customFormat="1" ht="6.95" customHeight="1" x14ac:dyDescent="0.3">
      <c r="B66" s="51"/>
      <c r="C66" s="52"/>
      <c r="D66" s="52"/>
      <c r="E66" s="52"/>
      <c r="F66" s="52"/>
      <c r="G66" s="52"/>
      <c r="H66" s="52"/>
      <c r="I66" s="137"/>
      <c r="J66" s="137"/>
      <c r="K66" s="52"/>
      <c r="L66" s="53"/>
    </row>
    <row r="70" spans="2:13" s="1" customFormat="1" ht="6.95" customHeight="1" x14ac:dyDescent="0.3">
      <c r="B70" s="54"/>
      <c r="C70" s="55"/>
      <c r="D70" s="55"/>
      <c r="E70" s="55"/>
      <c r="F70" s="55"/>
      <c r="G70" s="55"/>
      <c r="H70" s="55"/>
      <c r="I70" s="140"/>
      <c r="J70" s="140"/>
      <c r="K70" s="55"/>
      <c r="L70" s="55"/>
      <c r="M70" s="56"/>
    </row>
    <row r="71" spans="2:13" s="1" customFormat="1" ht="36.950000000000003" customHeight="1" x14ac:dyDescent="0.3">
      <c r="B71" s="36"/>
      <c r="C71" s="57" t="s">
        <v>1574</v>
      </c>
      <c r="D71" s="58"/>
      <c r="E71" s="58"/>
      <c r="F71" s="58"/>
      <c r="G71" s="58"/>
      <c r="H71" s="58"/>
      <c r="I71" s="161"/>
      <c r="J71" s="161"/>
      <c r="K71" s="58"/>
      <c r="L71" s="58"/>
      <c r="M71" s="56"/>
    </row>
    <row r="72" spans="2:13" s="1" customFormat="1" ht="6.95" customHeight="1" x14ac:dyDescent="0.3">
      <c r="B72" s="36"/>
      <c r="C72" s="58"/>
      <c r="D72" s="58"/>
      <c r="E72" s="58"/>
      <c r="F72" s="58"/>
      <c r="G72" s="58"/>
      <c r="H72" s="58"/>
      <c r="I72" s="161"/>
      <c r="J72" s="161"/>
      <c r="K72" s="58"/>
      <c r="L72" s="58"/>
      <c r="M72" s="56"/>
    </row>
    <row r="73" spans="2:13" s="1" customFormat="1" ht="14.45" customHeight="1" x14ac:dyDescent="0.3">
      <c r="B73" s="36"/>
      <c r="C73" s="60" t="s">
        <v>1414</v>
      </c>
      <c r="D73" s="58"/>
      <c r="E73" s="58"/>
      <c r="F73" s="58"/>
      <c r="G73" s="58"/>
      <c r="H73" s="58"/>
      <c r="I73" s="161"/>
      <c r="J73" s="161"/>
      <c r="K73" s="58"/>
      <c r="L73" s="58"/>
      <c r="M73" s="56"/>
    </row>
    <row r="74" spans="2:13" s="1" customFormat="1" ht="22.5" customHeight="1" x14ac:dyDescent="0.3">
      <c r="B74" s="36"/>
      <c r="C74" s="58"/>
      <c r="D74" s="58"/>
      <c r="E74" s="414" t="str">
        <f>E7</f>
        <v>CELOPLOŠNÁ KANALIZACE OBCE JÍVOVÁ- ČOV</v>
      </c>
      <c r="F74" s="395"/>
      <c r="G74" s="395"/>
      <c r="H74" s="395"/>
      <c r="I74" s="161"/>
      <c r="J74" s="161"/>
      <c r="K74" s="58"/>
      <c r="L74" s="58"/>
      <c r="M74" s="56"/>
    </row>
    <row r="75" spans="2:13" ht="15" x14ac:dyDescent="0.3">
      <c r="B75" s="23"/>
      <c r="C75" s="60" t="s">
        <v>1529</v>
      </c>
      <c r="D75" s="162"/>
      <c r="E75" s="162"/>
      <c r="F75" s="162"/>
      <c r="G75" s="162"/>
      <c r="H75" s="162"/>
      <c r="K75" s="162"/>
      <c r="L75" s="162"/>
      <c r="M75" s="163"/>
    </row>
    <row r="76" spans="2:13" s="1" customFormat="1" ht="22.5" customHeight="1" x14ac:dyDescent="0.3">
      <c r="B76" s="36"/>
      <c r="C76" s="58"/>
      <c r="D76" s="58"/>
      <c r="E76" s="414" t="s">
        <v>121</v>
      </c>
      <c r="F76" s="395"/>
      <c r="G76" s="395"/>
      <c r="H76" s="395"/>
      <c r="I76" s="161"/>
      <c r="J76" s="161"/>
      <c r="K76" s="58"/>
      <c r="L76" s="58"/>
      <c r="M76" s="56"/>
    </row>
    <row r="77" spans="2:13" s="1" customFormat="1" ht="14.45" customHeight="1" x14ac:dyDescent="0.3">
      <c r="B77" s="36"/>
      <c r="C77" s="60" t="s">
        <v>1531</v>
      </c>
      <c r="D77" s="58"/>
      <c r="E77" s="58"/>
      <c r="F77" s="58"/>
      <c r="G77" s="58"/>
      <c r="H77" s="58"/>
      <c r="I77" s="161"/>
      <c r="J77" s="161"/>
      <c r="K77" s="58"/>
      <c r="L77" s="58"/>
      <c r="M77" s="56"/>
    </row>
    <row r="78" spans="2:13" s="1" customFormat="1" ht="23.25" customHeight="1" x14ac:dyDescent="0.3">
      <c r="B78" s="36"/>
      <c r="C78" s="58"/>
      <c r="D78" s="58"/>
      <c r="E78" s="392" t="str">
        <f>E11</f>
        <v>PS 01.3 - MaR</v>
      </c>
      <c r="F78" s="395"/>
      <c r="G78" s="395"/>
      <c r="H78" s="395"/>
      <c r="I78" s="161"/>
      <c r="J78" s="161"/>
      <c r="K78" s="58"/>
      <c r="L78" s="58"/>
      <c r="M78" s="56"/>
    </row>
    <row r="79" spans="2:13" s="1" customFormat="1" ht="6.95" customHeight="1" x14ac:dyDescent="0.3">
      <c r="B79" s="36"/>
      <c r="C79" s="58"/>
      <c r="D79" s="58"/>
      <c r="E79" s="58"/>
      <c r="F79" s="58"/>
      <c r="G79" s="58"/>
      <c r="H79" s="58"/>
      <c r="I79" s="161"/>
      <c r="J79" s="161"/>
      <c r="K79" s="58"/>
      <c r="L79" s="58"/>
      <c r="M79" s="56"/>
    </row>
    <row r="80" spans="2:13" s="1" customFormat="1" ht="18" customHeight="1" x14ac:dyDescent="0.3">
      <c r="B80" s="36"/>
      <c r="C80" s="60" t="s">
        <v>1421</v>
      </c>
      <c r="D80" s="58"/>
      <c r="E80" s="58"/>
      <c r="F80" s="164" t="str">
        <f>F14</f>
        <v>Jívová</v>
      </c>
      <c r="G80" s="58"/>
      <c r="H80" s="58"/>
      <c r="I80" s="165" t="s">
        <v>1423</v>
      </c>
      <c r="J80" s="166" t="str">
        <f>IF(J14="","",J14)</f>
        <v>30.11.2016</v>
      </c>
      <c r="K80" s="58"/>
      <c r="L80" s="58"/>
      <c r="M80" s="56"/>
    </row>
    <row r="81" spans="2:65" s="1" customFormat="1" ht="6.95" customHeight="1" x14ac:dyDescent="0.3">
      <c r="B81" s="36"/>
      <c r="C81" s="58"/>
      <c r="D81" s="58"/>
      <c r="E81" s="58"/>
      <c r="F81" s="58"/>
      <c r="G81" s="58"/>
      <c r="H81" s="58"/>
      <c r="I81" s="161"/>
      <c r="J81" s="161"/>
      <c r="K81" s="58"/>
      <c r="L81" s="58"/>
      <c r="M81" s="56"/>
    </row>
    <row r="82" spans="2:65" s="1" customFormat="1" ht="15" x14ac:dyDescent="0.3">
      <c r="B82" s="36"/>
      <c r="C82" s="60" t="s">
        <v>1427</v>
      </c>
      <c r="D82" s="58"/>
      <c r="E82" s="58"/>
      <c r="F82" s="164" t="str">
        <f>E17</f>
        <v xml:space="preserve">Obec Jívová </v>
      </c>
      <c r="G82" s="58"/>
      <c r="H82" s="58"/>
      <c r="I82" s="165" t="s">
        <v>1433</v>
      </c>
      <c r="J82" s="167" t="str">
        <f>E23</f>
        <v>AQOL s.r.o.Olomouc</v>
      </c>
      <c r="K82" s="58"/>
      <c r="L82" s="58"/>
      <c r="M82" s="56"/>
    </row>
    <row r="83" spans="2:65" s="1" customFormat="1" ht="14.45" customHeight="1" x14ac:dyDescent="0.3">
      <c r="B83" s="36"/>
      <c r="C83" s="60" t="s">
        <v>1431</v>
      </c>
      <c r="D83" s="58"/>
      <c r="E83" s="58"/>
      <c r="F83" s="164" t="str">
        <f>IF(E20="","",E20)</f>
        <v/>
      </c>
      <c r="G83" s="58"/>
      <c r="H83" s="58"/>
      <c r="I83" s="161"/>
      <c r="J83" s="161"/>
      <c r="K83" s="58"/>
      <c r="L83" s="58"/>
      <c r="M83" s="56"/>
    </row>
    <row r="84" spans="2:65" s="1" customFormat="1" ht="10.35" customHeight="1" x14ac:dyDescent="0.3">
      <c r="B84" s="36"/>
      <c r="C84" s="58"/>
      <c r="D84" s="58"/>
      <c r="E84" s="58"/>
      <c r="F84" s="58"/>
      <c r="G84" s="58"/>
      <c r="H84" s="58"/>
      <c r="I84" s="161"/>
      <c r="J84" s="161"/>
      <c r="K84" s="58"/>
      <c r="L84" s="58"/>
      <c r="M84" s="56"/>
    </row>
    <row r="85" spans="2:65" s="10" customFormat="1" ht="29.25" customHeight="1" x14ac:dyDescent="0.3">
      <c r="B85" s="168"/>
      <c r="C85" s="169" t="s">
        <v>1575</v>
      </c>
      <c r="D85" s="170" t="s">
        <v>1456</v>
      </c>
      <c r="E85" s="170" t="s">
        <v>1452</v>
      </c>
      <c r="F85" s="170" t="s">
        <v>1576</v>
      </c>
      <c r="G85" s="170" t="s">
        <v>1577</v>
      </c>
      <c r="H85" s="170" t="s">
        <v>1578</v>
      </c>
      <c r="I85" s="171" t="s">
        <v>1579</v>
      </c>
      <c r="J85" s="171" t="s">
        <v>1580</v>
      </c>
      <c r="K85" s="170" t="s">
        <v>1539</v>
      </c>
      <c r="L85" s="172" t="s">
        <v>1581</v>
      </c>
      <c r="M85" s="173"/>
      <c r="N85" s="74" t="s">
        <v>1582</v>
      </c>
      <c r="O85" s="75" t="s">
        <v>1441</v>
      </c>
      <c r="P85" s="75" t="s">
        <v>1583</v>
      </c>
      <c r="Q85" s="75" t="s">
        <v>1584</v>
      </c>
      <c r="R85" s="75" t="s">
        <v>1585</v>
      </c>
      <c r="S85" s="75" t="s">
        <v>1586</v>
      </c>
      <c r="T85" s="75" t="s">
        <v>1587</v>
      </c>
      <c r="U85" s="75" t="s">
        <v>1588</v>
      </c>
      <c r="V85" s="75" t="s">
        <v>1589</v>
      </c>
      <c r="W85" s="75" t="s">
        <v>1590</v>
      </c>
      <c r="X85" s="76" t="s">
        <v>1591</v>
      </c>
    </row>
    <row r="86" spans="2:65" s="1" customFormat="1" ht="29.25" customHeight="1" x14ac:dyDescent="0.35">
      <c r="B86" s="36"/>
      <c r="C86" s="80" t="s">
        <v>1540</v>
      </c>
      <c r="D86" s="58"/>
      <c r="E86" s="58"/>
      <c r="F86" s="58"/>
      <c r="G86" s="58"/>
      <c r="H86" s="58"/>
      <c r="I86" s="161"/>
      <c r="J86" s="161"/>
      <c r="K86" s="174">
        <f>BK86</f>
        <v>0</v>
      </c>
      <c r="L86" s="58"/>
      <c r="M86" s="56"/>
      <c r="N86" s="77"/>
      <c r="O86" s="78"/>
      <c r="P86" s="78"/>
      <c r="Q86" s="175">
        <f t="shared" ref="Q86:R88" si="1">Q87</f>
        <v>0</v>
      </c>
      <c r="R86" s="175">
        <f t="shared" si="1"/>
        <v>0</v>
      </c>
      <c r="S86" s="78"/>
      <c r="T86" s="176">
        <f>T87</f>
        <v>0</v>
      </c>
      <c r="U86" s="78"/>
      <c r="V86" s="176">
        <f>V87</f>
        <v>0</v>
      </c>
      <c r="W86" s="78"/>
      <c r="X86" s="177">
        <f>X87</f>
        <v>0</v>
      </c>
      <c r="AT86" s="19" t="s">
        <v>1472</v>
      </c>
      <c r="AU86" s="19" t="s">
        <v>1541</v>
      </c>
      <c r="BK86" s="178">
        <f>BK87</f>
        <v>0</v>
      </c>
    </row>
    <row r="87" spans="2:65" s="11" customFormat="1" ht="37.35" customHeight="1" x14ac:dyDescent="0.35">
      <c r="B87" s="179"/>
      <c r="C87" s="180"/>
      <c r="D87" s="181" t="s">
        <v>1472</v>
      </c>
      <c r="E87" s="182" t="s">
        <v>1707</v>
      </c>
      <c r="F87" s="182" t="s">
        <v>708</v>
      </c>
      <c r="G87" s="180"/>
      <c r="H87" s="180"/>
      <c r="I87" s="183"/>
      <c r="J87" s="183"/>
      <c r="K87" s="184">
        <f>BK87</f>
        <v>0</v>
      </c>
      <c r="L87" s="180"/>
      <c r="M87" s="185"/>
      <c r="N87" s="186"/>
      <c r="O87" s="187"/>
      <c r="P87" s="187"/>
      <c r="Q87" s="188">
        <f t="shared" si="1"/>
        <v>0</v>
      </c>
      <c r="R87" s="188">
        <f t="shared" si="1"/>
        <v>0</v>
      </c>
      <c r="S87" s="187"/>
      <c r="T87" s="189">
        <f>T88</f>
        <v>0</v>
      </c>
      <c r="U87" s="187"/>
      <c r="V87" s="189">
        <f>V88</f>
        <v>0</v>
      </c>
      <c r="W87" s="187"/>
      <c r="X87" s="190">
        <f>X88</f>
        <v>0</v>
      </c>
      <c r="AR87" s="191" t="s">
        <v>1610</v>
      </c>
      <c r="AT87" s="192" t="s">
        <v>1472</v>
      </c>
      <c r="AU87" s="192" t="s">
        <v>1473</v>
      </c>
      <c r="AY87" s="191" t="s">
        <v>1594</v>
      </c>
      <c r="BK87" s="193">
        <f>BK88</f>
        <v>0</v>
      </c>
    </row>
    <row r="88" spans="2:65" s="11" customFormat="1" ht="19.899999999999999" customHeight="1" x14ac:dyDescent="0.3">
      <c r="B88" s="179"/>
      <c r="C88" s="180"/>
      <c r="D88" s="194" t="s">
        <v>1472</v>
      </c>
      <c r="E88" s="195" t="s">
        <v>135</v>
      </c>
      <c r="F88" s="195" t="s">
        <v>136</v>
      </c>
      <c r="G88" s="180"/>
      <c r="H88" s="180"/>
      <c r="I88" s="183"/>
      <c r="J88" s="183"/>
      <c r="K88" s="196">
        <f>BK88</f>
        <v>0</v>
      </c>
      <c r="L88" s="180"/>
      <c r="M88" s="185"/>
      <c r="N88" s="186"/>
      <c r="O88" s="187"/>
      <c r="P88" s="187"/>
      <c r="Q88" s="188">
        <f t="shared" si="1"/>
        <v>0</v>
      </c>
      <c r="R88" s="188">
        <f t="shared" si="1"/>
        <v>0</v>
      </c>
      <c r="S88" s="187"/>
      <c r="T88" s="189">
        <f>T89</f>
        <v>0</v>
      </c>
      <c r="U88" s="187"/>
      <c r="V88" s="189">
        <f>V89</f>
        <v>0</v>
      </c>
      <c r="W88" s="187"/>
      <c r="X88" s="190">
        <f>X89</f>
        <v>0</v>
      </c>
      <c r="AR88" s="191" t="s">
        <v>1610</v>
      </c>
      <c r="AT88" s="192" t="s">
        <v>1472</v>
      </c>
      <c r="AU88" s="192" t="s">
        <v>1420</v>
      </c>
      <c r="AY88" s="191" t="s">
        <v>1594</v>
      </c>
      <c r="BK88" s="193">
        <f>BK89</f>
        <v>0</v>
      </c>
    </row>
    <row r="89" spans="2:65" s="1" customFormat="1" ht="22.5" customHeight="1" x14ac:dyDescent="0.3">
      <c r="B89" s="36"/>
      <c r="C89" s="197" t="s">
        <v>1420</v>
      </c>
      <c r="D89" s="197" t="s">
        <v>1596</v>
      </c>
      <c r="E89" s="198" t="s">
        <v>137</v>
      </c>
      <c r="F89" s="199" t="s">
        <v>138</v>
      </c>
      <c r="G89" s="200" t="s">
        <v>2295</v>
      </c>
      <c r="H89" s="201">
        <v>1</v>
      </c>
      <c r="I89" s="202"/>
      <c r="J89" s="202"/>
      <c r="K89" s="203">
        <f>ROUND(P89*H89,2)</f>
        <v>0</v>
      </c>
      <c r="L89" s="199" t="s">
        <v>1418</v>
      </c>
      <c r="M89" s="56"/>
      <c r="N89" s="204" t="s">
        <v>1418</v>
      </c>
      <c r="O89" s="274" t="s">
        <v>1442</v>
      </c>
      <c r="P89" s="275">
        <f>I89+J89</f>
        <v>0</v>
      </c>
      <c r="Q89" s="275">
        <f>ROUND(I89*H89,2)</f>
        <v>0</v>
      </c>
      <c r="R89" s="275">
        <f>ROUND(J89*H89,2)</f>
        <v>0</v>
      </c>
      <c r="S89" s="276"/>
      <c r="T89" s="277">
        <f>S89*H89</f>
        <v>0</v>
      </c>
      <c r="U89" s="277">
        <v>0</v>
      </c>
      <c r="V89" s="277">
        <f>U89*H89</f>
        <v>0</v>
      </c>
      <c r="W89" s="277">
        <v>0</v>
      </c>
      <c r="X89" s="278">
        <f>W89*H89</f>
        <v>0</v>
      </c>
      <c r="AR89" s="19" t="s">
        <v>1420</v>
      </c>
      <c r="AT89" s="19" t="s">
        <v>1596</v>
      </c>
      <c r="AU89" s="19" t="s">
        <v>1481</v>
      </c>
      <c r="AY89" s="19" t="s">
        <v>1594</v>
      </c>
      <c r="BE89" s="208">
        <f>IF(O89="základní",K89,0)</f>
        <v>0</v>
      </c>
      <c r="BF89" s="208">
        <f>IF(O89="snížená",K89,0)</f>
        <v>0</v>
      </c>
      <c r="BG89" s="208">
        <f>IF(O89="zákl. přenesená",K89,0)</f>
        <v>0</v>
      </c>
      <c r="BH89" s="208">
        <f>IF(O89="sníž. přenesená",K89,0)</f>
        <v>0</v>
      </c>
      <c r="BI89" s="208">
        <f>IF(O89="nulová",K89,0)</f>
        <v>0</v>
      </c>
      <c r="BJ89" s="19" t="s">
        <v>1420</v>
      </c>
      <c r="BK89" s="208">
        <f>ROUND(P89*H89,2)</f>
        <v>0</v>
      </c>
      <c r="BL89" s="19" t="s">
        <v>1420</v>
      </c>
      <c r="BM89" s="19" t="s">
        <v>139</v>
      </c>
    </row>
    <row r="90" spans="2:65" s="1" customFormat="1" ht="6.95" customHeight="1" x14ac:dyDescent="0.3">
      <c r="B90" s="51"/>
      <c r="C90" s="52"/>
      <c r="D90" s="52"/>
      <c r="E90" s="52"/>
      <c r="F90" s="52"/>
      <c r="G90" s="52"/>
      <c r="H90" s="52"/>
      <c r="I90" s="137"/>
      <c r="J90" s="137"/>
      <c r="K90" s="52"/>
      <c r="L90" s="52"/>
      <c r="M90" s="56"/>
    </row>
  </sheetData>
  <sheetProtection password="CC35" sheet="1" objects="1" scenarios="1" formatColumns="0" formatRows="0" sort="0" autoFilter="0"/>
  <autoFilter ref="C85:L85"/>
  <mergeCells count="12">
    <mergeCell ref="E76:H76"/>
    <mergeCell ref="E78:H78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74:H74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view="pageBreakPreview" zoomScale="70" zoomScaleNormal="70" zoomScaleSheetLayoutView="70" workbookViewId="0">
      <pane ySplit="5" topLeftCell="A22" activePane="bottomLeft" state="frozenSplit"/>
      <selection pane="bottomLeft" activeCell="H52" sqref="H52"/>
    </sheetView>
  </sheetViews>
  <sheetFormatPr defaultColWidth="10.6640625" defaultRowHeight="20.25" x14ac:dyDescent="0.3"/>
  <cols>
    <col min="1" max="1" width="4.1640625" style="544" customWidth="1"/>
    <col min="2" max="2" width="11.1640625" style="555" customWidth="1"/>
    <col min="3" max="3" width="116" style="555" customWidth="1"/>
    <col min="4" max="4" width="16.83203125" style="555" customWidth="1"/>
    <col min="5" max="5" width="13.5" style="555" customWidth="1"/>
    <col min="6" max="6" width="18.1640625" style="556" customWidth="1"/>
    <col min="7" max="7" width="23.1640625" style="556" customWidth="1"/>
    <col min="8" max="8" width="16.6640625" style="495" customWidth="1"/>
    <col min="9" max="16384" width="10.6640625" style="495"/>
  </cols>
  <sheetData>
    <row r="1" spans="2:7" x14ac:dyDescent="0.3">
      <c r="B1" s="493"/>
      <c r="C1" s="493"/>
      <c r="D1" s="493"/>
      <c r="E1" s="493"/>
      <c r="F1" s="494"/>
      <c r="G1" s="494"/>
    </row>
    <row r="2" spans="2:7" x14ac:dyDescent="0.3">
      <c r="B2" s="496" t="s">
        <v>2734</v>
      </c>
      <c r="C2" s="496"/>
      <c r="D2" s="497"/>
      <c r="E2" s="497"/>
      <c r="F2" s="498"/>
      <c r="G2" s="498"/>
    </row>
    <row r="3" spans="2:7" ht="21" thickBot="1" x14ac:dyDescent="0.35">
      <c r="B3" s="499" t="s">
        <v>2735</v>
      </c>
      <c r="C3" s="499"/>
      <c r="D3" s="500"/>
      <c r="E3" s="500"/>
      <c r="F3" s="501"/>
      <c r="G3" s="501"/>
    </row>
    <row r="4" spans="2:7" x14ac:dyDescent="0.3">
      <c r="B4" s="502"/>
      <c r="C4" s="503" t="s">
        <v>2736</v>
      </c>
      <c r="D4" s="504"/>
      <c r="E4" s="504"/>
      <c r="F4" s="505"/>
      <c r="G4" s="506"/>
    </row>
    <row r="5" spans="2:7" ht="40.5" x14ac:dyDescent="0.3">
      <c r="B5" s="507" t="s">
        <v>2737</v>
      </c>
      <c r="C5" s="508" t="s">
        <v>2738</v>
      </c>
      <c r="D5" s="508" t="s">
        <v>1577</v>
      </c>
      <c r="E5" s="509" t="s">
        <v>1578</v>
      </c>
      <c r="F5" s="510" t="s">
        <v>2739</v>
      </c>
      <c r="G5" s="511" t="s">
        <v>2740</v>
      </c>
    </row>
    <row r="6" spans="2:7" x14ac:dyDescent="0.3">
      <c r="B6" s="512"/>
      <c r="C6" s="513"/>
      <c r="D6" s="513"/>
      <c r="E6" s="514"/>
      <c r="F6" s="515"/>
      <c r="G6" s="516"/>
    </row>
    <row r="7" spans="2:7" x14ac:dyDescent="0.3">
      <c r="B7" s="517"/>
      <c r="C7" s="518" t="s">
        <v>2741</v>
      </c>
      <c r="D7" s="519"/>
      <c r="E7" s="520"/>
      <c r="F7" s="521"/>
      <c r="G7" s="522"/>
    </row>
    <row r="8" spans="2:7" ht="60.75" x14ac:dyDescent="0.3">
      <c r="B8" s="523"/>
      <c r="C8" s="524" t="s">
        <v>2742</v>
      </c>
      <c r="D8" s="525"/>
      <c r="E8" s="526"/>
      <c r="F8" s="527"/>
      <c r="G8" s="528"/>
    </row>
    <row r="9" spans="2:7" ht="162" x14ac:dyDescent="0.3">
      <c r="B9" s="523"/>
      <c r="C9" s="524" t="s">
        <v>2743</v>
      </c>
      <c r="D9" s="525"/>
      <c r="E9" s="526"/>
      <c r="F9" s="527"/>
      <c r="G9" s="528"/>
    </row>
    <row r="10" spans="2:7" ht="40.5" x14ac:dyDescent="0.3">
      <c r="B10" s="523"/>
      <c r="C10" s="524" t="s">
        <v>2744</v>
      </c>
      <c r="D10" s="525"/>
      <c r="E10" s="526"/>
      <c r="F10" s="527"/>
      <c r="G10" s="528"/>
    </row>
    <row r="11" spans="2:7" ht="81.75" thickBot="1" x14ac:dyDescent="0.35">
      <c r="B11" s="523"/>
      <c r="C11" s="524" t="s">
        <v>2745</v>
      </c>
      <c r="D11" s="525"/>
      <c r="E11" s="526"/>
      <c r="F11" s="527"/>
      <c r="G11" s="528"/>
    </row>
    <row r="12" spans="2:7" ht="24.95" customHeight="1" x14ac:dyDescent="0.3">
      <c r="B12" s="529"/>
      <c r="C12" s="530" t="s">
        <v>2872</v>
      </c>
      <c r="D12" s="531"/>
      <c r="E12" s="532"/>
      <c r="F12" s="533"/>
      <c r="G12" s="534">
        <f>SUM(G14:G57)</f>
        <v>0</v>
      </c>
    </row>
    <row r="13" spans="2:7" ht="24.95" customHeight="1" x14ac:dyDescent="0.3">
      <c r="B13" s="535" t="s">
        <v>1420</v>
      </c>
      <c r="C13" s="536" t="s">
        <v>2747</v>
      </c>
      <c r="D13" s="537"/>
      <c r="E13" s="538"/>
      <c r="F13" s="539"/>
      <c r="G13" s="540"/>
    </row>
    <row r="14" spans="2:7" ht="40.5" x14ac:dyDescent="0.3">
      <c r="B14" s="523" t="s">
        <v>2496</v>
      </c>
      <c r="C14" s="524" t="s">
        <v>2873</v>
      </c>
      <c r="D14" s="526">
        <v>1</v>
      </c>
      <c r="E14" s="541" t="s">
        <v>2465</v>
      </c>
      <c r="F14" s="542"/>
      <c r="G14" s="528">
        <f>F14*D14</f>
        <v>0</v>
      </c>
    </row>
    <row r="15" spans="2:7" x14ac:dyDescent="0.3">
      <c r="B15" s="523" t="s">
        <v>2749</v>
      </c>
      <c r="C15" s="524" t="s">
        <v>2874</v>
      </c>
      <c r="D15" s="526">
        <v>2</v>
      </c>
      <c r="E15" s="541" t="s">
        <v>2465</v>
      </c>
      <c r="F15" s="542"/>
      <c r="G15" s="528">
        <f t="shared" ref="G15:G54" si="0">F15*D15</f>
        <v>0</v>
      </c>
    </row>
    <row r="16" spans="2:7" ht="40.5" x14ac:dyDescent="0.3">
      <c r="B16" s="523" t="s">
        <v>2515</v>
      </c>
      <c r="C16" s="524" t="s">
        <v>2875</v>
      </c>
      <c r="D16" s="526">
        <v>2</v>
      </c>
      <c r="E16" s="541" t="s">
        <v>2465</v>
      </c>
      <c r="F16" s="542"/>
      <c r="G16" s="528">
        <f t="shared" si="0"/>
        <v>0</v>
      </c>
    </row>
    <row r="17" spans="2:8" ht="40.5" x14ac:dyDescent="0.3">
      <c r="B17" s="523" t="s">
        <v>2519</v>
      </c>
      <c r="C17" s="524" t="s">
        <v>2876</v>
      </c>
      <c r="D17" s="526">
        <v>1</v>
      </c>
      <c r="E17" s="541" t="s">
        <v>2465</v>
      </c>
      <c r="F17" s="542"/>
      <c r="G17" s="528">
        <f t="shared" si="0"/>
        <v>0</v>
      </c>
    </row>
    <row r="18" spans="2:8" x14ac:dyDescent="0.3">
      <c r="B18" s="523" t="s">
        <v>2525</v>
      </c>
      <c r="C18" s="524" t="s">
        <v>2877</v>
      </c>
      <c r="D18" s="526">
        <v>2</v>
      </c>
      <c r="E18" s="541" t="s">
        <v>2465</v>
      </c>
      <c r="F18" s="542"/>
      <c r="G18" s="528">
        <f t="shared" si="0"/>
        <v>0</v>
      </c>
    </row>
    <row r="19" spans="2:8" x14ac:dyDescent="0.3">
      <c r="B19" s="523" t="s">
        <v>2754</v>
      </c>
      <c r="C19" s="524" t="s">
        <v>2878</v>
      </c>
      <c r="D19" s="526">
        <v>1</v>
      </c>
      <c r="E19" s="541" t="s">
        <v>2465</v>
      </c>
      <c r="F19" s="542"/>
      <c r="G19" s="528">
        <f t="shared" si="0"/>
        <v>0</v>
      </c>
    </row>
    <row r="20" spans="2:8" x14ac:dyDescent="0.3">
      <c r="B20" s="523" t="s">
        <v>2538</v>
      </c>
      <c r="C20" s="524" t="s">
        <v>2879</v>
      </c>
      <c r="D20" s="526">
        <v>1</v>
      </c>
      <c r="E20" s="541" t="s">
        <v>2465</v>
      </c>
      <c r="F20" s="542"/>
      <c r="G20" s="528">
        <f t="shared" si="0"/>
        <v>0</v>
      </c>
    </row>
    <row r="21" spans="2:8" x14ac:dyDescent="0.3">
      <c r="B21" s="523" t="s">
        <v>2547</v>
      </c>
      <c r="C21" s="524" t="s">
        <v>2880</v>
      </c>
      <c r="D21" s="526">
        <v>1</v>
      </c>
      <c r="E21" s="541" t="s">
        <v>2465</v>
      </c>
      <c r="F21" s="542"/>
      <c r="G21" s="528">
        <f t="shared" si="0"/>
        <v>0</v>
      </c>
    </row>
    <row r="22" spans="2:8" x14ac:dyDescent="0.3">
      <c r="B22" s="523" t="s">
        <v>2758</v>
      </c>
      <c r="C22" s="524" t="s">
        <v>2881</v>
      </c>
      <c r="D22" s="526">
        <v>1</v>
      </c>
      <c r="E22" s="541" t="s">
        <v>2489</v>
      </c>
      <c r="F22" s="542"/>
      <c r="G22" s="528">
        <f t="shared" si="0"/>
        <v>0</v>
      </c>
    </row>
    <row r="23" spans="2:8" x14ac:dyDescent="0.3">
      <c r="B23" s="523" t="s">
        <v>2760</v>
      </c>
      <c r="C23" s="524" t="s">
        <v>2882</v>
      </c>
      <c r="D23" s="526">
        <v>1</v>
      </c>
      <c r="E23" s="541" t="s">
        <v>2489</v>
      </c>
      <c r="F23" s="542"/>
      <c r="G23" s="528">
        <f t="shared" si="0"/>
        <v>0</v>
      </c>
      <c r="H23" s="543"/>
    </row>
    <row r="24" spans="2:8" x14ac:dyDescent="0.3">
      <c r="B24" s="535" t="s">
        <v>1481</v>
      </c>
      <c r="C24" s="536" t="s">
        <v>2764</v>
      </c>
      <c r="D24" s="537"/>
      <c r="E24" s="538"/>
      <c r="F24" s="539"/>
      <c r="G24" s="540"/>
    </row>
    <row r="25" spans="2:8" x14ac:dyDescent="0.3">
      <c r="B25" s="523" t="s">
        <v>2580</v>
      </c>
      <c r="C25" s="524" t="s">
        <v>2765</v>
      </c>
      <c r="D25" s="526">
        <v>145</v>
      </c>
      <c r="E25" s="541" t="s">
        <v>1698</v>
      </c>
      <c r="F25" s="542"/>
      <c r="G25" s="528">
        <f t="shared" si="0"/>
        <v>0</v>
      </c>
    </row>
    <row r="26" spans="2:8" x14ac:dyDescent="0.3">
      <c r="B26" s="523" t="s">
        <v>2582</v>
      </c>
      <c r="C26" s="524" t="s">
        <v>2883</v>
      </c>
      <c r="D26" s="526">
        <v>80</v>
      </c>
      <c r="E26" s="541" t="s">
        <v>1698</v>
      </c>
      <c r="F26" s="542"/>
      <c r="G26" s="528">
        <f t="shared" si="0"/>
        <v>0</v>
      </c>
    </row>
    <row r="27" spans="2:8" x14ac:dyDescent="0.3">
      <c r="B27" s="523" t="s">
        <v>2767</v>
      </c>
      <c r="C27" s="524" t="s">
        <v>2884</v>
      </c>
      <c r="D27" s="526">
        <v>135</v>
      </c>
      <c r="E27" s="541" t="s">
        <v>1698</v>
      </c>
      <c r="F27" s="542"/>
      <c r="G27" s="528">
        <f t="shared" si="0"/>
        <v>0</v>
      </c>
    </row>
    <row r="28" spans="2:8" x14ac:dyDescent="0.3">
      <c r="B28" s="523" t="s">
        <v>2769</v>
      </c>
      <c r="C28" s="524" t="s">
        <v>2885</v>
      </c>
      <c r="D28" s="526">
        <v>10</v>
      </c>
      <c r="E28" s="541" t="s">
        <v>1698</v>
      </c>
      <c r="F28" s="542"/>
      <c r="G28" s="528">
        <f t="shared" si="0"/>
        <v>0</v>
      </c>
    </row>
    <row r="29" spans="2:8" x14ac:dyDescent="0.3">
      <c r="B29" s="523" t="s">
        <v>2771</v>
      </c>
      <c r="C29" s="524" t="s">
        <v>2784</v>
      </c>
      <c r="D29" s="526">
        <v>6</v>
      </c>
      <c r="E29" s="541" t="s">
        <v>2465</v>
      </c>
      <c r="F29" s="542"/>
      <c r="G29" s="528">
        <f t="shared" si="0"/>
        <v>0</v>
      </c>
    </row>
    <row r="30" spans="2:8" x14ac:dyDescent="0.3">
      <c r="B30" s="523" t="s">
        <v>2773</v>
      </c>
      <c r="C30" s="524" t="s">
        <v>2788</v>
      </c>
      <c r="D30" s="526">
        <v>4</v>
      </c>
      <c r="E30" s="541" t="s">
        <v>2465</v>
      </c>
      <c r="F30" s="542"/>
      <c r="G30" s="528">
        <f t="shared" si="0"/>
        <v>0</v>
      </c>
    </row>
    <row r="31" spans="2:8" x14ac:dyDescent="0.3">
      <c r="B31" s="523" t="s">
        <v>2775</v>
      </c>
      <c r="C31" s="524" t="s">
        <v>2886</v>
      </c>
      <c r="D31" s="526">
        <v>3</v>
      </c>
      <c r="E31" s="541" t="s">
        <v>2465</v>
      </c>
      <c r="F31" s="542"/>
      <c r="G31" s="528">
        <f t="shared" si="0"/>
        <v>0</v>
      </c>
    </row>
    <row r="32" spans="2:8" x14ac:dyDescent="0.3">
      <c r="B32" s="523" t="s">
        <v>2777</v>
      </c>
      <c r="C32" s="524" t="s">
        <v>2792</v>
      </c>
      <c r="D32" s="526">
        <v>20</v>
      </c>
      <c r="E32" s="541" t="s">
        <v>1698</v>
      </c>
      <c r="F32" s="542"/>
      <c r="G32" s="528">
        <f>F32*D32</f>
        <v>0</v>
      </c>
    </row>
    <row r="33" spans="2:8" x14ac:dyDescent="0.3">
      <c r="B33" s="523" t="s">
        <v>2779</v>
      </c>
      <c r="C33" s="524" t="s">
        <v>2798</v>
      </c>
      <c r="D33" s="526">
        <v>24</v>
      </c>
      <c r="E33" s="541" t="s">
        <v>1698</v>
      </c>
      <c r="F33" s="542"/>
      <c r="G33" s="528">
        <f t="shared" ref="G33:G34" si="1">F33*D33</f>
        <v>0</v>
      </c>
    </row>
    <row r="34" spans="2:8" x14ac:dyDescent="0.3">
      <c r="B34" s="523" t="s">
        <v>2781</v>
      </c>
      <c r="C34" s="524" t="s">
        <v>2800</v>
      </c>
      <c r="D34" s="526">
        <v>10</v>
      </c>
      <c r="E34" s="541" t="s">
        <v>1698</v>
      </c>
      <c r="F34" s="542"/>
      <c r="G34" s="528">
        <f t="shared" si="1"/>
        <v>0</v>
      </c>
    </row>
    <row r="35" spans="2:8" x14ac:dyDescent="0.3">
      <c r="B35" s="523" t="s">
        <v>2783</v>
      </c>
      <c r="C35" s="524" t="s">
        <v>2816</v>
      </c>
      <c r="D35" s="526">
        <v>1</v>
      </c>
      <c r="E35" s="541" t="s">
        <v>2489</v>
      </c>
      <c r="F35" s="542"/>
      <c r="G35" s="528">
        <f t="shared" si="0"/>
        <v>0</v>
      </c>
      <c r="H35" s="543"/>
    </row>
    <row r="36" spans="2:8" x14ac:dyDescent="0.3">
      <c r="B36" s="535" t="s">
        <v>1610</v>
      </c>
      <c r="C36" s="536" t="s">
        <v>2817</v>
      </c>
      <c r="D36" s="537"/>
      <c r="E36" s="538"/>
      <c r="F36" s="539"/>
      <c r="G36" s="540"/>
    </row>
    <row r="37" spans="2:8" x14ac:dyDescent="0.3">
      <c r="B37" s="523" t="s">
        <v>2818</v>
      </c>
      <c r="C37" s="524" t="s">
        <v>2887</v>
      </c>
      <c r="D37" s="526">
        <v>1</v>
      </c>
      <c r="E37" s="541" t="s">
        <v>2465</v>
      </c>
      <c r="F37" s="542"/>
      <c r="G37" s="528">
        <f t="shared" si="0"/>
        <v>0</v>
      </c>
    </row>
    <row r="38" spans="2:8" x14ac:dyDescent="0.3">
      <c r="B38" s="523" t="s">
        <v>2820</v>
      </c>
      <c r="C38" s="524" t="s">
        <v>2888</v>
      </c>
      <c r="D38" s="526">
        <v>2</v>
      </c>
      <c r="E38" s="541" t="s">
        <v>2465</v>
      </c>
      <c r="F38" s="542"/>
      <c r="G38" s="528">
        <f t="shared" si="0"/>
        <v>0</v>
      </c>
    </row>
    <row r="39" spans="2:8" x14ac:dyDescent="0.3">
      <c r="B39" s="523" t="s">
        <v>2661</v>
      </c>
      <c r="C39" s="524" t="s">
        <v>2889</v>
      </c>
      <c r="D39" s="526">
        <v>2</v>
      </c>
      <c r="E39" s="541" t="s">
        <v>2465</v>
      </c>
      <c r="F39" s="542"/>
      <c r="G39" s="528">
        <f t="shared" si="0"/>
        <v>0</v>
      </c>
    </row>
    <row r="40" spans="2:8" x14ac:dyDescent="0.3">
      <c r="B40" s="523" t="s">
        <v>2604</v>
      </c>
      <c r="C40" s="524" t="s">
        <v>2890</v>
      </c>
      <c r="D40" s="526">
        <v>1</v>
      </c>
      <c r="E40" s="541" t="s">
        <v>2465</v>
      </c>
      <c r="F40" s="542"/>
      <c r="G40" s="528">
        <f t="shared" si="0"/>
        <v>0</v>
      </c>
    </row>
    <row r="41" spans="2:8" x14ac:dyDescent="0.3">
      <c r="B41" s="523" t="s">
        <v>2824</v>
      </c>
      <c r="C41" s="524" t="s">
        <v>2765</v>
      </c>
      <c r="D41" s="526">
        <v>145</v>
      </c>
      <c r="E41" s="541" t="s">
        <v>1698</v>
      </c>
      <c r="F41" s="542"/>
      <c r="G41" s="528">
        <f t="shared" si="0"/>
        <v>0</v>
      </c>
    </row>
    <row r="42" spans="2:8" x14ac:dyDescent="0.3">
      <c r="B42" s="523" t="s">
        <v>2826</v>
      </c>
      <c r="C42" s="524" t="s">
        <v>2883</v>
      </c>
      <c r="D42" s="526">
        <v>80</v>
      </c>
      <c r="E42" s="541" t="s">
        <v>1698</v>
      </c>
      <c r="F42" s="542"/>
      <c r="G42" s="528">
        <f t="shared" si="0"/>
        <v>0</v>
      </c>
    </row>
    <row r="43" spans="2:8" x14ac:dyDescent="0.3">
      <c r="B43" s="523" t="s">
        <v>2828</v>
      </c>
      <c r="C43" s="524" t="s">
        <v>2884</v>
      </c>
      <c r="D43" s="526">
        <v>135</v>
      </c>
      <c r="E43" s="541" t="s">
        <v>1698</v>
      </c>
      <c r="F43" s="542"/>
      <c r="G43" s="528">
        <f t="shared" si="0"/>
        <v>0</v>
      </c>
    </row>
    <row r="44" spans="2:8" x14ac:dyDescent="0.3">
      <c r="B44" s="523" t="s">
        <v>2830</v>
      </c>
      <c r="C44" s="524" t="s">
        <v>2885</v>
      </c>
      <c r="D44" s="526">
        <v>10</v>
      </c>
      <c r="E44" s="541" t="s">
        <v>1698</v>
      </c>
      <c r="F44" s="542"/>
      <c r="G44" s="528">
        <f t="shared" si="0"/>
        <v>0</v>
      </c>
    </row>
    <row r="45" spans="2:8" x14ac:dyDescent="0.3">
      <c r="B45" s="523" t="s">
        <v>2832</v>
      </c>
      <c r="C45" s="524" t="s">
        <v>2784</v>
      </c>
      <c r="D45" s="526">
        <v>6</v>
      </c>
      <c r="E45" s="541" t="s">
        <v>2465</v>
      </c>
      <c r="F45" s="542"/>
      <c r="G45" s="528">
        <f t="shared" si="0"/>
        <v>0</v>
      </c>
    </row>
    <row r="46" spans="2:8" x14ac:dyDescent="0.3">
      <c r="B46" s="523" t="s">
        <v>2834</v>
      </c>
      <c r="C46" s="524" t="s">
        <v>2788</v>
      </c>
      <c r="D46" s="526">
        <v>4</v>
      </c>
      <c r="E46" s="541" t="s">
        <v>2465</v>
      </c>
      <c r="F46" s="542"/>
      <c r="G46" s="528">
        <f t="shared" si="0"/>
        <v>0</v>
      </c>
    </row>
    <row r="47" spans="2:8" x14ac:dyDescent="0.3">
      <c r="B47" s="523" t="s">
        <v>2836</v>
      </c>
      <c r="C47" s="524" t="s">
        <v>2886</v>
      </c>
      <c r="D47" s="526">
        <v>3</v>
      </c>
      <c r="E47" s="541" t="s">
        <v>2465</v>
      </c>
      <c r="F47" s="542"/>
      <c r="G47" s="528">
        <f t="shared" si="0"/>
        <v>0</v>
      </c>
    </row>
    <row r="48" spans="2:8" x14ac:dyDescent="0.3">
      <c r="B48" s="523" t="s">
        <v>2837</v>
      </c>
      <c r="C48" s="524" t="s">
        <v>2792</v>
      </c>
      <c r="D48" s="526">
        <v>20</v>
      </c>
      <c r="E48" s="541" t="s">
        <v>1698</v>
      </c>
      <c r="F48" s="542"/>
      <c r="G48" s="528">
        <f t="shared" si="0"/>
        <v>0</v>
      </c>
    </row>
    <row r="49" spans="1:8" x14ac:dyDescent="0.3">
      <c r="B49" s="523" t="s">
        <v>2838</v>
      </c>
      <c r="C49" s="524" t="s">
        <v>2798</v>
      </c>
      <c r="D49" s="526">
        <v>24</v>
      </c>
      <c r="E49" s="541" t="s">
        <v>1698</v>
      </c>
      <c r="F49" s="542"/>
      <c r="G49" s="528">
        <f t="shared" si="0"/>
        <v>0</v>
      </c>
    </row>
    <row r="50" spans="1:8" x14ac:dyDescent="0.3">
      <c r="B50" s="523" t="s">
        <v>2839</v>
      </c>
      <c r="C50" s="524" t="s">
        <v>2800</v>
      </c>
      <c r="D50" s="526">
        <v>10</v>
      </c>
      <c r="E50" s="541" t="s">
        <v>1698</v>
      </c>
      <c r="F50" s="542"/>
      <c r="G50" s="528">
        <f t="shared" si="0"/>
        <v>0</v>
      </c>
    </row>
    <row r="51" spans="1:8" x14ac:dyDescent="0.3">
      <c r="B51" s="523" t="s">
        <v>2840</v>
      </c>
      <c r="C51" s="524" t="s">
        <v>2858</v>
      </c>
      <c r="D51" s="526">
        <v>1</v>
      </c>
      <c r="E51" s="541" t="s">
        <v>2489</v>
      </c>
      <c r="F51" s="542"/>
      <c r="G51" s="528">
        <f t="shared" si="0"/>
        <v>0</v>
      </c>
    </row>
    <row r="52" spans="1:8" x14ac:dyDescent="0.3">
      <c r="B52" s="523" t="s">
        <v>2841</v>
      </c>
      <c r="C52" s="524" t="s">
        <v>2863</v>
      </c>
      <c r="D52" s="526">
        <v>1</v>
      </c>
      <c r="E52" s="541" t="s">
        <v>2489</v>
      </c>
      <c r="F52" s="542"/>
      <c r="G52" s="528">
        <f t="shared" si="0"/>
        <v>0</v>
      </c>
    </row>
    <row r="53" spans="1:8" x14ac:dyDescent="0.3">
      <c r="B53" s="523" t="s">
        <v>2842</v>
      </c>
      <c r="C53" s="524" t="s">
        <v>2865</v>
      </c>
      <c r="D53" s="526">
        <v>1</v>
      </c>
      <c r="E53" s="541" t="s">
        <v>2489</v>
      </c>
      <c r="F53" s="542"/>
      <c r="G53" s="528">
        <f t="shared" si="0"/>
        <v>0</v>
      </c>
    </row>
    <row r="54" spans="1:8" x14ac:dyDescent="0.3">
      <c r="B54" s="523" t="s">
        <v>2843</v>
      </c>
      <c r="C54" s="524" t="s">
        <v>2867</v>
      </c>
      <c r="D54" s="526">
        <v>1</v>
      </c>
      <c r="E54" s="541" t="s">
        <v>2465</v>
      </c>
      <c r="F54" s="542"/>
      <c r="G54" s="528">
        <f t="shared" si="0"/>
        <v>0</v>
      </c>
      <c r="H54" s="543"/>
    </row>
    <row r="55" spans="1:8" ht="24.95" customHeight="1" x14ac:dyDescent="0.3">
      <c r="B55" s="535" t="s">
        <v>1601</v>
      </c>
      <c r="C55" s="536" t="s">
        <v>178</v>
      </c>
      <c r="D55" s="537"/>
      <c r="E55" s="538"/>
      <c r="F55" s="539"/>
      <c r="G55" s="540"/>
    </row>
    <row r="56" spans="1:8" x14ac:dyDescent="0.3">
      <c r="B56" s="523" t="s">
        <v>2868</v>
      </c>
      <c r="C56" s="524" t="s">
        <v>2869</v>
      </c>
      <c r="D56" s="526">
        <v>1</v>
      </c>
      <c r="E56" s="541" t="s">
        <v>2489</v>
      </c>
      <c r="F56" s="542"/>
      <c r="G56" s="528">
        <f t="shared" ref="G56:G57" si="2">F56*D56</f>
        <v>0</v>
      </c>
    </row>
    <row r="57" spans="1:8" x14ac:dyDescent="0.3">
      <c r="B57" s="523" t="s">
        <v>2870</v>
      </c>
      <c r="C57" s="524" t="s">
        <v>2871</v>
      </c>
      <c r="D57" s="526">
        <v>1</v>
      </c>
      <c r="E57" s="541" t="s">
        <v>2489</v>
      </c>
      <c r="F57" s="542"/>
      <c r="G57" s="528">
        <f t="shared" si="2"/>
        <v>0</v>
      </c>
    </row>
    <row r="58" spans="1:8" x14ac:dyDescent="0.3">
      <c r="B58" s="523"/>
      <c r="C58" s="524"/>
      <c r="D58" s="525"/>
      <c r="E58" s="526"/>
      <c r="F58" s="527"/>
      <c r="G58" s="528"/>
    </row>
    <row r="59" spans="1:8" ht="21" thickBot="1" x14ac:dyDescent="0.35">
      <c r="B59" s="545"/>
      <c r="C59" s="546"/>
      <c r="D59" s="547"/>
      <c r="E59" s="548"/>
      <c r="F59" s="549"/>
      <c r="G59" s="550"/>
    </row>
    <row r="60" spans="1:8" x14ac:dyDescent="0.3">
      <c r="A60" s="495"/>
      <c r="B60" s="551"/>
      <c r="C60" s="552"/>
      <c r="D60" s="553"/>
      <c r="E60" s="553"/>
      <c r="F60" s="554"/>
      <c r="G60" s="554"/>
    </row>
  </sheetData>
  <sheetProtection selectLockedCells="1" selectUnlockedCells="1"/>
  <pageMargins left="0.78740157480314965" right="0.39370078740157483" top="0.59055118110236227" bottom="0.78740157480314965" header="0.51181102362204722" footer="0.51181102362204722"/>
  <pageSetup paperSize="9" scale="60" firstPageNumber="0" fitToHeight="0" orientation="portrait" horizontalDpi="300" verticalDpi="300" r:id="rId1"/>
  <headerFooter>
    <oddFooter xml:space="preserve">&amp;L&amp;"Times New Roman,Obyčejné"&amp;16Hranice, Povodí Moravy, rekonstrukce elektroinstalace&amp;R&amp;"Times New Roman,Obyčejné"&amp;16Strana &amp;P z &amp;N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>
      <pane ySplit="1" topLeftCell="A75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1523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140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141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22.5" customHeight="1" x14ac:dyDescent="0.3">
      <c r="B26" s="121"/>
      <c r="C26" s="122"/>
      <c r="D26" s="122"/>
      <c r="E26" s="410" t="s">
        <v>1418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ROUND(K86,2)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ROUND(SUM(BE86:BE96), 2)</f>
        <v>0</v>
      </c>
      <c r="G34" s="37"/>
      <c r="H34" s="37"/>
      <c r="I34" s="132">
        <v>0.21</v>
      </c>
      <c r="J34" s="117"/>
      <c r="K34" s="131">
        <f>ROUND(ROUND((SUM(BE86:BE96)),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ROUND(SUM(BF86:BF96), 2)</f>
        <v>0</v>
      </c>
      <c r="G35" s="37"/>
      <c r="H35" s="37"/>
      <c r="I35" s="132">
        <v>0.15</v>
      </c>
      <c r="J35" s="117"/>
      <c r="K35" s="131">
        <f>ROUND(ROUND((SUM(BF86:BF96)),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ROUND(SUM(BG86:BG96),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ROUND(SUM(BH86:BH96),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ROUND(SUM(BI86:BI96),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140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VON 1 - Vedlejší rozpočtové náklady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Q86</f>
        <v>0</v>
      </c>
      <c r="J62" s="146">
        <f t="shared" si="0"/>
        <v>0</v>
      </c>
      <c r="K62" s="129">
        <f>K86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142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K87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143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K88</f>
        <v>0</v>
      </c>
      <c r="L64" s="160"/>
    </row>
    <row r="65" spans="2:13" s="1" customFormat="1" ht="21.75" customHeight="1" x14ac:dyDescent="0.3">
      <c r="B65" s="36"/>
      <c r="C65" s="37"/>
      <c r="D65" s="37"/>
      <c r="E65" s="37"/>
      <c r="F65" s="37"/>
      <c r="G65" s="37"/>
      <c r="H65" s="37"/>
      <c r="I65" s="117"/>
      <c r="J65" s="117"/>
      <c r="K65" s="37"/>
      <c r="L65" s="40"/>
    </row>
    <row r="66" spans="2:13" s="1" customFormat="1" ht="6.95" customHeight="1" x14ac:dyDescent="0.3">
      <c r="B66" s="51"/>
      <c r="C66" s="52"/>
      <c r="D66" s="52"/>
      <c r="E66" s="52"/>
      <c r="F66" s="52"/>
      <c r="G66" s="52"/>
      <c r="H66" s="52"/>
      <c r="I66" s="137"/>
      <c r="J66" s="137"/>
      <c r="K66" s="52"/>
      <c r="L66" s="53"/>
    </row>
    <row r="70" spans="2:13" s="1" customFormat="1" ht="6.95" customHeight="1" x14ac:dyDescent="0.3">
      <c r="B70" s="54"/>
      <c r="C70" s="55"/>
      <c r="D70" s="55"/>
      <c r="E70" s="55"/>
      <c r="F70" s="55"/>
      <c r="G70" s="55"/>
      <c r="H70" s="55"/>
      <c r="I70" s="140"/>
      <c r="J70" s="140"/>
      <c r="K70" s="55"/>
      <c r="L70" s="55"/>
      <c r="M70" s="56"/>
    </row>
    <row r="71" spans="2:13" s="1" customFormat="1" ht="36.950000000000003" customHeight="1" x14ac:dyDescent="0.3">
      <c r="B71" s="36"/>
      <c r="C71" s="57" t="s">
        <v>1574</v>
      </c>
      <c r="D71" s="58"/>
      <c r="E71" s="58"/>
      <c r="F71" s="58"/>
      <c r="G71" s="58"/>
      <c r="H71" s="58"/>
      <c r="I71" s="161"/>
      <c r="J71" s="161"/>
      <c r="K71" s="58"/>
      <c r="L71" s="58"/>
      <c r="M71" s="56"/>
    </row>
    <row r="72" spans="2:13" s="1" customFormat="1" ht="6.95" customHeight="1" x14ac:dyDescent="0.3">
      <c r="B72" s="36"/>
      <c r="C72" s="58"/>
      <c r="D72" s="58"/>
      <c r="E72" s="58"/>
      <c r="F72" s="58"/>
      <c r="G72" s="58"/>
      <c r="H72" s="58"/>
      <c r="I72" s="161"/>
      <c r="J72" s="161"/>
      <c r="K72" s="58"/>
      <c r="L72" s="58"/>
      <c r="M72" s="56"/>
    </row>
    <row r="73" spans="2:13" s="1" customFormat="1" ht="14.45" customHeight="1" x14ac:dyDescent="0.3">
      <c r="B73" s="36"/>
      <c r="C73" s="60" t="s">
        <v>1414</v>
      </c>
      <c r="D73" s="58"/>
      <c r="E73" s="58"/>
      <c r="F73" s="58"/>
      <c r="G73" s="58"/>
      <c r="H73" s="58"/>
      <c r="I73" s="161"/>
      <c r="J73" s="161"/>
      <c r="K73" s="58"/>
      <c r="L73" s="58"/>
      <c r="M73" s="56"/>
    </row>
    <row r="74" spans="2:13" s="1" customFormat="1" ht="22.5" customHeight="1" x14ac:dyDescent="0.3">
      <c r="B74" s="36"/>
      <c r="C74" s="58"/>
      <c r="D74" s="58"/>
      <c r="E74" s="414" t="str">
        <f>E7</f>
        <v>CELOPLOŠNÁ KANALIZACE OBCE JÍVOVÁ- ČOV</v>
      </c>
      <c r="F74" s="395"/>
      <c r="G74" s="395"/>
      <c r="H74" s="395"/>
      <c r="I74" s="161"/>
      <c r="J74" s="161"/>
      <c r="K74" s="58"/>
      <c r="L74" s="58"/>
      <c r="M74" s="56"/>
    </row>
    <row r="75" spans="2:13" ht="15" x14ac:dyDescent="0.3">
      <c r="B75" s="23"/>
      <c r="C75" s="60" t="s">
        <v>1529</v>
      </c>
      <c r="D75" s="162"/>
      <c r="E75" s="162"/>
      <c r="F75" s="162"/>
      <c r="G75" s="162"/>
      <c r="H75" s="162"/>
      <c r="K75" s="162"/>
      <c r="L75" s="162"/>
      <c r="M75" s="163"/>
    </row>
    <row r="76" spans="2:13" s="1" customFormat="1" ht="22.5" customHeight="1" x14ac:dyDescent="0.3">
      <c r="B76" s="36"/>
      <c r="C76" s="58"/>
      <c r="D76" s="58"/>
      <c r="E76" s="414" t="s">
        <v>140</v>
      </c>
      <c r="F76" s="395"/>
      <c r="G76" s="395"/>
      <c r="H76" s="395"/>
      <c r="I76" s="161"/>
      <c r="J76" s="161"/>
      <c r="K76" s="58"/>
      <c r="L76" s="58"/>
      <c r="M76" s="56"/>
    </row>
    <row r="77" spans="2:13" s="1" customFormat="1" ht="14.45" customHeight="1" x14ac:dyDescent="0.3">
      <c r="B77" s="36"/>
      <c r="C77" s="60" t="s">
        <v>1531</v>
      </c>
      <c r="D77" s="58"/>
      <c r="E77" s="58"/>
      <c r="F77" s="58"/>
      <c r="G77" s="58"/>
      <c r="H77" s="58"/>
      <c r="I77" s="161"/>
      <c r="J77" s="161"/>
      <c r="K77" s="58"/>
      <c r="L77" s="58"/>
      <c r="M77" s="56"/>
    </row>
    <row r="78" spans="2:13" s="1" customFormat="1" ht="23.25" customHeight="1" x14ac:dyDescent="0.3">
      <c r="B78" s="36"/>
      <c r="C78" s="58"/>
      <c r="D78" s="58"/>
      <c r="E78" s="392" t="str">
        <f>E11</f>
        <v>VON 1 - Vedlejší rozpočtové náklady</v>
      </c>
      <c r="F78" s="395"/>
      <c r="G78" s="395"/>
      <c r="H78" s="395"/>
      <c r="I78" s="161"/>
      <c r="J78" s="161"/>
      <c r="K78" s="58"/>
      <c r="L78" s="58"/>
      <c r="M78" s="56"/>
    </row>
    <row r="79" spans="2:13" s="1" customFormat="1" ht="6.95" customHeight="1" x14ac:dyDescent="0.3">
      <c r="B79" s="36"/>
      <c r="C79" s="58"/>
      <c r="D79" s="58"/>
      <c r="E79" s="58"/>
      <c r="F79" s="58"/>
      <c r="G79" s="58"/>
      <c r="H79" s="58"/>
      <c r="I79" s="161"/>
      <c r="J79" s="161"/>
      <c r="K79" s="58"/>
      <c r="L79" s="58"/>
      <c r="M79" s="56"/>
    </row>
    <row r="80" spans="2:13" s="1" customFormat="1" ht="18" customHeight="1" x14ac:dyDescent="0.3">
      <c r="B80" s="36"/>
      <c r="C80" s="60" t="s">
        <v>1421</v>
      </c>
      <c r="D80" s="58"/>
      <c r="E80" s="58"/>
      <c r="F80" s="164" t="str">
        <f>F14</f>
        <v>Jívová</v>
      </c>
      <c r="G80" s="58"/>
      <c r="H80" s="58"/>
      <c r="I80" s="165" t="s">
        <v>1423</v>
      </c>
      <c r="J80" s="166" t="str">
        <f>IF(J14="","",J14)</f>
        <v>30.11.2016</v>
      </c>
      <c r="K80" s="58"/>
      <c r="L80" s="58"/>
      <c r="M80" s="56"/>
    </row>
    <row r="81" spans="2:65" s="1" customFormat="1" ht="6.95" customHeight="1" x14ac:dyDescent="0.3">
      <c r="B81" s="36"/>
      <c r="C81" s="58"/>
      <c r="D81" s="58"/>
      <c r="E81" s="58"/>
      <c r="F81" s="58"/>
      <c r="G81" s="58"/>
      <c r="H81" s="58"/>
      <c r="I81" s="161"/>
      <c r="J81" s="161"/>
      <c r="K81" s="58"/>
      <c r="L81" s="58"/>
      <c r="M81" s="56"/>
    </row>
    <row r="82" spans="2:65" s="1" customFormat="1" ht="15" x14ac:dyDescent="0.3">
      <c r="B82" s="36"/>
      <c r="C82" s="60" t="s">
        <v>1427</v>
      </c>
      <c r="D82" s="58"/>
      <c r="E82" s="58"/>
      <c r="F82" s="164" t="str">
        <f>E17</f>
        <v xml:space="preserve">Obec Jívová </v>
      </c>
      <c r="G82" s="58"/>
      <c r="H82" s="58"/>
      <c r="I82" s="165" t="s">
        <v>1433</v>
      </c>
      <c r="J82" s="167" t="str">
        <f>E23</f>
        <v>AQOL s.r.o.Olomouc</v>
      </c>
      <c r="K82" s="58"/>
      <c r="L82" s="58"/>
      <c r="M82" s="56"/>
    </row>
    <row r="83" spans="2:65" s="1" customFormat="1" ht="14.45" customHeight="1" x14ac:dyDescent="0.3">
      <c r="B83" s="36"/>
      <c r="C83" s="60" t="s">
        <v>1431</v>
      </c>
      <c r="D83" s="58"/>
      <c r="E83" s="58"/>
      <c r="F83" s="164" t="str">
        <f>IF(E20="","",E20)</f>
        <v/>
      </c>
      <c r="G83" s="58"/>
      <c r="H83" s="58"/>
      <c r="I83" s="161"/>
      <c r="J83" s="161"/>
      <c r="K83" s="58"/>
      <c r="L83" s="58"/>
      <c r="M83" s="56"/>
    </row>
    <row r="84" spans="2:65" s="1" customFormat="1" ht="10.35" customHeight="1" x14ac:dyDescent="0.3">
      <c r="B84" s="36"/>
      <c r="C84" s="58"/>
      <c r="D84" s="58"/>
      <c r="E84" s="58"/>
      <c r="F84" s="58"/>
      <c r="G84" s="58"/>
      <c r="H84" s="58"/>
      <c r="I84" s="161"/>
      <c r="J84" s="161"/>
      <c r="K84" s="58"/>
      <c r="L84" s="58"/>
      <c r="M84" s="56"/>
    </row>
    <row r="85" spans="2:65" s="10" customFormat="1" ht="29.25" customHeight="1" x14ac:dyDescent="0.3">
      <c r="B85" s="168"/>
      <c r="C85" s="169" t="s">
        <v>1575</v>
      </c>
      <c r="D85" s="170" t="s">
        <v>1456</v>
      </c>
      <c r="E85" s="170" t="s">
        <v>1452</v>
      </c>
      <c r="F85" s="170" t="s">
        <v>1576</v>
      </c>
      <c r="G85" s="170" t="s">
        <v>1577</v>
      </c>
      <c r="H85" s="170" t="s">
        <v>1578</v>
      </c>
      <c r="I85" s="171" t="s">
        <v>1579</v>
      </c>
      <c r="J85" s="171" t="s">
        <v>1580</v>
      </c>
      <c r="K85" s="170" t="s">
        <v>1539</v>
      </c>
      <c r="L85" s="172" t="s">
        <v>1581</v>
      </c>
      <c r="M85" s="173"/>
      <c r="N85" s="74" t="s">
        <v>1582</v>
      </c>
      <c r="O85" s="75" t="s">
        <v>1441</v>
      </c>
      <c r="P85" s="75" t="s">
        <v>1583</v>
      </c>
      <c r="Q85" s="75" t="s">
        <v>1584</v>
      </c>
      <c r="R85" s="75" t="s">
        <v>1585</v>
      </c>
      <c r="S85" s="75" t="s">
        <v>1586</v>
      </c>
      <c r="T85" s="75" t="s">
        <v>1587</v>
      </c>
      <c r="U85" s="75" t="s">
        <v>1588</v>
      </c>
      <c r="V85" s="75" t="s">
        <v>1589</v>
      </c>
      <c r="W85" s="75" t="s">
        <v>1590</v>
      </c>
      <c r="X85" s="76" t="s">
        <v>1591</v>
      </c>
    </row>
    <row r="86" spans="2:65" s="1" customFormat="1" ht="29.25" customHeight="1" x14ac:dyDescent="0.35">
      <c r="B86" s="36"/>
      <c r="C86" s="80" t="s">
        <v>1540</v>
      </c>
      <c r="D86" s="58"/>
      <c r="E86" s="58"/>
      <c r="F86" s="58"/>
      <c r="G86" s="58"/>
      <c r="H86" s="58"/>
      <c r="I86" s="161"/>
      <c r="J86" s="161"/>
      <c r="K86" s="174">
        <f>BK86</f>
        <v>0</v>
      </c>
      <c r="L86" s="58"/>
      <c r="M86" s="56"/>
      <c r="N86" s="77"/>
      <c r="O86" s="78"/>
      <c r="P86" s="78"/>
      <c r="Q86" s="175">
        <f>Q87</f>
        <v>0</v>
      </c>
      <c r="R86" s="175">
        <f>R87</f>
        <v>0</v>
      </c>
      <c r="S86" s="78"/>
      <c r="T86" s="176">
        <f>T87</f>
        <v>0</v>
      </c>
      <c r="U86" s="78"/>
      <c r="V86" s="176">
        <f>V87</f>
        <v>0</v>
      </c>
      <c r="W86" s="78"/>
      <c r="X86" s="177">
        <f>X87</f>
        <v>0</v>
      </c>
      <c r="AT86" s="19" t="s">
        <v>1472</v>
      </c>
      <c r="AU86" s="19" t="s">
        <v>1541</v>
      </c>
      <c r="BK86" s="178">
        <f>BK87</f>
        <v>0</v>
      </c>
    </row>
    <row r="87" spans="2:65" s="11" customFormat="1" ht="37.35" customHeight="1" x14ac:dyDescent="0.35">
      <c r="B87" s="179"/>
      <c r="C87" s="180"/>
      <c r="D87" s="181" t="s">
        <v>1472</v>
      </c>
      <c r="E87" s="182" t="s">
        <v>144</v>
      </c>
      <c r="F87" s="182" t="s">
        <v>1522</v>
      </c>
      <c r="G87" s="180"/>
      <c r="H87" s="180"/>
      <c r="I87" s="183"/>
      <c r="J87" s="183"/>
      <c r="K87" s="184">
        <f>BK87</f>
        <v>0</v>
      </c>
      <c r="L87" s="180"/>
      <c r="M87" s="185"/>
      <c r="N87" s="186"/>
      <c r="O87" s="187"/>
      <c r="P87" s="187"/>
      <c r="Q87" s="188">
        <f>Q88</f>
        <v>0</v>
      </c>
      <c r="R87" s="188">
        <f>R88</f>
        <v>0</v>
      </c>
      <c r="S87" s="187"/>
      <c r="T87" s="189">
        <f>T88</f>
        <v>0</v>
      </c>
      <c r="U87" s="187"/>
      <c r="V87" s="189">
        <f>V88</f>
        <v>0</v>
      </c>
      <c r="W87" s="187"/>
      <c r="X87" s="190">
        <f>X88</f>
        <v>0</v>
      </c>
      <c r="AR87" s="191" t="s">
        <v>1629</v>
      </c>
      <c r="AT87" s="192" t="s">
        <v>1472</v>
      </c>
      <c r="AU87" s="192" t="s">
        <v>1473</v>
      </c>
      <c r="AY87" s="191" t="s">
        <v>1594</v>
      </c>
      <c r="BK87" s="193">
        <f>BK88</f>
        <v>0</v>
      </c>
    </row>
    <row r="88" spans="2:65" s="11" customFormat="1" ht="19.899999999999999" customHeight="1" x14ac:dyDescent="0.3">
      <c r="B88" s="179"/>
      <c r="C88" s="180"/>
      <c r="D88" s="194" t="s">
        <v>1472</v>
      </c>
      <c r="E88" s="195" t="s">
        <v>145</v>
      </c>
      <c r="F88" s="195" t="s">
        <v>146</v>
      </c>
      <c r="G88" s="180"/>
      <c r="H88" s="180"/>
      <c r="I88" s="183"/>
      <c r="J88" s="183"/>
      <c r="K88" s="196">
        <f>BK88</f>
        <v>0</v>
      </c>
      <c r="L88" s="180"/>
      <c r="M88" s="185"/>
      <c r="N88" s="186"/>
      <c r="O88" s="187"/>
      <c r="P88" s="187"/>
      <c r="Q88" s="188">
        <f>SUM(Q89:Q96)</f>
        <v>0</v>
      </c>
      <c r="R88" s="188">
        <f>SUM(R89:R96)</f>
        <v>0</v>
      </c>
      <c r="S88" s="187"/>
      <c r="T88" s="189">
        <f>SUM(T89:T96)</f>
        <v>0</v>
      </c>
      <c r="U88" s="187"/>
      <c r="V88" s="189">
        <f>SUM(V89:V96)</f>
        <v>0</v>
      </c>
      <c r="W88" s="187"/>
      <c r="X88" s="190">
        <f>SUM(X89:X96)</f>
        <v>0</v>
      </c>
      <c r="AR88" s="191" t="s">
        <v>1629</v>
      </c>
      <c r="AT88" s="192" t="s">
        <v>1472</v>
      </c>
      <c r="AU88" s="192" t="s">
        <v>1420</v>
      </c>
      <c r="AY88" s="191" t="s">
        <v>1594</v>
      </c>
      <c r="BK88" s="193">
        <f>SUM(BK89:BK96)</f>
        <v>0</v>
      </c>
    </row>
    <row r="89" spans="2:65" s="1" customFormat="1" ht="31.5" customHeight="1" x14ac:dyDescent="0.3">
      <c r="B89" s="36"/>
      <c r="C89" s="197" t="s">
        <v>1420</v>
      </c>
      <c r="D89" s="197" t="s">
        <v>1596</v>
      </c>
      <c r="E89" s="198" t="s">
        <v>147</v>
      </c>
      <c r="F89" s="199" t="s">
        <v>148</v>
      </c>
      <c r="G89" s="200" t="s">
        <v>149</v>
      </c>
      <c r="H89" s="201">
        <v>1</v>
      </c>
      <c r="I89" s="202"/>
      <c r="J89" s="202"/>
      <c r="K89" s="203">
        <f t="shared" ref="K89:K96" si="1">ROUND(P89*H89,2)</f>
        <v>0</v>
      </c>
      <c r="L89" s="199" t="s">
        <v>1418</v>
      </c>
      <c r="M89" s="56"/>
      <c r="N89" s="204" t="s">
        <v>1418</v>
      </c>
      <c r="O89" s="205" t="s">
        <v>1442</v>
      </c>
      <c r="P89" s="131">
        <f t="shared" ref="P89:P96" si="2">I89+J89</f>
        <v>0</v>
      </c>
      <c r="Q89" s="131">
        <f t="shared" ref="Q89:Q96" si="3">ROUND(I89*H89,2)</f>
        <v>0</v>
      </c>
      <c r="R89" s="131">
        <f t="shared" ref="R89:R96" si="4">ROUND(J89*H89,2)</f>
        <v>0</v>
      </c>
      <c r="S89" s="37"/>
      <c r="T89" s="206">
        <f t="shared" ref="T89:T96" si="5">S89*H89</f>
        <v>0</v>
      </c>
      <c r="U89" s="206">
        <v>0</v>
      </c>
      <c r="V89" s="206">
        <f t="shared" ref="V89:V96" si="6">U89*H89</f>
        <v>0</v>
      </c>
      <c r="W89" s="206">
        <v>0</v>
      </c>
      <c r="X89" s="207">
        <f t="shared" ref="X89:X96" si="7">W89*H89</f>
        <v>0</v>
      </c>
      <c r="AR89" s="19" t="s">
        <v>150</v>
      </c>
      <c r="AT89" s="19" t="s">
        <v>1596</v>
      </c>
      <c r="AU89" s="19" t="s">
        <v>1481</v>
      </c>
      <c r="AY89" s="19" t="s">
        <v>1594</v>
      </c>
      <c r="BE89" s="208">
        <f t="shared" ref="BE89:BE96" si="8">IF(O89="základní",K89,0)</f>
        <v>0</v>
      </c>
      <c r="BF89" s="208">
        <f t="shared" ref="BF89:BF96" si="9">IF(O89="snížená",K89,0)</f>
        <v>0</v>
      </c>
      <c r="BG89" s="208">
        <f t="shared" ref="BG89:BG96" si="10">IF(O89="zákl. přenesená",K89,0)</f>
        <v>0</v>
      </c>
      <c r="BH89" s="208">
        <f t="shared" ref="BH89:BH96" si="11">IF(O89="sníž. přenesená",K89,0)</f>
        <v>0</v>
      </c>
      <c r="BI89" s="208">
        <f t="shared" ref="BI89:BI96" si="12">IF(O89="nulová",K89,0)</f>
        <v>0</v>
      </c>
      <c r="BJ89" s="19" t="s">
        <v>1420</v>
      </c>
      <c r="BK89" s="208">
        <f t="shared" ref="BK89:BK96" si="13">ROUND(P89*H89,2)</f>
        <v>0</v>
      </c>
      <c r="BL89" s="19" t="s">
        <v>150</v>
      </c>
      <c r="BM89" s="19" t="s">
        <v>151</v>
      </c>
    </row>
    <row r="90" spans="2:65" s="1" customFormat="1" ht="22.5" customHeight="1" x14ac:dyDescent="0.3">
      <c r="B90" s="36"/>
      <c r="C90" s="197" t="s">
        <v>1481</v>
      </c>
      <c r="D90" s="197" t="s">
        <v>1596</v>
      </c>
      <c r="E90" s="198" t="s">
        <v>152</v>
      </c>
      <c r="F90" s="199" t="s">
        <v>153</v>
      </c>
      <c r="G90" s="200" t="s">
        <v>149</v>
      </c>
      <c r="H90" s="201">
        <v>1</v>
      </c>
      <c r="I90" s="202"/>
      <c r="J90" s="202"/>
      <c r="K90" s="203">
        <f t="shared" si="1"/>
        <v>0</v>
      </c>
      <c r="L90" s="199" t="s">
        <v>1418</v>
      </c>
      <c r="M90" s="56"/>
      <c r="N90" s="204" t="s">
        <v>1418</v>
      </c>
      <c r="O90" s="205" t="s">
        <v>1442</v>
      </c>
      <c r="P90" s="131">
        <f t="shared" si="2"/>
        <v>0</v>
      </c>
      <c r="Q90" s="131">
        <f t="shared" si="3"/>
        <v>0</v>
      </c>
      <c r="R90" s="131">
        <f t="shared" si="4"/>
        <v>0</v>
      </c>
      <c r="S90" s="37"/>
      <c r="T90" s="206">
        <f t="shared" si="5"/>
        <v>0</v>
      </c>
      <c r="U90" s="206">
        <v>0</v>
      </c>
      <c r="V90" s="206">
        <f t="shared" si="6"/>
        <v>0</v>
      </c>
      <c r="W90" s="206">
        <v>0</v>
      </c>
      <c r="X90" s="207">
        <f t="shared" si="7"/>
        <v>0</v>
      </c>
      <c r="AR90" s="19" t="s">
        <v>150</v>
      </c>
      <c r="AT90" s="19" t="s">
        <v>1596</v>
      </c>
      <c r="AU90" s="19" t="s">
        <v>1481</v>
      </c>
      <c r="AY90" s="19" t="s">
        <v>1594</v>
      </c>
      <c r="BE90" s="208">
        <f t="shared" si="8"/>
        <v>0</v>
      </c>
      <c r="BF90" s="208">
        <f t="shared" si="9"/>
        <v>0</v>
      </c>
      <c r="BG90" s="208">
        <f t="shared" si="10"/>
        <v>0</v>
      </c>
      <c r="BH90" s="208">
        <f t="shared" si="11"/>
        <v>0</v>
      </c>
      <c r="BI90" s="208">
        <f t="shared" si="12"/>
        <v>0</v>
      </c>
      <c r="BJ90" s="19" t="s">
        <v>1420</v>
      </c>
      <c r="BK90" s="208">
        <f t="shared" si="13"/>
        <v>0</v>
      </c>
      <c r="BL90" s="19" t="s">
        <v>150</v>
      </c>
      <c r="BM90" s="19" t="s">
        <v>154</v>
      </c>
    </row>
    <row r="91" spans="2:65" s="1" customFormat="1" ht="22.5" customHeight="1" x14ac:dyDescent="0.3">
      <c r="B91" s="36"/>
      <c r="C91" s="197" t="s">
        <v>1610</v>
      </c>
      <c r="D91" s="197" t="s">
        <v>1596</v>
      </c>
      <c r="E91" s="198" t="s">
        <v>155</v>
      </c>
      <c r="F91" s="199" t="s">
        <v>156</v>
      </c>
      <c r="G91" s="200" t="s">
        <v>149</v>
      </c>
      <c r="H91" s="201">
        <v>1</v>
      </c>
      <c r="I91" s="202"/>
      <c r="J91" s="202"/>
      <c r="K91" s="203">
        <f t="shared" si="1"/>
        <v>0</v>
      </c>
      <c r="L91" s="199" t="s">
        <v>1418</v>
      </c>
      <c r="M91" s="56"/>
      <c r="N91" s="204" t="s">
        <v>1418</v>
      </c>
      <c r="O91" s="205" t="s">
        <v>1442</v>
      </c>
      <c r="P91" s="131">
        <f t="shared" si="2"/>
        <v>0</v>
      </c>
      <c r="Q91" s="131">
        <f t="shared" si="3"/>
        <v>0</v>
      </c>
      <c r="R91" s="131">
        <f t="shared" si="4"/>
        <v>0</v>
      </c>
      <c r="S91" s="37"/>
      <c r="T91" s="206">
        <f t="shared" si="5"/>
        <v>0</v>
      </c>
      <c r="U91" s="206">
        <v>0</v>
      </c>
      <c r="V91" s="206">
        <f t="shared" si="6"/>
        <v>0</v>
      </c>
      <c r="W91" s="206">
        <v>0</v>
      </c>
      <c r="X91" s="207">
        <f t="shared" si="7"/>
        <v>0</v>
      </c>
      <c r="AR91" s="19" t="s">
        <v>150</v>
      </c>
      <c r="AT91" s="19" t="s">
        <v>1596</v>
      </c>
      <c r="AU91" s="19" t="s">
        <v>1481</v>
      </c>
      <c r="AY91" s="19" t="s">
        <v>1594</v>
      </c>
      <c r="BE91" s="208">
        <f t="shared" si="8"/>
        <v>0</v>
      </c>
      <c r="BF91" s="208">
        <f t="shared" si="9"/>
        <v>0</v>
      </c>
      <c r="BG91" s="208">
        <f t="shared" si="10"/>
        <v>0</v>
      </c>
      <c r="BH91" s="208">
        <f t="shared" si="11"/>
        <v>0</v>
      </c>
      <c r="BI91" s="208">
        <f t="shared" si="12"/>
        <v>0</v>
      </c>
      <c r="BJ91" s="19" t="s">
        <v>1420</v>
      </c>
      <c r="BK91" s="208">
        <f t="shared" si="13"/>
        <v>0</v>
      </c>
      <c r="BL91" s="19" t="s">
        <v>150</v>
      </c>
      <c r="BM91" s="19" t="s">
        <v>157</v>
      </c>
    </row>
    <row r="92" spans="2:65" s="1" customFormat="1" ht="22.5" customHeight="1" x14ac:dyDescent="0.3">
      <c r="B92" s="36"/>
      <c r="C92" s="197" t="s">
        <v>1601</v>
      </c>
      <c r="D92" s="197" t="s">
        <v>1596</v>
      </c>
      <c r="E92" s="198" t="s">
        <v>158</v>
      </c>
      <c r="F92" s="199" t="s">
        <v>159</v>
      </c>
      <c r="G92" s="200" t="s">
        <v>149</v>
      </c>
      <c r="H92" s="201">
        <v>1</v>
      </c>
      <c r="I92" s="202"/>
      <c r="J92" s="202"/>
      <c r="K92" s="203">
        <f t="shared" si="1"/>
        <v>0</v>
      </c>
      <c r="L92" s="199" t="s">
        <v>1418</v>
      </c>
      <c r="M92" s="56"/>
      <c r="N92" s="204" t="s">
        <v>1418</v>
      </c>
      <c r="O92" s="205" t="s">
        <v>1442</v>
      </c>
      <c r="P92" s="131">
        <f t="shared" si="2"/>
        <v>0</v>
      </c>
      <c r="Q92" s="131">
        <f t="shared" si="3"/>
        <v>0</v>
      </c>
      <c r="R92" s="131">
        <f t="shared" si="4"/>
        <v>0</v>
      </c>
      <c r="S92" s="37"/>
      <c r="T92" s="206">
        <f t="shared" si="5"/>
        <v>0</v>
      </c>
      <c r="U92" s="206">
        <v>0</v>
      </c>
      <c r="V92" s="206">
        <f t="shared" si="6"/>
        <v>0</v>
      </c>
      <c r="W92" s="206">
        <v>0</v>
      </c>
      <c r="X92" s="207">
        <f t="shared" si="7"/>
        <v>0</v>
      </c>
      <c r="AR92" s="19" t="s">
        <v>150</v>
      </c>
      <c r="AT92" s="19" t="s">
        <v>1596</v>
      </c>
      <c r="AU92" s="19" t="s">
        <v>1481</v>
      </c>
      <c r="AY92" s="19" t="s">
        <v>1594</v>
      </c>
      <c r="BE92" s="208">
        <f t="shared" si="8"/>
        <v>0</v>
      </c>
      <c r="BF92" s="208">
        <f t="shared" si="9"/>
        <v>0</v>
      </c>
      <c r="BG92" s="208">
        <f t="shared" si="10"/>
        <v>0</v>
      </c>
      <c r="BH92" s="208">
        <f t="shared" si="11"/>
        <v>0</v>
      </c>
      <c r="BI92" s="208">
        <f t="shared" si="12"/>
        <v>0</v>
      </c>
      <c r="BJ92" s="19" t="s">
        <v>1420</v>
      </c>
      <c r="BK92" s="208">
        <f t="shared" si="13"/>
        <v>0</v>
      </c>
      <c r="BL92" s="19" t="s">
        <v>150</v>
      </c>
      <c r="BM92" s="19" t="s">
        <v>160</v>
      </c>
    </row>
    <row r="93" spans="2:65" s="1" customFormat="1" ht="22.5" customHeight="1" x14ac:dyDescent="0.3">
      <c r="B93" s="36"/>
      <c r="C93" s="197" t="s">
        <v>1629</v>
      </c>
      <c r="D93" s="197" t="s">
        <v>1596</v>
      </c>
      <c r="E93" s="198" t="s">
        <v>161</v>
      </c>
      <c r="F93" s="199" t="s">
        <v>162</v>
      </c>
      <c r="G93" s="200" t="s">
        <v>149</v>
      </c>
      <c r="H93" s="201">
        <v>1</v>
      </c>
      <c r="I93" s="202"/>
      <c r="J93" s="202"/>
      <c r="K93" s="203">
        <f t="shared" si="1"/>
        <v>0</v>
      </c>
      <c r="L93" s="199" t="s">
        <v>1418</v>
      </c>
      <c r="M93" s="56"/>
      <c r="N93" s="204" t="s">
        <v>1418</v>
      </c>
      <c r="O93" s="205" t="s">
        <v>1442</v>
      </c>
      <c r="P93" s="131">
        <f t="shared" si="2"/>
        <v>0</v>
      </c>
      <c r="Q93" s="131">
        <f t="shared" si="3"/>
        <v>0</v>
      </c>
      <c r="R93" s="131">
        <f t="shared" si="4"/>
        <v>0</v>
      </c>
      <c r="S93" s="37"/>
      <c r="T93" s="206">
        <f t="shared" si="5"/>
        <v>0</v>
      </c>
      <c r="U93" s="206">
        <v>0</v>
      </c>
      <c r="V93" s="206">
        <f t="shared" si="6"/>
        <v>0</v>
      </c>
      <c r="W93" s="206">
        <v>0</v>
      </c>
      <c r="X93" s="207">
        <f t="shared" si="7"/>
        <v>0</v>
      </c>
      <c r="AR93" s="19" t="s">
        <v>150</v>
      </c>
      <c r="AT93" s="19" t="s">
        <v>1596</v>
      </c>
      <c r="AU93" s="19" t="s">
        <v>1481</v>
      </c>
      <c r="AY93" s="19" t="s">
        <v>1594</v>
      </c>
      <c r="BE93" s="208">
        <f t="shared" si="8"/>
        <v>0</v>
      </c>
      <c r="BF93" s="208">
        <f t="shared" si="9"/>
        <v>0</v>
      </c>
      <c r="BG93" s="208">
        <f t="shared" si="10"/>
        <v>0</v>
      </c>
      <c r="BH93" s="208">
        <f t="shared" si="11"/>
        <v>0</v>
      </c>
      <c r="BI93" s="208">
        <f t="shared" si="12"/>
        <v>0</v>
      </c>
      <c r="BJ93" s="19" t="s">
        <v>1420</v>
      </c>
      <c r="BK93" s="208">
        <f t="shared" si="13"/>
        <v>0</v>
      </c>
      <c r="BL93" s="19" t="s">
        <v>150</v>
      </c>
      <c r="BM93" s="19" t="s">
        <v>163</v>
      </c>
    </row>
    <row r="94" spans="2:65" s="1" customFormat="1" ht="22.5" customHeight="1" x14ac:dyDescent="0.3">
      <c r="B94" s="36"/>
      <c r="C94" s="197" t="s">
        <v>1635</v>
      </c>
      <c r="D94" s="197" t="s">
        <v>1596</v>
      </c>
      <c r="E94" s="198" t="s">
        <v>164</v>
      </c>
      <c r="F94" s="199" t="s">
        <v>165</v>
      </c>
      <c r="G94" s="200" t="s">
        <v>149</v>
      </c>
      <c r="H94" s="201">
        <v>1</v>
      </c>
      <c r="I94" s="202"/>
      <c r="J94" s="202"/>
      <c r="K94" s="203">
        <f t="shared" si="1"/>
        <v>0</v>
      </c>
      <c r="L94" s="199" t="s">
        <v>1418</v>
      </c>
      <c r="M94" s="56"/>
      <c r="N94" s="204" t="s">
        <v>1418</v>
      </c>
      <c r="O94" s="205" t="s">
        <v>1442</v>
      </c>
      <c r="P94" s="131">
        <f t="shared" si="2"/>
        <v>0</v>
      </c>
      <c r="Q94" s="131">
        <f t="shared" si="3"/>
        <v>0</v>
      </c>
      <c r="R94" s="131">
        <f t="shared" si="4"/>
        <v>0</v>
      </c>
      <c r="S94" s="37"/>
      <c r="T94" s="206">
        <f t="shared" si="5"/>
        <v>0</v>
      </c>
      <c r="U94" s="206">
        <v>0</v>
      </c>
      <c r="V94" s="206">
        <f t="shared" si="6"/>
        <v>0</v>
      </c>
      <c r="W94" s="206">
        <v>0</v>
      </c>
      <c r="X94" s="207">
        <f t="shared" si="7"/>
        <v>0</v>
      </c>
      <c r="AR94" s="19" t="s">
        <v>150</v>
      </c>
      <c r="AT94" s="19" t="s">
        <v>1596</v>
      </c>
      <c r="AU94" s="19" t="s">
        <v>1481</v>
      </c>
      <c r="AY94" s="19" t="s">
        <v>1594</v>
      </c>
      <c r="BE94" s="208">
        <f t="shared" si="8"/>
        <v>0</v>
      </c>
      <c r="BF94" s="208">
        <f t="shared" si="9"/>
        <v>0</v>
      </c>
      <c r="BG94" s="208">
        <f t="shared" si="10"/>
        <v>0</v>
      </c>
      <c r="BH94" s="208">
        <f t="shared" si="11"/>
        <v>0</v>
      </c>
      <c r="BI94" s="208">
        <f t="shared" si="12"/>
        <v>0</v>
      </c>
      <c r="BJ94" s="19" t="s">
        <v>1420</v>
      </c>
      <c r="BK94" s="208">
        <f t="shared" si="13"/>
        <v>0</v>
      </c>
      <c r="BL94" s="19" t="s">
        <v>150</v>
      </c>
      <c r="BM94" s="19" t="s">
        <v>166</v>
      </c>
    </row>
    <row r="95" spans="2:65" s="1" customFormat="1" ht="22.5" customHeight="1" x14ac:dyDescent="0.3">
      <c r="B95" s="36"/>
      <c r="C95" s="197" t="s">
        <v>1646</v>
      </c>
      <c r="D95" s="197" t="s">
        <v>1596</v>
      </c>
      <c r="E95" s="198" t="s">
        <v>167</v>
      </c>
      <c r="F95" s="199" t="s">
        <v>168</v>
      </c>
      <c r="G95" s="200" t="s">
        <v>149</v>
      </c>
      <c r="H95" s="201">
        <v>1</v>
      </c>
      <c r="I95" s="202"/>
      <c r="J95" s="202"/>
      <c r="K95" s="203">
        <f t="shared" si="1"/>
        <v>0</v>
      </c>
      <c r="L95" s="199" t="s">
        <v>1418</v>
      </c>
      <c r="M95" s="56"/>
      <c r="N95" s="204" t="s">
        <v>1418</v>
      </c>
      <c r="O95" s="205" t="s">
        <v>1442</v>
      </c>
      <c r="P95" s="131">
        <f t="shared" si="2"/>
        <v>0</v>
      </c>
      <c r="Q95" s="131">
        <f t="shared" si="3"/>
        <v>0</v>
      </c>
      <c r="R95" s="131">
        <f t="shared" si="4"/>
        <v>0</v>
      </c>
      <c r="S95" s="37"/>
      <c r="T95" s="206">
        <f t="shared" si="5"/>
        <v>0</v>
      </c>
      <c r="U95" s="206">
        <v>0</v>
      </c>
      <c r="V95" s="206">
        <f t="shared" si="6"/>
        <v>0</v>
      </c>
      <c r="W95" s="206">
        <v>0</v>
      </c>
      <c r="X95" s="207">
        <f t="shared" si="7"/>
        <v>0</v>
      </c>
      <c r="AR95" s="19" t="s">
        <v>150</v>
      </c>
      <c r="AT95" s="19" t="s">
        <v>1596</v>
      </c>
      <c r="AU95" s="19" t="s">
        <v>1481</v>
      </c>
      <c r="AY95" s="19" t="s">
        <v>1594</v>
      </c>
      <c r="BE95" s="208">
        <f t="shared" si="8"/>
        <v>0</v>
      </c>
      <c r="BF95" s="208">
        <f t="shared" si="9"/>
        <v>0</v>
      </c>
      <c r="BG95" s="208">
        <f t="shared" si="10"/>
        <v>0</v>
      </c>
      <c r="BH95" s="208">
        <f t="shared" si="11"/>
        <v>0</v>
      </c>
      <c r="BI95" s="208">
        <f t="shared" si="12"/>
        <v>0</v>
      </c>
      <c r="BJ95" s="19" t="s">
        <v>1420</v>
      </c>
      <c r="BK95" s="208">
        <f t="shared" si="13"/>
        <v>0</v>
      </c>
      <c r="BL95" s="19" t="s">
        <v>150</v>
      </c>
      <c r="BM95" s="19" t="s">
        <v>169</v>
      </c>
    </row>
    <row r="96" spans="2:65" s="1" customFormat="1" ht="22.5" customHeight="1" x14ac:dyDescent="0.3">
      <c r="B96" s="36"/>
      <c r="C96" s="197" t="s">
        <v>1654</v>
      </c>
      <c r="D96" s="197" t="s">
        <v>1596</v>
      </c>
      <c r="E96" s="198" t="s">
        <v>170</v>
      </c>
      <c r="F96" s="199" t="s">
        <v>171</v>
      </c>
      <c r="G96" s="200" t="s">
        <v>149</v>
      </c>
      <c r="H96" s="201">
        <v>1</v>
      </c>
      <c r="I96" s="202"/>
      <c r="J96" s="202"/>
      <c r="K96" s="203">
        <f t="shared" si="1"/>
        <v>0</v>
      </c>
      <c r="L96" s="199" t="s">
        <v>1418</v>
      </c>
      <c r="M96" s="56"/>
      <c r="N96" s="204" t="s">
        <v>1418</v>
      </c>
      <c r="O96" s="274" t="s">
        <v>1442</v>
      </c>
      <c r="P96" s="275">
        <f t="shared" si="2"/>
        <v>0</v>
      </c>
      <c r="Q96" s="275">
        <f t="shared" si="3"/>
        <v>0</v>
      </c>
      <c r="R96" s="275">
        <f t="shared" si="4"/>
        <v>0</v>
      </c>
      <c r="S96" s="276"/>
      <c r="T96" s="277">
        <f t="shared" si="5"/>
        <v>0</v>
      </c>
      <c r="U96" s="277">
        <v>0</v>
      </c>
      <c r="V96" s="277">
        <f t="shared" si="6"/>
        <v>0</v>
      </c>
      <c r="W96" s="277">
        <v>0</v>
      </c>
      <c r="X96" s="278">
        <f t="shared" si="7"/>
        <v>0</v>
      </c>
      <c r="AR96" s="19" t="s">
        <v>150</v>
      </c>
      <c r="AT96" s="19" t="s">
        <v>1596</v>
      </c>
      <c r="AU96" s="19" t="s">
        <v>1481</v>
      </c>
      <c r="AY96" s="19" t="s">
        <v>1594</v>
      </c>
      <c r="BE96" s="208">
        <f t="shared" si="8"/>
        <v>0</v>
      </c>
      <c r="BF96" s="208">
        <f t="shared" si="9"/>
        <v>0</v>
      </c>
      <c r="BG96" s="208">
        <f t="shared" si="10"/>
        <v>0</v>
      </c>
      <c r="BH96" s="208">
        <f t="shared" si="11"/>
        <v>0</v>
      </c>
      <c r="BI96" s="208">
        <f t="shared" si="12"/>
        <v>0</v>
      </c>
      <c r="BJ96" s="19" t="s">
        <v>1420</v>
      </c>
      <c r="BK96" s="208">
        <f t="shared" si="13"/>
        <v>0</v>
      </c>
      <c r="BL96" s="19" t="s">
        <v>150</v>
      </c>
      <c r="BM96" s="19" t="s">
        <v>172</v>
      </c>
    </row>
    <row r="97" spans="2:13" s="1" customFormat="1" ht="6.95" customHeight="1" x14ac:dyDescent="0.3">
      <c r="B97" s="51"/>
      <c r="C97" s="52"/>
      <c r="D97" s="52"/>
      <c r="E97" s="52"/>
      <c r="F97" s="52"/>
      <c r="G97" s="52"/>
      <c r="H97" s="52"/>
      <c r="I97" s="137"/>
      <c r="J97" s="137"/>
      <c r="K97" s="52"/>
      <c r="L97" s="52"/>
      <c r="M97" s="56"/>
    </row>
  </sheetData>
  <sheetProtection password="CC35" sheet="1" objects="1" scenarios="1" formatColumns="0" formatRows="0" sort="0" autoFilter="0"/>
  <autoFilter ref="C85:L85"/>
  <mergeCells count="12">
    <mergeCell ref="E76:H76"/>
    <mergeCell ref="E78:H78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74:H74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tabSelected="1" workbookViewId="0">
      <pane ySplit="1" topLeftCell="A10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1526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140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173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22.5" customHeight="1" x14ac:dyDescent="0.3">
      <c r="B26" s="121"/>
      <c r="C26" s="122"/>
      <c r="D26" s="122"/>
      <c r="E26" s="410" t="s">
        <v>1418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ROUND(K86,2)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ROUND(SUM(BE86:BE111), 2)</f>
        <v>0</v>
      </c>
      <c r="G34" s="37"/>
      <c r="H34" s="37"/>
      <c r="I34" s="132">
        <v>0.21</v>
      </c>
      <c r="J34" s="117"/>
      <c r="K34" s="131">
        <f>ROUND(ROUND((SUM(BE86:BE111)),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ROUND(SUM(BF86:BF111), 2)</f>
        <v>0</v>
      </c>
      <c r="G35" s="37"/>
      <c r="H35" s="37"/>
      <c r="I35" s="132">
        <v>0.15</v>
      </c>
      <c r="J35" s="117"/>
      <c r="K35" s="131">
        <f>ROUND(ROUND((SUM(BF86:BF111)),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ROUND(SUM(BG86:BG111),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ROUND(SUM(BH86:BH111),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ROUND(SUM(BI86:BI111),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140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VON 2 - Ostatní rozpočtové náklady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Q86</f>
        <v>0</v>
      </c>
      <c r="J62" s="146">
        <f t="shared" si="0"/>
        <v>0</v>
      </c>
      <c r="K62" s="129">
        <f>K86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174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K87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175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K88</f>
        <v>0</v>
      </c>
      <c r="L64" s="160"/>
    </row>
    <row r="65" spans="2:13" s="1" customFormat="1" ht="21.75" customHeight="1" x14ac:dyDescent="0.3">
      <c r="B65" s="36"/>
      <c r="C65" s="37"/>
      <c r="D65" s="37"/>
      <c r="E65" s="37"/>
      <c r="F65" s="37"/>
      <c r="G65" s="37"/>
      <c r="H65" s="37"/>
      <c r="I65" s="117"/>
      <c r="J65" s="117"/>
      <c r="K65" s="37"/>
      <c r="L65" s="40"/>
    </row>
    <row r="66" spans="2:13" s="1" customFormat="1" ht="6.95" customHeight="1" x14ac:dyDescent="0.3">
      <c r="B66" s="51"/>
      <c r="C66" s="52"/>
      <c r="D66" s="52"/>
      <c r="E66" s="52"/>
      <c r="F66" s="52"/>
      <c r="G66" s="52"/>
      <c r="H66" s="52"/>
      <c r="I66" s="137"/>
      <c r="J66" s="137"/>
      <c r="K66" s="52"/>
      <c r="L66" s="53"/>
    </row>
    <row r="70" spans="2:13" s="1" customFormat="1" ht="6.95" customHeight="1" x14ac:dyDescent="0.3">
      <c r="B70" s="54"/>
      <c r="C70" s="55"/>
      <c r="D70" s="55"/>
      <c r="E70" s="55"/>
      <c r="F70" s="55"/>
      <c r="G70" s="55"/>
      <c r="H70" s="55"/>
      <c r="I70" s="140"/>
      <c r="J70" s="140"/>
      <c r="K70" s="55"/>
      <c r="L70" s="55"/>
      <c r="M70" s="56"/>
    </row>
    <row r="71" spans="2:13" s="1" customFormat="1" ht="36.950000000000003" customHeight="1" x14ac:dyDescent="0.3">
      <c r="B71" s="36"/>
      <c r="C71" s="57" t="s">
        <v>1574</v>
      </c>
      <c r="D71" s="58"/>
      <c r="E71" s="58"/>
      <c r="F71" s="58"/>
      <c r="G71" s="58"/>
      <c r="H71" s="58"/>
      <c r="I71" s="161"/>
      <c r="J71" s="161"/>
      <c r="K71" s="58"/>
      <c r="L71" s="58"/>
      <c r="M71" s="56"/>
    </row>
    <row r="72" spans="2:13" s="1" customFormat="1" ht="6.95" customHeight="1" x14ac:dyDescent="0.3">
      <c r="B72" s="36"/>
      <c r="C72" s="58"/>
      <c r="D72" s="58"/>
      <c r="E72" s="58"/>
      <c r="F72" s="58"/>
      <c r="G72" s="58"/>
      <c r="H72" s="58"/>
      <c r="I72" s="161"/>
      <c r="J72" s="161"/>
      <c r="K72" s="58"/>
      <c r="L72" s="58"/>
      <c r="M72" s="56"/>
    </row>
    <row r="73" spans="2:13" s="1" customFormat="1" ht="14.45" customHeight="1" x14ac:dyDescent="0.3">
      <c r="B73" s="36"/>
      <c r="C73" s="60" t="s">
        <v>1414</v>
      </c>
      <c r="D73" s="58"/>
      <c r="E73" s="58"/>
      <c r="F73" s="58"/>
      <c r="G73" s="58"/>
      <c r="H73" s="58"/>
      <c r="I73" s="161"/>
      <c r="J73" s="161"/>
      <c r="K73" s="58"/>
      <c r="L73" s="58"/>
      <c r="M73" s="56"/>
    </row>
    <row r="74" spans="2:13" s="1" customFormat="1" ht="22.5" customHeight="1" x14ac:dyDescent="0.3">
      <c r="B74" s="36"/>
      <c r="C74" s="58"/>
      <c r="D74" s="58"/>
      <c r="E74" s="414" t="str">
        <f>E7</f>
        <v>CELOPLOŠNÁ KANALIZACE OBCE JÍVOVÁ- ČOV</v>
      </c>
      <c r="F74" s="395"/>
      <c r="G74" s="395"/>
      <c r="H74" s="395"/>
      <c r="I74" s="161"/>
      <c r="J74" s="161"/>
      <c r="K74" s="58"/>
      <c r="L74" s="58"/>
      <c r="M74" s="56"/>
    </row>
    <row r="75" spans="2:13" ht="15" x14ac:dyDescent="0.3">
      <c r="B75" s="23"/>
      <c r="C75" s="60" t="s">
        <v>1529</v>
      </c>
      <c r="D75" s="162"/>
      <c r="E75" s="162"/>
      <c r="F75" s="162"/>
      <c r="G75" s="162"/>
      <c r="H75" s="162"/>
      <c r="K75" s="162"/>
      <c r="L75" s="162"/>
      <c r="M75" s="163"/>
    </row>
    <row r="76" spans="2:13" s="1" customFormat="1" ht="22.5" customHeight="1" x14ac:dyDescent="0.3">
      <c r="B76" s="36"/>
      <c r="C76" s="58"/>
      <c r="D76" s="58"/>
      <c r="E76" s="414" t="s">
        <v>140</v>
      </c>
      <c r="F76" s="395"/>
      <c r="G76" s="395"/>
      <c r="H76" s="395"/>
      <c r="I76" s="161"/>
      <c r="J76" s="161"/>
      <c r="K76" s="58"/>
      <c r="L76" s="58"/>
      <c r="M76" s="56"/>
    </row>
    <row r="77" spans="2:13" s="1" customFormat="1" ht="14.45" customHeight="1" x14ac:dyDescent="0.3">
      <c r="B77" s="36"/>
      <c r="C77" s="60" t="s">
        <v>1531</v>
      </c>
      <c r="D77" s="58"/>
      <c r="E77" s="58"/>
      <c r="F77" s="58"/>
      <c r="G77" s="58"/>
      <c r="H77" s="58"/>
      <c r="I77" s="161"/>
      <c r="J77" s="161"/>
      <c r="K77" s="58"/>
      <c r="L77" s="58"/>
      <c r="M77" s="56"/>
    </row>
    <row r="78" spans="2:13" s="1" customFormat="1" ht="23.25" customHeight="1" x14ac:dyDescent="0.3">
      <c r="B78" s="36"/>
      <c r="C78" s="58"/>
      <c r="D78" s="58"/>
      <c r="E78" s="392" t="str">
        <f>E11</f>
        <v>VON 2 - Ostatní rozpočtové náklady</v>
      </c>
      <c r="F78" s="395"/>
      <c r="G78" s="395"/>
      <c r="H78" s="395"/>
      <c r="I78" s="161"/>
      <c r="J78" s="161"/>
      <c r="K78" s="58"/>
      <c r="L78" s="58"/>
      <c r="M78" s="56"/>
    </row>
    <row r="79" spans="2:13" s="1" customFormat="1" ht="6.95" customHeight="1" x14ac:dyDescent="0.3">
      <c r="B79" s="36"/>
      <c r="C79" s="58"/>
      <c r="D79" s="58"/>
      <c r="E79" s="58"/>
      <c r="F79" s="58"/>
      <c r="G79" s="58"/>
      <c r="H79" s="58"/>
      <c r="I79" s="161"/>
      <c r="J79" s="161"/>
      <c r="K79" s="58"/>
      <c r="L79" s="58"/>
      <c r="M79" s="56"/>
    </row>
    <row r="80" spans="2:13" s="1" customFormat="1" ht="18" customHeight="1" x14ac:dyDescent="0.3">
      <c r="B80" s="36"/>
      <c r="C80" s="60" t="s">
        <v>1421</v>
      </c>
      <c r="D80" s="58"/>
      <c r="E80" s="58"/>
      <c r="F80" s="164" t="str">
        <f>F14</f>
        <v>Jívová</v>
      </c>
      <c r="G80" s="58"/>
      <c r="H80" s="58"/>
      <c r="I80" s="165" t="s">
        <v>1423</v>
      </c>
      <c r="J80" s="166" t="str">
        <f>IF(J14="","",J14)</f>
        <v>30.11.2016</v>
      </c>
      <c r="K80" s="58"/>
      <c r="L80" s="58"/>
      <c r="M80" s="56"/>
    </row>
    <row r="81" spans="2:65" s="1" customFormat="1" ht="6.95" customHeight="1" x14ac:dyDescent="0.3">
      <c r="B81" s="36"/>
      <c r="C81" s="58"/>
      <c r="D81" s="58"/>
      <c r="E81" s="58"/>
      <c r="F81" s="58"/>
      <c r="G81" s="58"/>
      <c r="H81" s="58"/>
      <c r="I81" s="161"/>
      <c r="J81" s="161"/>
      <c r="K81" s="58"/>
      <c r="L81" s="58"/>
      <c r="M81" s="56"/>
    </row>
    <row r="82" spans="2:65" s="1" customFormat="1" ht="15" x14ac:dyDescent="0.3">
      <c r="B82" s="36"/>
      <c r="C82" s="60" t="s">
        <v>1427</v>
      </c>
      <c r="D82" s="58"/>
      <c r="E82" s="58"/>
      <c r="F82" s="164" t="str">
        <f>E17</f>
        <v xml:space="preserve">Obec Jívová </v>
      </c>
      <c r="G82" s="58"/>
      <c r="H82" s="58"/>
      <c r="I82" s="165" t="s">
        <v>1433</v>
      </c>
      <c r="J82" s="167" t="str">
        <f>E23</f>
        <v>AQOL s.r.o.Olomouc</v>
      </c>
      <c r="K82" s="58"/>
      <c r="L82" s="58"/>
      <c r="M82" s="56"/>
    </row>
    <row r="83" spans="2:65" s="1" customFormat="1" ht="14.45" customHeight="1" x14ac:dyDescent="0.3">
      <c r="B83" s="36"/>
      <c r="C83" s="60" t="s">
        <v>1431</v>
      </c>
      <c r="D83" s="58"/>
      <c r="E83" s="58"/>
      <c r="F83" s="164" t="str">
        <f>IF(E20="","",E20)</f>
        <v/>
      </c>
      <c r="G83" s="58"/>
      <c r="H83" s="58"/>
      <c r="I83" s="161"/>
      <c r="J83" s="161"/>
      <c r="K83" s="58"/>
      <c r="L83" s="58"/>
      <c r="M83" s="56"/>
    </row>
    <row r="84" spans="2:65" s="1" customFormat="1" ht="10.35" customHeight="1" x14ac:dyDescent="0.3">
      <c r="B84" s="36"/>
      <c r="C84" s="58"/>
      <c r="D84" s="58"/>
      <c r="E84" s="58"/>
      <c r="F84" s="58"/>
      <c r="G84" s="58"/>
      <c r="H84" s="58"/>
      <c r="I84" s="161"/>
      <c r="J84" s="161"/>
      <c r="K84" s="58"/>
      <c r="L84" s="58"/>
      <c r="M84" s="56"/>
    </row>
    <row r="85" spans="2:65" s="10" customFormat="1" ht="29.25" customHeight="1" x14ac:dyDescent="0.3">
      <c r="B85" s="168"/>
      <c r="C85" s="169" t="s">
        <v>1575</v>
      </c>
      <c r="D85" s="170" t="s">
        <v>1456</v>
      </c>
      <c r="E85" s="170" t="s">
        <v>1452</v>
      </c>
      <c r="F85" s="170" t="s">
        <v>1576</v>
      </c>
      <c r="G85" s="170" t="s">
        <v>1577</v>
      </c>
      <c r="H85" s="170" t="s">
        <v>1578</v>
      </c>
      <c r="I85" s="171" t="s">
        <v>1579</v>
      </c>
      <c r="J85" s="171" t="s">
        <v>1580</v>
      </c>
      <c r="K85" s="170" t="s">
        <v>1539</v>
      </c>
      <c r="L85" s="172" t="s">
        <v>1581</v>
      </c>
      <c r="M85" s="173"/>
      <c r="N85" s="74" t="s">
        <v>1582</v>
      </c>
      <c r="O85" s="75" t="s">
        <v>1441</v>
      </c>
      <c r="P85" s="75" t="s">
        <v>1583</v>
      </c>
      <c r="Q85" s="75" t="s">
        <v>1584</v>
      </c>
      <c r="R85" s="75" t="s">
        <v>1585</v>
      </c>
      <c r="S85" s="75" t="s">
        <v>1586</v>
      </c>
      <c r="T85" s="75" t="s">
        <v>1587</v>
      </c>
      <c r="U85" s="75" t="s">
        <v>1588</v>
      </c>
      <c r="V85" s="75" t="s">
        <v>1589</v>
      </c>
      <c r="W85" s="75" t="s">
        <v>1590</v>
      </c>
      <c r="X85" s="76" t="s">
        <v>1591</v>
      </c>
    </row>
    <row r="86" spans="2:65" s="1" customFormat="1" ht="29.25" customHeight="1" x14ac:dyDescent="0.35">
      <c r="B86" s="36"/>
      <c r="C86" s="80" t="s">
        <v>1540</v>
      </c>
      <c r="D86" s="58"/>
      <c r="E86" s="58"/>
      <c r="F86" s="58"/>
      <c r="G86" s="58"/>
      <c r="H86" s="58"/>
      <c r="I86" s="161"/>
      <c r="J86" s="161"/>
      <c r="K86" s="174">
        <f>BK86</f>
        <v>0</v>
      </c>
      <c r="L86" s="58"/>
      <c r="M86" s="56"/>
      <c r="N86" s="77"/>
      <c r="O86" s="78"/>
      <c r="P86" s="78"/>
      <c r="Q86" s="175">
        <f>Q87</f>
        <v>0</v>
      </c>
      <c r="R86" s="175">
        <f>R87</f>
        <v>0</v>
      </c>
      <c r="S86" s="78"/>
      <c r="T86" s="176">
        <f>T87</f>
        <v>0</v>
      </c>
      <c r="U86" s="78"/>
      <c r="V86" s="176">
        <f>V87</f>
        <v>0</v>
      </c>
      <c r="W86" s="78"/>
      <c r="X86" s="177">
        <f>X87</f>
        <v>0</v>
      </c>
      <c r="AT86" s="19" t="s">
        <v>1472</v>
      </c>
      <c r="AU86" s="19" t="s">
        <v>1541</v>
      </c>
      <c r="BK86" s="178">
        <f>BK87</f>
        <v>0</v>
      </c>
    </row>
    <row r="87" spans="2:65" s="11" customFormat="1" ht="37.35" customHeight="1" x14ac:dyDescent="0.35">
      <c r="B87" s="179"/>
      <c r="C87" s="180"/>
      <c r="D87" s="181" t="s">
        <v>1472</v>
      </c>
      <c r="E87" s="182" t="s">
        <v>176</v>
      </c>
      <c r="F87" s="182" t="s">
        <v>1525</v>
      </c>
      <c r="G87" s="180"/>
      <c r="H87" s="180"/>
      <c r="I87" s="183"/>
      <c r="J87" s="183"/>
      <c r="K87" s="184">
        <f>BK87</f>
        <v>0</v>
      </c>
      <c r="L87" s="180"/>
      <c r="M87" s="185"/>
      <c r="N87" s="186"/>
      <c r="O87" s="187"/>
      <c r="P87" s="187"/>
      <c r="Q87" s="188">
        <f>Q88</f>
        <v>0</v>
      </c>
      <c r="R87" s="188">
        <f>R88</f>
        <v>0</v>
      </c>
      <c r="S87" s="187"/>
      <c r="T87" s="189">
        <f>T88</f>
        <v>0</v>
      </c>
      <c r="U87" s="187"/>
      <c r="V87" s="189">
        <f>V88</f>
        <v>0</v>
      </c>
      <c r="W87" s="187"/>
      <c r="X87" s="190">
        <f>X88</f>
        <v>0</v>
      </c>
      <c r="AR87" s="191" t="s">
        <v>1601</v>
      </c>
      <c r="AT87" s="192" t="s">
        <v>1472</v>
      </c>
      <c r="AU87" s="192" t="s">
        <v>1473</v>
      </c>
      <c r="AY87" s="191" t="s">
        <v>1594</v>
      </c>
      <c r="BK87" s="193">
        <f>BK88</f>
        <v>0</v>
      </c>
    </row>
    <row r="88" spans="2:65" s="11" customFormat="1" ht="19.899999999999999" customHeight="1" x14ac:dyDescent="0.3">
      <c r="B88" s="179"/>
      <c r="C88" s="180"/>
      <c r="D88" s="194" t="s">
        <v>1472</v>
      </c>
      <c r="E88" s="195" t="s">
        <v>177</v>
      </c>
      <c r="F88" s="195" t="s">
        <v>178</v>
      </c>
      <c r="G88" s="180"/>
      <c r="H88" s="180"/>
      <c r="I88" s="183"/>
      <c r="J88" s="183"/>
      <c r="K88" s="196">
        <f>BK88</f>
        <v>0</v>
      </c>
      <c r="L88" s="180"/>
      <c r="M88" s="185"/>
      <c r="N88" s="186"/>
      <c r="O88" s="187"/>
      <c r="P88" s="187"/>
      <c r="Q88" s="188">
        <f>SUM(Q89:Q111)</f>
        <v>0</v>
      </c>
      <c r="R88" s="188">
        <f>SUM(R89:R111)</f>
        <v>0</v>
      </c>
      <c r="S88" s="187"/>
      <c r="T88" s="189">
        <f>SUM(T89:T111)</f>
        <v>0</v>
      </c>
      <c r="U88" s="187"/>
      <c r="V88" s="189">
        <f>SUM(V89:V111)</f>
        <v>0</v>
      </c>
      <c r="W88" s="187"/>
      <c r="X88" s="190">
        <f>SUM(X89:X111)</f>
        <v>0</v>
      </c>
      <c r="AR88" s="191" t="s">
        <v>1601</v>
      </c>
      <c r="AT88" s="192" t="s">
        <v>1472</v>
      </c>
      <c r="AU88" s="192" t="s">
        <v>1420</v>
      </c>
      <c r="AY88" s="191" t="s">
        <v>1594</v>
      </c>
      <c r="BK88" s="193">
        <f>SUM(BK89:BK111)</f>
        <v>0</v>
      </c>
    </row>
    <row r="89" spans="2:65" s="1" customFormat="1" ht="22.5" customHeight="1" x14ac:dyDescent="0.3">
      <c r="B89" s="36"/>
      <c r="C89" s="197" t="s">
        <v>1420</v>
      </c>
      <c r="D89" s="197" t="s">
        <v>1596</v>
      </c>
      <c r="E89" s="198" t="s">
        <v>179</v>
      </c>
      <c r="F89" s="199" t="s">
        <v>180</v>
      </c>
      <c r="G89" s="200" t="s">
        <v>149</v>
      </c>
      <c r="H89" s="201">
        <v>1</v>
      </c>
      <c r="I89" s="202"/>
      <c r="J89" s="202"/>
      <c r="K89" s="203">
        <f t="shared" ref="K89:K111" si="1">ROUND(P89*H89,2)</f>
        <v>0</v>
      </c>
      <c r="L89" s="199" t="s">
        <v>1418</v>
      </c>
      <c r="M89" s="56"/>
      <c r="N89" s="204" t="s">
        <v>1418</v>
      </c>
      <c r="O89" s="205" t="s">
        <v>1442</v>
      </c>
      <c r="P89" s="131">
        <f t="shared" ref="P89:P111" si="2">I89+J89</f>
        <v>0</v>
      </c>
      <c r="Q89" s="131">
        <f t="shared" ref="Q89:Q111" si="3">ROUND(I89*H89,2)</f>
        <v>0</v>
      </c>
      <c r="R89" s="131">
        <f t="shared" ref="R89:R111" si="4">ROUND(J89*H89,2)</f>
        <v>0</v>
      </c>
      <c r="S89" s="37"/>
      <c r="T89" s="206">
        <f t="shared" ref="T89:T111" si="5">S89*H89</f>
        <v>0</v>
      </c>
      <c r="U89" s="206">
        <v>0</v>
      </c>
      <c r="V89" s="206">
        <f t="shared" ref="V89:V111" si="6">U89*H89</f>
        <v>0</v>
      </c>
      <c r="W89" s="206">
        <v>0</v>
      </c>
      <c r="X89" s="207">
        <f t="shared" ref="X89:X111" si="7">W89*H89</f>
        <v>0</v>
      </c>
      <c r="AR89" s="19" t="s">
        <v>150</v>
      </c>
      <c r="AT89" s="19" t="s">
        <v>1596</v>
      </c>
      <c r="AU89" s="19" t="s">
        <v>1481</v>
      </c>
      <c r="AY89" s="19" t="s">
        <v>1594</v>
      </c>
      <c r="BE89" s="208">
        <f t="shared" ref="BE89:BE111" si="8">IF(O89="základní",K89,0)</f>
        <v>0</v>
      </c>
      <c r="BF89" s="208">
        <f t="shared" ref="BF89:BF111" si="9">IF(O89="snížená",K89,0)</f>
        <v>0</v>
      </c>
      <c r="BG89" s="208">
        <f t="shared" ref="BG89:BG111" si="10">IF(O89="zákl. přenesená",K89,0)</f>
        <v>0</v>
      </c>
      <c r="BH89" s="208">
        <f t="shared" ref="BH89:BH111" si="11">IF(O89="sníž. přenesená",K89,0)</f>
        <v>0</v>
      </c>
      <c r="BI89" s="208">
        <f t="shared" ref="BI89:BI111" si="12">IF(O89="nulová",K89,0)</f>
        <v>0</v>
      </c>
      <c r="BJ89" s="19" t="s">
        <v>1420</v>
      </c>
      <c r="BK89" s="208">
        <f t="shared" ref="BK89:BK111" si="13">ROUND(P89*H89,2)</f>
        <v>0</v>
      </c>
      <c r="BL89" s="19" t="s">
        <v>150</v>
      </c>
      <c r="BM89" s="19" t="s">
        <v>181</v>
      </c>
    </row>
    <row r="90" spans="2:65" s="1" customFormat="1" ht="31.5" customHeight="1" x14ac:dyDescent="0.3">
      <c r="B90" s="36"/>
      <c r="C90" s="197" t="s">
        <v>1481</v>
      </c>
      <c r="D90" s="197" t="s">
        <v>1596</v>
      </c>
      <c r="E90" s="198" t="s">
        <v>182</v>
      </c>
      <c r="F90" s="199" t="s">
        <v>183</v>
      </c>
      <c r="G90" s="200" t="s">
        <v>149</v>
      </c>
      <c r="H90" s="201">
        <v>1</v>
      </c>
      <c r="I90" s="202"/>
      <c r="J90" s="202"/>
      <c r="K90" s="203">
        <f t="shared" si="1"/>
        <v>0</v>
      </c>
      <c r="L90" s="199" t="s">
        <v>1418</v>
      </c>
      <c r="M90" s="56"/>
      <c r="N90" s="204" t="s">
        <v>1418</v>
      </c>
      <c r="O90" s="205" t="s">
        <v>1442</v>
      </c>
      <c r="P90" s="131">
        <f t="shared" si="2"/>
        <v>0</v>
      </c>
      <c r="Q90" s="131">
        <f t="shared" si="3"/>
        <v>0</v>
      </c>
      <c r="R90" s="131">
        <f t="shared" si="4"/>
        <v>0</v>
      </c>
      <c r="S90" s="37"/>
      <c r="T90" s="206">
        <f t="shared" si="5"/>
        <v>0</v>
      </c>
      <c r="U90" s="206">
        <v>0</v>
      </c>
      <c r="V90" s="206">
        <f t="shared" si="6"/>
        <v>0</v>
      </c>
      <c r="W90" s="206">
        <v>0</v>
      </c>
      <c r="X90" s="207">
        <f t="shared" si="7"/>
        <v>0</v>
      </c>
      <c r="AR90" s="19" t="s">
        <v>150</v>
      </c>
      <c r="AT90" s="19" t="s">
        <v>1596</v>
      </c>
      <c r="AU90" s="19" t="s">
        <v>1481</v>
      </c>
      <c r="AY90" s="19" t="s">
        <v>1594</v>
      </c>
      <c r="BE90" s="208">
        <f t="shared" si="8"/>
        <v>0</v>
      </c>
      <c r="BF90" s="208">
        <f t="shared" si="9"/>
        <v>0</v>
      </c>
      <c r="BG90" s="208">
        <f t="shared" si="10"/>
        <v>0</v>
      </c>
      <c r="BH90" s="208">
        <f t="shared" si="11"/>
        <v>0</v>
      </c>
      <c r="BI90" s="208">
        <f t="shared" si="12"/>
        <v>0</v>
      </c>
      <c r="BJ90" s="19" t="s">
        <v>1420</v>
      </c>
      <c r="BK90" s="208">
        <f t="shared" si="13"/>
        <v>0</v>
      </c>
      <c r="BL90" s="19" t="s">
        <v>150</v>
      </c>
      <c r="BM90" s="19" t="s">
        <v>184</v>
      </c>
    </row>
    <row r="91" spans="2:65" s="1" customFormat="1" ht="44.25" customHeight="1" x14ac:dyDescent="0.3">
      <c r="B91" s="36"/>
      <c r="C91" s="197" t="s">
        <v>1610</v>
      </c>
      <c r="D91" s="197" t="s">
        <v>1596</v>
      </c>
      <c r="E91" s="198" t="s">
        <v>185</v>
      </c>
      <c r="F91" s="199" t="s">
        <v>186</v>
      </c>
      <c r="G91" s="200" t="s">
        <v>149</v>
      </c>
      <c r="H91" s="201">
        <v>1</v>
      </c>
      <c r="I91" s="202"/>
      <c r="J91" s="202"/>
      <c r="K91" s="203">
        <f t="shared" si="1"/>
        <v>0</v>
      </c>
      <c r="L91" s="199" t="s">
        <v>1418</v>
      </c>
      <c r="M91" s="56"/>
      <c r="N91" s="204" t="s">
        <v>1418</v>
      </c>
      <c r="O91" s="205" t="s">
        <v>1442</v>
      </c>
      <c r="P91" s="131">
        <f t="shared" si="2"/>
        <v>0</v>
      </c>
      <c r="Q91" s="131">
        <f t="shared" si="3"/>
        <v>0</v>
      </c>
      <c r="R91" s="131">
        <f t="shared" si="4"/>
        <v>0</v>
      </c>
      <c r="S91" s="37"/>
      <c r="T91" s="206">
        <f t="shared" si="5"/>
        <v>0</v>
      </c>
      <c r="U91" s="206">
        <v>0</v>
      </c>
      <c r="V91" s="206">
        <f t="shared" si="6"/>
        <v>0</v>
      </c>
      <c r="W91" s="206">
        <v>0</v>
      </c>
      <c r="X91" s="207">
        <f t="shared" si="7"/>
        <v>0</v>
      </c>
      <c r="AR91" s="19" t="s">
        <v>150</v>
      </c>
      <c r="AT91" s="19" t="s">
        <v>1596</v>
      </c>
      <c r="AU91" s="19" t="s">
        <v>1481</v>
      </c>
      <c r="AY91" s="19" t="s">
        <v>1594</v>
      </c>
      <c r="BE91" s="208">
        <f t="shared" si="8"/>
        <v>0</v>
      </c>
      <c r="BF91" s="208">
        <f t="shared" si="9"/>
        <v>0</v>
      </c>
      <c r="BG91" s="208">
        <f t="shared" si="10"/>
        <v>0</v>
      </c>
      <c r="BH91" s="208">
        <f t="shared" si="11"/>
        <v>0</v>
      </c>
      <c r="BI91" s="208">
        <f t="shared" si="12"/>
        <v>0</v>
      </c>
      <c r="BJ91" s="19" t="s">
        <v>1420</v>
      </c>
      <c r="BK91" s="208">
        <f t="shared" si="13"/>
        <v>0</v>
      </c>
      <c r="BL91" s="19" t="s">
        <v>150</v>
      </c>
      <c r="BM91" s="19" t="s">
        <v>187</v>
      </c>
    </row>
    <row r="92" spans="2:65" s="1" customFormat="1" ht="22.5" customHeight="1" x14ac:dyDescent="0.3">
      <c r="B92" s="36"/>
      <c r="C92" s="197" t="s">
        <v>1601</v>
      </c>
      <c r="D92" s="197" t="s">
        <v>1596</v>
      </c>
      <c r="E92" s="198" t="s">
        <v>188</v>
      </c>
      <c r="F92" s="199" t="s">
        <v>189</v>
      </c>
      <c r="G92" s="200" t="s">
        <v>149</v>
      </c>
      <c r="H92" s="201">
        <v>1</v>
      </c>
      <c r="I92" s="202"/>
      <c r="J92" s="202"/>
      <c r="K92" s="203">
        <f t="shared" si="1"/>
        <v>0</v>
      </c>
      <c r="L92" s="199" t="s">
        <v>1418</v>
      </c>
      <c r="M92" s="56"/>
      <c r="N92" s="204" t="s">
        <v>1418</v>
      </c>
      <c r="O92" s="205" t="s">
        <v>1442</v>
      </c>
      <c r="P92" s="131">
        <f t="shared" si="2"/>
        <v>0</v>
      </c>
      <c r="Q92" s="131">
        <f t="shared" si="3"/>
        <v>0</v>
      </c>
      <c r="R92" s="131">
        <f t="shared" si="4"/>
        <v>0</v>
      </c>
      <c r="S92" s="37"/>
      <c r="T92" s="206">
        <f t="shared" si="5"/>
        <v>0</v>
      </c>
      <c r="U92" s="206">
        <v>0</v>
      </c>
      <c r="V92" s="206">
        <f t="shared" si="6"/>
        <v>0</v>
      </c>
      <c r="W92" s="206">
        <v>0</v>
      </c>
      <c r="X92" s="207">
        <f t="shared" si="7"/>
        <v>0</v>
      </c>
      <c r="AR92" s="19" t="s">
        <v>150</v>
      </c>
      <c r="AT92" s="19" t="s">
        <v>1596</v>
      </c>
      <c r="AU92" s="19" t="s">
        <v>1481</v>
      </c>
      <c r="AY92" s="19" t="s">
        <v>1594</v>
      </c>
      <c r="BE92" s="208">
        <f t="shared" si="8"/>
        <v>0</v>
      </c>
      <c r="BF92" s="208">
        <f t="shared" si="9"/>
        <v>0</v>
      </c>
      <c r="BG92" s="208">
        <f t="shared" si="10"/>
        <v>0</v>
      </c>
      <c r="BH92" s="208">
        <f t="shared" si="11"/>
        <v>0</v>
      </c>
      <c r="BI92" s="208">
        <f t="shared" si="12"/>
        <v>0</v>
      </c>
      <c r="BJ92" s="19" t="s">
        <v>1420</v>
      </c>
      <c r="BK92" s="208">
        <f t="shared" si="13"/>
        <v>0</v>
      </c>
      <c r="BL92" s="19" t="s">
        <v>150</v>
      </c>
      <c r="BM92" s="19" t="s">
        <v>190</v>
      </c>
    </row>
    <row r="93" spans="2:65" s="1" customFormat="1" ht="22.5" customHeight="1" x14ac:dyDescent="0.3">
      <c r="B93" s="36"/>
      <c r="C93" s="197" t="s">
        <v>1629</v>
      </c>
      <c r="D93" s="197" t="s">
        <v>1596</v>
      </c>
      <c r="E93" s="198" t="s">
        <v>191</v>
      </c>
      <c r="F93" s="199" t="s">
        <v>192</v>
      </c>
      <c r="G93" s="200" t="s">
        <v>149</v>
      </c>
      <c r="H93" s="201">
        <v>1</v>
      </c>
      <c r="I93" s="202"/>
      <c r="J93" s="202"/>
      <c r="K93" s="203">
        <f t="shared" si="1"/>
        <v>0</v>
      </c>
      <c r="L93" s="199" t="s">
        <v>1418</v>
      </c>
      <c r="M93" s="56"/>
      <c r="N93" s="204" t="s">
        <v>1418</v>
      </c>
      <c r="O93" s="205" t="s">
        <v>1442</v>
      </c>
      <c r="P93" s="131">
        <f t="shared" si="2"/>
        <v>0</v>
      </c>
      <c r="Q93" s="131">
        <f t="shared" si="3"/>
        <v>0</v>
      </c>
      <c r="R93" s="131">
        <f t="shared" si="4"/>
        <v>0</v>
      </c>
      <c r="S93" s="37"/>
      <c r="T93" s="206">
        <f t="shared" si="5"/>
        <v>0</v>
      </c>
      <c r="U93" s="206">
        <v>0</v>
      </c>
      <c r="V93" s="206">
        <f t="shared" si="6"/>
        <v>0</v>
      </c>
      <c r="W93" s="206">
        <v>0</v>
      </c>
      <c r="X93" s="207">
        <f t="shared" si="7"/>
        <v>0</v>
      </c>
      <c r="AR93" s="19" t="s">
        <v>150</v>
      </c>
      <c r="AT93" s="19" t="s">
        <v>1596</v>
      </c>
      <c r="AU93" s="19" t="s">
        <v>1481</v>
      </c>
      <c r="AY93" s="19" t="s">
        <v>1594</v>
      </c>
      <c r="BE93" s="208">
        <f t="shared" si="8"/>
        <v>0</v>
      </c>
      <c r="BF93" s="208">
        <f t="shared" si="9"/>
        <v>0</v>
      </c>
      <c r="BG93" s="208">
        <f t="shared" si="10"/>
        <v>0</v>
      </c>
      <c r="BH93" s="208">
        <f t="shared" si="11"/>
        <v>0</v>
      </c>
      <c r="BI93" s="208">
        <f t="shared" si="12"/>
        <v>0</v>
      </c>
      <c r="BJ93" s="19" t="s">
        <v>1420</v>
      </c>
      <c r="BK93" s="208">
        <f t="shared" si="13"/>
        <v>0</v>
      </c>
      <c r="BL93" s="19" t="s">
        <v>150</v>
      </c>
      <c r="BM93" s="19" t="s">
        <v>193</v>
      </c>
    </row>
    <row r="94" spans="2:65" s="1" customFormat="1" ht="22.5" customHeight="1" x14ac:dyDescent="0.3">
      <c r="B94" s="36"/>
      <c r="C94" s="197" t="s">
        <v>1635</v>
      </c>
      <c r="D94" s="197" t="s">
        <v>1596</v>
      </c>
      <c r="E94" s="198" t="s">
        <v>194</v>
      </c>
      <c r="F94" s="199" t="s">
        <v>195</v>
      </c>
      <c r="G94" s="200" t="s">
        <v>149</v>
      </c>
      <c r="H94" s="201">
        <v>1</v>
      </c>
      <c r="I94" s="202"/>
      <c r="J94" s="202"/>
      <c r="K94" s="203">
        <f t="shared" si="1"/>
        <v>0</v>
      </c>
      <c r="L94" s="199" t="s">
        <v>1418</v>
      </c>
      <c r="M94" s="56"/>
      <c r="N94" s="204" t="s">
        <v>1418</v>
      </c>
      <c r="O94" s="205" t="s">
        <v>1442</v>
      </c>
      <c r="P94" s="131">
        <f t="shared" si="2"/>
        <v>0</v>
      </c>
      <c r="Q94" s="131">
        <f t="shared" si="3"/>
        <v>0</v>
      </c>
      <c r="R94" s="131">
        <f t="shared" si="4"/>
        <v>0</v>
      </c>
      <c r="S94" s="37"/>
      <c r="T94" s="206">
        <f t="shared" si="5"/>
        <v>0</v>
      </c>
      <c r="U94" s="206">
        <v>0</v>
      </c>
      <c r="V94" s="206">
        <f t="shared" si="6"/>
        <v>0</v>
      </c>
      <c r="W94" s="206">
        <v>0</v>
      </c>
      <c r="X94" s="207">
        <f t="shared" si="7"/>
        <v>0</v>
      </c>
      <c r="AR94" s="19" t="s">
        <v>150</v>
      </c>
      <c r="AT94" s="19" t="s">
        <v>1596</v>
      </c>
      <c r="AU94" s="19" t="s">
        <v>1481</v>
      </c>
      <c r="AY94" s="19" t="s">
        <v>1594</v>
      </c>
      <c r="BE94" s="208">
        <f t="shared" si="8"/>
        <v>0</v>
      </c>
      <c r="BF94" s="208">
        <f t="shared" si="9"/>
        <v>0</v>
      </c>
      <c r="BG94" s="208">
        <f t="shared" si="10"/>
        <v>0</v>
      </c>
      <c r="BH94" s="208">
        <f t="shared" si="11"/>
        <v>0</v>
      </c>
      <c r="BI94" s="208">
        <f t="shared" si="12"/>
        <v>0</v>
      </c>
      <c r="BJ94" s="19" t="s">
        <v>1420</v>
      </c>
      <c r="BK94" s="208">
        <f t="shared" si="13"/>
        <v>0</v>
      </c>
      <c r="BL94" s="19" t="s">
        <v>150</v>
      </c>
      <c r="BM94" s="19" t="s">
        <v>196</v>
      </c>
    </row>
    <row r="95" spans="2:65" s="1" customFormat="1" ht="22.5" customHeight="1" x14ac:dyDescent="0.3">
      <c r="B95" s="36"/>
      <c r="C95" s="197" t="s">
        <v>1646</v>
      </c>
      <c r="D95" s="197" t="s">
        <v>1596</v>
      </c>
      <c r="E95" s="198" t="s">
        <v>197</v>
      </c>
      <c r="F95" s="199" t="s">
        <v>198</v>
      </c>
      <c r="G95" s="200" t="s">
        <v>149</v>
      </c>
      <c r="H95" s="201">
        <v>1</v>
      </c>
      <c r="I95" s="202"/>
      <c r="J95" s="202"/>
      <c r="K95" s="203">
        <f t="shared" si="1"/>
        <v>0</v>
      </c>
      <c r="L95" s="199" t="s">
        <v>1418</v>
      </c>
      <c r="M95" s="56"/>
      <c r="N95" s="204" t="s">
        <v>1418</v>
      </c>
      <c r="O95" s="205" t="s">
        <v>1442</v>
      </c>
      <c r="P95" s="131">
        <f t="shared" si="2"/>
        <v>0</v>
      </c>
      <c r="Q95" s="131">
        <f t="shared" si="3"/>
        <v>0</v>
      </c>
      <c r="R95" s="131">
        <f t="shared" si="4"/>
        <v>0</v>
      </c>
      <c r="S95" s="37"/>
      <c r="T95" s="206">
        <f t="shared" si="5"/>
        <v>0</v>
      </c>
      <c r="U95" s="206">
        <v>0</v>
      </c>
      <c r="V95" s="206">
        <f t="shared" si="6"/>
        <v>0</v>
      </c>
      <c r="W95" s="206">
        <v>0</v>
      </c>
      <c r="X95" s="207">
        <f t="shared" si="7"/>
        <v>0</v>
      </c>
      <c r="AR95" s="19" t="s">
        <v>150</v>
      </c>
      <c r="AT95" s="19" t="s">
        <v>1596</v>
      </c>
      <c r="AU95" s="19" t="s">
        <v>1481</v>
      </c>
      <c r="AY95" s="19" t="s">
        <v>1594</v>
      </c>
      <c r="BE95" s="208">
        <f t="shared" si="8"/>
        <v>0</v>
      </c>
      <c r="BF95" s="208">
        <f t="shared" si="9"/>
        <v>0</v>
      </c>
      <c r="BG95" s="208">
        <f t="shared" si="10"/>
        <v>0</v>
      </c>
      <c r="BH95" s="208">
        <f t="shared" si="11"/>
        <v>0</v>
      </c>
      <c r="BI95" s="208">
        <f t="shared" si="12"/>
        <v>0</v>
      </c>
      <c r="BJ95" s="19" t="s">
        <v>1420</v>
      </c>
      <c r="BK95" s="208">
        <f t="shared" si="13"/>
        <v>0</v>
      </c>
      <c r="BL95" s="19" t="s">
        <v>150</v>
      </c>
      <c r="BM95" s="19" t="s">
        <v>199</v>
      </c>
    </row>
    <row r="96" spans="2:65" s="1" customFormat="1" ht="31.5" customHeight="1" x14ac:dyDescent="0.3">
      <c r="B96" s="36"/>
      <c r="C96" s="197" t="s">
        <v>1654</v>
      </c>
      <c r="D96" s="197" t="s">
        <v>1596</v>
      </c>
      <c r="E96" s="198" t="s">
        <v>200</v>
      </c>
      <c r="F96" s="199" t="s">
        <v>201</v>
      </c>
      <c r="G96" s="200" t="s">
        <v>149</v>
      </c>
      <c r="H96" s="201">
        <v>1</v>
      </c>
      <c r="I96" s="202"/>
      <c r="J96" s="202"/>
      <c r="K96" s="203">
        <f t="shared" si="1"/>
        <v>0</v>
      </c>
      <c r="L96" s="199" t="s">
        <v>1418</v>
      </c>
      <c r="M96" s="56"/>
      <c r="N96" s="204" t="s">
        <v>1418</v>
      </c>
      <c r="O96" s="205" t="s">
        <v>1442</v>
      </c>
      <c r="P96" s="131">
        <f t="shared" si="2"/>
        <v>0</v>
      </c>
      <c r="Q96" s="131">
        <f t="shared" si="3"/>
        <v>0</v>
      </c>
      <c r="R96" s="131">
        <f t="shared" si="4"/>
        <v>0</v>
      </c>
      <c r="S96" s="37"/>
      <c r="T96" s="206">
        <f t="shared" si="5"/>
        <v>0</v>
      </c>
      <c r="U96" s="206">
        <v>0</v>
      </c>
      <c r="V96" s="206">
        <f t="shared" si="6"/>
        <v>0</v>
      </c>
      <c r="W96" s="206">
        <v>0</v>
      </c>
      <c r="X96" s="207">
        <f t="shared" si="7"/>
        <v>0</v>
      </c>
      <c r="AR96" s="19" t="s">
        <v>150</v>
      </c>
      <c r="AT96" s="19" t="s">
        <v>1596</v>
      </c>
      <c r="AU96" s="19" t="s">
        <v>1481</v>
      </c>
      <c r="AY96" s="19" t="s">
        <v>1594</v>
      </c>
      <c r="BE96" s="208">
        <f t="shared" si="8"/>
        <v>0</v>
      </c>
      <c r="BF96" s="208">
        <f t="shared" si="9"/>
        <v>0</v>
      </c>
      <c r="BG96" s="208">
        <f t="shared" si="10"/>
        <v>0</v>
      </c>
      <c r="BH96" s="208">
        <f t="shared" si="11"/>
        <v>0</v>
      </c>
      <c r="BI96" s="208">
        <f t="shared" si="12"/>
        <v>0</v>
      </c>
      <c r="BJ96" s="19" t="s">
        <v>1420</v>
      </c>
      <c r="BK96" s="208">
        <f t="shared" si="13"/>
        <v>0</v>
      </c>
      <c r="BL96" s="19" t="s">
        <v>150</v>
      </c>
      <c r="BM96" s="19" t="s">
        <v>202</v>
      </c>
    </row>
    <row r="97" spans="2:65" s="1" customFormat="1" ht="22.5" customHeight="1" x14ac:dyDescent="0.3">
      <c r="B97" s="36"/>
      <c r="C97" s="197" t="s">
        <v>1660</v>
      </c>
      <c r="D97" s="197" t="s">
        <v>1596</v>
      </c>
      <c r="E97" s="198" t="s">
        <v>203</v>
      </c>
      <c r="F97" s="199" t="s">
        <v>204</v>
      </c>
      <c r="G97" s="200" t="s">
        <v>149</v>
      </c>
      <c r="H97" s="201">
        <v>1</v>
      </c>
      <c r="I97" s="202"/>
      <c r="J97" s="202"/>
      <c r="K97" s="203">
        <f t="shared" si="1"/>
        <v>0</v>
      </c>
      <c r="L97" s="199" t="s">
        <v>1418</v>
      </c>
      <c r="M97" s="56"/>
      <c r="N97" s="204" t="s">
        <v>1418</v>
      </c>
      <c r="O97" s="205" t="s">
        <v>1442</v>
      </c>
      <c r="P97" s="131">
        <f t="shared" si="2"/>
        <v>0</v>
      </c>
      <c r="Q97" s="131">
        <f t="shared" si="3"/>
        <v>0</v>
      </c>
      <c r="R97" s="131">
        <f t="shared" si="4"/>
        <v>0</v>
      </c>
      <c r="S97" s="37"/>
      <c r="T97" s="206">
        <f t="shared" si="5"/>
        <v>0</v>
      </c>
      <c r="U97" s="206">
        <v>0</v>
      </c>
      <c r="V97" s="206">
        <f t="shared" si="6"/>
        <v>0</v>
      </c>
      <c r="W97" s="206">
        <v>0</v>
      </c>
      <c r="X97" s="207">
        <f t="shared" si="7"/>
        <v>0</v>
      </c>
      <c r="AR97" s="19" t="s">
        <v>150</v>
      </c>
      <c r="AT97" s="19" t="s">
        <v>1596</v>
      </c>
      <c r="AU97" s="19" t="s">
        <v>1481</v>
      </c>
      <c r="AY97" s="19" t="s">
        <v>1594</v>
      </c>
      <c r="BE97" s="208">
        <f t="shared" si="8"/>
        <v>0</v>
      </c>
      <c r="BF97" s="208">
        <f t="shared" si="9"/>
        <v>0</v>
      </c>
      <c r="BG97" s="208">
        <f t="shared" si="10"/>
        <v>0</v>
      </c>
      <c r="BH97" s="208">
        <f t="shared" si="11"/>
        <v>0</v>
      </c>
      <c r="BI97" s="208">
        <f t="shared" si="12"/>
        <v>0</v>
      </c>
      <c r="BJ97" s="19" t="s">
        <v>1420</v>
      </c>
      <c r="BK97" s="208">
        <f t="shared" si="13"/>
        <v>0</v>
      </c>
      <c r="BL97" s="19" t="s">
        <v>150</v>
      </c>
      <c r="BM97" s="19" t="s">
        <v>205</v>
      </c>
    </row>
    <row r="98" spans="2:65" s="1" customFormat="1" ht="22.5" customHeight="1" x14ac:dyDescent="0.3">
      <c r="B98" s="36"/>
      <c r="C98" s="197" t="s">
        <v>1425</v>
      </c>
      <c r="D98" s="197" t="s">
        <v>1596</v>
      </c>
      <c r="E98" s="198" t="s">
        <v>206</v>
      </c>
      <c r="F98" s="199" t="s">
        <v>207</v>
      </c>
      <c r="G98" s="200" t="s">
        <v>149</v>
      </c>
      <c r="H98" s="201">
        <v>1</v>
      </c>
      <c r="I98" s="202"/>
      <c r="J98" s="202"/>
      <c r="K98" s="203">
        <f t="shared" si="1"/>
        <v>0</v>
      </c>
      <c r="L98" s="199" t="s">
        <v>1418</v>
      </c>
      <c r="M98" s="56"/>
      <c r="N98" s="204" t="s">
        <v>1418</v>
      </c>
      <c r="O98" s="205" t="s">
        <v>1442</v>
      </c>
      <c r="P98" s="131">
        <f t="shared" si="2"/>
        <v>0</v>
      </c>
      <c r="Q98" s="131">
        <f t="shared" si="3"/>
        <v>0</v>
      </c>
      <c r="R98" s="131">
        <f t="shared" si="4"/>
        <v>0</v>
      </c>
      <c r="S98" s="37"/>
      <c r="T98" s="206">
        <f t="shared" si="5"/>
        <v>0</v>
      </c>
      <c r="U98" s="206">
        <v>0</v>
      </c>
      <c r="V98" s="206">
        <f t="shared" si="6"/>
        <v>0</v>
      </c>
      <c r="W98" s="206">
        <v>0</v>
      </c>
      <c r="X98" s="207">
        <f t="shared" si="7"/>
        <v>0</v>
      </c>
      <c r="AR98" s="19" t="s">
        <v>150</v>
      </c>
      <c r="AT98" s="19" t="s">
        <v>1596</v>
      </c>
      <c r="AU98" s="19" t="s">
        <v>1481</v>
      </c>
      <c r="AY98" s="19" t="s">
        <v>1594</v>
      </c>
      <c r="BE98" s="208">
        <f t="shared" si="8"/>
        <v>0</v>
      </c>
      <c r="BF98" s="208">
        <f t="shared" si="9"/>
        <v>0</v>
      </c>
      <c r="BG98" s="208">
        <f t="shared" si="10"/>
        <v>0</v>
      </c>
      <c r="BH98" s="208">
        <f t="shared" si="11"/>
        <v>0</v>
      </c>
      <c r="BI98" s="208">
        <f t="shared" si="12"/>
        <v>0</v>
      </c>
      <c r="BJ98" s="19" t="s">
        <v>1420</v>
      </c>
      <c r="BK98" s="208">
        <f t="shared" si="13"/>
        <v>0</v>
      </c>
      <c r="BL98" s="19" t="s">
        <v>150</v>
      </c>
      <c r="BM98" s="19" t="s">
        <v>208</v>
      </c>
    </row>
    <row r="99" spans="2:65" s="1" customFormat="1" ht="22.5" customHeight="1" x14ac:dyDescent="0.3">
      <c r="B99" s="36"/>
      <c r="C99" s="197" t="s">
        <v>1670</v>
      </c>
      <c r="D99" s="197" t="s">
        <v>1596</v>
      </c>
      <c r="E99" s="198" t="s">
        <v>209</v>
      </c>
      <c r="F99" s="199" t="s">
        <v>210</v>
      </c>
      <c r="G99" s="200" t="s">
        <v>149</v>
      </c>
      <c r="H99" s="201">
        <v>1</v>
      </c>
      <c r="I99" s="202"/>
      <c r="J99" s="202"/>
      <c r="K99" s="203">
        <f t="shared" si="1"/>
        <v>0</v>
      </c>
      <c r="L99" s="199" t="s">
        <v>1418</v>
      </c>
      <c r="M99" s="56"/>
      <c r="N99" s="204" t="s">
        <v>1418</v>
      </c>
      <c r="O99" s="205" t="s">
        <v>1442</v>
      </c>
      <c r="P99" s="131">
        <f t="shared" si="2"/>
        <v>0</v>
      </c>
      <c r="Q99" s="131">
        <f t="shared" si="3"/>
        <v>0</v>
      </c>
      <c r="R99" s="131">
        <f t="shared" si="4"/>
        <v>0</v>
      </c>
      <c r="S99" s="37"/>
      <c r="T99" s="206">
        <f t="shared" si="5"/>
        <v>0</v>
      </c>
      <c r="U99" s="206">
        <v>0</v>
      </c>
      <c r="V99" s="206">
        <f t="shared" si="6"/>
        <v>0</v>
      </c>
      <c r="W99" s="206">
        <v>0</v>
      </c>
      <c r="X99" s="207">
        <f t="shared" si="7"/>
        <v>0</v>
      </c>
      <c r="AR99" s="19" t="s">
        <v>150</v>
      </c>
      <c r="AT99" s="19" t="s">
        <v>1596</v>
      </c>
      <c r="AU99" s="19" t="s">
        <v>1481</v>
      </c>
      <c r="AY99" s="19" t="s">
        <v>1594</v>
      </c>
      <c r="BE99" s="208">
        <f t="shared" si="8"/>
        <v>0</v>
      </c>
      <c r="BF99" s="208">
        <f t="shared" si="9"/>
        <v>0</v>
      </c>
      <c r="BG99" s="208">
        <f t="shared" si="10"/>
        <v>0</v>
      </c>
      <c r="BH99" s="208">
        <f t="shared" si="11"/>
        <v>0</v>
      </c>
      <c r="BI99" s="208">
        <f t="shared" si="12"/>
        <v>0</v>
      </c>
      <c r="BJ99" s="19" t="s">
        <v>1420</v>
      </c>
      <c r="BK99" s="208">
        <f t="shared" si="13"/>
        <v>0</v>
      </c>
      <c r="BL99" s="19" t="s">
        <v>150</v>
      </c>
      <c r="BM99" s="19" t="s">
        <v>211</v>
      </c>
    </row>
    <row r="100" spans="2:65" s="1" customFormat="1" ht="31.5" customHeight="1" x14ac:dyDescent="0.3">
      <c r="B100" s="36"/>
      <c r="C100" s="197" t="s">
        <v>1675</v>
      </c>
      <c r="D100" s="197" t="s">
        <v>1596</v>
      </c>
      <c r="E100" s="198" t="s">
        <v>212</v>
      </c>
      <c r="F100" s="199" t="s">
        <v>213</v>
      </c>
      <c r="G100" s="200" t="s">
        <v>149</v>
      </c>
      <c r="H100" s="201">
        <v>1</v>
      </c>
      <c r="I100" s="202"/>
      <c r="J100" s="202"/>
      <c r="K100" s="203">
        <f t="shared" si="1"/>
        <v>0</v>
      </c>
      <c r="L100" s="199" t="s">
        <v>1418</v>
      </c>
      <c r="M100" s="56"/>
      <c r="N100" s="204" t="s">
        <v>1418</v>
      </c>
      <c r="O100" s="205" t="s">
        <v>1442</v>
      </c>
      <c r="P100" s="131">
        <f t="shared" si="2"/>
        <v>0</v>
      </c>
      <c r="Q100" s="131">
        <f t="shared" si="3"/>
        <v>0</v>
      </c>
      <c r="R100" s="131">
        <f t="shared" si="4"/>
        <v>0</v>
      </c>
      <c r="S100" s="37"/>
      <c r="T100" s="206">
        <f t="shared" si="5"/>
        <v>0</v>
      </c>
      <c r="U100" s="206">
        <v>0</v>
      </c>
      <c r="V100" s="206">
        <f t="shared" si="6"/>
        <v>0</v>
      </c>
      <c r="W100" s="206">
        <v>0</v>
      </c>
      <c r="X100" s="207">
        <f t="shared" si="7"/>
        <v>0</v>
      </c>
      <c r="AR100" s="19" t="s">
        <v>150</v>
      </c>
      <c r="AT100" s="19" t="s">
        <v>1596</v>
      </c>
      <c r="AU100" s="19" t="s">
        <v>1481</v>
      </c>
      <c r="AY100" s="19" t="s">
        <v>1594</v>
      </c>
      <c r="BE100" s="208">
        <f t="shared" si="8"/>
        <v>0</v>
      </c>
      <c r="BF100" s="208">
        <f t="shared" si="9"/>
        <v>0</v>
      </c>
      <c r="BG100" s="208">
        <f t="shared" si="10"/>
        <v>0</v>
      </c>
      <c r="BH100" s="208">
        <f t="shared" si="11"/>
        <v>0</v>
      </c>
      <c r="BI100" s="208">
        <f t="shared" si="12"/>
        <v>0</v>
      </c>
      <c r="BJ100" s="19" t="s">
        <v>1420</v>
      </c>
      <c r="BK100" s="208">
        <f t="shared" si="13"/>
        <v>0</v>
      </c>
      <c r="BL100" s="19" t="s">
        <v>150</v>
      </c>
      <c r="BM100" s="19" t="s">
        <v>214</v>
      </c>
    </row>
    <row r="101" spans="2:65" s="1" customFormat="1" ht="22.5" customHeight="1" x14ac:dyDescent="0.3">
      <c r="B101" s="36"/>
      <c r="C101" s="197" t="s">
        <v>1681</v>
      </c>
      <c r="D101" s="197" t="s">
        <v>1596</v>
      </c>
      <c r="E101" s="198" t="s">
        <v>215</v>
      </c>
      <c r="F101" s="199" t="s">
        <v>216</v>
      </c>
      <c r="G101" s="200" t="s">
        <v>149</v>
      </c>
      <c r="H101" s="201">
        <v>1</v>
      </c>
      <c r="I101" s="202"/>
      <c r="J101" s="202"/>
      <c r="K101" s="203">
        <f t="shared" si="1"/>
        <v>0</v>
      </c>
      <c r="L101" s="199" t="s">
        <v>1418</v>
      </c>
      <c r="M101" s="56"/>
      <c r="N101" s="204" t="s">
        <v>1418</v>
      </c>
      <c r="O101" s="205" t="s">
        <v>1442</v>
      </c>
      <c r="P101" s="131">
        <f t="shared" si="2"/>
        <v>0</v>
      </c>
      <c r="Q101" s="131">
        <f t="shared" si="3"/>
        <v>0</v>
      </c>
      <c r="R101" s="131">
        <f t="shared" si="4"/>
        <v>0</v>
      </c>
      <c r="S101" s="37"/>
      <c r="T101" s="206">
        <f t="shared" si="5"/>
        <v>0</v>
      </c>
      <c r="U101" s="206">
        <v>0</v>
      </c>
      <c r="V101" s="206">
        <f t="shared" si="6"/>
        <v>0</v>
      </c>
      <c r="W101" s="206">
        <v>0</v>
      </c>
      <c r="X101" s="207">
        <f t="shared" si="7"/>
        <v>0</v>
      </c>
      <c r="AR101" s="19" t="s">
        <v>150</v>
      </c>
      <c r="AT101" s="19" t="s">
        <v>1596</v>
      </c>
      <c r="AU101" s="19" t="s">
        <v>1481</v>
      </c>
      <c r="AY101" s="19" t="s">
        <v>1594</v>
      </c>
      <c r="BE101" s="208">
        <f t="shared" si="8"/>
        <v>0</v>
      </c>
      <c r="BF101" s="208">
        <f t="shared" si="9"/>
        <v>0</v>
      </c>
      <c r="BG101" s="208">
        <f t="shared" si="10"/>
        <v>0</v>
      </c>
      <c r="BH101" s="208">
        <f t="shared" si="11"/>
        <v>0</v>
      </c>
      <c r="BI101" s="208">
        <f t="shared" si="12"/>
        <v>0</v>
      </c>
      <c r="BJ101" s="19" t="s">
        <v>1420</v>
      </c>
      <c r="BK101" s="208">
        <f t="shared" si="13"/>
        <v>0</v>
      </c>
      <c r="BL101" s="19" t="s">
        <v>150</v>
      </c>
      <c r="BM101" s="19" t="s">
        <v>217</v>
      </c>
    </row>
    <row r="102" spans="2:65" s="1" customFormat="1" ht="22.5" customHeight="1" x14ac:dyDescent="0.3">
      <c r="B102" s="36"/>
      <c r="C102" s="197" t="s">
        <v>1685</v>
      </c>
      <c r="D102" s="197" t="s">
        <v>1596</v>
      </c>
      <c r="E102" s="198" t="s">
        <v>218</v>
      </c>
      <c r="F102" s="199" t="s">
        <v>219</v>
      </c>
      <c r="G102" s="200" t="s">
        <v>149</v>
      </c>
      <c r="H102" s="201">
        <v>1</v>
      </c>
      <c r="I102" s="202"/>
      <c r="J102" s="202"/>
      <c r="K102" s="203">
        <f t="shared" si="1"/>
        <v>0</v>
      </c>
      <c r="L102" s="199" t="s">
        <v>1418</v>
      </c>
      <c r="M102" s="56"/>
      <c r="N102" s="204" t="s">
        <v>1418</v>
      </c>
      <c r="O102" s="205" t="s">
        <v>1442</v>
      </c>
      <c r="P102" s="131">
        <f t="shared" si="2"/>
        <v>0</v>
      </c>
      <c r="Q102" s="131">
        <f t="shared" si="3"/>
        <v>0</v>
      </c>
      <c r="R102" s="131">
        <f t="shared" si="4"/>
        <v>0</v>
      </c>
      <c r="S102" s="37"/>
      <c r="T102" s="206">
        <f t="shared" si="5"/>
        <v>0</v>
      </c>
      <c r="U102" s="206">
        <v>0</v>
      </c>
      <c r="V102" s="206">
        <f t="shared" si="6"/>
        <v>0</v>
      </c>
      <c r="W102" s="206">
        <v>0</v>
      </c>
      <c r="X102" s="207">
        <f t="shared" si="7"/>
        <v>0</v>
      </c>
      <c r="AR102" s="19" t="s">
        <v>150</v>
      </c>
      <c r="AT102" s="19" t="s">
        <v>1596</v>
      </c>
      <c r="AU102" s="19" t="s">
        <v>1481</v>
      </c>
      <c r="AY102" s="19" t="s">
        <v>1594</v>
      </c>
      <c r="BE102" s="208">
        <f t="shared" si="8"/>
        <v>0</v>
      </c>
      <c r="BF102" s="208">
        <f t="shared" si="9"/>
        <v>0</v>
      </c>
      <c r="BG102" s="208">
        <f t="shared" si="10"/>
        <v>0</v>
      </c>
      <c r="BH102" s="208">
        <f t="shared" si="11"/>
        <v>0</v>
      </c>
      <c r="BI102" s="208">
        <f t="shared" si="12"/>
        <v>0</v>
      </c>
      <c r="BJ102" s="19" t="s">
        <v>1420</v>
      </c>
      <c r="BK102" s="208">
        <f t="shared" si="13"/>
        <v>0</v>
      </c>
      <c r="BL102" s="19" t="s">
        <v>150</v>
      </c>
      <c r="BM102" s="19" t="s">
        <v>220</v>
      </c>
    </row>
    <row r="103" spans="2:65" s="1" customFormat="1" ht="22.5" customHeight="1" x14ac:dyDescent="0.3">
      <c r="B103" s="36"/>
      <c r="C103" s="197" t="s">
        <v>1406</v>
      </c>
      <c r="D103" s="197" t="s">
        <v>1596</v>
      </c>
      <c r="E103" s="198" t="s">
        <v>221</v>
      </c>
      <c r="F103" s="199" t="s">
        <v>222</v>
      </c>
      <c r="G103" s="200" t="s">
        <v>149</v>
      </c>
      <c r="H103" s="201">
        <v>1</v>
      </c>
      <c r="I103" s="202"/>
      <c r="J103" s="202"/>
      <c r="K103" s="203">
        <f t="shared" si="1"/>
        <v>0</v>
      </c>
      <c r="L103" s="199" t="s">
        <v>1418</v>
      </c>
      <c r="M103" s="56"/>
      <c r="N103" s="204" t="s">
        <v>1418</v>
      </c>
      <c r="O103" s="205" t="s">
        <v>1442</v>
      </c>
      <c r="P103" s="131">
        <f t="shared" si="2"/>
        <v>0</v>
      </c>
      <c r="Q103" s="131">
        <f t="shared" si="3"/>
        <v>0</v>
      </c>
      <c r="R103" s="131">
        <f t="shared" si="4"/>
        <v>0</v>
      </c>
      <c r="S103" s="37"/>
      <c r="T103" s="206">
        <f t="shared" si="5"/>
        <v>0</v>
      </c>
      <c r="U103" s="206">
        <v>0</v>
      </c>
      <c r="V103" s="206">
        <f t="shared" si="6"/>
        <v>0</v>
      </c>
      <c r="W103" s="206">
        <v>0</v>
      </c>
      <c r="X103" s="207">
        <f t="shared" si="7"/>
        <v>0</v>
      </c>
      <c r="AR103" s="19" t="s">
        <v>150</v>
      </c>
      <c r="AT103" s="19" t="s">
        <v>1596</v>
      </c>
      <c r="AU103" s="19" t="s">
        <v>1481</v>
      </c>
      <c r="AY103" s="19" t="s">
        <v>1594</v>
      </c>
      <c r="BE103" s="208">
        <f t="shared" si="8"/>
        <v>0</v>
      </c>
      <c r="BF103" s="208">
        <f t="shared" si="9"/>
        <v>0</v>
      </c>
      <c r="BG103" s="208">
        <f t="shared" si="10"/>
        <v>0</v>
      </c>
      <c r="BH103" s="208">
        <f t="shared" si="11"/>
        <v>0</v>
      </c>
      <c r="BI103" s="208">
        <f t="shared" si="12"/>
        <v>0</v>
      </c>
      <c r="BJ103" s="19" t="s">
        <v>1420</v>
      </c>
      <c r="BK103" s="208">
        <f t="shared" si="13"/>
        <v>0</v>
      </c>
      <c r="BL103" s="19" t="s">
        <v>150</v>
      </c>
      <c r="BM103" s="19" t="s">
        <v>223</v>
      </c>
    </row>
    <row r="104" spans="2:65" s="1" customFormat="1" ht="22.5" customHeight="1" x14ac:dyDescent="0.3">
      <c r="B104" s="36"/>
      <c r="C104" s="197" t="s">
        <v>1695</v>
      </c>
      <c r="D104" s="197" t="s">
        <v>1596</v>
      </c>
      <c r="E104" s="198" t="s">
        <v>224</v>
      </c>
      <c r="F104" s="199" t="s">
        <v>225</v>
      </c>
      <c r="G104" s="200" t="s">
        <v>149</v>
      </c>
      <c r="H104" s="201">
        <v>1</v>
      </c>
      <c r="I104" s="202"/>
      <c r="J104" s="202"/>
      <c r="K104" s="203">
        <f t="shared" si="1"/>
        <v>0</v>
      </c>
      <c r="L104" s="199" t="s">
        <v>1418</v>
      </c>
      <c r="M104" s="56"/>
      <c r="N104" s="204" t="s">
        <v>1418</v>
      </c>
      <c r="O104" s="205" t="s">
        <v>1442</v>
      </c>
      <c r="P104" s="131">
        <f t="shared" si="2"/>
        <v>0</v>
      </c>
      <c r="Q104" s="131">
        <f t="shared" si="3"/>
        <v>0</v>
      </c>
      <c r="R104" s="131">
        <f t="shared" si="4"/>
        <v>0</v>
      </c>
      <c r="S104" s="37"/>
      <c r="T104" s="206">
        <f t="shared" si="5"/>
        <v>0</v>
      </c>
      <c r="U104" s="206">
        <v>0</v>
      </c>
      <c r="V104" s="206">
        <f t="shared" si="6"/>
        <v>0</v>
      </c>
      <c r="W104" s="206">
        <v>0</v>
      </c>
      <c r="X104" s="207">
        <f t="shared" si="7"/>
        <v>0</v>
      </c>
      <c r="AR104" s="19" t="s">
        <v>150</v>
      </c>
      <c r="AT104" s="19" t="s">
        <v>1596</v>
      </c>
      <c r="AU104" s="19" t="s">
        <v>1481</v>
      </c>
      <c r="AY104" s="19" t="s">
        <v>1594</v>
      </c>
      <c r="BE104" s="208">
        <f t="shared" si="8"/>
        <v>0</v>
      </c>
      <c r="BF104" s="208">
        <f t="shared" si="9"/>
        <v>0</v>
      </c>
      <c r="BG104" s="208">
        <f t="shared" si="10"/>
        <v>0</v>
      </c>
      <c r="BH104" s="208">
        <f t="shared" si="11"/>
        <v>0</v>
      </c>
      <c r="BI104" s="208">
        <f t="shared" si="12"/>
        <v>0</v>
      </c>
      <c r="BJ104" s="19" t="s">
        <v>1420</v>
      </c>
      <c r="BK104" s="208">
        <f t="shared" si="13"/>
        <v>0</v>
      </c>
      <c r="BL104" s="19" t="s">
        <v>150</v>
      </c>
      <c r="BM104" s="19" t="s">
        <v>226</v>
      </c>
    </row>
    <row r="105" spans="2:65" s="1" customFormat="1" ht="22.5" customHeight="1" x14ac:dyDescent="0.3">
      <c r="B105" s="36"/>
      <c r="C105" s="197" t="s">
        <v>1701</v>
      </c>
      <c r="D105" s="197" t="s">
        <v>1596</v>
      </c>
      <c r="E105" s="198" t="s">
        <v>227</v>
      </c>
      <c r="F105" s="199" t="s">
        <v>228</v>
      </c>
      <c r="G105" s="200" t="s">
        <v>149</v>
      </c>
      <c r="H105" s="201">
        <v>1</v>
      </c>
      <c r="I105" s="202"/>
      <c r="J105" s="202"/>
      <c r="K105" s="203">
        <f t="shared" si="1"/>
        <v>0</v>
      </c>
      <c r="L105" s="199" t="s">
        <v>1418</v>
      </c>
      <c r="M105" s="56"/>
      <c r="N105" s="204" t="s">
        <v>1418</v>
      </c>
      <c r="O105" s="205" t="s">
        <v>1442</v>
      </c>
      <c r="P105" s="131">
        <f t="shared" si="2"/>
        <v>0</v>
      </c>
      <c r="Q105" s="131">
        <f t="shared" si="3"/>
        <v>0</v>
      </c>
      <c r="R105" s="131">
        <f t="shared" si="4"/>
        <v>0</v>
      </c>
      <c r="S105" s="37"/>
      <c r="T105" s="206">
        <f t="shared" si="5"/>
        <v>0</v>
      </c>
      <c r="U105" s="206">
        <v>0</v>
      </c>
      <c r="V105" s="206">
        <f t="shared" si="6"/>
        <v>0</v>
      </c>
      <c r="W105" s="206">
        <v>0</v>
      </c>
      <c r="X105" s="207">
        <f t="shared" si="7"/>
        <v>0</v>
      </c>
      <c r="AR105" s="19" t="s">
        <v>150</v>
      </c>
      <c r="AT105" s="19" t="s">
        <v>1596</v>
      </c>
      <c r="AU105" s="19" t="s">
        <v>1481</v>
      </c>
      <c r="AY105" s="19" t="s">
        <v>1594</v>
      </c>
      <c r="BE105" s="208">
        <f t="shared" si="8"/>
        <v>0</v>
      </c>
      <c r="BF105" s="208">
        <f t="shared" si="9"/>
        <v>0</v>
      </c>
      <c r="BG105" s="208">
        <f t="shared" si="10"/>
        <v>0</v>
      </c>
      <c r="BH105" s="208">
        <f t="shared" si="11"/>
        <v>0</v>
      </c>
      <c r="BI105" s="208">
        <f t="shared" si="12"/>
        <v>0</v>
      </c>
      <c r="BJ105" s="19" t="s">
        <v>1420</v>
      </c>
      <c r="BK105" s="208">
        <f t="shared" si="13"/>
        <v>0</v>
      </c>
      <c r="BL105" s="19" t="s">
        <v>150</v>
      </c>
      <c r="BM105" s="19" t="s">
        <v>229</v>
      </c>
    </row>
    <row r="106" spans="2:65" s="1" customFormat="1" ht="22.5" customHeight="1" x14ac:dyDescent="0.3">
      <c r="B106" s="36"/>
      <c r="C106" s="197" t="s">
        <v>1706</v>
      </c>
      <c r="D106" s="197" t="s">
        <v>1596</v>
      </c>
      <c r="E106" s="198" t="s">
        <v>230</v>
      </c>
      <c r="F106" s="199" t="s">
        <v>231</v>
      </c>
      <c r="G106" s="200" t="s">
        <v>149</v>
      </c>
      <c r="H106" s="201">
        <v>1</v>
      </c>
      <c r="I106" s="202"/>
      <c r="J106" s="202"/>
      <c r="K106" s="203">
        <f t="shared" si="1"/>
        <v>0</v>
      </c>
      <c r="L106" s="199" t="s">
        <v>1418</v>
      </c>
      <c r="M106" s="56"/>
      <c r="N106" s="204" t="s">
        <v>1418</v>
      </c>
      <c r="O106" s="205" t="s">
        <v>1442</v>
      </c>
      <c r="P106" s="131">
        <f t="shared" si="2"/>
        <v>0</v>
      </c>
      <c r="Q106" s="131">
        <f t="shared" si="3"/>
        <v>0</v>
      </c>
      <c r="R106" s="131">
        <f t="shared" si="4"/>
        <v>0</v>
      </c>
      <c r="S106" s="37"/>
      <c r="T106" s="206">
        <f t="shared" si="5"/>
        <v>0</v>
      </c>
      <c r="U106" s="206">
        <v>0</v>
      </c>
      <c r="V106" s="206">
        <f t="shared" si="6"/>
        <v>0</v>
      </c>
      <c r="W106" s="206">
        <v>0</v>
      </c>
      <c r="X106" s="207">
        <f t="shared" si="7"/>
        <v>0</v>
      </c>
      <c r="AR106" s="19" t="s">
        <v>150</v>
      </c>
      <c r="AT106" s="19" t="s">
        <v>1596</v>
      </c>
      <c r="AU106" s="19" t="s">
        <v>1481</v>
      </c>
      <c r="AY106" s="19" t="s">
        <v>1594</v>
      </c>
      <c r="BE106" s="208">
        <f t="shared" si="8"/>
        <v>0</v>
      </c>
      <c r="BF106" s="208">
        <f t="shared" si="9"/>
        <v>0</v>
      </c>
      <c r="BG106" s="208">
        <f t="shared" si="10"/>
        <v>0</v>
      </c>
      <c r="BH106" s="208">
        <f t="shared" si="11"/>
        <v>0</v>
      </c>
      <c r="BI106" s="208">
        <f t="shared" si="12"/>
        <v>0</v>
      </c>
      <c r="BJ106" s="19" t="s">
        <v>1420</v>
      </c>
      <c r="BK106" s="208">
        <f t="shared" si="13"/>
        <v>0</v>
      </c>
      <c r="BL106" s="19" t="s">
        <v>150</v>
      </c>
      <c r="BM106" s="19" t="s">
        <v>232</v>
      </c>
    </row>
    <row r="107" spans="2:65" s="1" customFormat="1" ht="22.5" customHeight="1" x14ac:dyDescent="0.3">
      <c r="B107" s="36"/>
      <c r="C107" s="197" t="s">
        <v>1713</v>
      </c>
      <c r="D107" s="197" t="s">
        <v>1596</v>
      </c>
      <c r="E107" s="198" t="s">
        <v>233</v>
      </c>
      <c r="F107" s="199" t="s">
        <v>234</v>
      </c>
      <c r="G107" s="200" t="s">
        <v>149</v>
      </c>
      <c r="H107" s="201">
        <v>1</v>
      </c>
      <c r="I107" s="202"/>
      <c r="J107" s="202"/>
      <c r="K107" s="203">
        <f t="shared" si="1"/>
        <v>0</v>
      </c>
      <c r="L107" s="199" t="s">
        <v>1418</v>
      </c>
      <c r="M107" s="56"/>
      <c r="N107" s="204" t="s">
        <v>1418</v>
      </c>
      <c r="O107" s="205" t="s">
        <v>1442</v>
      </c>
      <c r="P107" s="131">
        <f t="shared" si="2"/>
        <v>0</v>
      </c>
      <c r="Q107" s="131">
        <f t="shared" si="3"/>
        <v>0</v>
      </c>
      <c r="R107" s="131">
        <f t="shared" si="4"/>
        <v>0</v>
      </c>
      <c r="S107" s="37"/>
      <c r="T107" s="206">
        <f t="shared" si="5"/>
        <v>0</v>
      </c>
      <c r="U107" s="206">
        <v>0</v>
      </c>
      <c r="V107" s="206">
        <f t="shared" si="6"/>
        <v>0</v>
      </c>
      <c r="W107" s="206">
        <v>0</v>
      </c>
      <c r="X107" s="207">
        <f t="shared" si="7"/>
        <v>0</v>
      </c>
      <c r="AR107" s="19" t="s">
        <v>150</v>
      </c>
      <c r="AT107" s="19" t="s">
        <v>1596</v>
      </c>
      <c r="AU107" s="19" t="s">
        <v>1481</v>
      </c>
      <c r="AY107" s="19" t="s">
        <v>1594</v>
      </c>
      <c r="BE107" s="208">
        <f t="shared" si="8"/>
        <v>0</v>
      </c>
      <c r="BF107" s="208">
        <f t="shared" si="9"/>
        <v>0</v>
      </c>
      <c r="BG107" s="208">
        <f t="shared" si="10"/>
        <v>0</v>
      </c>
      <c r="BH107" s="208">
        <f t="shared" si="11"/>
        <v>0</v>
      </c>
      <c r="BI107" s="208">
        <f t="shared" si="12"/>
        <v>0</v>
      </c>
      <c r="BJ107" s="19" t="s">
        <v>1420</v>
      </c>
      <c r="BK107" s="208">
        <f t="shared" si="13"/>
        <v>0</v>
      </c>
      <c r="BL107" s="19" t="s">
        <v>150</v>
      </c>
      <c r="BM107" s="19" t="s">
        <v>235</v>
      </c>
    </row>
    <row r="108" spans="2:65" s="1" customFormat="1" ht="22.5" customHeight="1" x14ac:dyDescent="0.3">
      <c r="B108" s="36"/>
      <c r="C108" s="197" t="s">
        <v>1718</v>
      </c>
      <c r="D108" s="197" t="s">
        <v>1596</v>
      </c>
      <c r="E108" s="198" t="s">
        <v>236</v>
      </c>
      <c r="F108" s="199" t="s">
        <v>237</v>
      </c>
      <c r="G108" s="200" t="s">
        <v>149</v>
      </c>
      <c r="H108" s="201">
        <v>1</v>
      </c>
      <c r="I108" s="202"/>
      <c r="J108" s="202"/>
      <c r="K108" s="203">
        <f t="shared" si="1"/>
        <v>0</v>
      </c>
      <c r="L108" s="199" t="s">
        <v>1418</v>
      </c>
      <c r="M108" s="56"/>
      <c r="N108" s="204" t="s">
        <v>1418</v>
      </c>
      <c r="O108" s="205" t="s">
        <v>1442</v>
      </c>
      <c r="P108" s="131">
        <f t="shared" si="2"/>
        <v>0</v>
      </c>
      <c r="Q108" s="131">
        <f t="shared" si="3"/>
        <v>0</v>
      </c>
      <c r="R108" s="131">
        <f t="shared" si="4"/>
        <v>0</v>
      </c>
      <c r="S108" s="37"/>
      <c r="T108" s="206">
        <f t="shared" si="5"/>
        <v>0</v>
      </c>
      <c r="U108" s="206">
        <v>0</v>
      </c>
      <c r="V108" s="206">
        <f t="shared" si="6"/>
        <v>0</v>
      </c>
      <c r="W108" s="206">
        <v>0</v>
      </c>
      <c r="X108" s="207">
        <f t="shared" si="7"/>
        <v>0</v>
      </c>
      <c r="AR108" s="19" t="s">
        <v>150</v>
      </c>
      <c r="AT108" s="19" t="s">
        <v>1596</v>
      </c>
      <c r="AU108" s="19" t="s">
        <v>1481</v>
      </c>
      <c r="AY108" s="19" t="s">
        <v>1594</v>
      </c>
      <c r="BE108" s="208">
        <f t="shared" si="8"/>
        <v>0</v>
      </c>
      <c r="BF108" s="208">
        <f t="shared" si="9"/>
        <v>0</v>
      </c>
      <c r="BG108" s="208">
        <f t="shared" si="10"/>
        <v>0</v>
      </c>
      <c r="BH108" s="208">
        <f t="shared" si="11"/>
        <v>0</v>
      </c>
      <c r="BI108" s="208">
        <f t="shared" si="12"/>
        <v>0</v>
      </c>
      <c r="BJ108" s="19" t="s">
        <v>1420</v>
      </c>
      <c r="BK108" s="208">
        <f t="shared" si="13"/>
        <v>0</v>
      </c>
      <c r="BL108" s="19" t="s">
        <v>150</v>
      </c>
      <c r="BM108" s="19" t="s">
        <v>238</v>
      </c>
    </row>
    <row r="109" spans="2:65" s="1" customFormat="1" ht="22.5" customHeight="1" x14ac:dyDescent="0.3">
      <c r="B109" s="36"/>
      <c r="C109" s="197" t="s">
        <v>1405</v>
      </c>
      <c r="D109" s="197" t="s">
        <v>1596</v>
      </c>
      <c r="E109" s="198" t="s">
        <v>239</v>
      </c>
      <c r="F109" s="199" t="s">
        <v>240</v>
      </c>
      <c r="G109" s="200" t="s">
        <v>149</v>
      </c>
      <c r="H109" s="201">
        <v>1</v>
      </c>
      <c r="I109" s="202"/>
      <c r="J109" s="202"/>
      <c r="K109" s="203">
        <f t="shared" si="1"/>
        <v>0</v>
      </c>
      <c r="L109" s="199" t="s">
        <v>1418</v>
      </c>
      <c r="M109" s="56"/>
      <c r="N109" s="204" t="s">
        <v>1418</v>
      </c>
      <c r="O109" s="205" t="s">
        <v>1442</v>
      </c>
      <c r="P109" s="131">
        <f t="shared" si="2"/>
        <v>0</v>
      </c>
      <c r="Q109" s="131">
        <f t="shared" si="3"/>
        <v>0</v>
      </c>
      <c r="R109" s="131">
        <f t="shared" si="4"/>
        <v>0</v>
      </c>
      <c r="S109" s="37"/>
      <c r="T109" s="206">
        <f t="shared" si="5"/>
        <v>0</v>
      </c>
      <c r="U109" s="206">
        <v>0</v>
      </c>
      <c r="V109" s="206">
        <f t="shared" si="6"/>
        <v>0</v>
      </c>
      <c r="W109" s="206">
        <v>0</v>
      </c>
      <c r="X109" s="207">
        <f t="shared" si="7"/>
        <v>0</v>
      </c>
      <c r="AR109" s="19" t="s">
        <v>150</v>
      </c>
      <c r="AT109" s="19" t="s">
        <v>1596</v>
      </c>
      <c r="AU109" s="19" t="s">
        <v>1481</v>
      </c>
      <c r="AY109" s="19" t="s">
        <v>1594</v>
      </c>
      <c r="BE109" s="208">
        <f t="shared" si="8"/>
        <v>0</v>
      </c>
      <c r="BF109" s="208">
        <f t="shared" si="9"/>
        <v>0</v>
      </c>
      <c r="BG109" s="208">
        <f t="shared" si="10"/>
        <v>0</v>
      </c>
      <c r="BH109" s="208">
        <f t="shared" si="11"/>
        <v>0</v>
      </c>
      <c r="BI109" s="208">
        <f t="shared" si="12"/>
        <v>0</v>
      </c>
      <c r="BJ109" s="19" t="s">
        <v>1420</v>
      </c>
      <c r="BK109" s="208">
        <f t="shared" si="13"/>
        <v>0</v>
      </c>
      <c r="BL109" s="19" t="s">
        <v>150</v>
      </c>
      <c r="BM109" s="19" t="s">
        <v>241</v>
      </c>
    </row>
    <row r="110" spans="2:65" s="1" customFormat="1" ht="22.5" customHeight="1" x14ac:dyDescent="0.3">
      <c r="B110" s="36"/>
      <c r="C110" s="197" t="s">
        <v>1731</v>
      </c>
      <c r="D110" s="197" t="s">
        <v>1596</v>
      </c>
      <c r="E110" s="198" t="s">
        <v>242</v>
      </c>
      <c r="F110" s="199" t="s">
        <v>243</v>
      </c>
      <c r="G110" s="200" t="s">
        <v>149</v>
      </c>
      <c r="H110" s="201">
        <v>1</v>
      </c>
      <c r="I110" s="202"/>
      <c r="J110" s="202"/>
      <c r="K110" s="203">
        <f t="shared" si="1"/>
        <v>0</v>
      </c>
      <c r="L110" s="199" t="s">
        <v>1418</v>
      </c>
      <c r="M110" s="56"/>
      <c r="N110" s="204" t="s">
        <v>1418</v>
      </c>
      <c r="O110" s="205" t="s">
        <v>1442</v>
      </c>
      <c r="P110" s="131">
        <f t="shared" si="2"/>
        <v>0</v>
      </c>
      <c r="Q110" s="131">
        <f t="shared" si="3"/>
        <v>0</v>
      </c>
      <c r="R110" s="131">
        <f t="shared" si="4"/>
        <v>0</v>
      </c>
      <c r="S110" s="37"/>
      <c r="T110" s="206">
        <f t="shared" si="5"/>
        <v>0</v>
      </c>
      <c r="U110" s="206">
        <v>0</v>
      </c>
      <c r="V110" s="206">
        <f t="shared" si="6"/>
        <v>0</v>
      </c>
      <c r="W110" s="206">
        <v>0</v>
      </c>
      <c r="X110" s="207">
        <f t="shared" si="7"/>
        <v>0</v>
      </c>
      <c r="AR110" s="19" t="s">
        <v>150</v>
      </c>
      <c r="AT110" s="19" t="s">
        <v>1596</v>
      </c>
      <c r="AU110" s="19" t="s">
        <v>1481</v>
      </c>
      <c r="AY110" s="19" t="s">
        <v>1594</v>
      </c>
      <c r="BE110" s="208">
        <f t="shared" si="8"/>
        <v>0</v>
      </c>
      <c r="BF110" s="208">
        <f t="shared" si="9"/>
        <v>0</v>
      </c>
      <c r="BG110" s="208">
        <f t="shared" si="10"/>
        <v>0</v>
      </c>
      <c r="BH110" s="208">
        <f t="shared" si="11"/>
        <v>0</v>
      </c>
      <c r="BI110" s="208">
        <f t="shared" si="12"/>
        <v>0</v>
      </c>
      <c r="BJ110" s="19" t="s">
        <v>1420</v>
      </c>
      <c r="BK110" s="208">
        <f t="shared" si="13"/>
        <v>0</v>
      </c>
      <c r="BL110" s="19" t="s">
        <v>150</v>
      </c>
      <c r="BM110" s="19" t="s">
        <v>244</v>
      </c>
    </row>
    <row r="111" spans="2:65" s="1" customFormat="1" ht="31.5" customHeight="1" x14ac:dyDescent="0.3">
      <c r="B111" s="36"/>
      <c r="C111" s="197" t="s">
        <v>1737</v>
      </c>
      <c r="D111" s="197" t="s">
        <v>1596</v>
      </c>
      <c r="E111" s="198" t="s">
        <v>245</v>
      </c>
      <c r="F111" s="199" t="s">
        <v>246</v>
      </c>
      <c r="G111" s="200" t="s">
        <v>149</v>
      </c>
      <c r="H111" s="201">
        <v>1</v>
      </c>
      <c r="I111" s="202"/>
      <c r="J111" s="202"/>
      <c r="K111" s="203">
        <f t="shared" si="1"/>
        <v>0</v>
      </c>
      <c r="L111" s="199" t="s">
        <v>1418</v>
      </c>
      <c r="M111" s="56"/>
      <c r="N111" s="204" t="s">
        <v>1418</v>
      </c>
      <c r="O111" s="274" t="s">
        <v>1442</v>
      </c>
      <c r="P111" s="275">
        <f t="shared" si="2"/>
        <v>0</v>
      </c>
      <c r="Q111" s="275">
        <f t="shared" si="3"/>
        <v>0</v>
      </c>
      <c r="R111" s="275">
        <f t="shared" si="4"/>
        <v>0</v>
      </c>
      <c r="S111" s="276"/>
      <c r="T111" s="277">
        <f t="shared" si="5"/>
        <v>0</v>
      </c>
      <c r="U111" s="277">
        <v>0</v>
      </c>
      <c r="V111" s="277">
        <f t="shared" si="6"/>
        <v>0</v>
      </c>
      <c r="W111" s="277">
        <v>0</v>
      </c>
      <c r="X111" s="278">
        <f t="shared" si="7"/>
        <v>0</v>
      </c>
      <c r="AR111" s="19" t="s">
        <v>150</v>
      </c>
      <c r="AT111" s="19" t="s">
        <v>1596</v>
      </c>
      <c r="AU111" s="19" t="s">
        <v>1481</v>
      </c>
      <c r="AY111" s="19" t="s">
        <v>1594</v>
      </c>
      <c r="BE111" s="208">
        <f t="shared" si="8"/>
        <v>0</v>
      </c>
      <c r="BF111" s="208">
        <f t="shared" si="9"/>
        <v>0</v>
      </c>
      <c r="BG111" s="208">
        <f t="shared" si="10"/>
        <v>0</v>
      </c>
      <c r="BH111" s="208">
        <f t="shared" si="11"/>
        <v>0</v>
      </c>
      <c r="BI111" s="208">
        <f t="shared" si="12"/>
        <v>0</v>
      </c>
      <c r="BJ111" s="19" t="s">
        <v>1420</v>
      </c>
      <c r="BK111" s="208">
        <f t="shared" si="13"/>
        <v>0</v>
      </c>
      <c r="BL111" s="19" t="s">
        <v>150</v>
      </c>
      <c r="BM111" s="19" t="s">
        <v>247</v>
      </c>
    </row>
    <row r="112" spans="2:65" s="1" customFormat="1" ht="6.95" customHeight="1" x14ac:dyDescent="0.3">
      <c r="B112" s="51"/>
      <c r="C112" s="52"/>
      <c r="D112" s="52"/>
      <c r="E112" s="52"/>
      <c r="F112" s="52"/>
      <c r="G112" s="52"/>
      <c r="H112" s="52"/>
      <c r="I112" s="137"/>
      <c r="J112" s="137"/>
      <c r="K112" s="52"/>
      <c r="L112" s="52"/>
      <c r="M112" s="56"/>
    </row>
  </sheetData>
  <sheetProtection password="CC35" sheet="1" objects="1" scenarios="1" formatColumns="0" formatRows="0" sort="0" autoFilter="0"/>
  <autoFilter ref="C85:L85"/>
  <mergeCells count="12">
    <mergeCell ref="E76:H76"/>
    <mergeCell ref="E78:H78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74:H74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3.5" x14ac:dyDescent="0.3"/>
  <cols>
    <col min="1" max="1" width="8.33203125" style="290" customWidth="1"/>
    <col min="2" max="2" width="1.6640625" style="290" customWidth="1"/>
    <col min="3" max="4" width="5" style="290" customWidth="1"/>
    <col min="5" max="5" width="11.6640625" style="290" customWidth="1"/>
    <col min="6" max="6" width="9.1640625" style="290" customWidth="1"/>
    <col min="7" max="7" width="5" style="290" customWidth="1"/>
    <col min="8" max="8" width="77.83203125" style="290" customWidth="1"/>
    <col min="9" max="10" width="20" style="290" customWidth="1"/>
    <col min="11" max="11" width="1.6640625" style="290" customWidth="1"/>
    <col min="12" max="16384" width="9.33203125" style="290"/>
  </cols>
  <sheetData>
    <row r="1" spans="2:11" ht="37.5" customHeight="1" x14ac:dyDescent="0.3"/>
    <row r="2" spans="2:11" ht="7.5" customHeight="1" x14ac:dyDescent="0.3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296" customFormat="1" ht="45" customHeight="1" x14ac:dyDescent="0.3">
      <c r="B3" s="294"/>
      <c r="C3" s="417" t="s">
        <v>255</v>
      </c>
      <c r="D3" s="417"/>
      <c r="E3" s="417"/>
      <c r="F3" s="417"/>
      <c r="G3" s="417"/>
      <c r="H3" s="417"/>
      <c r="I3" s="417"/>
      <c r="J3" s="417"/>
      <c r="K3" s="295"/>
    </row>
    <row r="4" spans="2:11" ht="25.5" customHeight="1" x14ac:dyDescent="0.3">
      <c r="B4" s="297"/>
      <c r="C4" s="418" t="s">
        <v>256</v>
      </c>
      <c r="D4" s="418"/>
      <c r="E4" s="418"/>
      <c r="F4" s="418"/>
      <c r="G4" s="418"/>
      <c r="H4" s="418"/>
      <c r="I4" s="418"/>
      <c r="J4" s="418"/>
      <c r="K4" s="298"/>
    </row>
    <row r="5" spans="2:11" ht="5.25" customHeight="1" x14ac:dyDescent="0.3">
      <c r="B5" s="297"/>
      <c r="C5" s="299"/>
      <c r="D5" s="299"/>
      <c r="E5" s="299"/>
      <c r="F5" s="299"/>
      <c r="G5" s="299"/>
      <c r="H5" s="299"/>
      <c r="I5" s="299"/>
      <c r="J5" s="299"/>
      <c r="K5" s="298"/>
    </row>
    <row r="6" spans="2:11" ht="15" customHeight="1" x14ac:dyDescent="0.3">
      <c r="B6" s="297"/>
      <c r="C6" s="416" t="s">
        <v>257</v>
      </c>
      <c r="D6" s="416"/>
      <c r="E6" s="416"/>
      <c r="F6" s="416"/>
      <c r="G6" s="416"/>
      <c r="H6" s="416"/>
      <c r="I6" s="416"/>
      <c r="J6" s="416"/>
      <c r="K6" s="298"/>
    </row>
    <row r="7" spans="2:11" ht="15" customHeight="1" x14ac:dyDescent="0.3">
      <c r="B7" s="301"/>
      <c r="C7" s="416" t="s">
        <v>258</v>
      </c>
      <c r="D7" s="416"/>
      <c r="E7" s="416"/>
      <c r="F7" s="416"/>
      <c r="G7" s="416"/>
      <c r="H7" s="416"/>
      <c r="I7" s="416"/>
      <c r="J7" s="416"/>
      <c r="K7" s="298"/>
    </row>
    <row r="8" spans="2:11" ht="12.75" customHeight="1" x14ac:dyDescent="0.3">
      <c r="B8" s="301"/>
      <c r="C8" s="300"/>
      <c r="D8" s="300"/>
      <c r="E8" s="300"/>
      <c r="F8" s="300"/>
      <c r="G8" s="300"/>
      <c r="H8" s="300"/>
      <c r="I8" s="300"/>
      <c r="J8" s="300"/>
      <c r="K8" s="298"/>
    </row>
    <row r="9" spans="2:11" ht="15" customHeight="1" x14ac:dyDescent="0.3">
      <c r="B9" s="301"/>
      <c r="C9" s="416" t="s">
        <v>425</v>
      </c>
      <c r="D9" s="416"/>
      <c r="E9" s="416"/>
      <c r="F9" s="416"/>
      <c r="G9" s="416"/>
      <c r="H9" s="416"/>
      <c r="I9" s="416"/>
      <c r="J9" s="416"/>
      <c r="K9" s="298"/>
    </row>
    <row r="10" spans="2:11" ht="15" customHeight="1" x14ac:dyDescent="0.3">
      <c r="B10" s="301"/>
      <c r="C10" s="300"/>
      <c r="D10" s="416" t="s">
        <v>426</v>
      </c>
      <c r="E10" s="416"/>
      <c r="F10" s="416"/>
      <c r="G10" s="416"/>
      <c r="H10" s="416"/>
      <c r="I10" s="416"/>
      <c r="J10" s="416"/>
      <c r="K10" s="298"/>
    </row>
    <row r="11" spans="2:11" ht="15" customHeight="1" x14ac:dyDescent="0.3">
      <c r="B11" s="301"/>
      <c r="C11" s="302"/>
      <c r="D11" s="416" t="s">
        <v>259</v>
      </c>
      <c r="E11" s="416"/>
      <c r="F11" s="416"/>
      <c r="G11" s="416"/>
      <c r="H11" s="416"/>
      <c r="I11" s="416"/>
      <c r="J11" s="416"/>
      <c r="K11" s="298"/>
    </row>
    <row r="12" spans="2:11" ht="12.75" customHeight="1" x14ac:dyDescent="0.3">
      <c r="B12" s="301"/>
      <c r="C12" s="302"/>
      <c r="D12" s="302"/>
      <c r="E12" s="302"/>
      <c r="F12" s="302"/>
      <c r="G12" s="302"/>
      <c r="H12" s="302"/>
      <c r="I12" s="302"/>
      <c r="J12" s="302"/>
      <c r="K12" s="298"/>
    </row>
    <row r="13" spans="2:11" ht="15" customHeight="1" x14ac:dyDescent="0.3">
      <c r="B13" s="301"/>
      <c r="C13" s="302"/>
      <c r="D13" s="416" t="s">
        <v>427</v>
      </c>
      <c r="E13" s="416"/>
      <c r="F13" s="416"/>
      <c r="G13" s="416"/>
      <c r="H13" s="416"/>
      <c r="I13" s="416"/>
      <c r="J13" s="416"/>
      <c r="K13" s="298"/>
    </row>
    <row r="14" spans="2:11" ht="15" customHeight="1" x14ac:dyDescent="0.3">
      <c r="B14" s="301"/>
      <c r="C14" s="302"/>
      <c r="D14" s="416" t="s">
        <v>260</v>
      </c>
      <c r="E14" s="416"/>
      <c r="F14" s="416"/>
      <c r="G14" s="416"/>
      <c r="H14" s="416"/>
      <c r="I14" s="416"/>
      <c r="J14" s="416"/>
      <c r="K14" s="298"/>
    </row>
    <row r="15" spans="2:11" ht="15" customHeight="1" x14ac:dyDescent="0.3">
      <c r="B15" s="301"/>
      <c r="C15" s="302"/>
      <c r="D15" s="416" t="s">
        <v>261</v>
      </c>
      <c r="E15" s="416"/>
      <c r="F15" s="416"/>
      <c r="G15" s="416"/>
      <c r="H15" s="416"/>
      <c r="I15" s="416"/>
      <c r="J15" s="416"/>
      <c r="K15" s="298"/>
    </row>
    <row r="16" spans="2:11" ht="15" customHeight="1" x14ac:dyDescent="0.3">
      <c r="B16" s="301"/>
      <c r="C16" s="302"/>
      <c r="D16" s="302"/>
      <c r="E16" s="303" t="s">
        <v>1500</v>
      </c>
      <c r="F16" s="416" t="s">
        <v>262</v>
      </c>
      <c r="G16" s="416"/>
      <c r="H16" s="416"/>
      <c r="I16" s="416"/>
      <c r="J16" s="416"/>
      <c r="K16" s="298"/>
    </row>
    <row r="17" spans="2:11" ht="15" customHeight="1" x14ac:dyDescent="0.3">
      <c r="B17" s="301"/>
      <c r="C17" s="302"/>
      <c r="D17" s="302"/>
      <c r="E17" s="303" t="s">
        <v>1479</v>
      </c>
      <c r="F17" s="416" t="s">
        <v>263</v>
      </c>
      <c r="G17" s="416"/>
      <c r="H17" s="416"/>
      <c r="I17" s="416"/>
      <c r="J17" s="416"/>
      <c r="K17" s="298"/>
    </row>
    <row r="18" spans="2:11" ht="15" customHeight="1" x14ac:dyDescent="0.3">
      <c r="B18" s="301"/>
      <c r="C18" s="302"/>
      <c r="D18" s="302"/>
      <c r="E18" s="303" t="s">
        <v>1507</v>
      </c>
      <c r="F18" s="416" t="s">
        <v>264</v>
      </c>
      <c r="G18" s="416"/>
      <c r="H18" s="416"/>
      <c r="I18" s="416"/>
      <c r="J18" s="416"/>
      <c r="K18" s="298"/>
    </row>
    <row r="19" spans="2:11" ht="15" customHeight="1" x14ac:dyDescent="0.3">
      <c r="B19" s="301"/>
      <c r="C19" s="302"/>
      <c r="D19" s="302"/>
      <c r="E19" s="303" t="s">
        <v>1518</v>
      </c>
      <c r="F19" s="416" t="s">
        <v>265</v>
      </c>
      <c r="G19" s="416"/>
      <c r="H19" s="416"/>
      <c r="I19" s="416"/>
      <c r="J19" s="416"/>
      <c r="K19" s="298"/>
    </row>
    <row r="20" spans="2:11" ht="15" customHeight="1" x14ac:dyDescent="0.3">
      <c r="B20" s="301"/>
      <c r="C20" s="302"/>
      <c r="D20" s="302"/>
      <c r="E20" s="303" t="s">
        <v>176</v>
      </c>
      <c r="F20" s="416" t="s">
        <v>266</v>
      </c>
      <c r="G20" s="416"/>
      <c r="H20" s="416"/>
      <c r="I20" s="416"/>
      <c r="J20" s="416"/>
      <c r="K20" s="298"/>
    </row>
    <row r="21" spans="2:11" ht="15" customHeight="1" x14ac:dyDescent="0.3">
      <c r="B21" s="301"/>
      <c r="C21" s="302"/>
      <c r="D21" s="302"/>
      <c r="E21" s="303" t="s">
        <v>1484</v>
      </c>
      <c r="F21" s="416" t="s">
        <v>267</v>
      </c>
      <c r="G21" s="416"/>
      <c r="H21" s="416"/>
      <c r="I21" s="416"/>
      <c r="J21" s="416"/>
      <c r="K21" s="298"/>
    </row>
    <row r="22" spans="2:11" ht="12.75" customHeight="1" x14ac:dyDescent="0.3">
      <c r="B22" s="301"/>
      <c r="C22" s="302"/>
      <c r="D22" s="302"/>
      <c r="E22" s="302"/>
      <c r="F22" s="302"/>
      <c r="G22" s="302"/>
      <c r="H22" s="302"/>
      <c r="I22" s="302"/>
      <c r="J22" s="302"/>
      <c r="K22" s="298"/>
    </row>
    <row r="23" spans="2:11" ht="15" customHeight="1" x14ac:dyDescent="0.3">
      <c r="B23" s="301"/>
      <c r="C23" s="416" t="s">
        <v>428</v>
      </c>
      <c r="D23" s="416"/>
      <c r="E23" s="416"/>
      <c r="F23" s="416"/>
      <c r="G23" s="416"/>
      <c r="H23" s="416"/>
      <c r="I23" s="416"/>
      <c r="J23" s="416"/>
      <c r="K23" s="298"/>
    </row>
    <row r="24" spans="2:11" ht="15" customHeight="1" x14ac:dyDescent="0.3">
      <c r="B24" s="301"/>
      <c r="C24" s="416" t="s">
        <v>268</v>
      </c>
      <c r="D24" s="416"/>
      <c r="E24" s="416"/>
      <c r="F24" s="416"/>
      <c r="G24" s="416"/>
      <c r="H24" s="416"/>
      <c r="I24" s="416"/>
      <c r="J24" s="416"/>
      <c r="K24" s="298"/>
    </row>
    <row r="25" spans="2:11" ht="15" customHeight="1" x14ac:dyDescent="0.3">
      <c r="B25" s="301"/>
      <c r="C25" s="300"/>
      <c r="D25" s="416" t="s">
        <v>429</v>
      </c>
      <c r="E25" s="416"/>
      <c r="F25" s="416"/>
      <c r="G25" s="416"/>
      <c r="H25" s="416"/>
      <c r="I25" s="416"/>
      <c r="J25" s="416"/>
      <c r="K25" s="298"/>
    </row>
    <row r="26" spans="2:11" ht="15" customHeight="1" x14ac:dyDescent="0.3">
      <c r="B26" s="301"/>
      <c r="C26" s="302"/>
      <c r="D26" s="416" t="s">
        <v>269</v>
      </c>
      <c r="E26" s="416"/>
      <c r="F26" s="416"/>
      <c r="G26" s="416"/>
      <c r="H26" s="416"/>
      <c r="I26" s="416"/>
      <c r="J26" s="416"/>
      <c r="K26" s="298"/>
    </row>
    <row r="27" spans="2:11" ht="12.75" customHeight="1" x14ac:dyDescent="0.3">
      <c r="B27" s="301"/>
      <c r="C27" s="302"/>
      <c r="D27" s="302"/>
      <c r="E27" s="302"/>
      <c r="F27" s="302"/>
      <c r="G27" s="302"/>
      <c r="H27" s="302"/>
      <c r="I27" s="302"/>
      <c r="J27" s="302"/>
      <c r="K27" s="298"/>
    </row>
    <row r="28" spans="2:11" ht="15" customHeight="1" x14ac:dyDescent="0.3">
      <c r="B28" s="301"/>
      <c r="C28" s="302"/>
      <c r="D28" s="416" t="s">
        <v>430</v>
      </c>
      <c r="E28" s="416"/>
      <c r="F28" s="416"/>
      <c r="G28" s="416"/>
      <c r="H28" s="416"/>
      <c r="I28" s="416"/>
      <c r="J28" s="416"/>
      <c r="K28" s="298"/>
    </row>
    <row r="29" spans="2:11" ht="15" customHeight="1" x14ac:dyDescent="0.3">
      <c r="B29" s="301"/>
      <c r="C29" s="302"/>
      <c r="D29" s="416" t="s">
        <v>270</v>
      </c>
      <c r="E29" s="416"/>
      <c r="F29" s="416"/>
      <c r="G29" s="416"/>
      <c r="H29" s="416"/>
      <c r="I29" s="416"/>
      <c r="J29" s="416"/>
      <c r="K29" s="298"/>
    </row>
    <row r="30" spans="2:11" ht="12.75" customHeight="1" x14ac:dyDescent="0.3">
      <c r="B30" s="301"/>
      <c r="C30" s="302"/>
      <c r="D30" s="302"/>
      <c r="E30" s="302"/>
      <c r="F30" s="302"/>
      <c r="G30" s="302"/>
      <c r="H30" s="302"/>
      <c r="I30" s="302"/>
      <c r="J30" s="302"/>
      <c r="K30" s="298"/>
    </row>
    <row r="31" spans="2:11" ht="15" customHeight="1" x14ac:dyDescent="0.3">
      <c r="B31" s="301"/>
      <c r="C31" s="302"/>
      <c r="D31" s="416" t="s">
        <v>431</v>
      </c>
      <c r="E31" s="416"/>
      <c r="F31" s="416"/>
      <c r="G31" s="416"/>
      <c r="H31" s="416"/>
      <c r="I31" s="416"/>
      <c r="J31" s="416"/>
      <c r="K31" s="298"/>
    </row>
    <row r="32" spans="2:11" ht="15" customHeight="1" x14ac:dyDescent="0.3">
      <c r="B32" s="301"/>
      <c r="C32" s="302"/>
      <c r="D32" s="416" t="s">
        <v>271</v>
      </c>
      <c r="E32" s="416"/>
      <c r="F32" s="416"/>
      <c r="G32" s="416"/>
      <c r="H32" s="416"/>
      <c r="I32" s="416"/>
      <c r="J32" s="416"/>
      <c r="K32" s="298"/>
    </row>
    <row r="33" spans="2:11" ht="15" customHeight="1" x14ac:dyDescent="0.3">
      <c r="B33" s="301"/>
      <c r="C33" s="302"/>
      <c r="D33" s="416" t="s">
        <v>272</v>
      </c>
      <c r="E33" s="416"/>
      <c r="F33" s="416"/>
      <c r="G33" s="416"/>
      <c r="H33" s="416"/>
      <c r="I33" s="416"/>
      <c r="J33" s="416"/>
      <c r="K33" s="298"/>
    </row>
    <row r="34" spans="2:11" ht="15" customHeight="1" x14ac:dyDescent="0.3">
      <c r="B34" s="301"/>
      <c r="C34" s="302"/>
      <c r="D34" s="300"/>
      <c r="E34" s="304" t="s">
        <v>1575</v>
      </c>
      <c r="F34" s="300"/>
      <c r="G34" s="416" t="s">
        <v>273</v>
      </c>
      <c r="H34" s="416"/>
      <c r="I34" s="416"/>
      <c r="J34" s="416"/>
      <c r="K34" s="298"/>
    </row>
    <row r="35" spans="2:11" ht="30.75" customHeight="1" x14ac:dyDescent="0.3">
      <c r="B35" s="301"/>
      <c r="C35" s="302"/>
      <c r="D35" s="300"/>
      <c r="E35" s="304" t="s">
        <v>274</v>
      </c>
      <c r="F35" s="300"/>
      <c r="G35" s="416" t="s">
        <v>275</v>
      </c>
      <c r="H35" s="416"/>
      <c r="I35" s="416"/>
      <c r="J35" s="416"/>
      <c r="K35" s="298"/>
    </row>
    <row r="36" spans="2:11" ht="15" customHeight="1" x14ac:dyDescent="0.3">
      <c r="B36" s="301"/>
      <c r="C36" s="302"/>
      <c r="D36" s="300"/>
      <c r="E36" s="304" t="s">
        <v>1452</v>
      </c>
      <c r="F36" s="300"/>
      <c r="G36" s="416" t="s">
        <v>276</v>
      </c>
      <c r="H36" s="416"/>
      <c r="I36" s="416"/>
      <c r="J36" s="416"/>
      <c r="K36" s="298"/>
    </row>
    <row r="37" spans="2:11" ht="15" customHeight="1" x14ac:dyDescent="0.3">
      <c r="B37" s="301"/>
      <c r="C37" s="302"/>
      <c r="D37" s="300"/>
      <c r="E37" s="304" t="s">
        <v>1576</v>
      </c>
      <c r="F37" s="300"/>
      <c r="G37" s="416" t="s">
        <v>277</v>
      </c>
      <c r="H37" s="416"/>
      <c r="I37" s="416"/>
      <c r="J37" s="416"/>
      <c r="K37" s="298"/>
    </row>
    <row r="38" spans="2:11" ht="15" customHeight="1" x14ac:dyDescent="0.3">
      <c r="B38" s="301"/>
      <c r="C38" s="302"/>
      <c r="D38" s="300"/>
      <c r="E38" s="304" t="s">
        <v>1577</v>
      </c>
      <c r="F38" s="300"/>
      <c r="G38" s="416" t="s">
        <v>278</v>
      </c>
      <c r="H38" s="416"/>
      <c r="I38" s="416"/>
      <c r="J38" s="416"/>
      <c r="K38" s="298"/>
    </row>
    <row r="39" spans="2:11" ht="15" customHeight="1" x14ac:dyDescent="0.3">
      <c r="B39" s="301"/>
      <c r="C39" s="302"/>
      <c r="D39" s="300"/>
      <c r="E39" s="304" t="s">
        <v>1578</v>
      </c>
      <c r="F39" s="300"/>
      <c r="G39" s="416" t="s">
        <v>279</v>
      </c>
      <c r="H39" s="416"/>
      <c r="I39" s="416"/>
      <c r="J39" s="416"/>
      <c r="K39" s="298"/>
    </row>
    <row r="40" spans="2:11" ht="15" customHeight="1" x14ac:dyDescent="0.3">
      <c r="B40" s="301"/>
      <c r="C40" s="302"/>
      <c r="D40" s="300"/>
      <c r="E40" s="304" t="s">
        <v>280</v>
      </c>
      <c r="F40" s="300"/>
      <c r="G40" s="416" t="s">
        <v>281</v>
      </c>
      <c r="H40" s="416"/>
      <c r="I40" s="416"/>
      <c r="J40" s="416"/>
      <c r="K40" s="298"/>
    </row>
    <row r="41" spans="2:11" ht="15" customHeight="1" x14ac:dyDescent="0.3">
      <c r="B41" s="301"/>
      <c r="C41" s="302"/>
      <c r="D41" s="300"/>
      <c r="E41" s="304"/>
      <c r="F41" s="300"/>
      <c r="G41" s="416" t="s">
        <v>282</v>
      </c>
      <c r="H41" s="416"/>
      <c r="I41" s="416"/>
      <c r="J41" s="416"/>
      <c r="K41" s="298"/>
    </row>
    <row r="42" spans="2:11" ht="15" customHeight="1" x14ac:dyDescent="0.3">
      <c r="B42" s="301"/>
      <c r="C42" s="302"/>
      <c r="D42" s="300"/>
      <c r="E42" s="304" t="s">
        <v>283</v>
      </c>
      <c r="F42" s="300"/>
      <c r="G42" s="416" t="s">
        <v>284</v>
      </c>
      <c r="H42" s="416"/>
      <c r="I42" s="416"/>
      <c r="J42" s="416"/>
      <c r="K42" s="298"/>
    </row>
    <row r="43" spans="2:11" ht="15" customHeight="1" x14ac:dyDescent="0.3">
      <c r="B43" s="301"/>
      <c r="C43" s="302"/>
      <c r="D43" s="300"/>
      <c r="E43" s="304" t="s">
        <v>1581</v>
      </c>
      <c r="F43" s="300"/>
      <c r="G43" s="416" t="s">
        <v>285</v>
      </c>
      <c r="H43" s="416"/>
      <c r="I43" s="416"/>
      <c r="J43" s="416"/>
      <c r="K43" s="298"/>
    </row>
    <row r="44" spans="2:11" ht="12.75" customHeight="1" x14ac:dyDescent="0.3">
      <c r="B44" s="301"/>
      <c r="C44" s="302"/>
      <c r="D44" s="300"/>
      <c r="E44" s="300"/>
      <c r="F44" s="300"/>
      <c r="G44" s="300"/>
      <c r="H44" s="300"/>
      <c r="I44" s="300"/>
      <c r="J44" s="300"/>
      <c r="K44" s="298"/>
    </row>
    <row r="45" spans="2:11" ht="15" customHeight="1" x14ac:dyDescent="0.3">
      <c r="B45" s="301"/>
      <c r="C45" s="302"/>
      <c r="D45" s="416" t="s">
        <v>286</v>
      </c>
      <c r="E45" s="416"/>
      <c r="F45" s="416"/>
      <c r="G45" s="416"/>
      <c r="H45" s="416"/>
      <c r="I45" s="416"/>
      <c r="J45" s="416"/>
      <c r="K45" s="298"/>
    </row>
    <row r="46" spans="2:11" ht="15" customHeight="1" x14ac:dyDescent="0.3">
      <c r="B46" s="301"/>
      <c r="C46" s="302"/>
      <c r="D46" s="302"/>
      <c r="E46" s="416" t="s">
        <v>287</v>
      </c>
      <c r="F46" s="416"/>
      <c r="G46" s="416"/>
      <c r="H46" s="416"/>
      <c r="I46" s="416"/>
      <c r="J46" s="416"/>
      <c r="K46" s="298"/>
    </row>
    <row r="47" spans="2:11" ht="15" customHeight="1" x14ac:dyDescent="0.3">
      <c r="B47" s="301"/>
      <c r="C47" s="302"/>
      <c r="D47" s="302"/>
      <c r="E47" s="416" t="s">
        <v>288</v>
      </c>
      <c r="F47" s="416"/>
      <c r="G47" s="416"/>
      <c r="H47" s="416"/>
      <c r="I47" s="416"/>
      <c r="J47" s="416"/>
      <c r="K47" s="298"/>
    </row>
    <row r="48" spans="2:11" ht="15" customHeight="1" x14ac:dyDescent="0.3">
      <c r="B48" s="301"/>
      <c r="C48" s="302"/>
      <c r="D48" s="302"/>
      <c r="E48" s="416" t="s">
        <v>289</v>
      </c>
      <c r="F48" s="416"/>
      <c r="G48" s="416"/>
      <c r="H48" s="416"/>
      <c r="I48" s="416"/>
      <c r="J48" s="416"/>
      <c r="K48" s="298"/>
    </row>
    <row r="49" spans="2:11" ht="15" customHeight="1" x14ac:dyDescent="0.3">
      <c r="B49" s="301"/>
      <c r="C49" s="302"/>
      <c r="D49" s="416" t="s">
        <v>290</v>
      </c>
      <c r="E49" s="416"/>
      <c r="F49" s="416"/>
      <c r="G49" s="416"/>
      <c r="H49" s="416"/>
      <c r="I49" s="416"/>
      <c r="J49" s="416"/>
      <c r="K49" s="298"/>
    </row>
    <row r="50" spans="2:11" ht="25.5" customHeight="1" x14ac:dyDescent="0.3">
      <c r="B50" s="297"/>
      <c r="C50" s="418" t="s">
        <v>291</v>
      </c>
      <c r="D50" s="418"/>
      <c r="E50" s="418"/>
      <c r="F50" s="418"/>
      <c r="G50" s="418"/>
      <c r="H50" s="418"/>
      <c r="I50" s="418"/>
      <c r="J50" s="418"/>
      <c r="K50" s="298"/>
    </row>
    <row r="51" spans="2:11" ht="5.25" customHeight="1" x14ac:dyDescent="0.3">
      <c r="B51" s="297"/>
      <c r="C51" s="299"/>
      <c r="D51" s="299"/>
      <c r="E51" s="299"/>
      <c r="F51" s="299"/>
      <c r="G51" s="299"/>
      <c r="H51" s="299"/>
      <c r="I51" s="299"/>
      <c r="J51" s="299"/>
      <c r="K51" s="298"/>
    </row>
    <row r="52" spans="2:11" ht="15" customHeight="1" x14ac:dyDescent="0.3">
      <c r="B52" s="297"/>
      <c r="C52" s="416" t="s">
        <v>292</v>
      </c>
      <c r="D52" s="416"/>
      <c r="E52" s="416"/>
      <c r="F52" s="416"/>
      <c r="G52" s="416"/>
      <c r="H52" s="416"/>
      <c r="I52" s="416"/>
      <c r="J52" s="416"/>
      <c r="K52" s="298"/>
    </row>
    <row r="53" spans="2:11" ht="15" customHeight="1" x14ac:dyDescent="0.3">
      <c r="B53" s="297"/>
      <c r="C53" s="416" t="s">
        <v>293</v>
      </c>
      <c r="D53" s="416"/>
      <c r="E53" s="416"/>
      <c r="F53" s="416"/>
      <c r="G53" s="416"/>
      <c r="H53" s="416"/>
      <c r="I53" s="416"/>
      <c r="J53" s="416"/>
      <c r="K53" s="298"/>
    </row>
    <row r="54" spans="2:11" ht="12.75" customHeight="1" x14ac:dyDescent="0.3">
      <c r="B54" s="297"/>
      <c r="C54" s="300"/>
      <c r="D54" s="300"/>
      <c r="E54" s="300"/>
      <c r="F54" s="300"/>
      <c r="G54" s="300"/>
      <c r="H54" s="300"/>
      <c r="I54" s="300"/>
      <c r="J54" s="300"/>
      <c r="K54" s="298"/>
    </row>
    <row r="55" spans="2:11" ht="15" customHeight="1" x14ac:dyDescent="0.3">
      <c r="B55" s="297"/>
      <c r="C55" s="416" t="s">
        <v>294</v>
      </c>
      <c r="D55" s="416"/>
      <c r="E55" s="416"/>
      <c r="F55" s="416"/>
      <c r="G55" s="416"/>
      <c r="H55" s="416"/>
      <c r="I55" s="416"/>
      <c r="J55" s="416"/>
      <c r="K55" s="298"/>
    </row>
    <row r="56" spans="2:11" ht="15" customHeight="1" x14ac:dyDescent="0.3">
      <c r="B56" s="297"/>
      <c r="C56" s="302"/>
      <c r="D56" s="416" t="s">
        <v>295</v>
      </c>
      <c r="E56" s="416"/>
      <c r="F56" s="416"/>
      <c r="G56" s="416"/>
      <c r="H56" s="416"/>
      <c r="I56" s="416"/>
      <c r="J56" s="416"/>
      <c r="K56" s="298"/>
    </row>
    <row r="57" spans="2:11" ht="15" customHeight="1" x14ac:dyDescent="0.3">
      <c r="B57" s="297"/>
      <c r="C57" s="302"/>
      <c r="D57" s="416" t="s">
        <v>296</v>
      </c>
      <c r="E57" s="416"/>
      <c r="F57" s="416"/>
      <c r="G57" s="416"/>
      <c r="H57" s="416"/>
      <c r="I57" s="416"/>
      <c r="J57" s="416"/>
      <c r="K57" s="298"/>
    </row>
    <row r="58" spans="2:11" ht="15" customHeight="1" x14ac:dyDescent="0.3">
      <c r="B58" s="297"/>
      <c r="C58" s="302"/>
      <c r="D58" s="416" t="s">
        <v>297</v>
      </c>
      <c r="E58" s="416"/>
      <c r="F58" s="416"/>
      <c r="G58" s="416"/>
      <c r="H58" s="416"/>
      <c r="I58" s="416"/>
      <c r="J58" s="416"/>
      <c r="K58" s="298"/>
    </row>
    <row r="59" spans="2:11" ht="15" customHeight="1" x14ac:dyDescent="0.3">
      <c r="B59" s="297"/>
      <c r="C59" s="302"/>
      <c r="D59" s="416" t="s">
        <v>298</v>
      </c>
      <c r="E59" s="416"/>
      <c r="F59" s="416"/>
      <c r="G59" s="416"/>
      <c r="H59" s="416"/>
      <c r="I59" s="416"/>
      <c r="J59" s="416"/>
      <c r="K59" s="298"/>
    </row>
    <row r="60" spans="2:11" ht="15" customHeight="1" x14ac:dyDescent="0.3">
      <c r="B60" s="297"/>
      <c r="C60" s="302"/>
      <c r="D60" s="421" t="s">
        <v>299</v>
      </c>
      <c r="E60" s="421"/>
      <c r="F60" s="421"/>
      <c r="G60" s="421"/>
      <c r="H60" s="421"/>
      <c r="I60" s="421"/>
      <c r="J60" s="421"/>
      <c r="K60" s="298"/>
    </row>
    <row r="61" spans="2:11" ht="15" customHeight="1" x14ac:dyDescent="0.3">
      <c r="B61" s="297"/>
      <c r="C61" s="302"/>
      <c r="D61" s="416" t="s">
        <v>300</v>
      </c>
      <c r="E61" s="416"/>
      <c r="F61" s="416"/>
      <c r="G61" s="416"/>
      <c r="H61" s="416"/>
      <c r="I61" s="416"/>
      <c r="J61" s="416"/>
      <c r="K61" s="298"/>
    </row>
    <row r="62" spans="2:11" ht="12.75" customHeight="1" x14ac:dyDescent="0.3">
      <c r="B62" s="297"/>
      <c r="C62" s="302"/>
      <c r="D62" s="302"/>
      <c r="E62" s="305"/>
      <c r="F62" s="302"/>
      <c r="G62" s="302"/>
      <c r="H62" s="302"/>
      <c r="I62" s="302"/>
      <c r="J62" s="302"/>
      <c r="K62" s="298"/>
    </row>
    <row r="63" spans="2:11" ht="15" customHeight="1" x14ac:dyDescent="0.3">
      <c r="B63" s="297"/>
      <c r="C63" s="302"/>
      <c r="D63" s="416" t="s">
        <v>301</v>
      </c>
      <c r="E63" s="416"/>
      <c r="F63" s="416"/>
      <c r="G63" s="416"/>
      <c r="H63" s="416"/>
      <c r="I63" s="416"/>
      <c r="J63" s="416"/>
      <c r="K63" s="298"/>
    </row>
    <row r="64" spans="2:11" ht="15" customHeight="1" x14ac:dyDescent="0.3">
      <c r="B64" s="297"/>
      <c r="C64" s="302"/>
      <c r="D64" s="421" t="s">
        <v>302</v>
      </c>
      <c r="E64" s="421"/>
      <c r="F64" s="421"/>
      <c r="G64" s="421"/>
      <c r="H64" s="421"/>
      <c r="I64" s="421"/>
      <c r="J64" s="421"/>
      <c r="K64" s="298"/>
    </row>
    <row r="65" spans="2:11" ht="15" customHeight="1" x14ac:dyDescent="0.3">
      <c r="B65" s="297"/>
      <c r="C65" s="302"/>
      <c r="D65" s="416" t="s">
        <v>303</v>
      </c>
      <c r="E65" s="416"/>
      <c r="F65" s="416"/>
      <c r="G65" s="416"/>
      <c r="H65" s="416"/>
      <c r="I65" s="416"/>
      <c r="J65" s="416"/>
      <c r="K65" s="298"/>
    </row>
    <row r="66" spans="2:11" ht="15" customHeight="1" x14ac:dyDescent="0.3">
      <c r="B66" s="297"/>
      <c r="C66" s="302"/>
      <c r="D66" s="416" t="s">
        <v>304</v>
      </c>
      <c r="E66" s="416"/>
      <c r="F66" s="416"/>
      <c r="G66" s="416"/>
      <c r="H66" s="416"/>
      <c r="I66" s="416"/>
      <c r="J66" s="416"/>
      <c r="K66" s="298"/>
    </row>
    <row r="67" spans="2:11" ht="15" customHeight="1" x14ac:dyDescent="0.3">
      <c r="B67" s="297"/>
      <c r="C67" s="302"/>
      <c r="D67" s="416" t="s">
        <v>305</v>
      </c>
      <c r="E67" s="416"/>
      <c r="F67" s="416"/>
      <c r="G67" s="416"/>
      <c r="H67" s="416"/>
      <c r="I67" s="416"/>
      <c r="J67" s="416"/>
      <c r="K67" s="298"/>
    </row>
    <row r="68" spans="2:11" ht="15" customHeight="1" x14ac:dyDescent="0.3">
      <c r="B68" s="297"/>
      <c r="C68" s="302"/>
      <c r="D68" s="416" t="s">
        <v>306</v>
      </c>
      <c r="E68" s="416"/>
      <c r="F68" s="416"/>
      <c r="G68" s="416"/>
      <c r="H68" s="416"/>
      <c r="I68" s="416"/>
      <c r="J68" s="416"/>
      <c r="K68" s="298"/>
    </row>
    <row r="69" spans="2:11" ht="12.75" customHeight="1" x14ac:dyDescent="0.3">
      <c r="B69" s="306"/>
      <c r="C69" s="307"/>
      <c r="D69" s="307"/>
      <c r="E69" s="307"/>
      <c r="F69" s="307"/>
      <c r="G69" s="307"/>
      <c r="H69" s="307"/>
      <c r="I69" s="307"/>
      <c r="J69" s="307"/>
      <c r="K69" s="308"/>
    </row>
    <row r="70" spans="2:11" ht="18.75" customHeight="1" x14ac:dyDescent="0.3">
      <c r="B70" s="309"/>
      <c r="C70" s="309"/>
      <c r="D70" s="309"/>
      <c r="E70" s="309"/>
      <c r="F70" s="309"/>
      <c r="G70" s="309"/>
      <c r="H70" s="309"/>
      <c r="I70" s="309"/>
      <c r="J70" s="309"/>
      <c r="K70" s="310"/>
    </row>
    <row r="71" spans="2:11" ht="18.75" customHeight="1" x14ac:dyDescent="0.3">
      <c r="B71" s="310"/>
      <c r="C71" s="310"/>
      <c r="D71" s="310"/>
      <c r="E71" s="310"/>
      <c r="F71" s="310"/>
      <c r="G71" s="310"/>
      <c r="H71" s="310"/>
      <c r="I71" s="310"/>
      <c r="J71" s="310"/>
      <c r="K71" s="310"/>
    </row>
    <row r="72" spans="2:11" ht="7.5" customHeight="1" x14ac:dyDescent="0.3">
      <c r="B72" s="311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ht="45" customHeight="1" x14ac:dyDescent="0.3">
      <c r="B73" s="314"/>
      <c r="C73" s="419" t="s">
        <v>254</v>
      </c>
      <c r="D73" s="419"/>
      <c r="E73" s="419"/>
      <c r="F73" s="419"/>
      <c r="G73" s="419"/>
      <c r="H73" s="419"/>
      <c r="I73" s="419"/>
      <c r="J73" s="419"/>
      <c r="K73" s="315"/>
    </row>
    <row r="74" spans="2:11" ht="17.25" customHeight="1" x14ac:dyDescent="0.3">
      <c r="B74" s="314"/>
      <c r="C74" s="316" t="s">
        <v>307</v>
      </c>
      <c r="D74" s="316"/>
      <c r="E74" s="316"/>
      <c r="F74" s="316" t="s">
        <v>308</v>
      </c>
      <c r="G74" s="317"/>
      <c r="H74" s="316" t="s">
        <v>1576</v>
      </c>
      <c r="I74" s="316" t="s">
        <v>1456</v>
      </c>
      <c r="J74" s="316" t="s">
        <v>309</v>
      </c>
      <c r="K74" s="315"/>
    </row>
    <row r="75" spans="2:11" ht="17.25" customHeight="1" x14ac:dyDescent="0.3">
      <c r="B75" s="314"/>
      <c r="C75" s="318" t="s">
        <v>310</v>
      </c>
      <c r="D75" s="318"/>
      <c r="E75" s="318"/>
      <c r="F75" s="319" t="s">
        <v>311</v>
      </c>
      <c r="G75" s="320"/>
      <c r="H75" s="318"/>
      <c r="I75" s="318"/>
      <c r="J75" s="318" t="s">
        <v>312</v>
      </c>
      <c r="K75" s="315"/>
    </row>
    <row r="76" spans="2:11" ht="5.25" customHeight="1" x14ac:dyDescent="0.3">
      <c r="B76" s="314"/>
      <c r="C76" s="321"/>
      <c r="D76" s="321"/>
      <c r="E76" s="321"/>
      <c r="F76" s="321"/>
      <c r="G76" s="322"/>
      <c r="H76" s="321"/>
      <c r="I76" s="321"/>
      <c r="J76" s="321"/>
      <c r="K76" s="315"/>
    </row>
    <row r="77" spans="2:11" ht="15" customHeight="1" x14ac:dyDescent="0.3">
      <c r="B77" s="314"/>
      <c r="C77" s="304" t="s">
        <v>1452</v>
      </c>
      <c r="D77" s="321"/>
      <c r="E77" s="321"/>
      <c r="F77" s="323" t="s">
        <v>313</v>
      </c>
      <c r="G77" s="322"/>
      <c r="H77" s="304" t="s">
        <v>314</v>
      </c>
      <c r="I77" s="304" t="s">
        <v>315</v>
      </c>
      <c r="J77" s="304">
        <v>20</v>
      </c>
      <c r="K77" s="315"/>
    </row>
    <row r="78" spans="2:11" ht="15" customHeight="1" x14ac:dyDescent="0.3">
      <c r="B78" s="314"/>
      <c r="C78" s="304" t="s">
        <v>316</v>
      </c>
      <c r="D78" s="304"/>
      <c r="E78" s="304"/>
      <c r="F78" s="323" t="s">
        <v>313</v>
      </c>
      <c r="G78" s="322"/>
      <c r="H78" s="304" t="s">
        <v>317</v>
      </c>
      <c r="I78" s="304" t="s">
        <v>315</v>
      </c>
      <c r="J78" s="304">
        <v>120</v>
      </c>
      <c r="K78" s="315"/>
    </row>
    <row r="79" spans="2:11" ht="15" customHeight="1" x14ac:dyDescent="0.3">
      <c r="B79" s="324"/>
      <c r="C79" s="304" t="s">
        <v>318</v>
      </c>
      <c r="D79" s="304"/>
      <c r="E79" s="304"/>
      <c r="F79" s="323" t="s">
        <v>319</v>
      </c>
      <c r="G79" s="322"/>
      <c r="H79" s="304" t="s">
        <v>320</v>
      </c>
      <c r="I79" s="304" t="s">
        <v>315</v>
      </c>
      <c r="J79" s="304">
        <v>50</v>
      </c>
      <c r="K79" s="315"/>
    </row>
    <row r="80" spans="2:11" ht="15" customHeight="1" x14ac:dyDescent="0.3">
      <c r="B80" s="324"/>
      <c r="C80" s="304" t="s">
        <v>321</v>
      </c>
      <c r="D80" s="304"/>
      <c r="E80" s="304"/>
      <c r="F80" s="323" t="s">
        <v>313</v>
      </c>
      <c r="G80" s="322"/>
      <c r="H80" s="304" t="s">
        <v>322</v>
      </c>
      <c r="I80" s="304" t="s">
        <v>323</v>
      </c>
      <c r="J80" s="304"/>
      <c r="K80" s="315"/>
    </row>
    <row r="81" spans="2:11" ht="15" customHeight="1" x14ac:dyDescent="0.3">
      <c r="B81" s="324"/>
      <c r="C81" s="325" t="s">
        <v>324</v>
      </c>
      <c r="D81" s="325"/>
      <c r="E81" s="325"/>
      <c r="F81" s="326" t="s">
        <v>319</v>
      </c>
      <c r="G81" s="325"/>
      <c r="H81" s="325" t="s">
        <v>325</v>
      </c>
      <c r="I81" s="325" t="s">
        <v>315</v>
      </c>
      <c r="J81" s="325">
        <v>15</v>
      </c>
      <c r="K81" s="315"/>
    </row>
    <row r="82" spans="2:11" ht="15" customHeight="1" x14ac:dyDescent="0.3">
      <c r="B82" s="324"/>
      <c r="C82" s="325" t="s">
        <v>326</v>
      </c>
      <c r="D82" s="325"/>
      <c r="E82" s="325"/>
      <c r="F82" s="326" t="s">
        <v>319</v>
      </c>
      <c r="G82" s="325"/>
      <c r="H82" s="325" t="s">
        <v>327</v>
      </c>
      <c r="I82" s="325" t="s">
        <v>315</v>
      </c>
      <c r="J82" s="325">
        <v>15</v>
      </c>
      <c r="K82" s="315"/>
    </row>
    <row r="83" spans="2:11" ht="15" customHeight="1" x14ac:dyDescent="0.3">
      <c r="B83" s="324"/>
      <c r="C83" s="325" t="s">
        <v>328</v>
      </c>
      <c r="D83" s="325"/>
      <c r="E83" s="325"/>
      <c r="F83" s="326" t="s">
        <v>319</v>
      </c>
      <c r="G83" s="325"/>
      <c r="H83" s="325" t="s">
        <v>329</v>
      </c>
      <c r="I83" s="325" t="s">
        <v>315</v>
      </c>
      <c r="J83" s="325">
        <v>20</v>
      </c>
      <c r="K83" s="315"/>
    </row>
    <row r="84" spans="2:11" ht="15" customHeight="1" x14ac:dyDescent="0.3">
      <c r="B84" s="324"/>
      <c r="C84" s="325" t="s">
        <v>330</v>
      </c>
      <c r="D84" s="325"/>
      <c r="E84" s="325"/>
      <c r="F84" s="326" t="s">
        <v>319</v>
      </c>
      <c r="G84" s="325"/>
      <c r="H84" s="325" t="s">
        <v>331</v>
      </c>
      <c r="I84" s="325" t="s">
        <v>315</v>
      </c>
      <c r="J84" s="325">
        <v>20</v>
      </c>
      <c r="K84" s="315"/>
    </row>
    <row r="85" spans="2:11" ht="15" customHeight="1" x14ac:dyDescent="0.3">
      <c r="B85" s="324"/>
      <c r="C85" s="304" t="s">
        <v>332</v>
      </c>
      <c r="D85" s="304"/>
      <c r="E85" s="304"/>
      <c r="F85" s="323" t="s">
        <v>319</v>
      </c>
      <c r="G85" s="322"/>
      <c r="H85" s="304" t="s">
        <v>333</v>
      </c>
      <c r="I85" s="304" t="s">
        <v>315</v>
      </c>
      <c r="J85" s="304">
        <v>50</v>
      </c>
      <c r="K85" s="315"/>
    </row>
    <row r="86" spans="2:11" ht="15" customHeight="1" x14ac:dyDescent="0.3">
      <c r="B86" s="324"/>
      <c r="C86" s="304" t="s">
        <v>334</v>
      </c>
      <c r="D86" s="304"/>
      <c r="E86" s="304"/>
      <c r="F86" s="323" t="s">
        <v>319</v>
      </c>
      <c r="G86" s="322"/>
      <c r="H86" s="304" t="s">
        <v>335</v>
      </c>
      <c r="I86" s="304" t="s">
        <v>315</v>
      </c>
      <c r="J86" s="304">
        <v>20</v>
      </c>
      <c r="K86" s="315"/>
    </row>
    <row r="87" spans="2:11" ht="15" customHeight="1" x14ac:dyDescent="0.3">
      <c r="B87" s="324"/>
      <c r="C87" s="304" t="s">
        <v>336</v>
      </c>
      <c r="D87" s="304"/>
      <c r="E87" s="304"/>
      <c r="F87" s="323" t="s">
        <v>319</v>
      </c>
      <c r="G87" s="322"/>
      <c r="H87" s="304" t="s">
        <v>337</v>
      </c>
      <c r="I87" s="304" t="s">
        <v>315</v>
      </c>
      <c r="J87" s="304">
        <v>20</v>
      </c>
      <c r="K87" s="315"/>
    </row>
    <row r="88" spans="2:11" ht="15" customHeight="1" x14ac:dyDescent="0.3">
      <c r="B88" s="324"/>
      <c r="C88" s="304" t="s">
        <v>338</v>
      </c>
      <c r="D88" s="304"/>
      <c r="E88" s="304"/>
      <c r="F88" s="323" t="s">
        <v>319</v>
      </c>
      <c r="G88" s="322"/>
      <c r="H88" s="304" t="s">
        <v>339</v>
      </c>
      <c r="I88" s="304" t="s">
        <v>315</v>
      </c>
      <c r="J88" s="304">
        <v>50</v>
      </c>
      <c r="K88" s="315"/>
    </row>
    <row r="89" spans="2:11" ht="15" customHeight="1" x14ac:dyDescent="0.3">
      <c r="B89" s="324"/>
      <c r="C89" s="304" t="s">
        <v>340</v>
      </c>
      <c r="D89" s="304"/>
      <c r="E89" s="304"/>
      <c r="F89" s="323" t="s">
        <v>319</v>
      </c>
      <c r="G89" s="322"/>
      <c r="H89" s="304" t="s">
        <v>340</v>
      </c>
      <c r="I89" s="304" t="s">
        <v>315</v>
      </c>
      <c r="J89" s="304">
        <v>50</v>
      </c>
      <c r="K89" s="315"/>
    </row>
    <row r="90" spans="2:11" ht="15" customHeight="1" x14ac:dyDescent="0.3">
      <c r="B90" s="324"/>
      <c r="C90" s="304" t="s">
        <v>1582</v>
      </c>
      <c r="D90" s="304"/>
      <c r="E90" s="304"/>
      <c r="F90" s="323" t="s">
        <v>319</v>
      </c>
      <c r="G90" s="322"/>
      <c r="H90" s="304" t="s">
        <v>341</v>
      </c>
      <c r="I90" s="304" t="s">
        <v>315</v>
      </c>
      <c r="J90" s="304">
        <v>255</v>
      </c>
      <c r="K90" s="315"/>
    </row>
    <row r="91" spans="2:11" ht="15" customHeight="1" x14ac:dyDescent="0.3">
      <c r="B91" s="324"/>
      <c r="C91" s="304" t="s">
        <v>342</v>
      </c>
      <c r="D91" s="304"/>
      <c r="E91" s="304"/>
      <c r="F91" s="323" t="s">
        <v>313</v>
      </c>
      <c r="G91" s="322"/>
      <c r="H91" s="304" t="s">
        <v>343</v>
      </c>
      <c r="I91" s="304" t="s">
        <v>344</v>
      </c>
      <c r="J91" s="304"/>
      <c r="K91" s="315"/>
    </row>
    <row r="92" spans="2:11" ht="15" customHeight="1" x14ac:dyDescent="0.3">
      <c r="B92" s="324"/>
      <c r="C92" s="304" t="s">
        <v>345</v>
      </c>
      <c r="D92" s="304"/>
      <c r="E92" s="304"/>
      <c r="F92" s="323" t="s">
        <v>313</v>
      </c>
      <c r="G92" s="322"/>
      <c r="H92" s="304" t="s">
        <v>346</v>
      </c>
      <c r="I92" s="304" t="s">
        <v>347</v>
      </c>
      <c r="J92" s="304"/>
      <c r="K92" s="315"/>
    </row>
    <row r="93" spans="2:11" ht="15" customHeight="1" x14ac:dyDescent="0.3">
      <c r="B93" s="324"/>
      <c r="C93" s="304" t="s">
        <v>348</v>
      </c>
      <c r="D93" s="304"/>
      <c r="E93" s="304"/>
      <c r="F93" s="323" t="s">
        <v>313</v>
      </c>
      <c r="G93" s="322"/>
      <c r="H93" s="304" t="s">
        <v>348</v>
      </c>
      <c r="I93" s="304" t="s">
        <v>347</v>
      </c>
      <c r="J93" s="304"/>
      <c r="K93" s="315"/>
    </row>
    <row r="94" spans="2:11" ht="15" customHeight="1" x14ac:dyDescent="0.3">
      <c r="B94" s="324"/>
      <c r="C94" s="304" t="s">
        <v>1437</v>
      </c>
      <c r="D94" s="304"/>
      <c r="E94" s="304"/>
      <c r="F94" s="323" t="s">
        <v>313</v>
      </c>
      <c r="G94" s="322"/>
      <c r="H94" s="304" t="s">
        <v>349</v>
      </c>
      <c r="I94" s="304" t="s">
        <v>347</v>
      </c>
      <c r="J94" s="304"/>
      <c r="K94" s="315"/>
    </row>
    <row r="95" spans="2:11" ht="15" customHeight="1" x14ac:dyDescent="0.3">
      <c r="B95" s="324"/>
      <c r="C95" s="304" t="s">
        <v>1447</v>
      </c>
      <c r="D95" s="304"/>
      <c r="E95" s="304"/>
      <c r="F95" s="323" t="s">
        <v>313</v>
      </c>
      <c r="G95" s="322"/>
      <c r="H95" s="304" t="s">
        <v>350</v>
      </c>
      <c r="I95" s="304" t="s">
        <v>347</v>
      </c>
      <c r="J95" s="304"/>
      <c r="K95" s="315"/>
    </row>
    <row r="96" spans="2:11" ht="15" customHeight="1" x14ac:dyDescent="0.3">
      <c r="B96" s="327"/>
      <c r="C96" s="328"/>
      <c r="D96" s="328"/>
      <c r="E96" s="328"/>
      <c r="F96" s="328"/>
      <c r="G96" s="328"/>
      <c r="H96" s="328"/>
      <c r="I96" s="328"/>
      <c r="J96" s="328"/>
      <c r="K96" s="329"/>
    </row>
    <row r="97" spans="2:11" ht="18.75" customHeight="1" x14ac:dyDescent="0.3">
      <c r="B97" s="330"/>
      <c r="C97" s="331"/>
      <c r="D97" s="331"/>
      <c r="E97" s="331"/>
      <c r="F97" s="331"/>
      <c r="G97" s="331"/>
      <c r="H97" s="331"/>
      <c r="I97" s="331"/>
      <c r="J97" s="331"/>
      <c r="K97" s="330"/>
    </row>
    <row r="98" spans="2:11" ht="18.75" customHeight="1" x14ac:dyDescent="0.3">
      <c r="B98" s="310"/>
      <c r="C98" s="310"/>
      <c r="D98" s="310"/>
      <c r="E98" s="310"/>
      <c r="F98" s="310"/>
      <c r="G98" s="310"/>
      <c r="H98" s="310"/>
      <c r="I98" s="310"/>
      <c r="J98" s="310"/>
      <c r="K98" s="310"/>
    </row>
    <row r="99" spans="2:11" ht="7.5" customHeight="1" x14ac:dyDescent="0.3">
      <c r="B99" s="311"/>
      <c r="C99" s="312"/>
      <c r="D99" s="312"/>
      <c r="E99" s="312"/>
      <c r="F99" s="312"/>
      <c r="G99" s="312"/>
      <c r="H99" s="312"/>
      <c r="I99" s="312"/>
      <c r="J99" s="312"/>
      <c r="K99" s="313"/>
    </row>
    <row r="100" spans="2:11" ht="45" customHeight="1" x14ac:dyDescent="0.3">
      <c r="B100" s="314"/>
      <c r="C100" s="419" t="s">
        <v>351</v>
      </c>
      <c r="D100" s="419"/>
      <c r="E100" s="419"/>
      <c r="F100" s="419"/>
      <c r="G100" s="419"/>
      <c r="H100" s="419"/>
      <c r="I100" s="419"/>
      <c r="J100" s="419"/>
      <c r="K100" s="315"/>
    </row>
    <row r="101" spans="2:11" ht="17.25" customHeight="1" x14ac:dyDescent="0.3">
      <c r="B101" s="314"/>
      <c r="C101" s="316" t="s">
        <v>307</v>
      </c>
      <c r="D101" s="316"/>
      <c r="E101" s="316"/>
      <c r="F101" s="316" t="s">
        <v>308</v>
      </c>
      <c r="G101" s="317"/>
      <c r="H101" s="316" t="s">
        <v>1576</v>
      </c>
      <c r="I101" s="316" t="s">
        <v>1456</v>
      </c>
      <c r="J101" s="316" t="s">
        <v>309</v>
      </c>
      <c r="K101" s="315"/>
    </row>
    <row r="102" spans="2:11" ht="17.25" customHeight="1" x14ac:dyDescent="0.3">
      <c r="B102" s="314"/>
      <c r="C102" s="318" t="s">
        <v>310</v>
      </c>
      <c r="D102" s="318"/>
      <c r="E102" s="318"/>
      <c r="F102" s="319" t="s">
        <v>311</v>
      </c>
      <c r="G102" s="320"/>
      <c r="H102" s="318"/>
      <c r="I102" s="318"/>
      <c r="J102" s="318" t="s">
        <v>312</v>
      </c>
      <c r="K102" s="315"/>
    </row>
    <row r="103" spans="2:11" ht="5.25" customHeight="1" x14ac:dyDescent="0.3">
      <c r="B103" s="314"/>
      <c r="C103" s="316"/>
      <c r="D103" s="316"/>
      <c r="E103" s="316"/>
      <c r="F103" s="316"/>
      <c r="G103" s="332"/>
      <c r="H103" s="316"/>
      <c r="I103" s="316"/>
      <c r="J103" s="316"/>
      <c r="K103" s="315"/>
    </row>
    <row r="104" spans="2:11" ht="15" customHeight="1" x14ac:dyDescent="0.3">
      <c r="B104" s="314"/>
      <c r="C104" s="304" t="s">
        <v>1452</v>
      </c>
      <c r="D104" s="321"/>
      <c r="E104" s="321"/>
      <c r="F104" s="323" t="s">
        <v>313</v>
      </c>
      <c r="G104" s="332"/>
      <c r="H104" s="304" t="s">
        <v>352</v>
      </c>
      <c r="I104" s="304" t="s">
        <v>315</v>
      </c>
      <c r="J104" s="304">
        <v>20</v>
      </c>
      <c r="K104" s="315"/>
    </row>
    <row r="105" spans="2:11" ht="15" customHeight="1" x14ac:dyDescent="0.3">
      <c r="B105" s="314"/>
      <c r="C105" s="304" t="s">
        <v>316</v>
      </c>
      <c r="D105" s="304"/>
      <c r="E105" s="304"/>
      <c r="F105" s="323" t="s">
        <v>313</v>
      </c>
      <c r="G105" s="304"/>
      <c r="H105" s="304" t="s">
        <v>352</v>
      </c>
      <c r="I105" s="304" t="s">
        <v>315</v>
      </c>
      <c r="J105" s="304">
        <v>120</v>
      </c>
      <c r="K105" s="315"/>
    </row>
    <row r="106" spans="2:11" ht="15" customHeight="1" x14ac:dyDescent="0.3">
      <c r="B106" s="324"/>
      <c r="C106" s="304" t="s">
        <v>318</v>
      </c>
      <c r="D106" s="304"/>
      <c r="E106" s="304"/>
      <c r="F106" s="323" t="s">
        <v>319</v>
      </c>
      <c r="G106" s="304"/>
      <c r="H106" s="304" t="s">
        <v>352</v>
      </c>
      <c r="I106" s="304" t="s">
        <v>315</v>
      </c>
      <c r="J106" s="304">
        <v>50</v>
      </c>
      <c r="K106" s="315"/>
    </row>
    <row r="107" spans="2:11" ht="15" customHeight="1" x14ac:dyDescent="0.3">
      <c r="B107" s="324"/>
      <c r="C107" s="304" t="s">
        <v>321</v>
      </c>
      <c r="D107" s="304"/>
      <c r="E107" s="304"/>
      <c r="F107" s="323" t="s">
        <v>313</v>
      </c>
      <c r="G107" s="304"/>
      <c r="H107" s="304" t="s">
        <v>352</v>
      </c>
      <c r="I107" s="304" t="s">
        <v>323</v>
      </c>
      <c r="J107" s="304"/>
      <c r="K107" s="315"/>
    </row>
    <row r="108" spans="2:11" ht="15" customHeight="1" x14ac:dyDescent="0.3">
      <c r="B108" s="324"/>
      <c r="C108" s="304" t="s">
        <v>332</v>
      </c>
      <c r="D108" s="304"/>
      <c r="E108" s="304"/>
      <c r="F108" s="323" t="s">
        <v>319</v>
      </c>
      <c r="G108" s="304"/>
      <c r="H108" s="304" t="s">
        <v>352</v>
      </c>
      <c r="I108" s="304" t="s">
        <v>315</v>
      </c>
      <c r="J108" s="304">
        <v>50</v>
      </c>
      <c r="K108" s="315"/>
    </row>
    <row r="109" spans="2:11" ht="15" customHeight="1" x14ac:dyDescent="0.3">
      <c r="B109" s="324"/>
      <c r="C109" s="304" t="s">
        <v>340</v>
      </c>
      <c r="D109" s="304"/>
      <c r="E109" s="304"/>
      <c r="F109" s="323" t="s">
        <v>319</v>
      </c>
      <c r="G109" s="304"/>
      <c r="H109" s="304" t="s">
        <v>352</v>
      </c>
      <c r="I109" s="304" t="s">
        <v>315</v>
      </c>
      <c r="J109" s="304">
        <v>50</v>
      </c>
      <c r="K109" s="315"/>
    </row>
    <row r="110" spans="2:11" ht="15" customHeight="1" x14ac:dyDescent="0.3">
      <c r="B110" s="324"/>
      <c r="C110" s="304" t="s">
        <v>338</v>
      </c>
      <c r="D110" s="304"/>
      <c r="E110" s="304"/>
      <c r="F110" s="323" t="s">
        <v>319</v>
      </c>
      <c r="G110" s="304"/>
      <c r="H110" s="304" t="s">
        <v>352</v>
      </c>
      <c r="I110" s="304" t="s">
        <v>315</v>
      </c>
      <c r="J110" s="304">
        <v>50</v>
      </c>
      <c r="K110" s="315"/>
    </row>
    <row r="111" spans="2:11" ht="15" customHeight="1" x14ac:dyDescent="0.3">
      <c r="B111" s="324"/>
      <c r="C111" s="304" t="s">
        <v>1452</v>
      </c>
      <c r="D111" s="304"/>
      <c r="E111" s="304"/>
      <c r="F111" s="323" t="s">
        <v>313</v>
      </c>
      <c r="G111" s="304"/>
      <c r="H111" s="304" t="s">
        <v>353</v>
      </c>
      <c r="I111" s="304" t="s">
        <v>315</v>
      </c>
      <c r="J111" s="304">
        <v>20</v>
      </c>
      <c r="K111" s="315"/>
    </row>
    <row r="112" spans="2:11" ht="15" customHeight="1" x14ac:dyDescent="0.3">
      <c r="B112" s="324"/>
      <c r="C112" s="304" t="s">
        <v>354</v>
      </c>
      <c r="D112" s="304"/>
      <c r="E112" s="304"/>
      <c r="F112" s="323" t="s">
        <v>313</v>
      </c>
      <c r="G112" s="304"/>
      <c r="H112" s="304" t="s">
        <v>355</v>
      </c>
      <c r="I112" s="304" t="s">
        <v>315</v>
      </c>
      <c r="J112" s="304">
        <v>120</v>
      </c>
      <c r="K112" s="315"/>
    </row>
    <row r="113" spans="2:11" ht="15" customHeight="1" x14ac:dyDescent="0.3">
      <c r="B113" s="324"/>
      <c r="C113" s="304" t="s">
        <v>1437</v>
      </c>
      <c r="D113" s="304"/>
      <c r="E113" s="304"/>
      <c r="F113" s="323" t="s">
        <v>313</v>
      </c>
      <c r="G113" s="304"/>
      <c r="H113" s="304" t="s">
        <v>356</v>
      </c>
      <c r="I113" s="304" t="s">
        <v>347</v>
      </c>
      <c r="J113" s="304"/>
      <c r="K113" s="315"/>
    </row>
    <row r="114" spans="2:11" ht="15" customHeight="1" x14ac:dyDescent="0.3">
      <c r="B114" s="324"/>
      <c r="C114" s="304" t="s">
        <v>1447</v>
      </c>
      <c r="D114" s="304"/>
      <c r="E114" s="304"/>
      <c r="F114" s="323" t="s">
        <v>313</v>
      </c>
      <c r="G114" s="304"/>
      <c r="H114" s="304" t="s">
        <v>357</v>
      </c>
      <c r="I114" s="304" t="s">
        <v>347</v>
      </c>
      <c r="J114" s="304"/>
      <c r="K114" s="315"/>
    </row>
    <row r="115" spans="2:11" ht="15" customHeight="1" x14ac:dyDescent="0.3">
      <c r="B115" s="324"/>
      <c r="C115" s="304" t="s">
        <v>1456</v>
      </c>
      <c r="D115" s="304"/>
      <c r="E115" s="304"/>
      <c r="F115" s="323" t="s">
        <v>313</v>
      </c>
      <c r="G115" s="304"/>
      <c r="H115" s="304" t="s">
        <v>358</v>
      </c>
      <c r="I115" s="304" t="s">
        <v>359</v>
      </c>
      <c r="J115" s="304"/>
      <c r="K115" s="315"/>
    </row>
    <row r="116" spans="2:11" ht="15" customHeight="1" x14ac:dyDescent="0.3">
      <c r="B116" s="327"/>
      <c r="C116" s="333"/>
      <c r="D116" s="333"/>
      <c r="E116" s="333"/>
      <c r="F116" s="333"/>
      <c r="G116" s="333"/>
      <c r="H116" s="333"/>
      <c r="I116" s="333"/>
      <c r="J116" s="333"/>
      <c r="K116" s="329"/>
    </row>
    <row r="117" spans="2:11" ht="18.75" customHeight="1" x14ac:dyDescent="0.3">
      <c r="B117" s="334"/>
      <c r="C117" s="300"/>
      <c r="D117" s="300"/>
      <c r="E117" s="300"/>
      <c r="F117" s="335"/>
      <c r="G117" s="300"/>
      <c r="H117" s="300"/>
      <c r="I117" s="300"/>
      <c r="J117" s="300"/>
      <c r="K117" s="334"/>
    </row>
    <row r="118" spans="2:11" ht="18.75" customHeight="1" x14ac:dyDescent="0.3"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</row>
    <row r="119" spans="2:11" ht="7.5" customHeight="1" x14ac:dyDescent="0.3">
      <c r="B119" s="336"/>
      <c r="C119" s="337"/>
      <c r="D119" s="337"/>
      <c r="E119" s="337"/>
      <c r="F119" s="337"/>
      <c r="G119" s="337"/>
      <c r="H119" s="337"/>
      <c r="I119" s="337"/>
      <c r="J119" s="337"/>
      <c r="K119" s="338"/>
    </row>
    <row r="120" spans="2:11" ht="45" customHeight="1" x14ac:dyDescent="0.3">
      <c r="B120" s="339"/>
      <c r="C120" s="417" t="s">
        <v>360</v>
      </c>
      <c r="D120" s="417"/>
      <c r="E120" s="417"/>
      <c r="F120" s="417"/>
      <c r="G120" s="417"/>
      <c r="H120" s="417"/>
      <c r="I120" s="417"/>
      <c r="J120" s="417"/>
      <c r="K120" s="340"/>
    </row>
    <row r="121" spans="2:11" ht="17.25" customHeight="1" x14ac:dyDescent="0.3">
      <c r="B121" s="341"/>
      <c r="C121" s="316" t="s">
        <v>307</v>
      </c>
      <c r="D121" s="316"/>
      <c r="E121" s="316"/>
      <c r="F121" s="316" t="s">
        <v>308</v>
      </c>
      <c r="G121" s="317"/>
      <c r="H121" s="316" t="s">
        <v>1576</v>
      </c>
      <c r="I121" s="316" t="s">
        <v>1456</v>
      </c>
      <c r="J121" s="316" t="s">
        <v>309</v>
      </c>
      <c r="K121" s="342"/>
    </row>
    <row r="122" spans="2:11" ht="17.25" customHeight="1" x14ac:dyDescent="0.3">
      <c r="B122" s="341"/>
      <c r="C122" s="318" t="s">
        <v>310</v>
      </c>
      <c r="D122" s="318"/>
      <c r="E122" s="318"/>
      <c r="F122" s="319" t="s">
        <v>311</v>
      </c>
      <c r="G122" s="320"/>
      <c r="H122" s="318"/>
      <c r="I122" s="318"/>
      <c r="J122" s="318" t="s">
        <v>312</v>
      </c>
      <c r="K122" s="342"/>
    </row>
    <row r="123" spans="2:11" ht="5.25" customHeight="1" x14ac:dyDescent="0.3">
      <c r="B123" s="343"/>
      <c r="C123" s="321"/>
      <c r="D123" s="321"/>
      <c r="E123" s="321"/>
      <c r="F123" s="321"/>
      <c r="G123" s="304"/>
      <c r="H123" s="321"/>
      <c r="I123" s="321"/>
      <c r="J123" s="321"/>
      <c r="K123" s="344"/>
    </row>
    <row r="124" spans="2:11" ht="15" customHeight="1" x14ac:dyDescent="0.3">
      <c r="B124" s="343"/>
      <c r="C124" s="304" t="s">
        <v>316</v>
      </c>
      <c r="D124" s="321"/>
      <c r="E124" s="321"/>
      <c r="F124" s="323" t="s">
        <v>313</v>
      </c>
      <c r="G124" s="304"/>
      <c r="H124" s="304" t="s">
        <v>352</v>
      </c>
      <c r="I124" s="304" t="s">
        <v>315</v>
      </c>
      <c r="J124" s="304">
        <v>120</v>
      </c>
      <c r="K124" s="345"/>
    </row>
    <row r="125" spans="2:11" ht="15" customHeight="1" x14ac:dyDescent="0.3">
      <c r="B125" s="343"/>
      <c r="C125" s="304" t="s">
        <v>361</v>
      </c>
      <c r="D125" s="304"/>
      <c r="E125" s="304"/>
      <c r="F125" s="323" t="s">
        <v>313</v>
      </c>
      <c r="G125" s="304"/>
      <c r="H125" s="304" t="s">
        <v>362</v>
      </c>
      <c r="I125" s="304" t="s">
        <v>315</v>
      </c>
      <c r="J125" s="304" t="s">
        <v>363</v>
      </c>
      <c r="K125" s="345"/>
    </row>
    <row r="126" spans="2:11" ht="15" customHeight="1" x14ac:dyDescent="0.3">
      <c r="B126" s="343"/>
      <c r="C126" s="304" t="s">
        <v>1484</v>
      </c>
      <c r="D126" s="304"/>
      <c r="E126" s="304"/>
      <c r="F126" s="323" t="s">
        <v>313</v>
      </c>
      <c r="G126" s="304"/>
      <c r="H126" s="304" t="s">
        <v>364</v>
      </c>
      <c r="I126" s="304" t="s">
        <v>315</v>
      </c>
      <c r="J126" s="304" t="s">
        <v>363</v>
      </c>
      <c r="K126" s="345"/>
    </row>
    <row r="127" spans="2:11" ht="15" customHeight="1" x14ac:dyDescent="0.3">
      <c r="B127" s="343"/>
      <c r="C127" s="304" t="s">
        <v>324</v>
      </c>
      <c r="D127" s="304"/>
      <c r="E127" s="304"/>
      <c r="F127" s="323" t="s">
        <v>319</v>
      </c>
      <c r="G127" s="304"/>
      <c r="H127" s="304" t="s">
        <v>325</v>
      </c>
      <c r="I127" s="304" t="s">
        <v>315</v>
      </c>
      <c r="J127" s="304">
        <v>15</v>
      </c>
      <c r="K127" s="345"/>
    </row>
    <row r="128" spans="2:11" ht="15" customHeight="1" x14ac:dyDescent="0.3">
      <c r="B128" s="343"/>
      <c r="C128" s="325" t="s">
        <v>326</v>
      </c>
      <c r="D128" s="325"/>
      <c r="E128" s="325"/>
      <c r="F128" s="326" t="s">
        <v>319</v>
      </c>
      <c r="G128" s="325"/>
      <c r="H128" s="325" t="s">
        <v>327</v>
      </c>
      <c r="I128" s="325" t="s">
        <v>315</v>
      </c>
      <c r="J128" s="325">
        <v>15</v>
      </c>
      <c r="K128" s="345"/>
    </row>
    <row r="129" spans="2:11" ht="15" customHeight="1" x14ac:dyDescent="0.3">
      <c r="B129" s="343"/>
      <c r="C129" s="325" t="s">
        <v>328</v>
      </c>
      <c r="D129" s="325"/>
      <c r="E129" s="325"/>
      <c r="F129" s="326" t="s">
        <v>319</v>
      </c>
      <c r="G129" s="325"/>
      <c r="H129" s="325" t="s">
        <v>329</v>
      </c>
      <c r="I129" s="325" t="s">
        <v>315</v>
      </c>
      <c r="J129" s="325">
        <v>20</v>
      </c>
      <c r="K129" s="345"/>
    </row>
    <row r="130" spans="2:11" ht="15" customHeight="1" x14ac:dyDescent="0.3">
      <c r="B130" s="343"/>
      <c r="C130" s="325" t="s">
        <v>330</v>
      </c>
      <c r="D130" s="325"/>
      <c r="E130" s="325"/>
      <c r="F130" s="326" t="s">
        <v>319</v>
      </c>
      <c r="G130" s="325"/>
      <c r="H130" s="325" t="s">
        <v>331</v>
      </c>
      <c r="I130" s="325" t="s">
        <v>315</v>
      </c>
      <c r="J130" s="325">
        <v>20</v>
      </c>
      <c r="K130" s="345"/>
    </row>
    <row r="131" spans="2:11" ht="15" customHeight="1" x14ac:dyDescent="0.3">
      <c r="B131" s="343"/>
      <c r="C131" s="304" t="s">
        <v>318</v>
      </c>
      <c r="D131" s="304"/>
      <c r="E131" s="304"/>
      <c r="F131" s="323" t="s">
        <v>319</v>
      </c>
      <c r="G131" s="304"/>
      <c r="H131" s="304" t="s">
        <v>352</v>
      </c>
      <c r="I131" s="304" t="s">
        <v>315</v>
      </c>
      <c r="J131" s="304">
        <v>50</v>
      </c>
      <c r="K131" s="345"/>
    </row>
    <row r="132" spans="2:11" ht="15" customHeight="1" x14ac:dyDescent="0.3">
      <c r="B132" s="343"/>
      <c r="C132" s="304" t="s">
        <v>332</v>
      </c>
      <c r="D132" s="304"/>
      <c r="E132" s="304"/>
      <c r="F132" s="323" t="s">
        <v>319</v>
      </c>
      <c r="G132" s="304"/>
      <c r="H132" s="304" t="s">
        <v>352</v>
      </c>
      <c r="I132" s="304" t="s">
        <v>315</v>
      </c>
      <c r="J132" s="304">
        <v>50</v>
      </c>
      <c r="K132" s="345"/>
    </row>
    <row r="133" spans="2:11" ht="15" customHeight="1" x14ac:dyDescent="0.3">
      <c r="B133" s="343"/>
      <c r="C133" s="304" t="s">
        <v>338</v>
      </c>
      <c r="D133" s="304"/>
      <c r="E133" s="304"/>
      <c r="F133" s="323" t="s">
        <v>319</v>
      </c>
      <c r="G133" s="304"/>
      <c r="H133" s="304" t="s">
        <v>352</v>
      </c>
      <c r="I133" s="304" t="s">
        <v>315</v>
      </c>
      <c r="J133" s="304">
        <v>50</v>
      </c>
      <c r="K133" s="345"/>
    </row>
    <row r="134" spans="2:11" ht="15" customHeight="1" x14ac:dyDescent="0.3">
      <c r="B134" s="343"/>
      <c r="C134" s="304" t="s">
        <v>340</v>
      </c>
      <c r="D134" s="304"/>
      <c r="E134" s="304"/>
      <c r="F134" s="323" t="s">
        <v>319</v>
      </c>
      <c r="G134" s="304"/>
      <c r="H134" s="304" t="s">
        <v>352</v>
      </c>
      <c r="I134" s="304" t="s">
        <v>315</v>
      </c>
      <c r="J134" s="304">
        <v>50</v>
      </c>
      <c r="K134" s="345"/>
    </row>
    <row r="135" spans="2:11" ht="15" customHeight="1" x14ac:dyDescent="0.3">
      <c r="B135" s="343"/>
      <c r="C135" s="304" t="s">
        <v>1582</v>
      </c>
      <c r="D135" s="304"/>
      <c r="E135" s="304"/>
      <c r="F135" s="323" t="s">
        <v>319</v>
      </c>
      <c r="G135" s="304"/>
      <c r="H135" s="304" t="s">
        <v>365</v>
      </c>
      <c r="I135" s="304" t="s">
        <v>315</v>
      </c>
      <c r="J135" s="304">
        <v>255</v>
      </c>
      <c r="K135" s="345"/>
    </row>
    <row r="136" spans="2:11" ht="15" customHeight="1" x14ac:dyDescent="0.3">
      <c r="B136" s="343"/>
      <c r="C136" s="304" t="s">
        <v>342</v>
      </c>
      <c r="D136" s="304"/>
      <c r="E136" s="304"/>
      <c r="F136" s="323" t="s">
        <v>313</v>
      </c>
      <c r="G136" s="304"/>
      <c r="H136" s="304" t="s">
        <v>366</v>
      </c>
      <c r="I136" s="304" t="s">
        <v>344</v>
      </c>
      <c r="J136" s="304"/>
      <c r="K136" s="345"/>
    </row>
    <row r="137" spans="2:11" ht="15" customHeight="1" x14ac:dyDescent="0.3">
      <c r="B137" s="343"/>
      <c r="C137" s="304" t="s">
        <v>345</v>
      </c>
      <c r="D137" s="304"/>
      <c r="E137" s="304"/>
      <c r="F137" s="323" t="s">
        <v>313</v>
      </c>
      <c r="G137" s="304"/>
      <c r="H137" s="304" t="s">
        <v>367</v>
      </c>
      <c r="I137" s="304" t="s">
        <v>347</v>
      </c>
      <c r="J137" s="304"/>
      <c r="K137" s="345"/>
    </row>
    <row r="138" spans="2:11" ht="15" customHeight="1" x14ac:dyDescent="0.3">
      <c r="B138" s="343"/>
      <c r="C138" s="304" t="s">
        <v>348</v>
      </c>
      <c r="D138" s="304"/>
      <c r="E138" s="304"/>
      <c r="F138" s="323" t="s">
        <v>313</v>
      </c>
      <c r="G138" s="304"/>
      <c r="H138" s="304" t="s">
        <v>348</v>
      </c>
      <c r="I138" s="304" t="s">
        <v>347</v>
      </c>
      <c r="J138" s="304"/>
      <c r="K138" s="345"/>
    </row>
    <row r="139" spans="2:11" ht="15" customHeight="1" x14ac:dyDescent="0.3">
      <c r="B139" s="343"/>
      <c r="C139" s="304" t="s">
        <v>1437</v>
      </c>
      <c r="D139" s="304"/>
      <c r="E139" s="304"/>
      <c r="F139" s="323" t="s">
        <v>313</v>
      </c>
      <c r="G139" s="304"/>
      <c r="H139" s="304" t="s">
        <v>368</v>
      </c>
      <c r="I139" s="304" t="s">
        <v>347</v>
      </c>
      <c r="J139" s="304"/>
      <c r="K139" s="345"/>
    </row>
    <row r="140" spans="2:11" ht="15" customHeight="1" x14ac:dyDescent="0.3">
      <c r="B140" s="343"/>
      <c r="C140" s="304" t="s">
        <v>369</v>
      </c>
      <c r="D140" s="304"/>
      <c r="E140" s="304"/>
      <c r="F140" s="323" t="s">
        <v>313</v>
      </c>
      <c r="G140" s="304"/>
      <c r="H140" s="304" t="s">
        <v>370</v>
      </c>
      <c r="I140" s="304" t="s">
        <v>347</v>
      </c>
      <c r="J140" s="304"/>
      <c r="K140" s="345"/>
    </row>
    <row r="141" spans="2:11" ht="15" customHeight="1" x14ac:dyDescent="0.3">
      <c r="B141" s="346"/>
      <c r="C141" s="347"/>
      <c r="D141" s="347"/>
      <c r="E141" s="347"/>
      <c r="F141" s="347"/>
      <c r="G141" s="347"/>
      <c r="H141" s="347"/>
      <c r="I141" s="347"/>
      <c r="J141" s="347"/>
      <c r="K141" s="348"/>
    </row>
    <row r="142" spans="2:11" ht="18.75" customHeight="1" x14ac:dyDescent="0.3">
      <c r="B142" s="300"/>
      <c r="C142" s="300"/>
      <c r="D142" s="300"/>
      <c r="E142" s="300"/>
      <c r="F142" s="335"/>
      <c r="G142" s="300"/>
      <c r="H142" s="300"/>
      <c r="I142" s="300"/>
      <c r="J142" s="300"/>
      <c r="K142" s="300"/>
    </row>
    <row r="143" spans="2:11" ht="18.75" customHeight="1" x14ac:dyDescent="0.3"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</row>
    <row r="144" spans="2:11" ht="7.5" customHeight="1" x14ac:dyDescent="0.3">
      <c r="B144" s="311"/>
      <c r="C144" s="312"/>
      <c r="D144" s="312"/>
      <c r="E144" s="312"/>
      <c r="F144" s="312"/>
      <c r="G144" s="312"/>
      <c r="H144" s="312"/>
      <c r="I144" s="312"/>
      <c r="J144" s="312"/>
      <c r="K144" s="313"/>
    </row>
    <row r="145" spans="2:11" ht="45" customHeight="1" x14ac:dyDescent="0.3">
      <c r="B145" s="314"/>
      <c r="C145" s="419" t="s">
        <v>371</v>
      </c>
      <c r="D145" s="419"/>
      <c r="E145" s="419"/>
      <c r="F145" s="419"/>
      <c r="G145" s="419"/>
      <c r="H145" s="419"/>
      <c r="I145" s="419"/>
      <c r="J145" s="419"/>
      <c r="K145" s="315"/>
    </row>
    <row r="146" spans="2:11" ht="17.25" customHeight="1" x14ac:dyDescent="0.3">
      <c r="B146" s="314"/>
      <c r="C146" s="316" t="s">
        <v>307</v>
      </c>
      <c r="D146" s="316"/>
      <c r="E146" s="316"/>
      <c r="F146" s="316" t="s">
        <v>308</v>
      </c>
      <c r="G146" s="317"/>
      <c r="H146" s="316" t="s">
        <v>1576</v>
      </c>
      <c r="I146" s="316" t="s">
        <v>1456</v>
      </c>
      <c r="J146" s="316" t="s">
        <v>309</v>
      </c>
      <c r="K146" s="315"/>
    </row>
    <row r="147" spans="2:11" ht="17.25" customHeight="1" x14ac:dyDescent="0.3">
      <c r="B147" s="314"/>
      <c r="C147" s="318" t="s">
        <v>310</v>
      </c>
      <c r="D147" s="318"/>
      <c r="E147" s="318"/>
      <c r="F147" s="319" t="s">
        <v>311</v>
      </c>
      <c r="G147" s="320"/>
      <c r="H147" s="318"/>
      <c r="I147" s="318"/>
      <c r="J147" s="318" t="s">
        <v>312</v>
      </c>
      <c r="K147" s="315"/>
    </row>
    <row r="148" spans="2:11" ht="5.25" customHeight="1" x14ac:dyDescent="0.3">
      <c r="B148" s="324"/>
      <c r="C148" s="321"/>
      <c r="D148" s="321"/>
      <c r="E148" s="321"/>
      <c r="F148" s="321"/>
      <c r="G148" s="322"/>
      <c r="H148" s="321"/>
      <c r="I148" s="321"/>
      <c r="J148" s="321"/>
      <c r="K148" s="345"/>
    </row>
    <row r="149" spans="2:11" ht="15" customHeight="1" x14ac:dyDescent="0.3">
      <c r="B149" s="324"/>
      <c r="C149" s="349" t="s">
        <v>316</v>
      </c>
      <c r="D149" s="304"/>
      <c r="E149" s="304"/>
      <c r="F149" s="350" t="s">
        <v>313</v>
      </c>
      <c r="G149" s="304"/>
      <c r="H149" s="349" t="s">
        <v>352</v>
      </c>
      <c r="I149" s="349" t="s">
        <v>315</v>
      </c>
      <c r="J149" s="349">
        <v>120</v>
      </c>
      <c r="K149" s="345"/>
    </row>
    <row r="150" spans="2:11" ht="15" customHeight="1" x14ac:dyDescent="0.3">
      <c r="B150" s="324"/>
      <c r="C150" s="349" t="s">
        <v>361</v>
      </c>
      <c r="D150" s="304"/>
      <c r="E150" s="304"/>
      <c r="F150" s="350" t="s">
        <v>313</v>
      </c>
      <c r="G150" s="304"/>
      <c r="H150" s="349" t="s">
        <v>372</v>
      </c>
      <c r="I150" s="349" t="s">
        <v>315</v>
      </c>
      <c r="J150" s="349" t="s">
        <v>363</v>
      </c>
      <c r="K150" s="345"/>
    </row>
    <row r="151" spans="2:11" ht="15" customHeight="1" x14ac:dyDescent="0.3">
      <c r="B151" s="324"/>
      <c r="C151" s="349" t="s">
        <v>1484</v>
      </c>
      <c r="D151" s="304"/>
      <c r="E151" s="304"/>
      <c r="F151" s="350" t="s">
        <v>313</v>
      </c>
      <c r="G151" s="304"/>
      <c r="H151" s="349" t="s">
        <v>373</v>
      </c>
      <c r="I151" s="349" t="s">
        <v>315</v>
      </c>
      <c r="J151" s="349" t="s">
        <v>363</v>
      </c>
      <c r="K151" s="345"/>
    </row>
    <row r="152" spans="2:11" ht="15" customHeight="1" x14ac:dyDescent="0.3">
      <c r="B152" s="324"/>
      <c r="C152" s="349" t="s">
        <v>318</v>
      </c>
      <c r="D152" s="304"/>
      <c r="E152" s="304"/>
      <c r="F152" s="350" t="s">
        <v>319</v>
      </c>
      <c r="G152" s="304"/>
      <c r="H152" s="349" t="s">
        <v>352</v>
      </c>
      <c r="I152" s="349" t="s">
        <v>315</v>
      </c>
      <c r="J152" s="349">
        <v>50</v>
      </c>
      <c r="K152" s="345"/>
    </row>
    <row r="153" spans="2:11" ht="15" customHeight="1" x14ac:dyDescent="0.3">
      <c r="B153" s="324"/>
      <c r="C153" s="349" t="s">
        <v>321</v>
      </c>
      <c r="D153" s="304"/>
      <c r="E153" s="304"/>
      <c r="F153" s="350" t="s">
        <v>313</v>
      </c>
      <c r="G153" s="304"/>
      <c r="H153" s="349" t="s">
        <v>352</v>
      </c>
      <c r="I153" s="349" t="s">
        <v>323</v>
      </c>
      <c r="J153" s="349"/>
      <c r="K153" s="345"/>
    </row>
    <row r="154" spans="2:11" ht="15" customHeight="1" x14ac:dyDescent="0.3">
      <c r="B154" s="324"/>
      <c r="C154" s="349" t="s">
        <v>332</v>
      </c>
      <c r="D154" s="304"/>
      <c r="E154" s="304"/>
      <c r="F154" s="350" t="s">
        <v>319</v>
      </c>
      <c r="G154" s="304"/>
      <c r="H154" s="349" t="s">
        <v>352</v>
      </c>
      <c r="I154" s="349" t="s">
        <v>315</v>
      </c>
      <c r="J154" s="349">
        <v>50</v>
      </c>
      <c r="K154" s="345"/>
    </row>
    <row r="155" spans="2:11" ht="15" customHeight="1" x14ac:dyDescent="0.3">
      <c r="B155" s="324"/>
      <c r="C155" s="349" t="s">
        <v>340</v>
      </c>
      <c r="D155" s="304"/>
      <c r="E155" s="304"/>
      <c r="F155" s="350" t="s">
        <v>319</v>
      </c>
      <c r="G155" s="304"/>
      <c r="H155" s="349" t="s">
        <v>352</v>
      </c>
      <c r="I155" s="349" t="s">
        <v>315</v>
      </c>
      <c r="J155" s="349">
        <v>50</v>
      </c>
      <c r="K155" s="345"/>
    </row>
    <row r="156" spans="2:11" ht="15" customHeight="1" x14ac:dyDescent="0.3">
      <c r="B156" s="324"/>
      <c r="C156" s="349" t="s">
        <v>338</v>
      </c>
      <c r="D156" s="304"/>
      <c r="E156" s="304"/>
      <c r="F156" s="350" t="s">
        <v>319</v>
      </c>
      <c r="G156" s="304"/>
      <c r="H156" s="349" t="s">
        <v>352</v>
      </c>
      <c r="I156" s="349" t="s">
        <v>315</v>
      </c>
      <c r="J156" s="349">
        <v>50</v>
      </c>
      <c r="K156" s="345"/>
    </row>
    <row r="157" spans="2:11" ht="15" customHeight="1" x14ac:dyDescent="0.3">
      <c r="B157" s="324"/>
      <c r="C157" s="349" t="s">
        <v>1536</v>
      </c>
      <c r="D157" s="304"/>
      <c r="E157" s="304"/>
      <c r="F157" s="350" t="s">
        <v>313</v>
      </c>
      <c r="G157" s="304"/>
      <c r="H157" s="349" t="s">
        <v>374</v>
      </c>
      <c r="I157" s="349" t="s">
        <v>315</v>
      </c>
      <c r="J157" s="349" t="s">
        <v>375</v>
      </c>
      <c r="K157" s="345"/>
    </row>
    <row r="158" spans="2:11" ht="15" customHeight="1" x14ac:dyDescent="0.3">
      <c r="B158" s="324"/>
      <c r="C158" s="349" t="s">
        <v>376</v>
      </c>
      <c r="D158" s="304"/>
      <c r="E158" s="304"/>
      <c r="F158" s="350" t="s">
        <v>313</v>
      </c>
      <c r="G158" s="304"/>
      <c r="H158" s="349" t="s">
        <v>377</v>
      </c>
      <c r="I158" s="349" t="s">
        <v>347</v>
      </c>
      <c r="J158" s="349"/>
      <c r="K158" s="345"/>
    </row>
    <row r="159" spans="2:11" ht="15" customHeight="1" x14ac:dyDescent="0.3">
      <c r="B159" s="351"/>
      <c r="C159" s="333"/>
      <c r="D159" s="333"/>
      <c r="E159" s="333"/>
      <c r="F159" s="333"/>
      <c r="G159" s="333"/>
      <c r="H159" s="333"/>
      <c r="I159" s="333"/>
      <c r="J159" s="333"/>
      <c r="K159" s="352"/>
    </row>
    <row r="160" spans="2:11" ht="18.75" customHeight="1" x14ac:dyDescent="0.3">
      <c r="B160" s="300"/>
      <c r="C160" s="304"/>
      <c r="D160" s="304"/>
      <c r="E160" s="304"/>
      <c r="F160" s="323"/>
      <c r="G160" s="304"/>
      <c r="H160" s="304"/>
      <c r="I160" s="304"/>
      <c r="J160" s="304"/>
      <c r="K160" s="300"/>
    </row>
    <row r="161" spans="2:11" ht="18.75" customHeight="1" x14ac:dyDescent="0.3"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</row>
    <row r="162" spans="2:11" ht="7.5" customHeight="1" x14ac:dyDescent="0.3">
      <c r="B162" s="291"/>
      <c r="C162" s="292"/>
      <c r="D162" s="292"/>
      <c r="E162" s="292"/>
      <c r="F162" s="292"/>
      <c r="G162" s="292"/>
      <c r="H162" s="292"/>
      <c r="I162" s="292"/>
      <c r="J162" s="292"/>
      <c r="K162" s="293"/>
    </row>
    <row r="163" spans="2:11" ht="45" customHeight="1" x14ac:dyDescent="0.3">
      <c r="B163" s="294"/>
      <c r="C163" s="417" t="s">
        <v>378</v>
      </c>
      <c r="D163" s="417"/>
      <c r="E163" s="417"/>
      <c r="F163" s="417"/>
      <c r="G163" s="417"/>
      <c r="H163" s="417"/>
      <c r="I163" s="417"/>
      <c r="J163" s="417"/>
      <c r="K163" s="295"/>
    </row>
    <row r="164" spans="2:11" ht="17.25" customHeight="1" x14ac:dyDescent="0.3">
      <c r="B164" s="294"/>
      <c r="C164" s="316" t="s">
        <v>307</v>
      </c>
      <c r="D164" s="316"/>
      <c r="E164" s="316"/>
      <c r="F164" s="316" t="s">
        <v>308</v>
      </c>
      <c r="G164" s="353"/>
      <c r="H164" s="354" t="s">
        <v>1576</v>
      </c>
      <c r="I164" s="354" t="s">
        <v>1456</v>
      </c>
      <c r="J164" s="316" t="s">
        <v>309</v>
      </c>
      <c r="K164" s="295"/>
    </row>
    <row r="165" spans="2:11" ht="17.25" customHeight="1" x14ac:dyDescent="0.3">
      <c r="B165" s="297"/>
      <c r="C165" s="318" t="s">
        <v>310</v>
      </c>
      <c r="D165" s="318"/>
      <c r="E165" s="318"/>
      <c r="F165" s="319" t="s">
        <v>311</v>
      </c>
      <c r="G165" s="355"/>
      <c r="H165" s="356"/>
      <c r="I165" s="356"/>
      <c r="J165" s="318" t="s">
        <v>312</v>
      </c>
      <c r="K165" s="298"/>
    </row>
    <row r="166" spans="2:11" ht="5.25" customHeight="1" x14ac:dyDescent="0.3">
      <c r="B166" s="324"/>
      <c r="C166" s="321"/>
      <c r="D166" s="321"/>
      <c r="E166" s="321"/>
      <c r="F166" s="321"/>
      <c r="G166" s="322"/>
      <c r="H166" s="321"/>
      <c r="I166" s="321"/>
      <c r="J166" s="321"/>
      <c r="K166" s="345"/>
    </row>
    <row r="167" spans="2:11" ht="15" customHeight="1" x14ac:dyDescent="0.3">
      <c r="B167" s="324"/>
      <c r="C167" s="304" t="s">
        <v>316</v>
      </c>
      <c r="D167" s="304"/>
      <c r="E167" s="304"/>
      <c r="F167" s="323" t="s">
        <v>313</v>
      </c>
      <c r="G167" s="304"/>
      <c r="H167" s="304" t="s">
        <v>352</v>
      </c>
      <c r="I167" s="304" t="s">
        <v>315</v>
      </c>
      <c r="J167" s="304">
        <v>120</v>
      </c>
      <c r="K167" s="345"/>
    </row>
    <row r="168" spans="2:11" ht="15" customHeight="1" x14ac:dyDescent="0.3">
      <c r="B168" s="324"/>
      <c r="C168" s="304" t="s">
        <v>361</v>
      </c>
      <c r="D168" s="304"/>
      <c r="E168" s="304"/>
      <c r="F168" s="323" t="s">
        <v>313</v>
      </c>
      <c r="G168" s="304"/>
      <c r="H168" s="304" t="s">
        <v>362</v>
      </c>
      <c r="I168" s="304" t="s">
        <v>315</v>
      </c>
      <c r="J168" s="304" t="s">
        <v>363</v>
      </c>
      <c r="K168" s="345"/>
    </row>
    <row r="169" spans="2:11" ht="15" customHeight="1" x14ac:dyDescent="0.3">
      <c r="B169" s="324"/>
      <c r="C169" s="304" t="s">
        <v>1484</v>
      </c>
      <c r="D169" s="304"/>
      <c r="E169" s="304"/>
      <c r="F169" s="323" t="s">
        <v>313</v>
      </c>
      <c r="G169" s="304"/>
      <c r="H169" s="304" t="s">
        <v>379</v>
      </c>
      <c r="I169" s="304" t="s">
        <v>315</v>
      </c>
      <c r="J169" s="304" t="s">
        <v>363</v>
      </c>
      <c r="K169" s="345"/>
    </row>
    <row r="170" spans="2:11" ht="15" customHeight="1" x14ac:dyDescent="0.3">
      <c r="B170" s="324"/>
      <c r="C170" s="304" t="s">
        <v>318</v>
      </c>
      <c r="D170" s="304"/>
      <c r="E170" s="304"/>
      <c r="F170" s="323" t="s">
        <v>319</v>
      </c>
      <c r="G170" s="304"/>
      <c r="H170" s="304" t="s">
        <v>379</v>
      </c>
      <c r="I170" s="304" t="s">
        <v>315</v>
      </c>
      <c r="J170" s="304">
        <v>50</v>
      </c>
      <c r="K170" s="345"/>
    </row>
    <row r="171" spans="2:11" ht="15" customHeight="1" x14ac:dyDescent="0.3">
      <c r="B171" s="324"/>
      <c r="C171" s="304" t="s">
        <v>321</v>
      </c>
      <c r="D171" s="304"/>
      <c r="E171" s="304"/>
      <c r="F171" s="323" t="s">
        <v>313</v>
      </c>
      <c r="G171" s="304"/>
      <c r="H171" s="304" t="s">
        <v>379</v>
      </c>
      <c r="I171" s="304" t="s">
        <v>323</v>
      </c>
      <c r="J171" s="304"/>
      <c r="K171" s="345"/>
    </row>
    <row r="172" spans="2:11" ht="15" customHeight="1" x14ac:dyDescent="0.3">
      <c r="B172" s="324"/>
      <c r="C172" s="304" t="s">
        <v>332</v>
      </c>
      <c r="D172" s="304"/>
      <c r="E172" s="304"/>
      <c r="F172" s="323" t="s">
        <v>319</v>
      </c>
      <c r="G172" s="304"/>
      <c r="H172" s="304" t="s">
        <v>379</v>
      </c>
      <c r="I172" s="304" t="s">
        <v>315</v>
      </c>
      <c r="J172" s="304">
        <v>50</v>
      </c>
      <c r="K172" s="345"/>
    </row>
    <row r="173" spans="2:11" ht="15" customHeight="1" x14ac:dyDescent="0.3">
      <c r="B173" s="324"/>
      <c r="C173" s="304" t="s">
        <v>340</v>
      </c>
      <c r="D173" s="304"/>
      <c r="E173" s="304"/>
      <c r="F173" s="323" t="s">
        <v>319</v>
      </c>
      <c r="G173" s="304"/>
      <c r="H173" s="304" t="s">
        <v>379</v>
      </c>
      <c r="I173" s="304" t="s">
        <v>315</v>
      </c>
      <c r="J173" s="304">
        <v>50</v>
      </c>
      <c r="K173" s="345"/>
    </row>
    <row r="174" spans="2:11" ht="15" customHeight="1" x14ac:dyDescent="0.3">
      <c r="B174" s="324"/>
      <c r="C174" s="304" t="s">
        <v>338</v>
      </c>
      <c r="D174" s="304"/>
      <c r="E174" s="304"/>
      <c r="F174" s="323" t="s">
        <v>319</v>
      </c>
      <c r="G174" s="304"/>
      <c r="H174" s="304" t="s">
        <v>379</v>
      </c>
      <c r="I174" s="304" t="s">
        <v>315</v>
      </c>
      <c r="J174" s="304">
        <v>50</v>
      </c>
      <c r="K174" s="345"/>
    </row>
    <row r="175" spans="2:11" ht="15" customHeight="1" x14ac:dyDescent="0.3">
      <c r="B175" s="324"/>
      <c r="C175" s="304" t="s">
        <v>1575</v>
      </c>
      <c r="D175" s="304"/>
      <c r="E175" s="304"/>
      <c r="F175" s="323" t="s">
        <v>313</v>
      </c>
      <c r="G175" s="304"/>
      <c r="H175" s="304" t="s">
        <v>380</v>
      </c>
      <c r="I175" s="304" t="s">
        <v>381</v>
      </c>
      <c r="J175" s="304"/>
      <c r="K175" s="345"/>
    </row>
    <row r="176" spans="2:11" ht="15" customHeight="1" x14ac:dyDescent="0.3">
      <c r="B176" s="324"/>
      <c r="C176" s="304" t="s">
        <v>1456</v>
      </c>
      <c r="D176" s="304"/>
      <c r="E176" s="304"/>
      <c r="F176" s="323" t="s">
        <v>313</v>
      </c>
      <c r="G176" s="304"/>
      <c r="H176" s="304" t="s">
        <v>382</v>
      </c>
      <c r="I176" s="304" t="s">
        <v>383</v>
      </c>
      <c r="J176" s="304">
        <v>1</v>
      </c>
      <c r="K176" s="345"/>
    </row>
    <row r="177" spans="2:11" ht="15" customHeight="1" x14ac:dyDescent="0.3">
      <c r="B177" s="324"/>
      <c r="C177" s="304" t="s">
        <v>1452</v>
      </c>
      <c r="D177" s="304"/>
      <c r="E177" s="304"/>
      <c r="F177" s="323" t="s">
        <v>313</v>
      </c>
      <c r="G177" s="304"/>
      <c r="H177" s="304" t="s">
        <v>384</v>
      </c>
      <c r="I177" s="304" t="s">
        <v>315</v>
      </c>
      <c r="J177" s="304">
        <v>20</v>
      </c>
      <c r="K177" s="345"/>
    </row>
    <row r="178" spans="2:11" ht="15" customHeight="1" x14ac:dyDescent="0.3">
      <c r="B178" s="324"/>
      <c r="C178" s="304" t="s">
        <v>1576</v>
      </c>
      <c r="D178" s="304"/>
      <c r="E178" s="304"/>
      <c r="F178" s="323" t="s">
        <v>313</v>
      </c>
      <c r="G178" s="304"/>
      <c r="H178" s="304" t="s">
        <v>385</v>
      </c>
      <c r="I178" s="304" t="s">
        <v>315</v>
      </c>
      <c r="J178" s="304">
        <v>255</v>
      </c>
      <c r="K178" s="345"/>
    </row>
    <row r="179" spans="2:11" ht="15" customHeight="1" x14ac:dyDescent="0.3">
      <c r="B179" s="324"/>
      <c r="C179" s="304" t="s">
        <v>1577</v>
      </c>
      <c r="D179" s="304"/>
      <c r="E179" s="304"/>
      <c r="F179" s="323" t="s">
        <v>313</v>
      </c>
      <c r="G179" s="304"/>
      <c r="H179" s="304" t="s">
        <v>278</v>
      </c>
      <c r="I179" s="304" t="s">
        <v>315</v>
      </c>
      <c r="J179" s="304">
        <v>10</v>
      </c>
      <c r="K179" s="345"/>
    </row>
    <row r="180" spans="2:11" ht="15" customHeight="1" x14ac:dyDescent="0.3">
      <c r="B180" s="324"/>
      <c r="C180" s="304" t="s">
        <v>1578</v>
      </c>
      <c r="D180" s="304"/>
      <c r="E180" s="304"/>
      <c r="F180" s="323" t="s">
        <v>313</v>
      </c>
      <c r="G180" s="304"/>
      <c r="H180" s="304" t="s">
        <v>386</v>
      </c>
      <c r="I180" s="304" t="s">
        <v>347</v>
      </c>
      <c r="J180" s="304"/>
      <c r="K180" s="345"/>
    </row>
    <row r="181" spans="2:11" ht="15" customHeight="1" x14ac:dyDescent="0.3">
      <c r="B181" s="324"/>
      <c r="C181" s="304" t="s">
        <v>387</v>
      </c>
      <c r="D181" s="304"/>
      <c r="E181" s="304"/>
      <c r="F181" s="323" t="s">
        <v>313</v>
      </c>
      <c r="G181" s="304"/>
      <c r="H181" s="304" t="s">
        <v>388</v>
      </c>
      <c r="I181" s="304" t="s">
        <v>347</v>
      </c>
      <c r="J181" s="304"/>
      <c r="K181" s="345"/>
    </row>
    <row r="182" spans="2:11" ht="15" customHeight="1" x14ac:dyDescent="0.3">
      <c r="B182" s="324"/>
      <c r="C182" s="304" t="s">
        <v>376</v>
      </c>
      <c r="D182" s="304"/>
      <c r="E182" s="304"/>
      <c r="F182" s="323" t="s">
        <v>313</v>
      </c>
      <c r="G182" s="304"/>
      <c r="H182" s="304" t="s">
        <v>389</v>
      </c>
      <c r="I182" s="304" t="s">
        <v>347</v>
      </c>
      <c r="J182" s="304"/>
      <c r="K182" s="345"/>
    </row>
    <row r="183" spans="2:11" ht="15" customHeight="1" x14ac:dyDescent="0.3">
      <c r="B183" s="324"/>
      <c r="C183" s="304" t="s">
        <v>1581</v>
      </c>
      <c r="D183" s="304"/>
      <c r="E183" s="304"/>
      <c r="F183" s="323" t="s">
        <v>319</v>
      </c>
      <c r="G183" s="304"/>
      <c r="H183" s="304" t="s">
        <v>390</v>
      </c>
      <c r="I183" s="304" t="s">
        <v>315</v>
      </c>
      <c r="J183" s="304">
        <v>50</v>
      </c>
      <c r="K183" s="345"/>
    </row>
    <row r="184" spans="2:11" ht="15" customHeight="1" x14ac:dyDescent="0.3">
      <c r="B184" s="324"/>
      <c r="C184" s="304" t="s">
        <v>391</v>
      </c>
      <c r="D184" s="304"/>
      <c r="E184" s="304"/>
      <c r="F184" s="323" t="s">
        <v>319</v>
      </c>
      <c r="G184" s="304"/>
      <c r="H184" s="304" t="s">
        <v>392</v>
      </c>
      <c r="I184" s="304" t="s">
        <v>393</v>
      </c>
      <c r="J184" s="304"/>
      <c r="K184" s="345"/>
    </row>
    <row r="185" spans="2:11" ht="15" customHeight="1" x14ac:dyDescent="0.3">
      <c r="B185" s="324"/>
      <c r="C185" s="304" t="s">
        <v>394</v>
      </c>
      <c r="D185" s="304"/>
      <c r="E185" s="304"/>
      <c r="F185" s="323" t="s">
        <v>319</v>
      </c>
      <c r="G185" s="304"/>
      <c r="H185" s="304" t="s">
        <v>395</v>
      </c>
      <c r="I185" s="304" t="s">
        <v>393</v>
      </c>
      <c r="J185" s="304"/>
      <c r="K185" s="345"/>
    </row>
    <row r="186" spans="2:11" ht="15" customHeight="1" x14ac:dyDescent="0.3">
      <c r="B186" s="324"/>
      <c r="C186" s="304" t="s">
        <v>396</v>
      </c>
      <c r="D186" s="304"/>
      <c r="E186" s="304"/>
      <c r="F186" s="323" t="s">
        <v>319</v>
      </c>
      <c r="G186" s="304"/>
      <c r="H186" s="304" t="s">
        <v>397</v>
      </c>
      <c r="I186" s="304" t="s">
        <v>393</v>
      </c>
      <c r="J186" s="304"/>
      <c r="K186" s="345"/>
    </row>
    <row r="187" spans="2:11" ht="15" customHeight="1" x14ac:dyDescent="0.3">
      <c r="B187" s="324"/>
      <c r="C187" s="357" t="s">
        <v>398</v>
      </c>
      <c r="D187" s="304"/>
      <c r="E187" s="304"/>
      <c r="F187" s="323" t="s">
        <v>319</v>
      </c>
      <c r="G187" s="304"/>
      <c r="H187" s="304" t="s">
        <v>399</v>
      </c>
      <c r="I187" s="304" t="s">
        <v>400</v>
      </c>
      <c r="J187" s="358" t="s">
        <v>401</v>
      </c>
      <c r="K187" s="345"/>
    </row>
    <row r="188" spans="2:11" ht="15" customHeight="1" x14ac:dyDescent="0.3">
      <c r="B188" s="324"/>
      <c r="C188" s="309" t="s">
        <v>1441</v>
      </c>
      <c r="D188" s="304"/>
      <c r="E188" s="304"/>
      <c r="F188" s="323" t="s">
        <v>313</v>
      </c>
      <c r="G188" s="304"/>
      <c r="H188" s="300" t="s">
        <v>402</v>
      </c>
      <c r="I188" s="304" t="s">
        <v>403</v>
      </c>
      <c r="J188" s="304"/>
      <c r="K188" s="345"/>
    </row>
    <row r="189" spans="2:11" ht="15" customHeight="1" x14ac:dyDescent="0.3">
      <c r="B189" s="324"/>
      <c r="C189" s="309" t="s">
        <v>404</v>
      </c>
      <c r="D189" s="304"/>
      <c r="E189" s="304"/>
      <c r="F189" s="323" t="s">
        <v>313</v>
      </c>
      <c r="G189" s="304"/>
      <c r="H189" s="304" t="s">
        <v>405</v>
      </c>
      <c r="I189" s="304" t="s">
        <v>347</v>
      </c>
      <c r="J189" s="304"/>
      <c r="K189" s="345"/>
    </row>
    <row r="190" spans="2:11" ht="15" customHeight="1" x14ac:dyDescent="0.3">
      <c r="B190" s="324"/>
      <c r="C190" s="309" t="s">
        <v>406</v>
      </c>
      <c r="D190" s="304"/>
      <c r="E190" s="304"/>
      <c r="F190" s="323" t="s">
        <v>313</v>
      </c>
      <c r="G190" s="304"/>
      <c r="H190" s="304" t="s">
        <v>407</v>
      </c>
      <c r="I190" s="304" t="s">
        <v>347</v>
      </c>
      <c r="J190" s="304"/>
      <c r="K190" s="345"/>
    </row>
    <row r="191" spans="2:11" ht="15" customHeight="1" x14ac:dyDescent="0.3">
      <c r="B191" s="324"/>
      <c r="C191" s="309" t="s">
        <v>408</v>
      </c>
      <c r="D191" s="304"/>
      <c r="E191" s="304"/>
      <c r="F191" s="323" t="s">
        <v>319</v>
      </c>
      <c r="G191" s="304"/>
      <c r="H191" s="304" t="s">
        <v>409</v>
      </c>
      <c r="I191" s="304" t="s">
        <v>347</v>
      </c>
      <c r="J191" s="304"/>
      <c r="K191" s="345"/>
    </row>
    <row r="192" spans="2:11" ht="15" customHeight="1" x14ac:dyDescent="0.3">
      <c r="B192" s="351"/>
      <c r="C192" s="359"/>
      <c r="D192" s="333"/>
      <c r="E192" s="333"/>
      <c r="F192" s="333"/>
      <c r="G192" s="333"/>
      <c r="H192" s="333"/>
      <c r="I192" s="333"/>
      <c r="J192" s="333"/>
      <c r="K192" s="352"/>
    </row>
    <row r="193" spans="2:11" ht="18.75" customHeight="1" x14ac:dyDescent="0.3">
      <c r="B193" s="300"/>
      <c r="C193" s="304"/>
      <c r="D193" s="304"/>
      <c r="E193" s="304"/>
      <c r="F193" s="323"/>
      <c r="G193" s="304"/>
      <c r="H193" s="304"/>
      <c r="I193" s="304"/>
      <c r="J193" s="304"/>
      <c r="K193" s="300"/>
    </row>
    <row r="194" spans="2:11" ht="18.75" customHeight="1" x14ac:dyDescent="0.3">
      <c r="B194" s="300"/>
      <c r="C194" s="304"/>
      <c r="D194" s="304"/>
      <c r="E194" s="304"/>
      <c r="F194" s="323"/>
      <c r="G194" s="304"/>
      <c r="H194" s="304"/>
      <c r="I194" s="304"/>
      <c r="J194" s="304"/>
      <c r="K194" s="300"/>
    </row>
    <row r="195" spans="2:11" ht="18.75" customHeight="1" x14ac:dyDescent="0.3">
      <c r="B195" s="310"/>
      <c r="C195" s="310"/>
      <c r="D195" s="310"/>
      <c r="E195" s="310"/>
      <c r="F195" s="310"/>
      <c r="G195" s="310"/>
      <c r="H195" s="310"/>
      <c r="I195" s="310"/>
      <c r="J195" s="310"/>
      <c r="K195" s="310"/>
    </row>
    <row r="196" spans="2:11" x14ac:dyDescent="0.3">
      <c r="B196" s="291"/>
      <c r="C196" s="292"/>
      <c r="D196" s="292"/>
      <c r="E196" s="292"/>
      <c r="F196" s="292"/>
      <c r="G196" s="292"/>
      <c r="H196" s="292"/>
      <c r="I196" s="292"/>
      <c r="J196" s="292"/>
      <c r="K196" s="293"/>
    </row>
    <row r="197" spans="2:11" ht="21" x14ac:dyDescent="0.3">
      <c r="B197" s="294"/>
      <c r="C197" s="417" t="s">
        <v>410</v>
      </c>
      <c r="D197" s="417"/>
      <c r="E197" s="417"/>
      <c r="F197" s="417"/>
      <c r="G197" s="417"/>
      <c r="H197" s="417"/>
      <c r="I197" s="417"/>
      <c r="J197" s="417"/>
      <c r="K197" s="295"/>
    </row>
    <row r="198" spans="2:11" ht="25.5" customHeight="1" x14ac:dyDescent="0.3">
      <c r="B198" s="294"/>
      <c r="C198" s="360" t="s">
        <v>411</v>
      </c>
      <c r="D198" s="360"/>
      <c r="E198" s="360"/>
      <c r="F198" s="360" t="s">
        <v>412</v>
      </c>
      <c r="G198" s="361"/>
      <c r="H198" s="423" t="s">
        <v>413</v>
      </c>
      <c r="I198" s="423"/>
      <c r="J198" s="423"/>
      <c r="K198" s="295"/>
    </row>
    <row r="199" spans="2:11" ht="5.25" customHeight="1" x14ac:dyDescent="0.3">
      <c r="B199" s="324"/>
      <c r="C199" s="321"/>
      <c r="D199" s="321"/>
      <c r="E199" s="321"/>
      <c r="F199" s="321"/>
      <c r="G199" s="304"/>
      <c r="H199" s="321"/>
      <c r="I199" s="321"/>
      <c r="J199" s="321"/>
      <c r="K199" s="345"/>
    </row>
    <row r="200" spans="2:11" ht="15" customHeight="1" x14ac:dyDescent="0.3">
      <c r="B200" s="324"/>
      <c r="C200" s="304" t="s">
        <v>403</v>
      </c>
      <c r="D200" s="304"/>
      <c r="E200" s="304"/>
      <c r="F200" s="323" t="s">
        <v>1442</v>
      </c>
      <c r="G200" s="304"/>
      <c r="H200" s="420" t="s">
        <v>414</v>
      </c>
      <c r="I200" s="420"/>
      <c r="J200" s="420"/>
      <c r="K200" s="345"/>
    </row>
    <row r="201" spans="2:11" ht="15" customHeight="1" x14ac:dyDescent="0.3">
      <c r="B201" s="324"/>
      <c r="C201" s="330"/>
      <c r="D201" s="304"/>
      <c r="E201" s="304"/>
      <c r="F201" s="323" t="s">
        <v>1443</v>
      </c>
      <c r="G201" s="304"/>
      <c r="H201" s="420" t="s">
        <v>415</v>
      </c>
      <c r="I201" s="420"/>
      <c r="J201" s="420"/>
      <c r="K201" s="345"/>
    </row>
    <row r="202" spans="2:11" ht="15" customHeight="1" x14ac:dyDescent="0.3">
      <c r="B202" s="324"/>
      <c r="C202" s="330"/>
      <c r="D202" s="304"/>
      <c r="E202" s="304"/>
      <c r="F202" s="323" t="s">
        <v>1446</v>
      </c>
      <c r="G202" s="304"/>
      <c r="H202" s="420" t="s">
        <v>416</v>
      </c>
      <c r="I202" s="420"/>
      <c r="J202" s="420"/>
      <c r="K202" s="345"/>
    </row>
    <row r="203" spans="2:11" ht="15" customHeight="1" x14ac:dyDescent="0.3">
      <c r="B203" s="324"/>
      <c r="C203" s="304"/>
      <c r="D203" s="304"/>
      <c r="E203" s="304"/>
      <c r="F203" s="323" t="s">
        <v>1444</v>
      </c>
      <c r="G203" s="304"/>
      <c r="H203" s="420" t="s">
        <v>417</v>
      </c>
      <c r="I203" s="420"/>
      <c r="J203" s="420"/>
      <c r="K203" s="345"/>
    </row>
    <row r="204" spans="2:11" ht="15" customHeight="1" x14ac:dyDescent="0.3">
      <c r="B204" s="324"/>
      <c r="C204" s="304"/>
      <c r="D204" s="304"/>
      <c r="E204" s="304"/>
      <c r="F204" s="323" t="s">
        <v>1445</v>
      </c>
      <c r="G204" s="304"/>
      <c r="H204" s="420" t="s">
        <v>418</v>
      </c>
      <c r="I204" s="420"/>
      <c r="J204" s="420"/>
      <c r="K204" s="345"/>
    </row>
    <row r="205" spans="2:11" ht="15" customHeight="1" x14ac:dyDescent="0.3">
      <c r="B205" s="324"/>
      <c r="C205" s="304"/>
      <c r="D205" s="304"/>
      <c r="E205" s="304"/>
      <c r="F205" s="323"/>
      <c r="G205" s="304"/>
      <c r="H205" s="304"/>
      <c r="I205" s="304"/>
      <c r="J205" s="304"/>
      <c r="K205" s="345"/>
    </row>
    <row r="206" spans="2:11" ht="15" customHeight="1" x14ac:dyDescent="0.3">
      <c r="B206" s="324"/>
      <c r="C206" s="304" t="s">
        <v>359</v>
      </c>
      <c r="D206" s="304"/>
      <c r="E206" s="304"/>
      <c r="F206" s="323" t="s">
        <v>1500</v>
      </c>
      <c r="G206" s="304"/>
      <c r="H206" s="420" t="s">
        <v>419</v>
      </c>
      <c r="I206" s="420"/>
      <c r="J206" s="420"/>
      <c r="K206" s="345"/>
    </row>
    <row r="207" spans="2:11" ht="15" customHeight="1" x14ac:dyDescent="0.3">
      <c r="B207" s="324"/>
      <c r="C207" s="330"/>
      <c r="D207" s="304"/>
      <c r="E207" s="304"/>
      <c r="F207" s="323" t="s">
        <v>1507</v>
      </c>
      <c r="G207" s="304"/>
      <c r="H207" s="420" t="s">
        <v>264</v>
      </c>
      <c r="I207" s="420"/>
      <c r="J207" s="420"/>
      <c r="K207" s="345"/>
    </row>
    <row r="208" spans="2:11" ht="15" customHeight="1" x14ac:dyDescent="0.3">
      <c r="B208" s="324"/>
      <c r="C208" s="304"/>
      <c r="D208" s="304"/>
      <c r="E208" s="304"/>
      <c r="F208" s="323" t="s">
        <v>1479</v>
      </c>
      <c r="G208" s="304"/>
      <c r="H208" s="420" t="s">
        <v>420</v>
      </c>
      <c r="I208" s="420"/>
      <c r="J208" s="420"/>
      <c r="K208" s="345"/>
    </row>
    <row r="209" spans="2:11" ht="15" customHeight="1" x14ac:dyDescent="0.3">
      <c r="B209" s="362"/>
      <c r="C209" s="330"/>
      <c r="D209" s="330"/>
      <c r="E209" s="330"/>
      <c r="F209" s="323" t="s">
        <v>1518</v>
      </c>
      <c r="G209" s="309"/>
      <c r="H209" s="422" t="s">
        <v>265</v>
      </c>
      <c r="I209" s="422"/>
      <c r="J209" s="422"/>
      <c r="K209" s="363"/>
    </row>
    <row r="210" spans="2:11" ht="15" customHeight="1" x14ac:dyDescent="0.3">
      <c r="B210" s="362"/>
      <c r="C210" s="330"/>
      <c r="D210" s="330"/>
      <c r="E210" s="330"/>
      <c r="F210" s="323" t="s">
        <v>176</v>
      </c>
      <c r="G210" s="309"/>
      <c r="H210" s="422" t="s">
        <v>178</v>
      </c>
      <c r="I210" s="422"/>
      <c r="J210" s="422"/>
      <c r="K210" s="363"/>
    </row>
    <row r="211" spans="2:11" ht="15" customHeight="1" x14ac:dyDescent="0.3">
      <c r="B211" s="362"/>
      <c r="C211" s="330"/>
      <c r="D211" s="330"/>
      <c r="E211" s="330"/>
      <c r="F211" s="364"/>
      <c r="G211" s="309"/>
      <c r="H211" s="365"/>
      <c r="I211" s="365"/>
      <c r="J211" s="365"/>
      <c r="K211" s="363"/>
    </row>
    <row r="212" spans="2:11" ht="15" customHeight="1" x14ac:dyDescent="0.3">
      <c r="B212" s="362"/>
      <c r="C212" s="304" t="s">
        <v>383</v>
      </c>
      <c r="D212" s="330"/>
      <c r="E212" s="330"/>
      <c r="F212" s="323">
        <v>1</v>
      </c>
      <c r="G212" s="309"/>
      <c r="H212" s="422" t="s">
        <v>421</v>
      </c>
      <c r="I212" s="422"/>
      <c r="J212" s="422"/>
      <c r="K212" s="363"/>
    </row>
    <row r="213" spans="2:11" ht="15" customHeight="1" x14ac:dyDescent="0.3">
      <c r="B213" s="362"/>
      <c r="C213" s="330"/>
      <c r="D213" s="330"/>
      <c r="E213" s="330"/>
      <c r="F213" s="323">
        <v>2</v>
      </c>
      <c r="G213" s="309"/>
      <c r="H213" s="422" t="s">
        <v>422</v>
      </c>
      <c r="I213" s="422"/>
      <c r="J213" s="422"/>
      <c r="K213" s="363"/>
    </row>
    <row r="214" spans="2:11" ht="15" customHeight="1" x14ac:dyDescent="0.3">
      <c r="B214" s="362"/>
      <c r="C214" s="330"/>
      <c r="D214" s="330"/>
      <c r="E214" s="330"/>
      <c r="F214" s="323">
        <v>3</v>
      </c>
      <c r="G214" s="309"/>
      <c r="H214" s="422" t="s">
        <v>423</v>
      </c>
      <c r="I214" s="422"/>
      <c r="J214" s="422"/>
      <c r="K214" s="363"/>
    </row>
    <row r="215" spans="2:11" ht="15" customHeight="1" x14ac:dyDescent="0.3">
      <c r="B215" s="362"/>
      <c r="C215" s="330"/>
      <c r="D215" s="330"/>
      <c r="E215" s="330"/>
      <c r="F215" s="323">
        <v>4</v>
      </c>
      <c r="G215" s="309"/>
      <c r="H215" s="422" t="s">
        <v>424</v>
      </c>
      <c r="I215" s="422"/>
      <c r="J215" s="422"/>
      <c r="K215" s="363"/>
    </row>
    <row r="216" spans="2:11" ht="12.75" customHeight="1" x14ac:dyDescent="0.3">
      <c r="B216" s="366"/>
      <c r="C216" s="367"/>
      <c r="D216" s="367"/>
      <c r="E216" s="367"/>
      <c r="F216" s="367"/>
      <c r="G216" s="367"/>
      <c r="H216" s="367"/>
      <c r="I216" s="367"/>
      <c r="J216" s="367"/>
      <c r="K216" s="368"/>
    </row>
  </sheetData>
  <mergeCells count="77">
    <mergeCell ref="H214:J214"/>
    <mergeCell ref="H215:J215"/>
    <mergeCell ref="H213:J213"/>
    <mergeCell ref="H210:J210"/>
    <mergeCell ref="H198:J198"/>
    <mergeCell ref="H208:J208"/>
    <mergeCell ref="H203:J203"/>
    <mergeCell ref="H201:J201"/>
    <mergeCell ref="H212:J212"/>
    <mergeCell ref="H209:J209"/>
    <mergeCell ref="H207:J207"/>
    <mergeCell ref="H206:J206"/>
    <mergeCell ref="H204:J204"/>
    <mergeCell ref="H202:J202"/>
    <mergeCell ref="C120:J120"/>
    <mergeCell ref="C145:J145"/>
    <mergeCell ref="C197:J197"/>
    <mergeCell ref="H200:J200"/>
    <mergeCell ref="D60:J60"/>
    <mergeCell ref="D63:J63"/>
    <mergeCell ref="D64:J64"/>
    <mergeCell ref="D66:J66"/>
    <mergeCell ref="D65:J65"/>
    <mergeCell ref="C100:J100"/>
    <mergeCell ref="C163:J163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49:J49"/>
    <mergeCell ref="E48:J48"/>
    <mergeCell ref="G36:J36"/>
    <mergeCell ref="G37:J37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C24:J24"/>
    <mergeCell ref="E47:J47"/>
    <mergeCell ref="D33:J33"/>
    <mergeCell ref="G34:J34"/>
    <mergeCell ref="G35:J35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D29:J29"/>
    <mergeCell ref="D31:J31"/>
    <mergeCell ref="C9:J9"/>
    <mergeCell ref="D10:J10"/>
    <mergeCell ref="D13:J13"/>
    <mergeCell ref="C3:J3"/>
    <mergeCell ref="C4:J4"/>
    <mergeCell ref="C6:J6"/>
    <mergeCell ref="C7:J7"/>
  </mergeCells>
  <phoneticPr fontId="55" type="noConversion"/>
  <pageMargins left="0.59055118110236227" right="0.59055118110236227" top="0.59055118110236227" bottom="0.59055118110236227" header="0" footer="0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68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1485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1530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1532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91.5" customHeight="1" x14ac:dyDescent="0.3">
      <c r="B26" s="121"/>
      <c r="C26" s="122"/>
      <c r="D26" s="122"/>
      <c r="E26" s="410" t="s">
        <v>1436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ROUND(K116,2)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ROUND(SUM(BE116:BE767), 2)</f>
        <v>0</v>
      </c>
      <c r="G34" s="37"/>
      <c r="H34" s="37"/>
      <c r="I34" s="132">
        <v>0.21</v>
      </c>
      <c r="J34" s="117"/>
      <c r="K34" s="131">
        <f>ROUND(ROUND((SUM(BE116:BE767)),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ROUND(SUM(BF116:BF767), 2)</f>
        <v>0</v>
      </c>
      <c r="G35" s="37"/>
      <c r="H35" s="37"/>
      <c r="I35" s="132">
        <v>0.15</v>
      </c>
      <c r="J35" s="117"/>
      <c r="K35" s="131">
        <f>ROUND(ROUND((SUM(BF116:BF767)),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ROUND(SUM(BG116:BG767),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ROUND(SUM(BH116:BH767),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ROUND(SUM(BI116:BI767),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1530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IO 01.1 - ČOV-stavební část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Q116</f>
        <v>0</v>
      </c>
      <c r="J62" s="146">
        <f t="shared" si="0"/>
        <v>0</v>
      </c>
      <c r="K62" s="129">
        <f>K116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1542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K117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1543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K118</f>
        <v>0</v>
      </c>
      <c r="L64" s="160"/>
    </row>
    <row r="65" spans="2:12" s="9" customFormat="1" ht="19.899999999999999" customHeight="1" x14ac:dyDescent="0.3">
      <c r="B65" s="154"/>
      <c r="C65" s="155"/>
      <c r="D65" s="156" t="s">
        <v>1544</v>
      </c>
      <c r="E65" s="157"/>
      <c r="F65" s="157"/>
      <c r="G65" s="157"/>
      <c r="H65" s="157"/>
      <c r="I65" s="158">
        <f>Q177</f>
        <v>0</v>
      </c>
      <c r="J65" s="158">
        <f>R177</f>
        <v>0</v>
      </c>
      <c r="K65" s="159">
        <f>K177</f>
        <v>0</v>
      </c>
      <c r="L65" s="160"/>
    </row>
    <row r="66" spans="2:12" s="9" customFormat="1" ht="19.899999999999999" customHeight="1" x14ac:dyDescent="0.3">
      <c r="B66" s="154"/>
      <c r="C66" s="155"/>
      <c r="D66" s="156" t="s">
        <v>1545</v>
      </c>
      <c r="E66" s="157"/>
      <c r="F66" s="157"/>
      <c r="G66" s="157"/>
      <c r="H66" s="157"/>
      <c r="I66" s="158">
        <f>Q195</f>
        <v>0</v>
      </c>
      <c r="J66" s="158">
        <f>R195</f>
        <v>0</v>
      </c>
      <c r="K66" s="159">
        <f>K195</f>
        <v>0</v>
      </c>
      <c r="L66" s="160"/>
    </row>
    <row r="67" spans="2:12" s="9" customFormat="1" ht="19.899999999999999" customHeight="1" x14ac:dyDescent="0.3">
      <c r="B67" s="154"/>
      <c r="C67" s="155"/>
      <c r="D67" s="156" t="s">
        <v>1546</v>
      </c>
      <c r="E67" s="157"/>
      <c r="F67" s="157"/>
      <c r="G67" s="157"/>
      <c r="H67" s="157"/>
      <c r="I67" s="158">
        <f>Q227</f>
        <v>0</v>
      </c>
      <c r="J67" s="158">
        <f>R227</f>
        <v>0</v>
      </c>
      <c r="K67" s="159">
        <f>K227</f>
        <v>0</v>
      </c>
      <c r="L67" s="160"/>
    </row>
    <row r="68" spans="2:12" s="9" customFormat="1" ht="19.899999999999999" customHeight="1" x14ac:dyDescent="0.3">
      <c r="B68" s="154"/>
      <c r="C68" s="155"/>
      <c r="D68" s="156" t="s">
        <v>1547</v>
      </c>
      <c r="E68" s="157"/>
      <c r="F68" s="157"/>
      <c r="G68" s="157"/>
      <c r="H68" s="157"/>
      <c r="I68" s="158">
        <f>Q268</f>
        <v>0</v>
      </c>
      <c r="J68" s="158">
        <f>R268</f>
        <v>0</v>
      </c>
      <c r="K68" s="159">
        <f>K268</f>
        <v>0</v>
      </c>
      <c r="L68" s="160"/>
    </row>
    <row r="69" spans="2:12" s="9" customFormat="1" ht="19.899999999999999" customHeight="1" x14ac:dyDescent="0.3">
      <c r="B69" s="154"/>
      <c r="C69" s="155"/>
      <c r="D69" s="156" t="s">
        <v>1548</v>
      </c>
      <c r="E69" s="157"/>
      <c r="F69" s="157"/>
      <c r="G69" s="157"/>
      <c r="H69" s="157"/>
      <c r="I69" s="158">
        <f>Q292</f>
        <v>0</v>
      </c>
      <c r="J69" s="158">
        <f>R292</f>
        <v>0</v>
      </c>
      <c r="K69" s="159">
        <f>K292</f>
        <v>0</v>
      </c>
      <c r="L69" s="160"/>
    </row>
    <row r="70" spans="2:12" s="9" customFormat="1" ht="19.899999999999999" customHeight="1" x14ac:dyDescent="0.3">
      <c r="B70" s="154"/>
      <c r="C70" s="155"/>
      <c r="D70" s="156" t="s">
        <v>1549</v>
      </c>
      <c r="E70" s="157"/>
      <c r="F70" s="157"/>
      <c r="G70" s="157"/>
      <c r="H70" s="157"/>
      <c r="I70" s="158">
        <f>Q315</f>
        <v>0</v>
      </c>
      <c r="J70" s="158">
        <f>R315</f>
        <v>0</v>
      </c>
      <c r="K70" s="159">
        <f>K315</f>
        <v>0</v>
      </c>
      <c r="L70" s="160"/>
    </row>
    <row r="71" spans="2:12" s="9" customFormat="1" ht="19.899999999999999" customHeight="1" x14ac:dyDescent="0.3">
      <c r="B71" s="154"/>
      <c r="C71" s="155"/>
      <c r="D71" s="156" t="s">
        <v>1550</v>
      </c>
      <c r="E71" s="157"/>
      <c r="F71" s="157"/>
      <c r="G71" s="157"/>
      <c r="H71" s="157"/>
      <c r="I71" s="158">
        <f>Q348</f>
        <v>0</v>
      </c>
      <c r="J71" s="158">
        <f>R348</f>
        <v>0</v>
      </c>
      <c r="K71" s="159">
        <f>K348</f>
        <v>0</v>
      </c>
      <c r="L71" s="160"/>
    </row>
    <row r="72" spans="2:12" s="9" customFormat="1" ht="19.899999999999999" customHeight="1" x14ac:dyDescent="0.3">
      <c r="B72" s="154"/>
      <c r="C72" s="155"/>
      <c r="D72" s="156" t="s">
        <v>1551</v>
      </c>
      <c r="E72" s="157"/>
      <c r="F72" s="157"/>
      <c r="G72" s="157"/>
      <c r="H72" s="157"/>
      <c r="I72" s="158">
        <f>Q356</f>
        <v>0</v>
      </c>
      <c r="J72" s="158">
        <f>R356</f>
        <v>0</v>
      </c>
      <c r="K72" s="159">
        <f>K356</f>
        <v>0</v>
      </c>
      <c r="L72" s="160"/>
    </row>
    <row r="73" spans="2:12" s="9" customFormat="1" ht="19.899999999999999" customHeight="1" x14ac:dyDescent="0.3">
      <c r="B73" s="154"/>
      <c r="C73" s="155"/>
      <c r="D73" s="156" t="s">
        <v>1552</v>
      </c>
      <c r="E73" s="157"/>
      <c r="F73" s="157"/>
      <c r="G73" s="157"/>
      <c r="H73" s="157"/>
      <c r="I73" s="158">
        <f>Q363</f>
        <v>0</v>
      </c>
      <c r="J73" s="158">
        <f>R363</f>
        <v>0</v>
      </c>
      <c r="K73" s="159">
        <f>K363</f>
        <v>0</v>
      </c>
      <c r="L73" s="160"/>
    </row>
    <row r="74" spans="2:12" s="9" customFormat="1" ht="19.899999999999999" customHeight="1" x14ac:dyDescent="0.3">
      <c r="B74" s="154"/>
      <c r="C74" s="155"/>
      <c r="D74" s="156" t="s">
        <v>1553</v>
      </c>
      <c r="E74" s="157"/>
      <c r="F74" s="157"/>
      <c r="G74" s="157"/>
      <c r="H74" s="157"/>
      <c r="I74" s="158">
        <f>Q389</f>
        <v>0</v>
      </c>
      <c r="J74" s="158">
        <f>R389</f>
        <v>0</v>
      </c>
      <c r="K74" s="159">
        <f>K389</f>
        <v>0</v>
      </c>
      <c r="L74" s="160"/>
    </row>
    <row r="75" spans="2:12" s="9" customFormat="1" ht="19.899999999999999" customHeight="1" x14ac:dyDescent="0.3">
      <c r="B75" s="154"/>
      <c r="C75" s="155"/>
      <c r="D75" s="156" t="s">
        <v>1554</v>
      </c>
      <c r="E75" s="157"/>
      <c r="F75" s="157"/>
      <c r="G75" s="157"/>
      <c r="H75" s="157"/>
      <c r="I75" s="158">
        <f>Q398</f>
        <v>0</v>
      </c>
      <c r="J75" s="158">
        <f>R398</f>
        <v>0</v>
      </c>
      <c r="K75" s="159">
        <f>K398</f>
        <v>0</v>
      </c>
      <c r="L75" s="160"/>
    </row>
    <row r="76" spans="2:12" s="8" customFormat="1" ht="24.95" customHeight="1" x14ac:dyDescent="0.3">
      <c r="B76" s="147"/>
      <c r="C76" s="148"/>
      <c r="D76" s="149" t="s">
        <v>1555</v>
      </c>
      <c r="E76" s="150"/>
      <c r="F76" s="150"/>
      <c r="G76" s="150"/>
      <c r="H76" s="150"/>
      <c r="I76" s="151">
        <f>Q400</f>
        <v>0</v>
      </c>
      <c r="J76" s="151">
        <f>R400</f>
        <v>0</v>
      </c>
      <c r="K76" s="152">
        <f>K400</f>
        <v>0</v>
      </c>
      <c r="L76" s="153"/>
    </row>
    <row r="77" spans="2:12" s="9" customFormat="1" ht="19.899999999999999" customHeight="1" x14ac:dyDescent="0.3">
      <c r="B77" s="154"/>
      <c r="C77" s="155"/>
      <c r="D77" s="156" t="s">
        <v>1556</v>
      </c>
      <c r="E77" s="157"/>
      <c r="F77" s="157"/>
      <c r="G77" s="157"/>
      <c r="H77" s="157"/>
      <c r="I77" s="158">
        <f>Q401</f>
        <v>0</v>
      </c>
      <c r="J77" s="158">
        <f>R401</f>
        <v>0</v>
      </c>
      <c r="K77" s="159">
        <f>K401</f>
        <v>0</v>
      </c>
      <c r="L77" s="160"/>
    </row>
    <row r="78" spans="2:12" s="9" customFormat="1" ht="19.899999999999999" customHeight="1" x14ac:dyDescent="0.3">
      <c r="B78" s="154"/>
      <c r="C78" s="155"/>
      <c r="D78" s="156" t="s">
        <v>1557</v>
      </c>
      <c r="E78" s="157"/>
      <c r="F78" s="157"/>
      <c r="G78" s="157"/>
      <c r="H78" s="157"/>
      <c r="I78" s="158">
        <f>Q442</f>
        <v>0</v>
      </c>
      <c r="J78" s="158">
        <f>R442</f>
        <v>0</v>
      </c>
      <c r="K78" s="159">
        <f>K442</f>
        <v>0</v>
      </c>
      <c r="L78" s="160"/>
    </row>
    <row r="79" spans="2:12" s="9" customFormat="1" ht="19.899999999999999" customHeight="1" x14ac:dyDescent="0.3">
      <c r="B79" s="154"/>
      <c r="C79" s="155"/>
      <c r="D79" s="156" t="s">
        <v>1558</v>
      </c>
      <c r="E79" s="157"/>
      <c r="F79" s="157"/>
      <c r="G79" s="157"/>
      <c r="H79" s="157"/>
      <c r="I79" s="158">
        <f>Q459</f>
        <v>0</v>
      </c>
      <c r="J79" s="158">
        <f>R459</f>
        <v>0</v>
      </c>
      <c r="K79" s="159">
        <f>K459</f>
        <v>0</v>
      </c>
      <c r="L79" s="160"/>
    </row>
    <row r="80" spans="2:12" s="9" customFormat="1" ht="19.899999999999999" customHeight="1" x14ac:dyDescent="0.3">
      <c r="B80" s="154"/>
      <c r="C80" s="155"/>
      <c r="D80" s="156" t="s">
        <v>1559</v>
      </c>
      <c r="E80" s="157"/>
      <c r="F80" s="157"/>
      <c r="G80" s="157"/>
      <c r="H80" s="157"/>
      <c r="I80" s="158">
        <f>Q494</f>
        <v>0</v>
      </c>
      <c r="J80" s="158">
        <f>R494</f>
        <v>0</v>
      </c>
      <c r="K80" s="159">
        <f>K494</f>
        <v>0</v>
      </c>
      <c r="L80" s="160"/>
    </row>
    <row r="81" spans="2:12" s="9" customFormat="1" ht="19.899999999999999" customHeight="1" x14ac:dyDescent="0.3">
      <c r="B81" s="154"/>
      <c r="C81" s="155"/>
      <c r="D81" s="156" t="s">
        <v>1560</v>
      </c>
      <c r="E81" s="157"/>
      <c r="F81" s="157"/>
      <c r="G81" s="157"/>
      <c r="H81" s="157"/>
      <c r="I81" s="158">
        <f>Q524</f>
        <v>0</v>
      </c>
      <c r="J81" s="158">
        <f>R524</f>
        <v>0</v>
      </c>
      <c r="K81" s="159">
        <f>K524</f>
        <v>0</v>
      </c>
      <c r="L81" s="160"/>
    </row>
    <row r="82" spans="2:12" s="9" customFormat="1" ht="19.899999999999999" customHeight="1" x14ac:dyDescent="0.3">
      <c r="B82" s="154"/>
      <c r="C82" s="155"/>
      <c r="D82" s="156" t="s">
        <v>1561</v>
      </c>
      <c r="E82" s="157"/>
      <c r="F82" s="157"/>
      <c r="G82" s="157"/>
      <c r="H82" s="157"/>
      <c r="I82" s="158">
        <f>Q534</f>
        <v>0</v>
      </c>
      <c r="J82" s="158">
        <f>R534</f>
        <v>0</v>
      </c>
      <c r="K82" s="159">
        <f>K534</f>
        <v>0</v>
      </c>
      <c r="L82" s="160"/>
    </row>
    <row r="83" spans="2:12" s="9" customFormat="1" ht="19.899999999999999" customHeight="1" x14ac:dyDescent="0.3">
      <c r="B83" s="154"/>
      <c r="C83" s="155"/>
      <c r="D83" s="156" t="s">
        <v>1562</v>
      </c>
      <c r="E83" s="157"/>
      <c r="F83" s="157"/>
      <c r="G83" s="157"/>
      <c r="H83" s="157"/>
      <c r="I83" s="158">
        <f>Q549</f>
        <v>0</v>
      </c>
      <c r="J83" s="158">
        <f>R549</f>
        <v>0</v>
      </c>
      <c r="K83" s="159">
        <f>K549</f>
        <v>0</v>
      </c>
      <c r="L83" s="160"/>
    </row>
    <row r="84" spans="2:12" s="9" customFormat="1" ht="19.899999999999999" customHeight="1" x14ac:dyDescent="0.3">
      <c r="B84" s="154"/>
      <c r="C84" s="155"/>
      <c r="D84" s="156" t="s">
        <v>1563</v>
      </c>
      <c r="E84" s="157"/>
      <c r="F84" s="157"/>
      <c r="G84" s="157"/>
      <c r="H84" s="157"/>
      <c r="I84" s="158">
        <f>Q556</f>
        <v>0</v>
      </c>
      <c r="J84" s="158">
        <f>R556</f>
        <v>0</v>
      </c>
      <c r="K84" s="159">
        <f>K556</f>
        <v>0</v>
      </c>
      <c r="L84" s="160"/>
    </row>
    <row r="85" spans="2:12" s="9" customFormat="1" ht="19.899999999999999" customHeight="1" x14ac:dyDescent="0.3">
      <c r="B85" s="154"/>
      <c r="C85" s="155"/>
      <c r="D85" s="156" t="s">
        <v>1564</v>
      </c>
      <c r="E85" s="157"/>
      <c r="F85" s="157"/>
      <c r="G85" s="157"/>
      <c r="H85" s="157"/>
      <c r="I85" s="158">
        <f>Q562</f>
        <v>0</v>
      </c>
      <c r="J85" s="158">
        <f>R562</f>
        <v>0</v>
      </c>
      <c r="K85" s="159">
        <f>K562</f>
        <v>0</v>
      </c>
      <c r="L85" s="160"/>
    </row>
    <row r="86" spans="2:12" s="9" customFormat="1" ht="19.899999999999999" customHeight="1" x14ac:dyDescent="0.3">
      <c r="B86" s="154"/>
      <c r="C86" s="155"/>
      <c r="D86" s="156" t="s">
        <v>1565</v>
      </c>
      <c r="E86" s="157"/>
      <c r="F86" s="157"/>
      <c r="G86" s="157"/>
      <c r="H86" s="157"/>
      <c r="I86" s="158">
        <f>Q590</f>
        <v>0</v>
      </c>
      <c r="J86" s="158">
        <f>R590</f>
        <v>0</v>
      </c>
      <c r="K86" s="159">
        <f>K590</f>
        <v>0</v>
      </c>
      <c r="L86" s="160"/>
    </row>
    <row r="87" spans="2:12" s="9" customFormat="1" ht="19.899999999999999" customHeight="1" x14ac:dyDescent="0.3">
      <c r="B87" s="154"/>
      <c r="C87" s="155"/>
      <c r="D87" s="156" t="s">
        <v>1566</v>
      </c>
      <c r="E87" s="157"/>
      <c r="F87" s="157"/>
      <c r="G87" s="157"/>
      <c r="H87" s="157"/>
      <c r="I87" s="158">
        <f>Q601</f>
        <v>0</v>
      </c>
      <c r="J87" s="158">
        <f>R601</f>
        <v>0</v>
      </c>
      <c r="K87" s="159">
        <f>K601</f>
        <v>0</v>
      </c>
      <c r="L87" s="160"/>
    </row>
    <row r="88" spans="2:12" s="9" customFormat="1" ht="19.899999999999999" customHeight="1" x14ac:dyDescent="0.3">
      <c r="B88" s="154"/>
      <c r="C88" s="155"/>
      <c r="D88" s="156" t="s">
        <v>1567</v>
      </c>
      <c r="E88" s="157"/>
      <c r="F88" s="157"/>
      <c r="G88" s="157"/>
      <c r="H88" s="157"/>
      <c r="I88" s="158">
        <f>Q637</f>
        <v>0</v>
      </c>
      <c r="J88" s="158">
        <f>R637</f>
        <v>0</v>
      </c>
      <c r="K88" s="159">
        <f>K637</f>
        <v>0</v>
      </c>
      <c r="L88" s="160"/>
    </row>
    <row r="89" spans="2:12" s="9" customFormat="1" ht="19.899999999999999" customHeight="1" x14ac:dyDescent="0.3">
      <c r="B89" s="154"/>
      <c r="C89" s="155"/>
      <c r="D89" s="156" t="s">
        <v>1568</v>
      </c>
      <c r="E89" s="157"/>
      <c r="F89" s="157"/>
      <c r="G89" s="157"/>
      <c r="H89" s="157"/>
      <c r="I89" s="158">
        <f>Q666</f>
        <v>0</v>
      </c>
      <c r="J89" s="158">
        <f>R666</f>
        <v>0</v>
      </c>
      <c r="K89" s="159">
        <f>K666</f>
        <v>0</v>
      </c>
      <c r="L89" s="160"/>
    </row>
    <row r="90" spans="2:12" s="9" customFormat="1" ht="19.899999999999999" customHeight="1" x14ac:dyDescent="0.3">
      <c r="B90" s="154"/>
      <c r="C90" s="155"/>
      <c r="D90" s="156" t="s">
        <v>1569</v>
      </c>
      <c r="E90" s="157"/>
      <c r="F90" s="157"/>
      <c r="G90" s="157"/>
      <c r="H90" s="157"/>
      <c r="I90" s="158">
        <f>Q707</f>
        <v>0</v>
      </c>
      <c r="J90" s="158">
        <f>R707</f>
        <v>0</v>
      </c>
      <c r="K90" s="159">
        <f>K707</f>
        <v>0</v>
      </c>
      <c r="L90" s="160"/>
    </row>
    <row r="91" spans="2:12" s="9" customFormat="1" ht="19.899999999999999" customHeight="1" x14ac:dyDescent="0.3">
      <c r="B91" s="154"/>
      <c r="C91" s="155"/>
      <c r="D91" s="156" t="s">
        <v>1570</v>
      </c>
      <c r="E91" s="157"/>
      <c r="F91" s="157"/>
      <c r="G91" s="157"/>
      <c r="H91" s="157"/>
      <c r="I91" s="158">
        <f>Q741</f>
        <v>0</v>
      </c>
      <c r="J91" s="158">
        <f>R741</f>
        <v>0</v>
      </c>
      <c r="K91" s="159">
        <f>K741</f>
        <v>0</v>
      </c>
      <c r="L91" s="160"/>
    </row>
    <row r="92" spans="2:12" s="9" customFormat="1" ht="19.899999999999999" customHeight="1" x14ac:dyDescent="0.3">
      <c r="B92" s="154"/>
      <c r="C92" s="155"/>
      <c r="D92" s="156" t="s">
        <v>1571</v>
      </c>
      <c r="E92" s="157"/>
      <c r="F92" s="157"/>
      <c r="G92" s="157"/>
      <c r="H92" s="157"/>
      <c r="I92" s="158">
        <f>Q750</f>
        <v>0</v>
      </c>
      <c r="J92" s="158">
        <f>R750</f>
        <v>0</v>
      </c>
      <c r="K92" s="159">
        <f>K750</f>
        <v>0</v>
      </c>
      <c r="L92" s="160"/>
    </row>
    <row r="93" spans="2:12" s="8" customFormat="1" ht="24.95" customHeight="1" x14ac:dyDescent="0.3">
      <c r="B93" s="147"/>
      <c r="C93" s="148"/>
      <c r="D93" s="149" t="s">
        <v>1572</v>
      </c>
      <c r="E93" s="150"/>
      <c r="F93" s="150"/>
      <c r="G93" s="150"/>
      <c r="H93" s="150"/>
      <c r="I93" s="151">
        <f>Q764</f>
        <v>0</v>
      </c>
      <c r="J93" s="151">
        <f>R764</f>
        <v>0</v>
      </c>
      <c r="K93" s="152">
        <f>K764</f>
        <v>0</v>
      </c>
      <c r="L93" s="153"/>
    </row>
    <row r="94" spans="2:12" s="9" customFormat="1" ht="19.899999999999999" customHeight="1" x14ac:dyDescent="0.3">
      <c r="B94" s="154"/>
      <c r="C94" s="155"/>
      <c r="D94" s="156" t="s">
        <v>1573</v>
      </c>
      <c r="E94" s="157"/>
      <c r="F94" s="157"/>
      <c r="G94" s="157"/>
      <c r="H94" s="157"/>
      <c r="I94" s="158">
        <f>Q765</f>
        <v>0</v>
      </c>
      <c r="J94" s="158">
        <f>R765</f>
        <v>0</v>
      </c>
      <c r="K94" s="159">
        <f>K765</f>
        <v>0</v>
      </c>
      <c r="L94" s="160"/>
    </row>
    <row r="95" spans="2:12" s="1" customFormat="1" ht="21.75" customHeight="1" x14ac:dyDescent="0.3">
      <c r="B95" s="36"/>
      <c r="C95" s="37"/>
      <c r="D95" s="37"/>
      <c r="E95" s="37"/>
      <c r="F95" s="37"/>
      <c r="G95" s="37"/>
      <c r="H95" s="37"/>
      <c r="I95" s="117"/>
      <c r="J95" s="117"/>
      <c r="K95" s="37"/>
      <c r="L95" s="40"/>
    </row>
    <row r="96" spans="2:12" s="1" customFormat="1" ht="6.95" customHeight="1" x14ac:dyDescent="0.3">
      <c r="B96" s="51"/>
      <c r="C96" s="52"/>
      <c r="D96" s="52"/>
      <c r="E96" s="52"/>
      <c r="F96" s="52"/>
      <c r="G96" s="52"/>
      <c r="H96" s="52"/>
      <c r="I96" s="137"/>
      <c r="J96" s="137"/>
      <c r="K96" s="52"/>
      <c r="L96" s="53"/>
    </row>
    <row r="100" spans="2:13" s="1" customFormat="1" ht="6.95" customHeight="1" x14ac:dyDescent="0.3">
      <c r="B100" s="54"/>
      <c r="C100" s="55"/>
      <c r="D100" s="55"/>
      <c r="E100" s="55"/>
      <c r="F100" s="55"/>
      <c r="G100" s="55"/>
      <c r="H100" s="55"/>
      <c r="I100" s="140"/>
      <c r="J100" s="140"/>
      <c r="K100" s="55"/>
      <c r="L100" s="55"/>
      <c r="M100" s="56"/>
    </row>
    <row r="101" spans="2:13" s="1" customFormat="1" ht="36.950000000000003" customHeight="1" x14ac:dyDescent="0.3">
      <c r="B101" s="36"/>
      <c r="C101" s="57" t="s">
        <v>1574</v>
      </c>
      <c r="D101" s="58"/>
      <c r="E101" s="58"/>
      <c r="F101" s="58"/>
      <c r="G101" s="58"/>
      <c r="H101" s="58"/>
      <c r="I101" s="161"/>
      <c r="J101" s="161"/>
      <c r="K101" s="58"/>
      <c r="L101" s="58"/>
      <c r="M101" s="56"/>
    </row>
    <row r="102" spans="2:13" s="1" customFormat="1" ht="6.95" customHeight="1" x14ac:dyDescent="0.3">
      <c r="B102" s="36"/>
      <c r="C102" s="58"/>
      <c r="D102" s="58"/>
      <c r="E102" s="58"/>
      <c r="F102" s="58"/>
      <c r="G102" s="58"/>
      <c r="H102" s="58"/>
      <c r="I102" s="161"/>
      <c r="J102" s="161"/>
      <c r="K102" s="58"/>
      <c r="L102" s="58"/>
      <c r="M102" s="56"/>
    </row>
    <row r="103" spans="2:13" s="1" customFormat="1" ht="14.45" customHeight="1" x14ac:dyDescent="0.3">
      <c r="B103" s="36"/>
      <c r="C103" s="60" t="s">
        <v>1414</v>
      </c>
      <c r="D103" s="58"/>
      <c r="E103" s="58"/>
      <c r="F103" s="58"/>
      <c r="G103" s="58"/>
      <c r="H103" s="58"/>
      <c r="I103" s="161"/>
      <c r="J103" s="161"/>
      <c r="K103" s="58"/>
      <c r="L103" s="58"/>
      <c r="M103" s="56"/>
    </row>
    <row r="104" spans="2:13" s="1" customFormat="1" ht="22.5" customHeight="1" x14ac:dyDescent="0.3">
      <c r="B104" s="36"/>
      <c r="C104" s="58"/>
      <c r="D104" s="58"/>
      <c r="E104" s="414" t="str">
        <f>E7</f>
        <v>CELOPLOŠNÁ KANALIZACE OBCE JÍVOVÁ- ČOV</v>
      </c>
      <c r="F104" s="395"/>
      <c r="G104" s="395"/>
      <c r="H104" s="395"/>
      <c r="I104" s="161"/>
      <c r="J104" s="161"/>
      <c r="K104" s="58"/>
      <c r="L104" s="58"/>
      <c r="M104" s="56"/>
    </row>
    <row r="105" spans="2:13" ht="15" x14ac:dyDescent="0.3">
      <c r="B105" s="23"/>
      <c r="C105" s="60" t="s">
        <v>1529</v>
      </c>
      <c r="D105" s="162"/>
      <c r="E105" s="162"/>
      <c r="F105" s="162"/>
      <c r="G105" s="162"/>
      <c r="H105" s="162"/>
      <c r="K105" s="162"/>
      <c r="L105" s="162"/>
      <c r="M105" s="163"/>
    </row>
    <row r="106" spans="2:13" s="1" customFormat="1" ht="22.5" customHeight="1" x14ac:dyDescent="0.3">
      <c r="B106" s="36"/>
      <c r="C106" s="58"/>
      <c r="D106" s="58"/>
      <c r="E106" s="414" t="s">
        <v>1530</v>
      </c>
      <c r="F106" s="395"/>
      <c r="G106" s="395"/>
      <c r="H106" s="395"/>
      <c r="I106" s="161"/>
      <c r="J106" s="161"/>
      <c r="K106" s="58"/>
      <c r="L106" s="58"/>
      <c r="M106" s="56"/>
    </row>
    <row r="107" spans="2:13" s="1" customFormat="1" ht="14.45" customHeight="1" x14ac:dyDescent="0.3">
      <c r="B107" s="36"/>
      <c r="C107" s="60" t="s">
        <v>1531</v>
      </c>
      <c r="D107" s="58"/>
      <c r="E107" s="58"/>
      <c r="F107" s="58"/>
      <c r="G107" s="58"/>
      <c r="H107" s="58"/>
      <c r="I107" s="161"/>
      <c r="J107" s="161"/>
      <c r="K107" s="58"/>
      <c r="L107" s="58"/>
      <c r="M107" s="56"/>
    </row>
    <row r="108" spans="2:13" s="1" customFormat="1" ht="23.25" customHeight="1" x14ac:dyDescent="0.3">
      <c r="B108" s="36"/>
      <c r="C108" s="58"/>
      <c r="D108" s="58"/>
      <c r="E108" s="392" t="str">
        <f>E11</f>
        <v>IO 01.1 - ČOV-stavební část</v>
      </c>
      <c r="F108" s="395"/>
      <c r="G108" s="395"/>
      <c r="H108" s="395"/>
      <c r="I108" s="161"/>
      <c r="J108" s="161"/>
      <c r="K108" s="58"/>
      <c r="L108" s="58"/>
      <c r="M108" s="56"/>
    </row>
    <row r="109" spans="2:13" s="1" customFormat="1" ht="6.95" customHeight="1" x14ac:dyDescent="0.3">
      <c r="B109" s="36"/>
      <c r="C109" s="58"/>
      <c r="D109" s="58"/>
      <c r="E109" s="58"/>
      <c r="F109" s="58"/>
      <c r="G109" s="58"/>
      <c r="H109" s="58"/>
      <c r="I109" s="161"/>
      <c r="J109" s="161"/>
      <c r="K109" s="58"/>
      <c r="L109" s="58"/>
      <c r="M109" s="56"/>
    </row>
    <row r="110" spans="2:13" s="1" customFormat="1" ht="18" customHeight="1" x14ac:dyDescent="0.3">
      <c r="B110" s="36"/>
      <c r="C110" s="60" t="s">
        <v>1421</v>
      </c>
      <c r="D110" s="58"/>
      <c r="E110" s="58"/>
      <c r="F110" s="164" t="str">
        <f>F14</f>
        <v>Jívová</v>
      </c>
      <c r="G110" s="58"/>
      <c r="H110" s="58"/>
      <c r="I110" s="165" t="s">
        <v>1423</v>
      </c>
      <c r="J110" s="166" t="str">
        <f>IF(J14="","",J14)</f>
        <v>30.11.2016</v>
      </c>
      <c r="K110" s="58"/>
      <c r="L110" s="58"/>
      <c r="M110" s="56"/>
    </row>
    <row r="111" spans="2:13" s="1" customFormat="1" ht="6.95" customHeight="1" x14ac:dyDescent="0.3">
      <c r="B111" s="36"/>
      <c r="C111" s="58"/>
      <c r="D111" s="58"/>
      <c r="E111" s="58"/>
      <c r="F111" s="58"/>
      <c r="G111" s="58"/>
      <c r="H111" s="58"/>
      <c r="I111" s="161"/>
      <c r="J111" s="161"/>
      <c r="K111" s="58"/>
      <c r="L111" s="58"/>
      <c r="M111" s="56"/>
    </row>
    <row r="112" spans="2:13" s="1" customFormat="1" ht="15" x14ac:dyDescent="0.3">
      <c r="B112" s="36"/>
      <c r="C112" s="60" t="s">
        <v>1427</v>
      </c>
      <c r="D112" s="58"/>
      <c r="E112" s="58"/>
      <c r="F112" s="164" t="str">
        <f>E17</f>
        <v xml:space="preserve">Obec Jívová </v>
      </c>
      <c r="G112" s="58"/>
      <c r="H112" s="58"/>
      <c r="I112" s="165" t="s">
        <v>1433</v>
      </c>
      <c r="J112" s="167" t="str">
        <f>E23</f>
        <v>AQOL s.r.o.Olomouc</v>
      </c>
      <c r="K112" s="58"/>
      <c r="L112" s="58"/>
      <c r="M112" s="56"/>
    </row>
    <row r="113" spans="2:65" s="1" customFormat="1" ht="14.45" customHeight="1" x14ac:dyDescent="0.3">
      <c r="B113" s="36"/>
      <c r="C113" s="60" t="s">
        <v>1431</v>
      </c>
      <c r="D113" s="58"/>
      <c r="E113" s="58"/>
      <c r="F113" s="164" t="str">
        <f>IF(E20="","",E20)</f>
        <v/>
      </c>
      <c r="G113" s="58"/>
      <c r="H113" s="58"/>
      <c r="I113" s="161"/>
      <c r="J113" s="161"/>
      <c r="K113" s="58"/>
      <c r="L113" s="58"/>
      <c r="M113" s="56"/>
    </row>
    <row r="114" spans="2:65" s="1" customFormat="1" ht="10.35" customHeight="1" x14ac:dyDescent="0.3">
      <c r="B114" s="36"/>
      <c r="C114" s="58"/>
      <c r="D114" s="58"/>
      <c r="E114" s="58"/>
      <c r="F114" s="58"/>
      <c r="G114" s="58"/>
      <c r="H114" s="58"/>
      <c r="I114" s="161"/>
      <c r="J114" s="161"/>
      <c r="K114" s="58"/>
      <c r="L114" s="58"/>
      <c r="M114" s="56"/>
    </row>
    <row r="115" spans="2:65" s="10" customFormat="1" ht="29.25" customHeight="1" x14ac:dyDescent="0.3">
      <c r="B115" s="168"/>
      <c r="C115" s="169" t="s">
        <v>1575</v>
      </c>
      <c r="D115" s="170" t="s">
        <v>1456</v>
      </c>
      <c r="E115" s="170" t="s">
        <v>1452</v>
      </c>
      <c r="F115" s="170" t="s">
        <v>1576</v>
      </c>
      <c r="G115" s="170" t="s">
        <v>1577</v>
      </c>
      <c r="H115" s="170" t="s">
        <v>1578</v>
      </c>
      <c r="I115" s="171" t="s">
        <v>1579</v>
      </c>
      <c r="J115" s="171" t="s">
        <v>1580</v>
      </c>
      <c r="K115" s="170" t="s">
        <v>1539</v>
      </c>
      <c r="L115" s="172" t="s">
        <v>1581</v>
      </c>
      <c r="M115" s="173"/>
      <c r="N115" s="74" t="s">
        <v>1582</v>
      </c>
      <c r="O115" s="75" t="s">
        <v>1441</v>
      </c>
      <c r="P115" s="75" t="s">
        <v>1583</v>
      </c>
      <c r="Q115" s="75" t="s">
        <v>1584</v>
      </c>
      <c r="R115" s="75" t="s">
        <v>1585</v>
      </c>
      <c r="S115" s="75" t="s">
        <v>1586</v>
      </c>
      <c r="T115" s="75" t="s">
        <v>1587</v>
      </c>
      <c r="U115" s="75" t="s">
        <v>1588</v>
      </c>
      <c r="V115" s="75" t="s">
        <v>1589</v>
      </c>
      <c r="W115" s="75" t="s">
        <v>1590</v>
      </c>
      <c r="X115" s="76" t="s">
        <v>1591</v>
      </c>
    </row>
    <row r="116" spans="2:65" s="1" customFormat="1" ht="29.25" customHeight="1" x14ac:dyDescent="0.35">
      <c r="B116" s="36"/>
      <c r="C116" s="80" t="s">
        <v>1540</v>
      </c>
      <c r="D116" s="58"/>
      <c r="E116" s="58"/>
      <c r="F116" s="58"/>
      <c r="G116" s="58"/>
      <c r="H116" s="58"/>
      <c r="I116" s="161"/>
      <c r="J116" s="161"/>
      <c r="K116" s="174">
        <f>BK116</f>
        <v>0</v>
      </c>
      <c r="L116" s="58"/>
      <c r="M116" s="56"/>
      <c r="N116" s="77"/>
      <c r="O116" s="78"/>
      <c r="P116" s="78"/>
      <c r="Q116" s="175">
        <f>Q117+Q400+Q764</f>
        <v>0</v>
      </c>
      <c r="R116" s="175">
        <f>R117+R400+R764</f>
        <v>0</v>
      </c>
      <c r="S116" s="78"/>
      <c r="T116" s="176">
        <f>T117+T400+T764</f>
        <v>0</v>
      </c>
      <c r="U116" s="78"/>
      <c r="V116" s="176">
        <f>V117+V400+V764</f>
        <v>795.65155439000011</v>
      </c>
      <c r="W116" s="78"/>
      <c r="X116" s="177">
        <f>X117+X400+X764</f>
        <v>0</v>
      </c>
      <c r="AT116" s="19" t="s">
        <v>1472</v>
      </c>
      <c r="AU116" s="19" t="s">
        <v>1541</v>
      </c>
      <c r="BK116" s="178">
        <f>BK117+BK400+BK764</f>
        <v>0</v>
      </c>
    </row>
    <row r="117" spans="2:65" s="11" customFormat="1" ht="37.35" customHeight="1" x14ac:dyDescent="0.35">
      <c r="B117" s="179"/>
      <c r="C117" s="180"/>
      <c r="D117" s="181" t="s">
        <v>1472</v>
      </c>
      <c r="E117" s="182" t="s">
        <v>1592</v>
      </c>
      <c r="F117" s="182" t="s">
        <v>1593</v>
      </c>
      <c r="G117" s="180"/>
      <c r="H117" s="180"/>
      <c r="I117" s="183"/>
      <c r="J117" s="183"/>
      <c r="K117" s="184">
        <f>BK117</f>
        <v>0</v>
      </c>
      <c r="L117" s="180"/>
      <c r="M117" s="185"/>
      <c r="N117" s="186"/>
      <c r="O117" s="187"/>
      <c r="P117" s="187"/>
      <c r="Q117" s="188">
        <f>Q118+Q177+Q195+Q227+Q268+Q292+Q315+Q348+Q356+Q363+Q389+Q398</f>
        <v>0</v>
      </c>
      <c r="R117" s="188">
        <f>R118+R177+R195+R227+R268+R292+R315+R348+R356+R363+R389+R398</f>
        <v>0</v>
      </c>
      <c r="S117" s="187"/>
      <c r="T117" s="189">
        <f>T118+T177+T195+T227+T268+T292+T315+T348+T356+T363+T389+T398</f>
        <v>0</v>
      </c>
      <c r="U117" s="187"/>
      <c r="V117" s="189">
        <f>V118+V177+V195+V227+V268+V292+V315+V348+V356+V363+V389+V398</f>
        <v>779.68101158000013</v>
      </c>
      <c r="W117" s="187"/>
      <c r="X117" s="190">
        <f>X118+X177+X195+X227+X268+X292+X315+X348+X356+X363+X389+X398</f>
        <v>0</v>
      </c>
      <c r="AR117" s="191" t="s">
        <v>1420</v>
      </c>
      <c r="AT117" s="192" t="s">
        <v>1472</v>
      </c>
      <c r="AU117" s="192" t="s">
        <v>1473</v>
      </c>
      <c r="AY117" s="191" t="s">
        <v>1594</v>
      </c>
      <c r="BK117" s="193">
        <f>BK118+BK177+BK195+BK227+BK268+BK292+BK315+BK348+BK356+BK363+BK389+BK398</f>
        <v>0</v>
      </c>
    </row>
    <row r="118" spans="2:65" s="11" customFormat="1" ht="19.899999999999999" customHeight="1" x14ac:dyDescent="0.3">
      <c r="B118" s="179"/>
      <c r="C118" s="180"/>
      <c r="D118" s="194" t="s">
        <v>1472</v>
      </c>
      <c r="E118" s="195" t="s">
        <v>1420</v>
      </c>
      <c r="F118" s="195" t="s">
        <v>1595</v>
      </c>
      <c r="G118" s="180"/>
      <c r="H118" s="180"/>
      <c r="I118" s="183"/>
      <c r="J118" s="183"/>
      <c r="K118" s="196">
        <f>BK118</f>
        <v>0</v>
      </c>
      <c r="L118" s="180"/>
      <c r="M118" s="185"/>
      <c r="N118" s="186"/>
      <c r="O118" s="187"/>
      <c r="P118" s="187"/>
      <c r="Q118" s="188">
        <f>SUM(Q119:Q176)</f>
        <v>0</v>
      </c>
      <c r="R118" s="188">
        <f>SUM(R119:R176)</f>
        <v>0</v>
      </c>
      <c r="S118" s="187"/>
      <c r="T118" s="189">
        <f>SUM(T119:T176)</f>
        <v>0</v>
      </c>
      <c r="U118" s="187"/>
      <c r="V118" s="189">
        <f>SUM(V119:V176)</f>
        <v>0</v>
      </c>
      <c r="W118" s="187"/>
      <c r="X118" s="190">
        <f>SUM(X119:X176)</f>
        <v>0</v>
      </c>
      <c r="AR118" s="191" t="s">
        <v>1420</v>
      </c>
      <c r="AT118" s="192" t="s">
        <v>1472</v>
      </c>
      <c r="AU118" s="192" t="s">
        <v>1420</v>
      </c>
      <c r="AY118" s="191" t="s">
        <v>1594</v>
      </c>
      <c r="BK118" s="193">
        <f>SUM(BK119:BK176)</f>
        <v>0</v>
      </c>
    </row>
    <row r="119" spans="2:65" s="1" customFormat="1" ht="31.5" customHeight="1" x14ac:dyDescent="0.3">
      <c r="B119" s="36"/>
      <c r="C119" s="197" t="s">
        <v>1420</v>
      </c>
      <c r="D119" s="197" t="s">
        <v>1596</v>
      </c>
      <c r="E119" s="198" t="s">
        <v>1597</v>
      </c>
      <c r="F119" s="199" t="s">
        <v>1598</v>
      </c>
      <c r="G119" s="200" t="s">
        <v>1599</v>
      </c>
      <c r="H119" s="201">
        <v>720</v>
      </c>
      <c r="I119" s="202"/>
      <c r="J119" s="202"/>
      <c r="K119" s="203">
        <f>ROUND(P119*H119,2)</f>
        <v>0</v>
      </c>
      <c r="L119" s="199" t="s">
        <v>1600</v>
      </c>
      <c r="M119" s="56"/>
      <c r="N119" s="204" t="s">
        <v>1418</v>
      </c>
      <c r="O119" s="205" t="s">
        <v>1442</v>
      </c>
      <c r="P119" s="131">
        <f>I119+J119</f>
        <v>0</v>
      </c>
      <c r="Q119" s="131">
        <f>ROUND(I119*H119,2)</f>
        <v>0</v>
      </c>
      <c r="R119" s="131">
        <f>ROUND(J119*H119,2)</f>
        <v>0</v>
      </c>
      <c r="S119" s="37"/>
      <c r="T119" s="206">
        <f>S119*H119</f>
        <v>0</v>
      </c>
      <c r="U119" s="206">
        <v>0</v>
      </c>
      <c r="V119" s="206">
        <f>U119*H119</f>
        <v>0</v>
      </c>
      <c r="W119" s="206">
        <v>0</v>
      </c>
      <c r="X119" s="207">
        <f>W119*H119</f>
        <v>0</v>
      </c>
      <c r="AR119" s="19" t="s">
        <v>1601</v>
      </c>
      <c r="AT119" s="19" t="s">
        <v>1596</v>
      </c>
      <c r="AU119" s="19" t="s">
        <v>1481</v>
      </c>
      <c r="AY119" s="19" t="s">
        <v>1594</v>
      </c>
      <c r="BE119" s="208">
        <f>IF(O119="základní",K119,0)</f>
        <v>0</v>
      </c>
      <c r="BF119" s="208">
        <f>IF(O119="snížená",K119,0)</f>
        <v>0</v>
      </c>
      <c r="BG119" s="208">
        <f>IF(O119="zákl. přenesená",K119,0)</f>
        <v>0</v>
      </c>
      <c r="BH119" s="208">
        <f>IF(O119="sníž. přenesená",K119,0)</f>
        <v>0</v>
      </c>
      <c r="BI119" s="208">
        <f>IF(O119="nulová",K119,0)</f>
        <v>0</v>
      </c>
      <c r="BJ119" s="19" t="s">
        <v>1420</v>
      </c>
      <c r="BK119" s="208">
        <f>ROUND(P119*H119,2)</f>
        <v>0</v>
      </c>
      <c r="BL119" s="19" t="s">
        <v>1601</v>
      </c>
      <c r="BM119" s="19" t="s">
        <v>1602</v>
      </c>
    </row>
    <row r="120" spans="2:65" s="12" customFormat="1" x14ac:dyDescent="0.3">
      <c r="B120" s="209"/>
      <c r="C120" s="210"/>
      <c r="D120" s="211" t="s">
        <v>1603</v>
      </c>
      <c r="E120" s="212" t="s">
        <v>1418</v>
      </c>
      <c r="F120" s="213" t="s">
        <v>1604</v>
      </c>
      <c r="G120" s="210"/>
      <c r="H120" s="214">
        <v>720</v>
      </c>
      <c r="I120" s="215"/>
      <c r="J120" s="215"/>
      <c r="K120" s="210"/>
      <c r="L120" s="210"/>
      <c r="M120" s="216"/>
      <c r="N120" s="217"/>
      <c r="O120" s="218"/>
      <c r="P120" s="218"/>
      <c r="Q120" s="218"/>
      <c r="R120" s="218"/>
      <c r="S120" s="218"/>
      <c r="T120" s="218"/>
      <c r="U120" s="218"/>
      <c r="V120" s="218"/>
      <c r="W120" s="218"/>
      <c r="X120" s="219"/>
      <c r="AT120" s="220" t="s">
        <v>1603</v>
      </c>
      <c r="AU120" s="220" t="s">
        <v>1481</v>
      </c>
      <c r="AV120" s="12" t="s">
        <v>1481</v>
      </c>
      <c r="AW120" s="12" t="s">
        <v>1402</v>
      </c>
      <c r="AX120" s="12" t="s">
        <v>1420</v>
      </c>
      <c r="AY120" s="220" t="s">
        <v>1594</v>
      </c>
    </row>
    <row r="121" spans="2:65" s="1" customFormat="1" ht="31.5" customHeight="1" x14ac:dyDescent="0.3">
      <c r="B121" s="36"/>
      <c r="C121" s="197" t="s">
        <v>1481</v>
      </c>
      <c r="D121" s="197" t="s">
        <v>1596</v>
      </c>
      <c r="E121" s="198" t="s">
        <v>1605</v>
      </c>
      <c r="F121" s="199" t="s">
        <v>1606</v>
      </c>
      <c r="G121" s="200" t="s">
        <v>1607</v>
      </c>
      <c r="H121" s="201">
        <v>30</v>
      </c>
      <c r="I121" s="202"/>
      <c r="J121" s="202"/>
      <c r="K121" s="203">
        <f>ROUND(P121*H121,2)</f>
        <v>0</v>
      </c>
      <c r="L121" s="199" t="s">
        <v>1600</v>
      </c>
      <c r="M121" s="56"/>
      <c r="N121" s="204" t="s">
        <v>1418</v>
      </c>
      <c r="O121" s="205" t="s">
        <v>1442</v>
      </c>
      <c r="P121" s="131">
        <f>I121+J121</f>
        <v>0</v>
      </c>
      <c r="Q121" s="131">
        <f>ROUND(I121*H121,2)</f>
        <v>0</v>
      </c>
      <c r="R121" s="131">
        <f>ROUND(J121*H121,2)</f>
        <v>0</v>
      </c>
      <c r="S121" s="37"/>
      <c r="T121" s="206">
        <f>S121*H121</f>
        <v>0</v>
      </c>
      <c r="U121" s="206">
        <v>0</v>
      </c>
      <c r="V121" s="206">
        <f>U121*H121</f>
        <v>0</v>
      </c>
      <c r="W121" s="206">
        <v>0</v>
      </c>
      <c r="X121" s="207">
        <f>W121*H121</f>
        <v>0</v>
      </c>
      <c r="AR121" s="19" t="s">
        <v>1601</v>
      </c>
      <c r="AT121" s="19" t="s">
        <v>1596</v>
      </c>
      <c r="AU121" s="19" t="s">
        <v>1481</v>
      </c>
      <c r="AY121" s="19" t="s">
        <v>1594</v>
      </c>
      <c r="BE121" s="208">
        <f>IF(O121="základní",K121,0)</f>
        <v>0</v>
      </c>
      <c r="BF121" s="208">
        <f>IF(O121="snížená",K121,0)</f>
        <v>0</v>
      </c>
      <c r="BG121" s="208">
        <f>IF(O121="zákl. přenesená",K121,0)</f>
        <v>0</v>
      </c>
      <c r="BH121" s="208">
        <f>IF(O121="sníž. přenesená",K121,0)</f>
        <v>0</v>
      </c>
      <c r="BI121" s="208">
        <f>IF(O121="nulová",K121,0)</f>
        <v>0</v>
      </c>
      <c r="BJ121" s="19" t="s">
        <v>1420</v>
      </c>
      <c r="BK121" s="208">
        <f>ROUND(P121*H121,2)</f>
        <v>0</v>
      </c>
      <c r="BL121" s="19" t="s">
        <v>1601</v>
      </c>
      <c r="BM121" s="19" t="s">
        <v>1608</v>
      </c>
    </row>
    <row r="122" spans="2:65" s="12" customFormat="1" x14ac:dyDescent="0.3">
      <c r="B122" s="209"/>
      <c r="C122" s="210"/>
      <c r="D122" s="211" t="s">
        <v>1603</v>
      </c>
      <c r="E122" s="212" t="s">
        <v>1418</v>
      </c>
      <c r="F122" s="213" t="s">
        <v>1609</v>
      </c>
      <c r="G122" s="210"/>
      <c r="H122" s="214">
        <v>30</v>
      </c>
      <c r="I122" s="215"/>
      <c r="J122" s="215"/>
      <c r="K122" s="210"/>
      <c r="L122" s="210"/>
      <c r="M122" s="216"/>
      <c r="N122" s="217"/>
      <c r="O122" s="218"/>
      <c r="P122" s="218"/>
      <c r="Q122" s="218"/>
      <c r="R122" s="218"/>
      <c r="S122" s="218"/>
      <c r="T122" s="218"/>
      <c r="U122" s="218"/>
      <c r="V122" s="218"/>
      <c r="W122" s="218"/>
      <c r="X122" s="219"/>
      <c r="AT122" s="220" t="s">
        <v>1603</v>
      </c>
      <c r="AU122" s="220" t="s">
        <v>1481</v>
      </c>
      <c r="AV122" s="12" t="s">
        <v>1481</v>
      </c>
      <c r="AW122" s="12" t="s">
        <v>1402</v>
      </c>
      <c r="AX122" s="12" t="s">
        <v>1420</v>
      </c>
      <c r="AY122" s="220" t="s">
        <v>1594</v>
      </c>
    </row>
    <row r="123" spans="2:65" s="1" customFormat="1" ht="31.5" customHeight="1" x14ac:dyDescent="0.3">
      <c r="B123" s="36"/>
      <c r="C123" s="197" t="s">
        <v>1610</v>
      </c>
      <c r="D123" s="197" t="s">
        <v>1596</v>
      </c>
      <c r="E123" s="198" t="s">
        <v>1611</v>
      </c>
      <c r="F123" s="199" t="s">
        <v>1612</v>
      </c>
      <c r="G123" s="200" t="s">
        <v>1613</v>
      </c>
      <c r="H123" s="201">
        <v>905.99099999999999</v>
      </c>
      <c r="I123" s="202"/>
      <c r="J123" s="202"/>
      <c r="K123" s="203">
        <f>ROUND(P123*H123,2)</f>
        <v>0</v>
      </c>
      <c r="L123" s="199" t="s">
        <v>1600</v>
      </c>
      <c r="M123" s="56"/>
      <c r="N123" s="204" t="s">
        <v>1418</v>
      </c>
      <c r="O123" s="205" t="s">
        <v>1442</v>
      </c>
      <c r="P123" s="131">
        <f>I123+J123</f>
        <v>0</v>
      </c>
      <c r="Q123" s="131">
        <f>ROUND(I123*H123,2)</f>
        <v>0</v>
      </c>
      <c r="R123" s="131">
        <f>ROUND(J123*H123,2)</f>
        <v>0</v>
      </c>
      <c r="S123" s="37"/>
      <c r="T123" s="206">
        <f>S123*H123</f>
        <v>0</v>
      </c>
      <c r="U123" s="206">
        <v>0</v>
      </c>
      <c r="V123" s="206">
        <f>U123*H123</f>
        <v>0</v>
      </c>
      <c r="W123" s="206">
        <v>0</v>
      </c>
      <c r="X123" s="207">
        <f>W123*H123</f>
        <v>0</v>
      </c>
      <c r="AR123" s="19" t="s">
        <v>1601</v>
      </c>
      <c r="AT123" s="19" t="s">
        <v>1596</v>
      </c>
      <c r="AU123" s="19" t="s">
        <v>1481</v>
      </c>
      <c r="AY123" s="19" t="s">
        <v>1594</v>
      </c>
      <c r="BE123" s="208">
        <f>IF(O123="základní",K123,0)</f>
        <v>0</v>
      </c>
      <c r="BF123" s="208">
        <f>IF(O123="snížená",K123,0)</f>
        <v>0</v>
      </c>
      <c r="BG123" s="208">
        <f>IF(O123="zákl. přenesená",K123,0)</f>
        <v>0</v>
      </c>
      <c r="BH123" s="208">
        <f>IF(O123="sníž. přenesená",K123,0)</f>
        <v>0</v>
      </c>
      <c r="BI123" s="208">
        <f>IF(O123="nulová",K123,0)</f>
        <v>0</v>
      </c>
      <c r="BJ123" s="19" t="s">
        <v>1420</v>
      </c>
      <c r="BK123" s="208">
        <f>ROUND(P123*H123,2)</f>
        <v>0</v>
      </c>
      <c r="BL123" s="19" t="s">
        <v>1601</v>
      </c>
      <c r="BM123" s="19" t="s">
        <v>1614</v>
      </c>
    </row>
    <row r="124" spans="2:65" s="13" customFormat="1" x14ac:dyDescent="0.3">
      <c r="B124" s="221"/>
      <c r="C124" s="222"/>
      <c r="D124" s="223" t="s">
        <v>1603</v>
      </c>
      <c r="E124" s="224" t="s">
        <v>1418</v>
      </c>
      <c r="F124" s="225" t="s">
        <v>1615</v>
      </c>
      <c r="G124" s="222"/>
      <c r="H124" s="226" t="s">
        <v>1418</v>
      </c>
      <c r="I124" s="227"/>
      <c r="J124" s="227"/>
      <c r="K124" s="222"/>
      <c r="L124" s="222"/>
      <c r="M124" s="228"/>
      <c r="N124" s="229"/>
      <c r="O124" s="230"/>
      <c r="P124" s="230"/>
      <c r="Q124" s="230"/>
      <c r="R124" s="230"/>
      <c r="S124" s="230"/>
      <c r="T124" s="230"/>
      <c r="U124" s="230"/>
      <c r="V124" s="230"/>
      <c r="W124" s="230"/>
      <c r="X124" s="231"/>
      <c r="AT124" s="232" t="s">
        <v>1603</v>
      </c>
      <c r="AU124" s="232" t="s">
        <v>1481</v>
      </c>
      <c r="AV124" s="13" t="s">
        <v>1420</v>
      </c>
      <c r="AW124" s="13" t="s">
        <v>1402</v>
      </c>
      <c r="AX124" s="13" t="s">
        <v>1473</v>
      </c>
      <c r="AY124" s="232" t="s">
        <v>1594</v>
      </c>
    </row>
    <row r="125" spans="2:65" s="12" customFormat="1" x14ac:dyDescent="0.3">
      <c r="B125" s="209"/>
      <c r="C125" s="210"/>
      <c r="D125" s="223" t="s">
        <v>1603</v>
      </c>
      <c r="E125" s="233" t="s">
        <v>1418</v>
      </c>
      <c r="F125" s="234" t="s">
        <v>1616</v>
      </c>
      <c r="G125" s="210"/>
      <c r="H125" s="235">
        <v>253.001</v>
      </c>
      <c r="I125" s="215"/>
      <c r="J125" s="215"/>
      <c r="K125" s="210"/>
      <c r="L125" s="210"/>
      <c r="M125" s="216"/>
      <c r="N125" s="217"/>
      <c r="O125" s="218"/>
      <c r="P125" s="218"/>
      <c r="Q125" s="218"/>
      <c r="R125" s="218"/>
      <c r="S125" s="218"/>
      <c r="T125" s="218"/>
      <c r="U125" s="218"/>
      <c r="V125" s="218"/>
      <c r="W125" s="218"/>
      <c r="X125" s="219"/>
      <c r="AT125" s="220" t="s">
        <v>1603</v>
      </c>
      <c r="AU125" s="220" t="s">
        <v>1481</v>
      </c>
      <c r="AV125" s="12" t="s">
        <v>1481</v>
      </c>
      <c r="AW125" s="12" t="s">
        <v>1402</v>
      </c>
      <c r="AX125" s="12" t="s">
        <v>1473</v>
      </c>
      <c r="AY125" s="220" t="s">
        <v>1594</v>
      </c>
    </row>
    <row r="126" spans="2:65" s="12" customFormat="1" x14ac:dyDescent="0.3">
      <c r="B126" s="209"/>
      <c r="C126" s="210"/>
      <c r="D126" s="223" t="s">
        <v>1603</v>
      </c>
      <c r="E126" s="233" t="s">
        <v>1418</v>
      </c>
      <c r="F126" s="234" t="s">
        <v>1617</v>
      </c>
      <c r="G126" s="210"/>
      <c r="H126" s="235">
        <v>383.096</v>
      </c>
      <c r="I126" s="215"/>
      <c r="J126" s="215"/>
      <c r="K126" s="210"/>
      <c r="L126" s="210"/>
      <c r="M126" s="216"/>
      <c r="N126" s="217"/>
      <c r="O126" s="218"/>
      <c r="P126" s="218"/>
      <c r="Q126" s="218"/>
      <c r="R126" s="218"/>
      <c r="S126" s="218"/>
      <c r="T126" s="218"/>
      <c r="U126" s="218"/>
      <c r="V126" s="218"/>
      <c r="W126" s="218"/>
      <c r="X126" s="219"/>
      <c r="AT126" s="220" t="s">
        <v>1603</v>
      </c>
      <c r="AU126" s="220" t="s">
        <v>1481</v>
      </c>
      <c r="AV126" s="12" t="s">
        <v>1481</v>
      </c>
      <c r="AW126" s="12" t="s">
        <v>1402</v>
      </c>
      <c r="AX126" s="12" t="s">
        <v>1473</v>
      </c>
      <c r="AY126" s="220" t="s">
        <v>1594</v>
      </c>
    </row>
    <row r="127" spans="2:65" s="12" customFormat="1" x14ac:dyDescent="0.3">
      <c r="B127" s="209"/>
      <c r="C127" s="210"/>
      <c r="D127" s="223" t="s">
        <v>1603</v>
      </c>
      <c r="E127" s="233" t="s">
        <v>1418</v>
      </c>
      <c r="F127" s="234" t="s">
        <v>1618</v>
      </c>
      <c r="G127" s="210"/>
      <c r="H127" s="235">
        <v>485.11200000000002</v>
      </c>
      <c r="I127" s="215"/>
      <c r="J127" s="215"/>
      <c r="K127" s="210"/>
      <c r="L127" s="210"/>
      <c r="M127" s="216"/>
      <c r="N127" s="217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AT127" s="220" t="s">
        <v>1603</v>
      </c>
      <c r="AU127" s="220" t="s">
        <v>1481</v>
      </c>
      <c r="AV127" s="12" t="s">
        <v>1481</v>
      </c>
      <c r="AW127" s="12" t="s">
        <v>1402</v>
      </c>
      <c r="AX127" s="12" t="s">
        <v>1473</v>
      </c>
      <c r="AY127" s="220" t="s">
        <v>1594</v>
      </c>
    </row>
    <row r="128" spans="2:65" s="13" customFormat="1" x14ac:dyDescent="0.3">
      <c r="B128" s="221"/>
      <c r="C128" s="222"/>
      <c r="D128" s="223" t="s">
        <v>1603</v>
      </c>
      <c r="E128" s="224" t="s">
        <v>1418</v>
      </c>
      <c r="F128" s="225" t="s">
        <v>1619</v>
      </c>
      <c r="G128" s="222"/>
      <c r="H128" s="226" t="s">
        <v>1418</v>
      </c>
      <c r="I128" s="227"/>
      <c r="J128" s="227"/>
      <c r="K128" s="222"/>
      <c r="L128" s="222"/>
      <c r="M128" s="228"/>
      <c r="N128" s="229"/>
      <c r="O128" s="230"/>
      <c r="P128" s="230"/>
      <c r="Q128" s="230"/>
      <c r="R128" s="230"/>
      <c r="S128" s="230"/>
      <c r="T128" s="230"/>
      <c r="U128" s="230"/>
      <c r="V128" s="230"/>
      <c r="W128" s="230"/>
      <c r="X128" s="231"/>
      <c r="AT128" s="232" t="s">
        <v>1603</v>
      </c>
      <c r="AU128" s="232" t="s">
        <v>1481</v>
      </c>
      <c r="AV128" s="13" t="s">
        <v>1420</v>
      </c>
      <c r="AW128" s="13" t="s">
        <v>1402</v>
      </c>
      <c r="AX128" s="13" t="s">
        <v>1473</v>
      </c>
      <c r="AY128" s="232" t="s">
        <v>1594</v>
      </c>
    </row>
    <row r="129" spans="2:65" s="12" customFormat="1" x14ac:dyDescent="0.3">
      <c r="B129" s="209"/>
      <c r="C129" s="210"/>
      <c r="D129" s="223" t="s">
        <v>1603</v>
      </c>
      <c r="E129" s="233" t="s">
        <v>1418</v>
      </c>
      <c r="F129" s="234" t="s">
        <v>1620</v>
      </c>
      <c r="G129" s="210"/>
      <c r="H129" s="235">
        <v>11.28</v>
      </c>
      <c r="I129" s="215"/>
      <c r="J129" s="215"/>
      <c r="K129" s="210"/>
      <c r="L129" s="210"/>
      <c r="M129" s="216"/>
      <c r="N129" s="217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AT129" s="220" t="s">
        <v>1603</v>
      </c>
      <c r="AU129" s="220" t="s">
        <v>1481</v>
      </c>
      <c r="AV129" s="12" t="s">
        <v>1481</v>
      </c>
      <c r="AW129" s="12" t="s">
        <v>1402</v>
      </c>
      <c r="AX129" s="12" t="s">
        <v>1473</v>
      </c>
      <c r="AY129" s="220" t="s">
        <v>1594</v>
      </c>
    </row>
    <row r="130" spans="2:65" s="14" customFormat="1" x14ac:dyDescent="0.3">
      <c r="B130" s="236"/>
      <c r="C130" s="237"/>
      <c r="D130" s="223" t="s">
        <v>1603</v>
      </c>
      <c r="E130" s="238" t="s">
        <v>1418</v>
      </c>
      <c r="F130" s="239" t="s">
        <v>1621</v>
      </c>
      <c r="G130" s="237"/>
      <c r="H130" s="240">
        <v>1132.489</v>
      </c>
      <c r="I130" s="241"/>
      <c r="J130" s="241"/>
      <c r="K130" s="237"/>
      <c r="L130" s="237"/>
      <c r="M130" s="242"/>
      <c r="N130" s="243"/>
      <c r="O130" s="244"/>
      <c r="P130" s="244"/>
      <c r="Q130" s="244"/>
      <c r="R130" s="244"/>
      <c r="S130" s="244"/>
      <c r="T130" s="244"/>
      <c r="U130" s="244"/>
      <c r="V130" s="244"/>
      <c r="W130" s="244"/>
      <c r="X130" s="245"/>
      <c r="AT130" s="246" t="s">
        <v>1603</v>
      </c>
      <c r="AU130" s="246" t="s">
        <v>1481</v>
      </c>
      <c r="AV130" s="14" t="s">
        <v>1601</v>
      </c>
      <c r="AW130" s="14" t="s">
        <v>1402</v>
      </c>
      <c r="AX130" s="14" t="s">
        <v>1473</v>
      </c>
      <c r="AY130" s="246" t="s">
        <v>1594</v>
      </c>
    </row>
    <row r="131" spans="2:65" s="13" customFormat="1" x14ac:dyDescent="0.3">
      <c r="B131" s="221"/>
      <c r="C131" s="222"/>
      <c r="D131" s="223" t="s">
        <v>1603</v>
      </c>
      <c r="E131" s="224" t="s">
        <v>1418</v>
      </c>
      <c r="F131" s="225" t="s">
        <v>1622</v>
      </c>
      <c r="G131" s="222"/>
      <c r="H131" s="226" t="s">
        <v>1418</v>
      </c>
      <c r="I131" s="227"/>
      <c r="J131" s="227"/>
      <c r="K131" s="222"/>
      <c r="L131" s="222"/>
      <c r="M131" s="228"/>
      <c r="N131" s="229"/>
      <c r="O131" s="230"/>
      <c r="P131" s="230"/>
      <c r="Q131" s="230"/>
      <c r="R131" s="230"/>
      <c r="S131" s="230"/>
      <c r="T131" s="230"/>
      <c r="U131" s="230"/>
      <c r="V131" s="230"/>
      <c r="W131" s="230"/>
      <c r="X131" s="231"/>
      <c r="AT131" s="232" t="s">
        <v>1603</v>
      </c>
      <c r="AU131" s="232" t="s">
        <v>1481</v>
      </c>
      <c r="AV131" s="13" t="s">
        <v>1420</v>
      </c>
      <c r="AW131" s="13" t="s">
        <v>1402</v>
      </c>
      <c r="AX131" s="13" t="s">
        <v>1473</v>
      </c>
      <c r="AY131" s="232" t="s">
        <v>1594</v>
      </c>
    </row>
    <row r="132" spans="2:65" s="12" customFormat="1" x14ac:dyDescent="0.3">
      <c r="B132" s="209"/>
      <c r="C132" s="210"/>
      <c r="D132" s="223" t="s">
        <v>1603</v>
      </c>
      <c r="E132" s="233" t="s">
        <v>1418</v>
      </c>
      <c r="F132" s="234" t="s">
        <v>1623</v>
      </c>
      <c r="G132" s="210"/>
      <c r="H132" s="235">
        <v>905.99099999999999</v>
      </c>
      <c r="I132" s="215"/>
      <c r="J132" s="215"/>
      <c r="K132" s="210"/>
      <c r="L132" s="210"/>
      <c r="M132" s="216"/>
      <c r="N132" s="217"/>
      <c r="O132" s="218"/>
      <c r="P132" s="218"/>
      <c r="Q132" s="218"/>
      <c r="R132" s="218"/>
      <c r="S132" s="218"/>
      <c r="T132" s="218"/>
      <c r="U132" s="218"/>
      <c r="V132" s="218"/>
      <c r="W132" s="218"/>
      <c r="X132" s="219"/>
      <c r="AT132" s="220" t="s">
        <v>1603</v>
      </c>
      <c r="AU132" s="220" t="s">
        <v>1481</v>
      </c>
      <c r="AV132" s="12" t="s">
        <v>1481</v>
      </c>
      <c r="AW132" s="12" t="s">
        <v>1402</v>
      </c>
      <c r="AX132" s="12" t="s">
        <v>1473</v>
      </c>
      <c r="AY132" s="220" t="s">
        <v>1594</v>
      </c>
    </row>
    <row r="133" spans="2:65" s="14" customFormat="1" x14ac:dyDescent="0.3">
      <c r="B133" s="236"/>
      <c r="C133" s="237"/>
      <c r="D133" s="211" t="s">
        <v>1603</v>
      </c>
      <c r="E133" s="247" t="s">
        <v>1418</v>
      </c>
      <c r="F133" s="248" t="s">
        <v>1621</v>
      </c>
      <c r="G133" s="237"/>
      <c r="H133" s="249">
        <v>905.99099999999999</v>
      </c>
      <c r="I133" s="241"/>
      <c r="J133" s="241"/>
      <c r="K133" s="237"/>
      <c r="L133" s="237"/>
      <c r="M133" s="242"/>
      <c r="N133" s="243"/>
      <c r="O133" s="244"/>
      <c r="P133" s="244"/>
      <c r="Q133" s="244"/>
      <c r="R133" s="244"/>
      <c r="S133" s="244"/>
      <c r="T133" s="244"/>
      <c r="U133" s="244"/>
      <c r="V133" s="244"/>
      <c r="W133" s="244"/>
      <c r="X133" s="245"/>
      <c r="AT133" s="246" t="s">
        <v>1603</v>
      </c>
      <c r="AU133" s="246" t="s">
        <v>1481</v>
      </c>
      <c r="AV133" s="14" t="s">
        <v>1601</v>
      </c>
      <c r="AW133" s="14" t="s">
        <v>1402</v>
      </c>
      <c r="AX133" s="14" t="s">
        <v>1420</v>
      </c>
      <c r="AY133" s="246" t="s">
        <v>1594</v>
      </c>
    </row>
    <row r="134" spans="2:65" s="1" customFormat="1" ht="31.5" customHeight="1" x14ac:dyDescent="0.3">
      <c r="B134" s="36"/>
      <c r="C134" s="197" t="s">
        <v>1601</v>
      </c>
      <c r="D134" s="197" t="s">
        <v>1596</v>
      </c>
      <c r="E134" s="198" t="s">
        <v>1624</v>
      </c>
      <c r="F134" s="199" t="s">
        <v>1625</v>
      </c>
      <c r="G134" s="200" t="s">
        <v>1613</v>
      </c>
      <c r="H134" s="201">
        <v>226.49799999999999</v>
      </c>
      <c r="I134" s="202"/>
      <c r="J134" s="202"/>
      <c r="K134" s="203">
        <f>ROUND(P134*H134,2)</f>
        <v>0</v>
      </c>
      <c r="L134" s="199" t="s">
        <v>1600</v>
      </c>
      <c r="M134" s="56"/>
      <c r="N134" s="204" t="s">
        <v>1418</v>
      </c>
      <c r="O134" s="205" t="s">
        <v>1442</v>
      </c>
      <c r="P134" s="131">
        <f>I134+J134</f>
        <v>0</v>
      </c>
      <c r="Q134" s="131">
        <f>ROUND(I134*H134,2)</f>
        <v>0</v>
      </c>
      <c r="R134" s="131">
        <f>ROUND(J134*H134,2)</f>
        <v>0</v>
      </c>
      <c r="S134" s="37"/>
      <c r="T134" s="206">
        <f>S134*H134</f>
        <v>0</v>
      </c>
      <c r="U134" s="206">
        <v>0</v>
      </c>
      <c r="V134" s="206">
        <f>U134*H134</f>
        <v>0</v>
      </c>
      <c r="W134" s="206">
        <v>0</v>
      </c>
      <c r="X134" s="207">
        <f>W134*H134</f>
        <v>0</v>
      </c>
      <c r="AR134" s="19" t="s">
        <v>1601</v>
      </c>
      <c r="AT134" s="19" t="s">
        <v>1596</v>
      </c>
      <c r="AU134" s="19" t="s">
        <v>1481</v>
      </c>
      <c r="AY134" s="19" t="s">
        <v>1594</v>
      </c>
      <c r="BE134" s="208">
        <f>IF(O134="základní",K134,0)</f>
        <v>0</v>
      </c>
      <c r="BF134" s="208">
        <f>IF(O134="snížená",K134,0)</f>
        <v>0</v>
      </c>
      <c r="BG134" s="208">
        <f>IF(O134="zákl. přenesená",K134,0)</f>
        <v>0</v>
      </c>
      <c r="BH134" s="208">
        <f>IF(O134="sníž. přenesená",K134,0)</f>
        <v>0</v>
      </c>
      <c r="BI134" s="208">
        <f>IF(O134="nulová",K134,0)</f>
        <v>0</v>
      </c>
      <c r="BJ134" s="19" t="s">
        <v>1420</v>
      </c>
      <c r="BK134" s="208">
        <f>ROUND(P134*H134,2)</f>
        <v>0</v>
      </c>
      <c r="BL134" s="19" t="s">
        <v>1601</v>
      </c>
      <c r="BM134" s="19" t="s">
        <v>1626</v>
      </c>
    </row>
    <row r="135" spans="2:65" s="13" customFormat="1" x14ac:dyDescent="0.3">
      <c r="B135" s="221"/>
      <c r="C135" s="222"/>
      <c r="D135" s="223" t="s">
        <v>1603</v>
      </c>
      <c r="E135" s="224" t="s">
        <v>1418</v>
      </c>
      <c r="F135" s="225" t="s">
        <v>1627</v>
      </c>
      <c r="G135" s="222"/>
      <c r="H135" s="226" t="s">
        <v>1418</v>
      </c>
      <c r="I135" s="227"/>
      <c r="J135" s="227"/>
      <c r="K135" s="222"/>
      <c r="L135" s="222"/>
      <c r="M135" s="228"/>
      <c r="N135" s="229"/>
      <c r="O135" s="230"/>
      <c r="P135" s="230"/>
      <c r="Q135" s="230"/>
      <c r="R135" s="230"/>
      <c r="S135" s="230"/>
      <c r="T135" s="230"/>
      <c r="U135" s="230"/>
      <c r="V135" s="230"/>
      <c r="W135" s="230"/>
      <c r="X135" s="231"/>
      <c r="AT135" s="232" t="s">
        <v>1603</v>
      </c>
      <c r="AU135" s="232" t="s">
        <v>1481</v>
      </c>
      <c r="AV135" s="13" t="s">
        <v>1420</v>
      </c>
      <c r="AW135" s="13" t="s">
        <v>1402</v>
      </c>
      <c r="AX135" s="13" t="s">
        <v>1473</v>
      </c>
      <c r="AY135" s="232" t="s">
        <v>1594</v>
      </c>
    </row>
    <row r="136" spans="2:65" s="12" customFormat="1" x14ac:dyDescent="0.3">
      <c r="B136" s="209"/>
      <c r="C136" s="210"/>
      <c r="D136" s="211" t="s">
        <v>1603</v>
      </c>
      <c r="E136" s="212" t="s">
        <v>1418</v>
      </c>
      <c r="F136" s="213" t="s">
        <v>1628</v>
      </c>
      <c r="G136" s="210"/>
      <c r="H136" s="214">
        <v>226.49799999999999</v>
      </c>
      <c r="I136" s="215"/>
      <c r="J136" s="215"/>
      <c r="K136" s="210"/>
      <c r="L136" s="210"/>
      <c r="M136" s="216"/>
      <c r="N136" s="217"/>
      <c r="O136" s="218"/>
      <c r="P136" s="218"/>
      <c r="Q136" s="218"/>
      <c r="R136" s="218"/>
      <c r="S136" s="218"/>
      <c r="T136" s="218"/>
      <c r="U136" s="218"/>
      <c r="V136" s="218"/>
      <c r="W136" s="218"/>
      <c r="X136" s="219"/>
      <c r="AT136" s="220" t="s">
        <v>1603</v>
      </c>
      <c r="AU136" s="220" t="s">
        <v>1481</v>
      </c>
      <c r="AV136" s="12" t="s">
        <v>1481</v>
      </c>
      <c r="AW136" s="12" t="s">
        <v>1402</v>
      </c>
      <c r="AX136" s="12" t="s">
        <v>1420</v>
      </c>
      <c r="AY136" s="220" t="s">
        <v>1594</v>
      </c>
    </row>
    <row r="137" spans="2:65" s="1" customFormat="1" ht="44.25" customHeight="1" x14ac:dyDescent="0.3">
      <c r="B137" s="36"/>
      <c r="C137" s="197" t="s">
        <v>1629</v>
      </c>
      <c r="D137" s="197" t="s">
        <v>1596</v>
      </c>
      <c r="E137" s="198" t="s">
        <v>1630</v>
      </c>
      <c r="F137" s="199" t="s">
        <v>1631</v>
      </c>
      <c r="G137" s="200" t="s">
        <v>1613</v>
      </c>
      <c r="H137" s="201">
        <v>215.173</v>
      </c>
      <c r="I137" s="202"/>
      <c r="J137" s="202"/>
      <c r="K137" s="203">
        <f>ROUND(P137*H137,2)</f>
        <v>0</v>
      </c>
      <c r="L137" s="199" t="s">
        <v>1600</v>
      </c>
      <c r="M137" s="56"/>
      <c r="N137" s="204" t="s">
        <v>1418</v>
      </c>
      <c r="O137" s="205" t="s">
        <v>1442</v>
      </c>
      <c r="P137" s="131">
        <f>I137+J137</f>
        <v>0</v>
      </c>
      <c r="Q137" s="131">
        <f>ROUND(I137*H137,2)</f>
        <v>0</v>
      </c>
      <c r="R137" s="131">
        <f>ROUND(J137*H137,2)</f>
        <v>0</v>
      </c>
      <c r="S137" s="37"/>
      <c r="T137" s="206">
        <f>S137*H137</f>
        <v>0</v>
      </c>
      <c r="U137" s="206">
        <v>0</v>
      </c>
      <c r="V137" s="206">
        <f>U137*H137</f>
        <v>0</v>
      </c>
      <c r="W137" s="206">
        <v>0</v>
      </c>
      <c r="X137" s="207">
        <f>W137*H137</f>
        <v>0</v>
      </c>
      <c r="AR137" s="19" t="s">
        <v>1601</v>
      </c>
      <c r="AT137" s="19" t="s">
        <v>1596</v>
      </c>
      <c r="AU137" s="19" t="s">
        <v>1481</v>
      </c>
      <c r="AY137" s="19" t="s">
        <v>1594</v>
      </c>
      <c r="BE137" s="208">
        <f>IF(O137="základní",K137,0)</f>
        <v>0</v>
      </c>
      <c r="BF137" s="208">
        <f>IF(O137="snížená",K137,0)</f>
        <v>0</v>
      </c>
      <c r="BG137" s="208">
        <f>IF(O137="zákl. přenesená",K137,0)</f>
        <v>0</v>
      </c>
      <c r="BH137" s="208">
        <f>IF(O137="sníž. přenesená",K137,0)</f>
        <v>0</v>
      </c>
      <c r="BI137" s="208">
        <f>IF(O137="nulová",K137,0)</f>
        <v>0</v>
      </c>
      <c r="BJ137" s="19" t="s">
        <v>1420</v>
      </c>
      <c r="BK137" s="208">
        <f>ROUND(P137*H137,2)</f>
        <v>0</v>
      </c>
      <c r="BL137" s="19" t="s">
        <v>1601</v>
      </c>
      <c r="BM137" s="19" t="s">
        <v>1632</v>
      </c>
    </row>
    <row r="138" spans="2:65" s="13" customFormat="1" x14ac:dyDescent="0.3">
      <c r="B138" s="221"/>
      <c r="C138" s="222"/>
      <c r="D138" s="223" t="s">
        <v>1603</v>
      </c>
      <c r="E138" s="224" t="s">
        <v>1418</v>
      </c>
      <c r="F138" s="225" t="s">
        <v>1633</v>
      </c>
      <c r="G138" s="222"/>
      <c r="H138" s="226" t="s">
        <v>1418</v>
      </c>
      <c r="I138" s="227"/>
      <c r="J138" s="227"/>
      <c r="K138" s="222"/>
      <c r="L138" s="222"/>
      <c r="M138" s="228"/>
      <c r="N138" s="229"/>
      <c r="O138" s="230"/>
      <c r="P138" s="230"/>
      <c r="Q138" s="230"/>
      <c r="R138" s="230"/>
      <c r="S138" s="230"/>
      <c r="T138" s="230"/>
      <c r="U138" s="230"/>
      <c r="V138" s="230"/>
      <c r="W138" s="230"/>
      <c r="X138" s="231"/>
      <c r="AT138" s="232" t="s">
        <v>1603</v>
      </c>
      <c r="AU138" s="232" t="s">
        <v>1481</v>
      </c>
      <c r="AV138" s="13" t="s">
        <v>1420</v>
      </c>
      <c r="AW138" s="13" t="s">
        <v>1402</v>
      </c>
      <c r="AX138" s="13" t="s">
        <v>1473</v>
      </c>
      <c r="AY138" s="232" t="s">
        <v>1594</v>
      </c>
    </row>
    <row r="139" spans="2:65" s="12" customFormat="1" x14ac:dyDescent="0.3">
      <c r="B139" s="209"/>
      <c r="C139" s="210"/>
      <c r="D139" s="211" t="s">
        <v>1603</v>
      </c>
      <c r="E139" s="212" t="s">
        <v>1418</v>
      </c>
      <c r="F139" s="213" t="s">
        <v>1634</v>
      </c>
      <c r="G139" s="210"/>
      <c r="H139" s="214">
        <v>215.173</v>
      </c>
      <c r="I139" s="215"/>
      <c r="J139" s="215"/>
      <c r="K139" s="210"/>
      <c r="L139" s="210"/>
      <c r="M139" s="216"/>
      <c r="N139" s="217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AT139" s="220" t="s">
        <v>1603</v>
      </c>
      <c r="AU139" s="220" t="s">
        <v>1481</v>
      </c>
      <c r="AV139" s="12" t="s">
        <v>1481</v>
      </c>
      <c r="AW139" s="12" t="s">
        <v>1402</v>
      </c>
      <c r="AX139" s="12" t="s">
        <v>1420</v>
      </c>
      <c r="AY139" s="220" t="s">
        <v>1594</v>
      </c>
    </row>
    <row r="140" spans="2:65" s="1" customFormat="1" ht="44.25" customHeight="1" x14ac:dyDescent="0.3">
      <c r="B140" s="36"/>
      <c r="C140" s="197" t="s">
        <v>1635</v>
      </c>
      <c r="D140" s="197" t="s">
        <v>1596</v>
      </c>
      <c r="E140" s="198" t="s">
        <v>1636</v>
      </c>
      <c r="F140" s="199" t="s">
        <v>1637</v>
      </c>
      <c r="G140" s="200" t="s">
        <v>1613</v>
      </c>
      <c r="H140" s="201">
        <v>1642.674</v>
      </c>
      <c r="I140" s="202"/>
      <c r="J140" s="202"/>
      <c r="K140" s="203">
        <f>ROUND(P140*H140,2)</f>
        <v>0</v>
      </c>
      <c r="L140" s="199" t="s">
        <v>1600</v>
      </c>
      <c r="M140" s="56"/>
      <c r="N140" s="204" t="s">
        <v>1418</v>
      </c>
      <c r="O140" s="205" t="s">
        <v>1442</v>
      </c>
      <c r="P140" s="131">
        <f>I140+J140</f>
        <v>0</v>
      </c>
      <c r="Q140" s="131">
        <f>ROUND(I140*H140,2)</f>
        <v>0</v>
      </c>
      <c r="R140" s="131">
        <f>ROUND(J140*H140,2)</f>
        <v>0</v>
      </c>
      <c r="S140" s="37"/>
      <c r="T140" s="206">
        <f>S140*H140</f>
        <v>0</v>
      </c>
      <c r="U140" s="206">
        <v>0</v>
      </c>
      <c r="V140" s="206">
        <f>U140*H140</f>
        <v>0</v>
      </c>
      <c r="W140" s="206">
        <v>0</v>
      </c>
      <c r="X140" s="207">
        <f>W140*H140</f>
        <v>0</v>
      </c>
      <c r="AR140" s="19" t="s">
        <v>1601</v>
      </c>
      <c r="AT140" s="19" t="s">
        <v>1596</v>
      </c>
      <c r="AU140" s="19" t="s">
        <v>1481</v>
      </c>
      <c r="AY140" s="19" t="s">
        <v>1594</v>
      </c>
      <c r="BE140" s="208">
        <f>IF(O140="základní",K140,0)</f>
        <v>0</v>
      </c>
      <c r="BF140" s="208">
        <f>IF(O140="snížená",K140,0)</f>
        <v>0</v>
      </c>
      <c r="BG140" s="208">
        <f>IF(O140="zákl. přenesená",K140,0)</f>
        <v>0</v>
      </c>
      <c r="BH140" s="208">
        <f>IF(O140="sníž. přenesená",K140,0)</f>
        <v>0</v>
      </c>
      <c r="BI140" s="208">
        <f>IF(O140="nulová",K140,0)</f>
        <v>0</v>
      </c>
      <c r="BJ140" s="19" t="s">
        <v>1420</v>
      </c>
      <c r="BK140" s="208">
        <f>ROUND(P140*H140,2)</f>
        <v>0</v>
      </c>
      <c r="BL140" s="19" t="s">
        <v>1601</v>
      </c>
      <c r="BM140" s="19" t="s">
        <v>1638</v>
      </c>
    </row>
    <row r="141" spans="2:65" s="13" customFormat="1" x14ac:dyDescent="0.3">
      <c r="B141" s="221"/>
      <c r="C141" s="222"/>
      <c r="D141" s="223" t="s">
        <v>1603</v>
      </c>
      <c r="E141" s="224" t="s">
        <v>1418</v>
      </c>
      <c r="F141" s="225" t="s">
        <v>1639</v>
      </c>
      <c r="G141" s="222"/>
      <c r="H141" s="226" t="s">
        <v>1418</v>
      </c>
      <c r="I141" s="227"/>
      <c r="J141" s="227"/>
      <c r="K141" s="222"/>
      <c r="L141" s="222"/>
      <c r="M141" s="228"/>
      <c r="N141" s="229"/>
      <c r="O141" s="230"/>
      <c r="P141" s="230"/>
      <c r="Q141" s="230"/>
      <c r="R141" s="230"/>
      <c r="S141" s="230"/>
      <c r="T141" s="230"/>
      <c r="U141" s="230"/>
      <c r="V141" s="230"/>
      <c r="W141" s="230"/>
      <c r="X141" s="231"/>
      <c r="AT141" s="232" t="s">
        <v>1603</v>
      </c>
      <c r="AU141" s="232" t="s">
        <v>1481</v>
      </c>
      <c r="AV141" s="13" t="s">
        <v>1420</v>
      </c>
      <c r="AW141" s="13" t="s">
        <v>1402</v>
      </c>
      <c r="AX141" s="13" t="s">
        <v>1473</v>
      </c>
      <c r="AY141" s="232" t="s">
        <v>1594</v>
      </c>
    </row>
    <row r="142" spans="2:65" s="12" customFormat="1" x14ac:dyDescent="0.3">
      <c r="B142" s="209"/>
      <c r="C142" s="210"/>
      <c r="D142" s="223" t="s">
        <v>1603</v>
      </c>
      <c r="E142" s="233" t="s">
        <v>1418</v>
      </c>
      <c r="F142" s="234" t="s">
        <v>1640</v>
      </c>
      <c r="G142" s="210"/>
      <c r="H142" s="235">
        <v>1132.489</v>
      </c>
      <c r="I142" s="215"/>
      <c r="J142" s="215"/>
      <c r="K142" s="210"/>
      <c r="L142" s="210"/>
      <c r="M142" s="216"/>
      <c r="N142" s="217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AT142" s="220" t="s">
        <v>1603</v>
      </c>
      <c r="AU142" s="220" t="s">
        <v>1481</v>
      </c>
      <c r="AV142" s="12" t="s">
        <v>1481</v>
      </c>
      <c r="AW142" s="12" t="s">
        <v>1402</v>
      </c>
      <c r="AX142" s="12" t="s">
        <v>1473</v>
      </c>
      <c r="AY142" s="220" t="s">
        <v>1594</v>
      </c>
    </row>
    <row r="143" spans="2:65" s="12" customFormat="1" x14ac:dyDescent="0.3">
      <c r="B143" s="209"/>
      <c r="C143" s="210"/>
      <c r="D143" s="223" t="s">
        <v>1603</v>
      </c>
      <c r="E143" s="233" t="s">
        <v>1418</v>
      </c>
      <c r="F143" s="234" t="s">
        <v>1641</v>
      </c>
      <c r="G143" s="210"/>
      <c r="H143" s="235">
        <v>-479.92500000000001</v>
      </c>
      <c r="I143" s="215"/>
      <c r="J143" s="215"/>
      <c r="K143" s="210"/>
      <c r="L143" s="210"/>
      <c r="M143" s="216"/>
      <c r="N143" s="217"/>
      <c r="O143" s="218"/>
      <c r="P143" s="218"/>
      <c r="Q143" s="218"/>
      <c r="R143" s="218"/>
      <c r="S143" s="218"/>
      <c r="T143" s="218"/>
      <c r="U143" s="218"/>
      <c r="V143" s="218"/>
      <c r="W143" s="218"/>
      <c r="X143" s="219"/>
      <c r="AT143" s="220" t="s">
        <v>1603</v>
      </c>
      <c r="AU143" s="220" t="s">
        <v>1481</v>
      </c>
      <c r="AV143" s="12" t="s">
        <v>1481</v>
      </c>
      <c r="AW143" s="12" t="s">
        <v>1402</v>
      </c>
      <c r="AX143" s="12" t="s">
        <v>1473</v>
      </c>
      <c r="AY143" s="220" t="s">
        <v>1594</v>
      </c>
    </row>
    <row r="144" spans="2:65" s="15" customFormat="1" x14ac:dyDescent="0.3">
      <c r="B144" s="250"/>
      <c r="C144" s="251"/>
      <c r="D144" s="223" t="s">
        <v>1603</v>
      </c>
      <c r="E144" s="252" t="s">
        <v>1418</v>
      </c>
      <c r="F144" s="253" t="s">
        <v>1642</v>
      </c>
      <c r="G144" s="251"/>
      <c r="H144" s="254">
        <v>652.56399999999996</v>
      </c>
      <c r="I144" s="255"/>
      <c r="J144" s="255"/>
      <c r="K144" s="251"/>
      <c r="L144" s="251"/>
      <c r="M144" s="256"/>
      <c r="N144" s="257"/>
      <c r="O144" s="258"/>
      <c r="P144" s="258"/>
      <c r="Q144" s="258"/>
      <c r="R144" s="258"/>
      <c r="S144" s="258"/>
      <c r="T144" s="258"/>
      <c r="U144" s="258"/>
      <c r="V144" s="258"/>
      <c r="W144" s="258"/>
      <c r="X144" s="259"/>
      <c r="AT144" s="260" t="s">
        <v>1603</v>
      </c>
      <c r="AU144" s="260" t="s">
        <v>1481</v>
      </c>
      <c r="AV144" s="15" t="s">
        <v>1610</v>
      </c>
      <c r="AW144" s="15" t="s">
        <v>1402</v>
      </c>
      <c r="AX144" s="15" t="s">
        <v>1473</v>
      </c>
      <c r="AY144" s="260" t="s">
        <v>1594</v>
      </c>
    </row>
    <row r="145" spans="2:65" s="13" customFormat="1" x14ac:dyDescent="0.3">
      <c r="B145" s="221"/>
      <c r="C145" s="222"/>
      <c r="D145" s="223" t="s">
        <v>1603</v>
      </c>
      <c r="E145" s="224" t="s">
        <v>1418</v>
      </c>
      <c r="F145" s="225" t="s">
        <v>1643</v>
      </c>
      <c r="G145" s="222"/>
      <c r="H145" s="226" t="s">
        <v>1418</v>
      </c>
      <c r="I145" s="227"/>
      <c r="J145" s="227"/>
      <c r="K145" s="222"/>
      <c r="L145" s="222"/>
      <c r="M145" s="228"/>
      <c r="N145" s="229"/>
      <c r="O145" s="230"/>
      <c r="P145" s="230"/>
      <c r="Q145" s="230"/>
      <c r="R145" s="230"/>
      <c r="S145" s="230"/>
      <c r="T145" s="230"/>
      <c r="U145" s="230"/>
      <c r="V145" s="230"/>
      <c r="W145" s="230"/>
      <c r="X145" s="231"/>
      <c r="AT145" s="232" t="s">
        <v>1603</v>
      </c>
      <c r="AU145" s="232" t="s">
        <v>1481</v>
      </c>
      <c r="AV145" s="13" t="s">
        <v>1420</v>
      </c>
      <c r="AW145" s="13" t="s">
        <v>1402</v>
      </c>
      <c r="AX145" s="13" t="s">
        <v>1473</v>
      </c>
      <c r="AY145" s="232" t="s">
        <v>1594</v>
      </c>
    </row>
    <row r="146" spans="2:65" s="12" customFormat="1" x14ac:dyDescent="0.3">
      <c r="B146" s="209"/>
      <c r="C146" s="210"/>
      <c r="D146" s="223" t="s">
        <v>1603</v>
      </c>
      <c r="E146" s="233" t="s">
        <v>1418</v>
      </c>
      <c r="F146" s="234" t="s">
        <v>1644</v>
      </c>
      <c r="G146" s="210"/>
      <c r="H146" s="235">
        <v>168.773</v>
      </c>
      <c r="I146" s="215"/>
      <c r="J146" s="215"/>
      <c r="K146" s="210"/>
      <c r="L146" s="210"/>
      <c r="M146" s="216"/>
      <c r="N146" s="217"/>
      <c r="O146" s="218"/>
      <c r="P146" s="218"/>
      <c r="Q146" s="218"/>
      <c r="R146" s="218"/>
      <c r="S146" s="218"/>
      <c r="T146" s="218"/>
      <c r="U146" s="218"/>
      <c r="V146" s="218"/>
      <c r="W146" s="218"/>
      <c r="X146" s="219"/>
      <c r="AT146" s="220" t="s">
        <v>1603</v>
      </c>
      <c r="AU146" s="220" t="s">
        <v>1481</v>
      </c>
      <c r="AV146" s="12" t="s">
        <v>1481</v>
      </c>
      <c r="AW146" s="12" t="s">
        <v>1402</v>
      </c>
      <c r="AX146" s="12" t="s">
        <v>1473</v>
      </c>
      <c r="AY146" s="220" t="s">
        <v>1594</v>
      </c>
    </row>
    <row r="147" spans="2:65" s="14" customFormat="1" x14ac:dyDescent="0.3">
      <c r="B147" s="236"/>
      <c r="C147" s="237"/>
      <c r="D147" s="223" t="s">
        <v>1603</v>
      </c>
      <c r="E147" s="238" t="s">
        <v>1418</v>
      </c>
      <c r="F147" s="239" t="s">
        <v>1621</v>
      </c>
      <c r="G147" s="237"/>
      <c r="H147" s="240">
        <v>821.33699999999999</v>
      </c>
      <c r="I147" s="241"/>
      <c r="J147" s="241"/>
      <c r="K147" s="237"/>
      <c r="L147" s="237"/>
      <c r="M147" s="242"/>
      <c r="N147" s="243"/>
      <c r="O147" s="244"/>
      <c r="P147" s="244"/>
      <c r="Q147" s="244"/>
      <c r="R147" s="244"/>
      <c r="S147" s="244"/>
      <c r="T147" s="244"/>
      <c r="U147" s="244"/>
      <c r="V147" s="244"/>
      <c r="W147" s="244"/>
      <c r="X147" s="245"/>
      <c r="AT147" s="246" t="s">
        <v>1603</v>
      </c>
      <c r="AU147" s="246" t="s">
        <v>1481</v>
      </c>
      <c r="AV147" s="14" t="s">
        <v>1601</v>
      </c>
      <c r="AW147" s="14" t="s">
        <v>1402</v>
      </c>
      <c r="AX147" s="14" t="s">
        <v>1473</v>
      </c>
      <c r="AY147" s="246" t="s">
        <v>1594</v>
      </c>
    </row>
    <row r="148" spans="2:65" s="12" customFormat="1" x14ac:dyDescent="0.3">
      <c r="B148" s="209"/>
      <c r="C148" s="210"/>
      <c r="D148" s="223" t="s">
        <v>1603</v>
      </c>
      <c r="E148" s="233" t="s">
        <v>1418</v>
      </c>
      <c r="F148" s="234" t="s">
        <v>1645</v>
      </c>
      <c r="G148" s="210"/>
      <c r="H148" s="235">
        <v>1642.674</v>
      </c>
      <c r="I148" s="215"/>
      <c r="J148" s="215"/>
      <c r="K148" s="210"/>
      <c r="L148" s="210"/>
      <c r="M148" s="216"/>
      <c r="N148" s="217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AT148" s="220" t="s">
        <v>1603</v>
      </c>
      <c r="AU148" s="220" t="s">
        <v>1481</v>
      </c>
      <c r="AV148" s="12" t="s">
        <v>1481</v>
      </c>
      <c r="AW148" s="12" t="s">
        <v>1402</v>
      </c>
      <c r="AX148" s="12" t="s">
        <v>1473</v>
      </c>
      <c r="AY148" s="220" t="s">
        <v>1594</v>
      </c>
    </row>
    <row r="149" spans="2:65" s="14" customFormat="1" x14ac:dyDescent="0.3">
      <c r="B149" s="236"/>
      <c r="C149" s="237"/>
      <c r="D149" s="211" t="s">
        <v>1603</v>
      </c>
      <c r="E149" s="247" t="s">
        <v>1418</v>
      </c>
      <c r="F149" s="248" t="s">
        <v>1621</v>
      </c>
      <c r="G149" s="237"/>
      <c r="H149" s="249">
        <v>1642.674</v>
      </c>
      <c r="I149" s="241"/>
      <c r="J149" s="241"/>
      <c r="K149" s="237"/>
      <c r="L149" s="237"/>
      <c r="M149" s="242"/>
      <c r="N149" s="243"/>
      <c r="O149" s="244"/>
      <c r="P149" s="244"/>
      <c r="Q149" s="244"/>
      <c r="R149" s="244"/>
      <c r="S149" s="244"/>
      <c r="T149" s="244"/>
      <c r="U149" s="244"/>
      <c r="V149" s="244"/>
      <c r="W149" s="244"/>
      <c r="X149" s="245"/>
      <c r="AT149" s="246" t="s">
        <v>1603</v>
      </c>
      <c r="AU149" s="246" t="s">
        <v>1481</v>
      </c>
      <c r="AV149" s="14" t="s">
        <v>1601</v>
      </c>
      <c r="AW149" s="14" t="s">
        <v>1402</v>
      </c>
      <c r="AX149" s="14" t="s">
        <v>1420</v>
      </c>
      <c r="AY149" s="246" t="s">
        <v>1594</v>
      </c>
    </row>
    <row r="150" spans="2:65" s="1" customFormat="1" ht="44.25" customHeight="1" x14ac:dyDescent="0.3">
      <c r="B150" s="36"/>
      <c r="C150" s="197" t="s">
        <v>1646</v>
      </c>
      <c r="D150" s="197" t="s">
        <v>1596</v>
      </c>
      <c r="E150" s="198" t="s">
        <v>1647</v>
      </c>
      <c r="F150" s="199" t="s">
        <v>1648</v>
      </c>
      <c r="G150" s="200" t="s">
        <v>1613</v>
      </c>
      <c r="H150" s="201">
        <v>311.15199999999999</v>
      </c>
      <c r="I150" s="202"/>
      <c r="J150" s="202"/>
      <c r="K150" s="203">
        <f>ROUND(P150*H150,2)</f>
        <v>0</v>
      </c>
      <c r="L150" s="199" t="s">
        <v>1600</v>
      </c>
      <c r="M150" s="56"/>
      <c r="N150" s="204" t="s">
        <v>1418</v>
      </c>
      <c r="O150" s="205" t="s">
        <v>1442</v>
      </c>
      <c r="P150" s="131">
        <f>I150+J150</f>
        <v>0</v>
      </c>
      <c r="Q150" s="131">
        <f>ROUND(I150*H150,2)</f>
        <v>0</v>
      </c>
      <c r="R150" s="131">
        <f>ROUND(J150*H150,2)</f>
        <v>0</v>
      </c>
      <c r="S150" s="37"/>
      <c r="T150" s="206">
        <f>S150*H150</f>
        <v>0</v>
      </c>
      <c r="U150" s="206">
        <v>0</v>
      </c>
      <c r="V150" s="206">
        <f>U150*H150</f>
        <v>0</v>
      </c>
      <c r="W150" s="206">
        <v>0</v>
      </c>
      <c r="X150" s="207">
        <f>W150*H150</f>
        <v>0</v>
      </c>
      <c r="AR150" s="19" t="s">
        <v>1601</v>
      </c>
      <c r="AT150" s="19" t="s">
        <v>1596</v>
      </c>
      <c r="AU150" s="19" t="s">
        <v>1481</v>
      </c>
      <c r="AY150" s="19" t="s">
        <v>1594</v>
      </c>
      <c r="BE150" s="208">
        <f>IF(O150="základní",K150,0)</f>
        <v>0</v>
      </c>
      <c r="BF150" s="208">
        <f>IF(O150="snížená",K150,0)</f>
        <v>0</v>
      </c>
      <c r="BG150" s="208">
        <f>IF(O150="zákl. přenesená",K150,0)</f>
        <v>0</v>
      </c>
      <c r="BH150" s="208">
        <f>IF(O150="sníž. přenesená",K150,0)</f>
        <v>0</v>
      </c>
      <c r="BI150" s="208">
        <f>IF(O150="nulová",K150,0)</f>
        <v>0</v>
      </c>
      <c r="BJ150" s="19" t="s">
        <v>1420</v>
      </c>
      <c r="BK150" s="208">
        <f>ROUND(P150*H150,2)</f>
        <v>0</v>
      </c>
      <c r="BL150" s="19" t="s">
        <v>1601</v>
      </c>
      <c r="BM150" s="19" t="s">
        <v>1649</v>
      </c>
    </row>
    <row r="151" spans="2:65" s="13" customFormat="1" x14ac:dyDescent="0.3">
      <c r="B151" s="221"/>
      <c r="C151" s="222"/>
      <c r="D151" s="223" t="s">
        <v>1603</v>
      </c>
      <c r="E151" s="224" t="s">
        <v>1418</v>
      </c>
      <c r="F151" s="225" t="s">
        <v>1650</v>
      </c>
      <c r="G151" s="222"/>
      <c r="H151" s="226" t="s">
        <v>1418</v>
      </c>
      <c r="I151" s="227"/>
      <c r="J151" s="227"/>
      <c r="K151" s="222"/>
      <c r="L151" s="222"/>
      <c r="M151" s="228"/>
      <c r="N151" s="229"/>
      <c r="O151" s="230"/>
      <c r="P151" s="230"/>
      <c r="Q151" s="230"/>
      <c r="R151" s="230"/>
      <c r="S151" s="230"/>
      <c r="T151" s="230"/>
      <c r="U151" s="230"/>
      <c r="V151" s="230"/>
      <c r="W151" s="230"/>
      <c r="X151" s="231"/>
      <c r="AT151" s="232" t="s">
        <v>1603</v>
      </c>
      <c r="AU151" s="232" t="s">
        <v>1481</v>
      </c>
      <c r="AV151" s="13" t="s">
        <v>1420</v>
      </c>
      <c r="AW151" s="13" t="s">
        <v>1402</v>
      </c>
      <c r="AX151" s="13" t="s">
        <v>1473</v>
      </c>
      <c r="AY151" s="232" t="s">
        <v>1594</v>
      </c>
    </row>
    <row r="152" spans="2:65" s="12" customFormat="1" x14ac:dyDescent="0.3">
      <c r="B152" s="209"/>
      <c r="C152" s="210"/>
      <c r="D152" s="223" t="s">
        <v>1603</v>
      </c>
      <c r="E152" s="233" t="s">
        <v>1418</v>
      </c>
      <c r="F152" s="234" t="s">
        <v>1651</v>
      </c>
      <c r="G152" s="210"/>
      <c r="H152" s="235">
        <v>479.92500000000001</v>
      </c>
      <c r="I152" s="215"/>
      <c r="J152" s="215"/>
      <c r="K152" s="210"/>
      <c r="L152" s="210"/>
      <c r="M152" s="216"/>
      <c r="N152" s="217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AT152" s="220" t="s">
        <v>1603</v>
      </c>
      <c r="AU152" s="220" t="s">
        <v>1481</v>
      </c>
      <c r="AV152" s="12" t="s">
        <v>1481</v>
      </c>
      <c r="AW152" s="12" t="s">
        <v>1402</v>
      </c>
      <c r="AX152" s="12" t="s">
        <v>1473</v>
      </c>
      <c r="AY152" s="220" t="s">
        <v>1594</v>
      </c>
    </row>
    <row r="153" spans="2:65" s="13" customFormat="1" x14ac:dyDescent="0.3">
      <c r="B153" s="221"/>
      <c r="C153" s="222"/>
      <c r="D153" s="223" t="s">
        <v>1603</v>
      </c>
      <c r="E153" s="224" t="s">
        <v>1418</v>
      </c>
      <c r="F153" s="225" t="s">
        <v>1652</v>
      </c>
      <c r="G153" s="222"/>
      <c r="H153" s="226" t="s">
        <v>1418</v>
      </c>
      <c r="I153" s="227"/>
      <c r="J153" s="227"/>
      <c r="K153" s="222"/>
      <c r="L153" s="222"/>
      <c r="M153" s="228"/>
      <c r="N153" s="229"/>
      <c r="O153" s="230"/>
      <c r="P153" s="230"/>
      <c r="Q153" s="230"/>
      <c r="R153" s="230"/>
      <c r="S153" s="230"/>
      <c r="T153" s="230"/>
      <c r="U153" s="230"/>
      <c r="V153" s="230"/>
      <c r="W153" s="230"/>
      <c r="X153" s="231"/>
      <c r="AT153" s="232" t="s">
        <v>1603</v>
      </c>
      <c r="AU153" s="232" t="s">
        <v>1481</v>
      </c>
      <c r="AV153" s="13" t="s">
        <v>1420</v>
      </c>
      <c r="AW153" s="13" t="s">
        <v>1402</v>
      </c>
      <c r="AX153" s="13" t="s">
        <v>1473</v>
      </c>
      <c r="AY153" s="232" t="s">
        <v>1594</v>
      </c>
    </row>
    <row r="154" spans="2:65" s="12" customFormat="1" x14ac:dyDescent="0.3">
      <c r="B154" s="209"/>
      <c r="C154" s="210"/>
      <c r="D154" s="223" t="s">
        <v>1603</v>
      </c>
      <c r="E154" s="233" t="s">
        <v>1418</v>
      </c>
      <c r="F154" s="234" t="s">
        <v>1653</v>
      </c>
      <c r="G154" s="210"/>
      <c r="H154" s="235">
        <v>-168.773</v>
      </c>
      <c r="I154" s="215"/>
      <c r="J154" s="215"/>
      <c r="K154" s="210"/>
      <c r="L154" s="210"/>
      <c r="M154" s="216"/>
      <c r="N154" s="217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AT154" s="220" t="s">
        <v>1603</v>
      </c>
      <c r="AU154" s="220" t="s">
        <v>1481</v>
      </c>
      <c r="AV154" s="12" t="s">
        <v>1481</v>
      </c>
      <c r="AW154" s="12" t="s">
        <v>1402</v>
      </c>
      <c r="AX154" s="12" t="s">
        <v>1473</v>
      </c>
      <c r="AY154" s="220" t="s">
        <v>1594</v>
      </c>
    </row>
    <row r="155" spans="2:65" s="14" customFormat="1" x14ac:dyDescent="0.3">
      <c r="B155" s="236"/>
      <c r="C155" s="237"/>
      <c r="D155" s="211" t="s">
        <v>1603</v>
      </c>
      <c r="E155" s="247" t="s">
        <v>1418</v>
      </c>
      <c r="F155" s="248" t="s">
        <v>1621</v>
      </c>
      <c r="G155" s="237"/>
      <c r="H155" s="249">
        <v>311.15199999999999</v>
      </c>
      <c r="I155" s="241"/>
      <c r="J155" s="241"/>
      <c r="K155" s="237"/>
      <c r="L155" s="237"/>
      <c r="M155" s="242"/>
      <c r="N155" s="243"/>
      <c r="O155" s="244"/>
      <c r="P155" s="244"/>
      <c r="Q155" s="244"/>
      <c r="R155" s="244"/>
      <c r="S155" s="244"/>
      <c r="T155" s="244"/>
      <c r="U155" s="244"/>
      <c r="V155" s="244"/>
      <c r="W155" s="244"/>
      <c r="X155" s="245"/>
      <c r="AT155" s="246" t="s">
        <v>1603</v>
      </c>
      <c r="AU155" s="246" t="s">
        <v>1481</v>
      </c>
      <c r="AV155" s="14" t="s">
        <v>1601</v>
      </c>
      <c r="AW155" s="14" t="s">
        <v>1402</v>
      </c>
      <c r="AX155" s="14" t="s">
        <v>1420</v>
      </c>
      <c r="AY155" s="246" t="s">
        <v>1594</v>
      </c>
    </row>
    <row r="156" spans="2:65" s="1" customFormat="1" ht="44.25" customHeight="1" x14ac:dyDescent="0.3">
      <c r="B156" s="36"/>
      <c r="C156" s="197" t="s">
        <v>1654</v>
      </c>
      <c r="D156" s="197" t="s">
        <v>1596</v>
      </c>
      <c r="E156" s="198" t="s">
        <v>1655</v>
      </c>
      <c r="F156" s="199" t="s">
        <v>1656</v>
      </c>
      <c r="G156" s="200" t="s">
        <v>1613</v>
      </c>
      <c r="H156" s="201">
        <v>1555.76</v>
      </c>
      <c r="I156" s="202"/>
      <c r="J156" s="202"/>
      <c r="K156" s="203">
        <f>ROUND(P156*H156,2)</f>
        <v>0</v>
      </c>
      <c r="L156" s="199" t="s">
        <v>1600</v>
      </c>
      <c r="M156" s="56"/>
      <c r="N156" s="204" t="s">
        <v>1418</v>
      </c>
      <c r="O156" s="205" t="s">
        <v>1442</v>
      </c>
      <c r="P156" s="131">
        <f>I156+J156</f>
        <v>0</v>
      </c>
      <c r="Q156" s="131">
        <f>ROUND(I156*H156,2)</f>
        <v>0</v>
      </c>
      <c r="R156" s="131">
        <f>ROUND(J156*H156,2)</f>
        <v>0</v>
      </c>
      <c r="S156" s="37"/>
      <c r="T156" s="206">
        <f>S156*H156</f>
        <v>0</v>
      </c>
      <c r="U156" s="206">
        <v>0</v>
      </c>
      <c r="V156" s="206">
        <f>U156*H156</f>
        <v>0</v>
      </c>
      <c r="W156" s="206">
        <v>0</v>
      </c>
      <c r="X156" s="207">
        <f>W156*H156</f>
        <v>0</v>
      </c>
      <c r="AR156" s="19" t="s">
        <v>1601</v>
      </c>
      <c r="AT156" s="19" t="s">
        <v>1596</v>
      </c>
      <c r="AU156" s="19" t="s">
        <v>1481</v>
      </c>
      <c r="AY156" s="19" t="s">
        <v>1594</v>
      </c>
      <c r="BE156" s="208">
        <f>IF(O156="základní",K156,0)</f>
        <v>0</v>
      </c>
      <c r="BF156" s="208">
        <f>IF(O156="snížená",K156,0)</f>
        <v>0</v>
      </c>
      <c r="BG156" s="208">
        <f>IF(O156="zákl. přenesená",K156,0)</f>
        <v>0</v>
      </c>
      <c r="BH156" s="208">
        <f>IF(O156="sníž. přenesená",K156,0)</f>
        <v>0</v>
      </c>
      <c r="BI156" s="208">
        <f>IF(O156="nulová",K156,0)</f>
        <v>0</v>
      </c>
      <c r="BJ156" s="19" t="s">
        <v>1420</v>
      </c>
      <c r="BK156" s="208">
        <f>ROUND(P156*H156,2)</f>
        <v>0</v>
      </c>
      <c r="BL156" s="19" t="s">
        <v>1601</v>
      </c>
      <c r="BM156" s="19" t="s">
        <v>1657</v>
      </c>
    </row>
    <row r="157" spans="2:65" s="13" customFormat="1" x14ac:dyDescent="0.3">
      <c r="B157" s="221"/>
      <c r="C157" s="222"/>
      <c r="D157" s="223" t="s">
        <v>1603</v>
      </c>
      <c r="E157" s="224" t="s">
        <v>1418</v>
      </c>
      <c r="F157" s="225" t="s">
        <v>1658</v>
      </c>
      <c r="G157" s="222"/>
      <c r="H157" s="226" t="s">
        <v>1418</v>
      </c>
      <c r="I157" s="227"/>
      <c r="J157" s="227"/>
      <c r="K157" s="222"/>
      <c r="L157" s="222"/>
      <c r="M157" s="228"/>
      <c r="N157" s="229"/>
      <c r="O157" s="230"/>
      <c r="P157" s="230"/>
      <c r="Q157" s="230"/>
      <c r="R157" s="230"/>
      <c r="S157" s="230"/>
      <c r="T157" s="230"/>
      <c r="U157" s="230"/>
      <c r="V157" s="230"/>
      <c r="W157" s="230"/>
      <c r="X157" s="231"/>
      <c r="AT157" s="232" t="s">
        <v>1603</v>
      </c>
      <c r="AU157" s="232" t="s">
        <v>1481</v>
      </c>
      <c r="AV157" s="13" t="s">
        <v>1420</v>
      </c>
      <c r="AW157" s="13" t="s">
        <v>1402</v>
      </c>
      <c r="AX157" s="13" t="s">
        <v>1473</v>
      </c>
      <c r="AY157" s="232" t="s">
        <v>1594</v>
      </c>
    </row>
    <row r="158" spans="2:65" s="12" customFormat="1" x14ac:dyDescent="0.3">
      <c r="B158" s="209"/>
      <c r="C158" s="210"/>
      <c r="D158" s="211" t="s">
        <v>1603</v>
      </c>
      <c r="E158" s="212" t="s">
        <v>1418</v>
      </c>
      <c r="F158" s="213" t="s">
        <v>1659</v>
      </c>
      <c r="G158" s="210"/>
      <c r="H158" s="214">
        <v>1555.76</v>
      </c>
      <c r="I158" s="215"/>
      <c r="J158" s="215"/>
      <c r="K158" s="210"/>
      <c r="L158" s="210"/>
      <c r="M158" s="216"/>
      <c r="N158" s="217"/>
      <c r="O158" s="218"/>
      <c r="P158" s="218"/>
      <c r="Q158" s="218"/>
      <c r="R158" s="218"/>
      <c r="S158" s="218"/>
      <c r="T158" s="218"/>
      <c r="U158" s="218"/>
      <c r="V158" s="218"/>
      <c r="W158" s="218"/>
      <c r="X158" s="219"/>
      <c r="AT158" s="220" t="s">
        <v>1603</v>
      </c>
      <c r="AU158" s="220" t="s">
        <v>1481</v>
      </c>
      <c r="AV158" s="12" t="s">
        <v>1481</v>
      </c>
      <c r="AW158" s="12" t="s">
        <v>1402</v>
      </c>
      <c r="AX158" s="12" t="s">
        <v>1420</v>
      </c>
      <c r="AY158" s="220" t="s">
        <v>1594</v>
      </c>
    </row>
    <row r="159" spans="2:65" s="1" customFormat="1" ht="31.5" customHeight="1" x14ac:dyDescent="0.3">
      <c r="B159" s="36"/>
      <c r="C159" s="197" t="s">
        <v>1660</v>
      </c>
      <c r="D159" s="197" t="s">
        <v>1596</v>
      </c>
      <c r="E159" s="198" t="s">
        <v>1661</v>
      </c>
      <c r="F159" s="199" t="s">
        <v>1662</v>
      </c>
      <c r="G159" s="200" t="s">
        <v>1613</v>
      </c>
      <c r="H159" s="201">
        <v>821.33699999999999</v>
      </c>
      <c r="I159" s="202"/>
      <c r="J159" s="202"/>
      <c r="K159" s="203">
        <f>ROUND(P159*H159,2)</f>
        <v>0</v>
      </c>
      <c r="L159" s="199" t="s">
        <v>1600</v>
      </c>
      <c r="M159" s="56"/>
      <c r="N159" s="204" t="s">
        <v>1418</v>
      </c>
      <c r="O159" s="205" t="s">
        <v>1442</v>
      </c>
      <c r="P159" s="131">
        <f>I159+J159</f>
        <v>0</v>
      </c>
      <c r="Q159" s="131">
        <f>ROUND(I159*H159,2)</f>
        <v>0</v>
      </c>
      <c r="R159" s="131">
        <f>ROUND(J159*H159,2)</f>
        <v>0</v>
      </c>
      <c r="S159" s="37"/>
      <c r="T159" s="206">
        <f>S159*H159</f>
        <v>0</v>
      </c>
      <c r="U159" s="206">
        <v>0</v>
      </c>
      <c r="V159" s="206">
        <f>U159*H159</f>
        <v>0</v>
      </c>
      <c r="W159" s="206">
        <v>0</v>
      </c>
      <c r="X159" s="207">
        <f>W159*H159</f>
        <v>0</v>
      </c>
      <c r="AR159" s="19" t="s">
        <v>1601</v>
      </c>
      <c r="AT159" s="19" t="s">
        <v>1596</v>
      </c>
      <c r="AU159" s="19" t="s">
        <v>1481</v>
      </c>
      <c r="AY159" s="19" t="s">
        <v>1594</v>
      </c>
      <c r="BE159" s="208">
        <f>IF(O159="základní",K159,0)</f>
        <v>0</v>
      </c>
      <c r="BF159" s="208">
        <f>IF(O159="snížená",K159,0)</f>
        <v>0</v>
      </c>
      <c r="BG159" s="208">
        <f>IF(O159="zákl. přenesená",K159,0)</f>
        <v>0</v>
      </c>
      <c r="BH159" s="208">
        <f>IF(O159="sníž. přenesená",K159,0)</f>
        <v>0</v>
      </c>
      <c r="BI159" s="208">
        <f>IF(O159="nulová",K159,0)</f>
        <v>0</v>
      </c>
      <c r="BJ159" s="19" t="s">
        <v>1420</v>
      </c>
      <c r="BK159" s="208">
        <f>ROUND(P159*H159,2)</f>
        <v>0</v>
      </c>
      <c r="BL159" s="19" t="s">
        <v>1601</v>
      </c>
      <c r="BM159" s="19" t="s">
        <v>1663</v>
      </c>
    </row>
    <row r="160" spans="2:65" s="13" customFormat="1" x14ac:dyDescent="0.3">
      <c r="B160" s="221"/>
      <c r="C160" s="222"/>
      <c r="D160" s="223" t="s">
        <v>1603</v>
      </c>
      <c r="E160" s="224" t="s">
        <v>1418</v>
      </c>
      <c r="F160" s="225" t="s">
        <v>1664</v>
      </c>
      <c r="G160" s="222"/>
      <c r="H160" s="226" t="s">
        <v>1418</v>
      </c>
      <c r="I160" s="227"/>
      <c r="J160" s="227"/>
      <c r="K160" s="222"/>
      <c r="L160" s="222"/>
      <c r="M160" s="228"/>
      <c r="N160" s="229"/>
      <c r="O160" s="230"/>
      <c r="P160" s="230"/>
      <c r="Q160" s="230"/>
      <c r="R160" s="230"/>
      <c r="S160" s="230"/>
      <c r="T160" s="230"/>
      <c r="U160" s="230"/>
      <c r="V160" s="230"/>
      <c r="W160" s="230"/>
      <c r="X160" s="231"/>
      <c r="AT160" s="232" t="s">
        <v>1603</v>
      </c>
      <c r="AU160" s="232" t="s">
        <v>1481</v>
      </c>
      <c r="AV160" s="13" t="s">
        <v>1420</v>
      </c>
      <c r="AW160" s="13" t="s">
        <v>1402</v>
      </c>
      <c r="AX160" s="13" t="s">
        <v>1473</v>
      </c>
      <c r="AY160" s="232" t="s">
        <v>1594</v>
      </c>
    </row>
    <row r="161" spans="2:65" s="12" customFormat="1" x14ac:dyDescent="0.3">
      <c r="B161" s="209"/>
      <c r="C161" s="210"/>
      <c r="D161" s="223" t="s">
        <v>1603</v>
      </c>
      <c r="E161" s="233" t="s">
        <v>1418</v>
      </c>
      <c r="F161" s="234" t="s">
        <v>1665</v>
      </c>
      <c r="G161" s="210"/>
      <c r="H161" s="235">
        <v>652.56399999999996</v>
      </c>
      <c r="I161" s="215"/>
      <c r="J161" s="215"/>
      <c r="K161" s="210"/>
      <c r="L161" s="210"/>
      <c r="M161" s="216"/>
      <c r="N161" s="217"/>
      <c r="O161" s="218"/>
      <c r="P161" s="218"/>
      <c r="Q161" s="218"/>
      <c r="R161" s="218"/>
      <c r="S161" s="218"/>
      <c r="T161" s="218"/>
      <c r="U161" s="218"/>
      <c r="V161" s="218"/>
      <c r="W161" s="218"/>
      <c r="X161" s="219"/>
      <c r="AT161" s="220" t="s">
        <v>1603</v>
      </c>
      <c r="AU161" s="220" t="s">
        <v>1481</v>
      </c>
      <c r="AV161" s="12" t="s">
        <v>1481</v>
      </c>
      <c r="AW161" s="12" t="s">
        <v>1402</v>
      </c>
      <c r="AX161" s="12" t="s">
        <v>1473</v>
      </c>
      <c r="AY161" s="220" t="s">
        <v>1594</v>
      </c>
    </row>
    <row r="162" spans="2:65" s="13" customFormat="1" x14ac:dyDescent="0.3">
      <c r="B162" s="221"/>
      <c r="C162" s="222"/>
      <c r="D162" s="223" t="s">
        <v>1603</v>
      </c>
      <c r="E162" s="224" t="s">
        <v>1418</v>
      </c>
      <c r="F162" s="225" t="s">
        <v>1666</v>
      </c>
      <c r="G162" s="222"/>
      <c r="H162" s="226" t="s">
        <v>1418</v>
      </c>
      <c r="I162" s="227"/>
      <c r="J162" s="227"/>
      <c r="K162" s="222"/>
      <c r="L162" s="222"/>
      <c r="M162" s="228"/>
      <c r="N162" s="229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  <c r="AT162" s="232" t="s">
        <v>1603</v>
      </c>
      <c r="AU162" s="232" t="s">
        <v>1481</v>
      </c>
      <c r="AV162" s="13" t="s">
        <v>1420</v>
      </c>
      <c r="AW162" s="13" t="s">
        <v>1402</v>
      </c>
      <c r="AX162" s="13" t="s">
        <v>1473</v>
      </c>
      <c r="AY162" s="232" t="s">
        <v>1594</v>
      </c>
    </row>
    <row r="163" spans="2:65" s="12" customFormat="1" x14ac:dyDescent="0.3">
      <c r="B163" s="209"/>
      <c r="C163" s="210"/>
      <c r="D163" s="223" t="s">
        <v>1603</v>
      </c>
      <c r="E163" s="233" t="s">
        <v>1418</v>
      </c>
      <c r="F163" s="234" t="s">
        <v>1644</v>
      </c>
      <c r="G163" s="210"/>
      <c r="H163" s="235">
        <v>168.773</v>
      </c>
      <c r="I163" s="215"/>
      <c r="J163" s="215"/>
      <c r="K163" s="210"/>
      <c r="L163" s="210"/>
      <c r="M163" s="216"/>
      <c r="N163" s="217"/>
      <c r="O163" s="218"/>
      <c r="P163" s="218"/>
      <c r="Q163" s="218"/>
      <c r="R163" s="218"/>
      <c r="S163" s="218"/>
      <c r="T163" s="218"/>
      <c r="U163" s="218"/>
      <c r="V163" s="218"/>
      <c r="W163" s="218"/>
      <c r="X163" s="219"/>
      <c r="AT163" s="220" t="s">
        <v>1603</v>
      </c>
      <c r="AU163" s="220" t="s">
        <v>1481</v>
      </c>
      <c r="AV163" s="12" t="s">
        <v>1481</v>
      </c>
      <c r="AW163" s="12" t="s">
        <v>1402</v>
      </c>
      <c r="AX163" s="12" t="s">
        <v>1473</v>
      </c>
      <c r="AY163" s="220" t="s">
        <v>1594</v>
      </c>
    </row>
    <row r="164" spans="2:65" s="14" customFormat="1" x14ac:dyDescent="0.3">
      <c r="B164" s="236"/>
      <c r="C164" s="237"/>
      <c r="D164" s="211" t="s">
        <v>1603</v>
      </c>
      <c r="E164" s="247" t="s">
        <v>1418</v>
      </c>
      <c r="F164" s="248" t="s">
        <v>1621</v>
      </c>
      <c r="G164" s="237"/>
      <c r="H164" s="249">
        <v>821.33699999999999</v>
      </c>
      <c r="I164" s="241"/>
      <c r="J164" s="241"/>
      <c r="K164" s="237"/>
      <c r="L164" s="237"/>
      <c r="M164" s="242"/>
      <c r="N164" s="243"/>
      <c r="O164" s="244"/>
      <c r="P164" s="244"/>
      <c r="Q164" s="244"/>
      <c r="R164" s="244"/>
      <c r="S164" s="244"/>
      <c r="T164" s="244"/>
      <c r="U164" s="244"/>
      <c r="V164" s="244"/>
      <c r="W164" s="244"/>
      <c r="X164" s="245"/>
      <c r="AT164" s="246" t="s">
        <v>1603</v>
      </c>
      <c r="AU164" s="246" t="s">
        <v>1481</v>
      </c>
      <c r="AV164" s="14" t="s">
        <v>1601</v>
      </c>
      <c r="AW164" s="14" t="s">
        <v>1402</v>
      </c>
      <c r="AX164" s="14" t="s">
        <v>1420</v>
      </c>
      <c r="AY164" s="246" t="s">
        <v>1594</v>
      </c>
    </row>
    <row r="165" spans="2:65" s="1" customFormat="1" ht="44.25" customHeight="1" x14ac:dyDescent="0.3">
      <c r="B165" s="36"/>
      <c r="C165" s="197" t="s">
        <v>1425</v>
      </c>
      <c r="D165" s="197" t="s">
        <v>1596</v>
      </c>
      <c r="E165" s="198" t="s">
        <v>1667</v>
      </c>
      <c r="F165" s="199" t="s">
        <v>1668</v>
      </c>
      <c r="G165" s="200" t="s">
        <v>1613</v>
      </c>
      <c r="H165" s="201">
        <v>168.773</v>
      </c>
      <c r="I165" s="202"/>
      <c r="J165" s="202"/>
      <c r="K165" s="203">
        <f>ROUND(P165*H165,2)</f>
        <v>0</v>
      </c>
      <c r="L165" s="199" t="s">
        <v>1600</v>
      </c>
      <c r="M165" s="56"/>
      <c r="N165" s="204" t="s">
        <v>1418</v>
      </c>
      <c r="O165" s="205" t="s">
        <v>1442</v>
      </c>
      <c r="P165" s="131">
        <f>I165+J165</f>
        <v>0</v>
      </c>
      <c r="Q165" s="131">
        <f>ROUND(I165*H165,2)</f>
        <v>0</v>
      </c>
      <c r="R165" s="131">
        <f>ROUND(J165*H165,2)</f>
        <v>0</v>
      </c>
      <c r="S165" s="37"/>
      <c r="T165" s="206">
        <f>S165*H165</f>
        <v>0</v>
      </c>
      <c r="U165" s="206">
        <v>0</v>
      </c>
      <c r="V165" s="206">
        <f>U165*H165</f>
        <v>0</v>
      </c>
      <c r="W165" s="206">
        <v>0</v>
      </c>
      <c r="X165" s="207">
        <f>W165*H165</f>
        <v>0</v>
      </c>
      <c r="AR165" s="19" t="s">
        <v>1601</v>
      </c>
      <c r="AT165" s="19" t="s">
        <v>1596</v>
      </c>
      <c r="AU165" s="19" t="s">
        <v>1481</v>
      </c>
      <c r="AY165" s="19" t="s">
        <v>1594</v>
      </c>
      <c r="BE165" s="208">
        <f>IF(O165="základní",K165,0)</f>
        <v>0</v>
      </c>
      <c r="BF165" s="208">
        <f>IF(O165="snížená",K165,0)</f>
        <v>0</v>
      </c>
      <c r="BG165" s="208">
        <f>IF(O165="zákl. přenesená",K165,0)</f>
        <v>0</v>
      </c>
      <c r="BH165" s="208">
        <f>IF(O165="sníž. přenesená",K165,0)</f>
        <v>0</v>
      </c>
      <c r="BI165" s="208">
        <f>IF(O165="nulová",K165,0)</f>
        <v>0</v>
      </c>
      <c r="BJ165" s="19" t="s">
        <v>1420</v>
      </c>
      <c r="BK165" s="208">
        <f>ROUND(P165*H165,2)</f>
        <v>0</v>
      </c>
      <c r="BL165" s="19" t="s">
        <v>1601</v>
      </c>
      <c r="BM165" s="19" t="s">
        <v>1669</v>
      </c>
    </row>
    <row r="166" spans="2:65" s="12" customFormat="1" x14ac:dyDescent="0.3">
      <c r="B166" s="209"/>
      <c r="C166" s="210"/>
      <c r="D166" s="211" t="s">
        <v>1603</v>
      </c>
      <c r="E166" s="212" t="s">
        <v>1418</v>
      </c>
      <c r="F166" s="213" t="s">
        <v>1644</v>
      </c>
      <c r="G166" s="210"/>
      <c r="H166" s="214">
        <v>168.773</v>
      </c>
      <c r="I166" s="215"/>
      <c r="J166" s="215"/>
      <c r="K166" s="210"/>
      <c r="L166" s="210"/>
      <c r="M166" s="216"/>
      <c r="N166" s="217"/>
      <c r="O166" s="218"/>
      <c r="P166" s="218"/>
      <c r="Q166" s="218"/>
      <c r="R166" s="218"/>
      <c r="S166" s="218"/>
      <c r="T166" s="218"/>
      <c r="U166" s="218"/>
      <c r="V166" s="218"/>
      <c r="W166" s="218"/>
      <c r="X166" s="219"/>
      <c r="AT166" s="220" t="s">
        <v>1603</v>
      </c>
      <c r="AU166" s="220" t="s">
        <v>1481</v>
      </c>
      <c r="AV166" s="12" t="s">
        <v>1481</v>
      </c>
      <c r="AW166" s="12" t="s">
        <v>1402</v>
      </c>
      <c r="AX166" s="12" t="s">
        <v>1420</v>
      </c>
      <c r="AY166" s="220" t="s">
        <v>1594</v>
      </c>
    </row>
    <row r="167" spans="2:65" s="1" customFormat="1" ht="22.5" customHeight="1" x14ac:dyDescent="0.3">
      <c r="B167" s="36"/>
      <c r="C167" s="197" t="s">
        <v>1670</v>
      </c>
      <c r="D167" s="197" t="s">
        <v>1596</v>
      </c>
      <c r="E167" s="198" t="s">
        <v>1671</v>
      </c>
      <c r="F167" s="199" t="s">
        <v>1672</v>
      </c>
      <c r="G167" s="200" t="s">
        <v>1613</v>
      </c>
      <c r="H167" s="201">
        <v>311.15199999999999</v>
      </c>
      <c r="I167" s="202"/>
      <c r="J167" s="202"/>
      <c r="K167" s="203">
        <f>ROUND(P167*H167,2)</f>
        <v>0</v>
      </c>
      <c r="L167" s="199" t="s">
        <v>1600</v>
      </c>
      <c r="M167" s="56"/>
      <c r="N167" s="204" t="s">
        <v>1418</v>
      </c>
      <c r="O167" s="205" t="s">
        <v>1442</v>
      </c>
      <c r="P167" s="131">
        <f>I167+J167</f>
        <v>0</v>
      </c>
      <c r="Q167" s="131">
        <f>ROUND(I167*H167,2)</f>
        <v>0</v>
      </c>
      <c r="R167" s="131">
        <f>ROUND(J167*H167,2)</f>
        <v>0</v>
      </c>
      <c r="S167" s="37"/>
      <c r="T167" s="206">
        <f>S167*H167</f>
        <v>0</v>
      </c>
      <c r="U167" s="206">
        <v>0</v>
      </c>
      <c r="V167" s="206">
        <f>U167*H167</f>
        <v>0</v>
      </c>
      <c r="W167" s="206">
        <v>0</v>
      </c>
      <c r="X167" s="207">
        <f>W167*H167</f>
        <v>0</v>
      </c>
      <c r="AR167" s="19" t="s">
        <v>1601</v>
      </c>
      <c r="AT167" s="19" t="s">
        <v>1596</v>
      </c>
      <c r="AU167" s="19" t="s">
        <v>1481</v>
      </c>
      <c r="AY167" s="19" t="s">
        <v>1594</v>
      </c>
      <c r="BE167" s="208">
        <f>IF(O167="základní",K167,0)</f>
        <v>0</v>
      </c>
      <c r="BF167" s="208">
        <f>IF(O167="snížená",K167,0)</f>
        <v>0</v>
      </c>
      <c r="BG167" s="208">
        <f>IF(O167="zákl. přenesená",K167,0)</f>
        <v>0</v>
      </c>
      <c r="BH167" s="208">
        <f>IF(O167="sníž. přenesená",K167,0)</f>
        <v>0</v>
      </c>
      <c r="BI167" s="208">
        <f>IF(O167="nulová",K167,0)</f>
        <v>0</v>
      </c>
      <c r="BJ167" s="19" t="s">
        <v>1420</v>
      </c>
      <c r="BK167" s="208">
        <f>ROUND(P167*H167,2)</f>
        <v>0</v>
      </c>
      <c r="BL167" s="19" t="s">
        <v>1601</v>
      </c>
      <c r="BM167" s="19" t="s">
        <v>1673</v>
      </c>
    </row>
    <row r="168" spans="2:65" s="12" customFormat="1" x14ac:dyDescent="0.3">
      <c r="B168" s="209"/>
      <c r="C168" s="210"/>
      <c r="D168" s="211" t="s">
        <v>1603</v>
      </c>
      <c r="E168" s="212" t="s">
        <v>1418</v>
      </c>
      <c r="F168" s="213" t="s">
        <v>1674</v>
      </c>
      <c r="G168" s="210"/>
      <c r="H168" s="214">
        <v>311.15199999999999</v>
      </c>
      <c r="I168" s="215"/>
      <c r="J168" s="215"/>
      <c r="K168" s="210"/>
      <c r="L168" s="210"/>
      <c r="M168" s="216"/>
      <c r="N168" s="217"/>
      <c r="O168" s="218"/>
      <c r="P168" s="218"/>
      <c r="Q168" s="218"/>
      <c r="R168" s="218"/>
      <c r="S168" s="218"/>
      <c r="T168" s="218"/>
      <c r="U168" s="218"/>
      <c r="V168" s="218"/>
      <c r="W168" s="218"/>
      <c r="X168" s="219"/>
      <c r="AT168" s="220" t="s">
        <v>1603</v>
      </c>
      <c r="AU168" s="220" t="s">
        <v>1481</v>
      </c>
      <c r="AV168" s="12" t="s">
        <v>1481</v>
      </c>
      <c r="AW168" s="12" t="s">
        <v>1402</v>
      </c>
      <c r="AX168" s="12" t="s">
        <v>1420</v>
      </c>
      <c r="AY168" s="220" t="s">
        <v>1594</v>
      </c>
    </row>
    <row r="169" spans="2:65" s="1" customFormat="1" ht="22.5" customHeight="1" x14ac:dyDescent="0.3">
      <c r="B169" s="36"/>
      <c r="C169" s="197" t="s">
        <v>1675</v>
      </c>
      <c r="D169" s="197" t="s">
        <v>1596</v>
      </c>
      <c r="E169" s="198" t="s">
        <v>1676</v>
      </c>
      <c r="F169" s="199" t="s">
        <v>1677</v>
      </c>
      <c r="G169" s="200" t="s">
        <v>1678</v>
      </c>
      <c r="H169" s="201">
        <v>591.18899999999996</v>
      </c>
      <c r="I169" s="202"/>
      <c r="J169" s="202"/>
      <c r="K169" s="203">
        <f>ROUND(P169*H169,2)</f>
        <v>0</v>
      </c>
      <c r="L169" s="199" t="s">
        <v>1600</v>
      </c>
      <c r="M169" s="56"/>
      <c r="N169" s="204" t="s">
        <v>1418</v>
      </c>
      <c r="O169" s="205" t="s">
        <v>1442</v>
      </c>
      <c r="P169" s="131">
        <f>I169+J169</f>
        <v>0</v>
      </c>
      <c r="Q169" s="131">
        <f>ROUND(I169*H169,2)</f>
        <v>0</v>
      </c>
      <c r="R169" s="131">
        <f>ROUND(J169*H169,2)</f>
        <v>0</v>
      </c>
      <c r="S169" s="37"/>
      <c r="T169" s="206">
        <f>S169*H169</f>
        <v>0</v>
      </c>
      <c r="U169" s="206">
        <v>0</v>
      </c>
      <c r="V169" s="206">
        <f>U169*H169</f>
        <v>0</v>
      </c>
      <c r="W169" s="206">
        <v>0</v>
      </c>
      <c r="X169" s="207">
        <f>W169*H169</f>
        <v>0</v>
      </c>
      <c r="AR169" s="19" t="s">
        <v>1601</v>
      </c>
      <c r="AT169" s="19" t="s">
        <v>1596</v>
      </c>
      <c r="AU169" s="19" t="s">
        <v>1481</v>
      </c>
      <c r="AY169" s="19" t="s">
        <v>1594</v>
      </c>
      <c r="BE169" s="208">
        <f>IF(O169="základní",K169,0)</f>
        <v>0</v>
      </c>
      <c r="BF169" s="208">
        <f>IF(O169="snížená",K169,0)</f>
        <v>0</v>
      </c>
      <c r="BG169" s="208">
        <f>IF(O169="zákl. přenesená",K169,0)</f>
        <v>0</v>
      </c>
      <c r="BH169" s="208">
        <f>IF(O169="sníž. přenesená",K169,0)</f>
        <v>0</v>
      </c>
      <c r="BI169" s="208">
        <f>IF(O169="nulová",K169,0)</f>
        <v>0</v>
      </c>
      <c r="BJ169" s="19" t="s">
        <v>1420</v>
      </c>
      <c r="BK169" s="208">
        <f>ROUND(P169*H169,2)</f>
        <v>0</v>
      </c>
      <c r="BL169" s="19" t="s">
        <v>1601</v>
      </c>
      <c r="BM169" s="19" t="s">
        <v>1679</v>
      </c>
    </row>
    <row r="170" spans="2:65" s="12" customFormat="1" x14ac:dyDescent="0.3">
      <c r="B170" s="209"/>
      <c r="C170" s="210"/>
      <c r="D170" s="211" t="s">
        <v>1603</v>
      </c>
      <c r="E170" s="212" t="s">
        <v>1418</v>
      </c>
      <c r="F170" s="213" t="s">
        <v>1680</v>
      </c>
      <c r="G170" s="210"/>
      <c r="H170" s="214">
        <v>591.18899999999996</v>
      </c>
      <c r="I170" s="215"/>
      <c r="J170" s="215"/>
      <c r="K170" s="210"/>
      <c r="L170" s="210"/>
      <c r="M170" s="216"/>
      <c r="N170" s="217"/>
      <c r="O170" s="218"/>
      <c r="P170" s="218"/>
      <c r="Q170" s="218"/>
      <c r="R170" s="218"/>
      <c r="S170" s="218"/>
      <c r="T170" s="218"/>
      <c r="U170" s="218"/>
      <c r="V170" s="218"/>
      <c r="W170" s="218"/>
      <c r="X170" s="219"/>
      <c r="AT170" s="220" t="s">
        <v>1603</v>
      </c>
      <c r="AU170" s="220" t="s">
        <v>1481</v>
      </c>
      <c r="AV170" s="12" t="s">
        <v>1481</v>
      </c>
      <c r="AW170" s="12" t="s">
        <v>1402</v>
      </c>
      <c r="AX170" s="12" t="s">
        <v>1420</v>
      </c>
      <c r="AY170" s="220" t="s">
        <v>1594</v>
      </c>
    </row>
    <row r="171" spans="2:65" s="1" customFormat="1" ht="31.5" customHeight="1" x14ac:dyDescent="0.3">
      <c r="B171" s="36"/>
      <c r="C171" s="197" t="s">
        <v>1681</v>
      </c>
      <c r="D171" s="197" t="s">
        <v>1596</v>
      </c>
      <c r="E171" s="198" t="s">
        <v>1682</v>
      </c>
      <c r="F171" s="199" t="s">
        <v>1683</v>
      </c>
      <c r="G171" s="200" t="s">
        <v>1613</v>
      </c>
      <c r="H171" s="201">
        <v>652.56399999999996</v>
      </c>
      <c r="I171" s="202"/>
      <c r="J171" s="202"/>
      <c r="K171" s="203">
        <f>ROUND(P171*H171,2)</f>
        <v>0</v>
      </c>
      <c r="L171" s="199" t="s">
        <v>1600</v>
      </c>
      <c r="M171" s="56"/>
      <c r="N171" s="204" t="s">
        <v>1418</v>
      </c>
      <c r="O171" s="205" t="s">
        <v>1442</v>
      </c>
      <c r="P171" s="131">
        <f>I171+J171</f>
        <v>0</v>
      </c>
      <c r="Q171" s="131">
        <f>ROUND(I171*H171,2)</f>
        <v>0</v>
      </c>
      <c r="R171" s="131">
        <f>ROUND(J171*H171,2)</f>
        <v>0</v>
      </c>
      <c r="S171" s="37"/>
      <c r="T171" s="206">
        <f>S171*H171</f>
        <v>0</v>
      </c>
      <c r="U171" s="206">
        <v>0</v>
      </c>
      <c r="V171" s="206">
        <f>U171*H171</f>
        <v>0</v>
      </c>
      <c r="W171" s="206">
        <v>0</v>
      </c>
      <c r="X171" s="207">
        <f>W171*H171</f>
        <v>0</v>
      </c>
      <c r="AR171" s="19" t="s">
        <v>1601</v>
      </c>
      <c r="AT171" s="19" t="s">
        <v>1596</v>
      </c>
      <c r="AU171" s="19" t="s">
        <v>1481</v>
      </c>
      <c r="AY171" s="19" t="s">
        <v>1594</v>
      </c>
      <c r="BE171" s="208">
        <f>IF(O171="základní",K171,0)</f>
        <v>0</v>
      </c>
      <c r="BF171" s="208">
        <f>IF(O171="snížená",K171,0)</f>
        <v>0</v>
      </c>
      <c r="BG171" s="208">
        <f>IF(O171="zákl. přenesená",K171,0)</f>
        <v>0</v>
      </c>
      <c r="BH171" s="208">
        <f>IF(O171="sníž. přenesená",K171,0)</f>
        <v>0</v>
      </c>
      <c r="BI171" s="208">
        <f>IF(O171="nulová",K171,0)</f>
        <v>0</v>
      </c>
      <c r="BJ171" s="19" t="s">
        <v>1420</v>
      </c>
      <c r="BK171" s="208">
        <f>ROUND(P171*H171,2)</f>
        <v>0</v>
      </c>
      <c r="BL171" s="19" t="s">
        <v>1601</v>
      </c>
      <c r="BM171" s="19" t="s">
        <v>1684</v>
      </c>
    </row>
    <row r="172" spans="2:65" s="12" customFormat="1" x14ac:dyDescent="0.3">
      <c r="B172" s="209"/>
      <c r="C172" s="210"/>
      <c r="D172" s="223" t="s">
        <v>1603</v>
      </c>
      <c r="E172" s="233" t="s">
        <v>1418</v>
      </c>
      <c r="F172" s="234" t="s">
        <v>1640</v>
      </c>
      <c r="G172" s="210"/>
      <c r="H172" s="235">
        <v>1132.489</v>
      </c>
      <c r="I172" s="215"/>
      <c r="J172" s="215"/>
      <c r="K172" s="210"/>
      <c r="L172" s="210"/>
      <c r="M172" s="216"/>
      <c r="N172" s="217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AT172" s="220" t="s">
        <v>1603</v>
      </c>
      <c r="AU172" s="220" t="s">
        <v>1481</v>
      </c>
      <c r="AV172" s="12" t="s">
        <v>1481</v>
      </c>
      <c r="AW172" s="12" t="s">
        <v>1402</v>
      </c>
      <c r="AX172" s="12" t="s">
        <v>1473</v>
      </c>
      <c r="AY172" s="220" t="s">
        <v>1594</v>
      </c>
    </row>
    <row r="173" spans="2:65" s="12" customFormat="1" x14ac:dyDescent="0.3">
      <c r="B173" s="209"/>
      <c r="C173" s="210"/>
      <c r="D173" s="223" t="s">
        <v>1603</v>
      </c>
      <c r="E173" s="233" t="s">
        <v>1418</v>
      </c>
      <c r="F173" s="234" t="s">
        <v>1641</v>
      </c>
      <c r="G173" s="210"/>
      <c r="H173" s="235">
        <v>-479.92500000000001</v>
      </c>
      <c r="I173" s="215"/>
      <c r="J173" s="215"/>
      <c r="K173" s="210"/>
      <c r="L173" s="210"/>
      <c r="M173" s="216"/>
      <c r="N173" s="217"/>
      <c r="O173" s="218"/>
      <c r="P173" s="218"/>
      <c r="Q173" s="218"/>
      <c r="R173" s="218"/>
      <c r="S173" s="218"/>
      <c r="T173" s="218"/>
      <c r="U173" s="218"/>
      <c r="V173" s="218"/>
      <c r="W173" s="218"/>
      <c r="X173" s="219"/>
      <c r="AT173" s="220" t="s">
        <v>1603</v>
      </c>
      <c r="AU173" s="220" t="s">
        <v>1481</v>
      </c>
      <c r="AV173" s="12" t="s">
        <v>1481</v>
      </c>
      <c r="AW173" s="12" t="s">
        <v>1402</v>
      </c>
      <c r="AX173" s="12" t="s">
        <v>1473</v>
      </c>
      <c r="AY173" s="220" t="s">
        <v>1594</v>
      </c>
    </row>
    <row r="174" spans="2:65" s="14" customFormat="1" x14ac:dyDescent="0.3">
      <c r="B174" s="236"/>
      <c r="C174" s="237"/>
      <c r="D174" s="211" t="s">
        <v>1603</v>
      </c>
      <c r="E174" s="247" t="s">
        <v>1418</v>
      </c>
      <c r="F174" s="248" t="s">
        <v>1621</v>
      </c>
      <c r="G174" s="237"/>
      <c r="H174" s="249">
        <v>652.56399999999996</v>
      </c>
      <c r="I174" s="241"/>
      <c r="J174" s="241"/>
      <c r="K174" s="237"/>
      <c r="L174" s="237"/>
      <c r="M174" s="242"/>
      <c r="N174" s="243"/>
      <c r="O174" s="244"/>
      <c r="P174" s="244"/>
      <c r="Q174" s="244"/>
      <c r="R174" s="244"/>
      <c r="S174" s="244"/>
      <c r="T174" s="244"/>
      <c r="U174" s="244"/>
      <c r="V174" s="244"/>
      <c r="W174" s="244"/>
      <c r="X174" s="245"/>
      <c r="AT174" s="246" t="s">
        <v>1603</v>
      </c>
      <c r="AU174" s="246" t="s">
        <v>1481</v>
      </c>
      <c r="AV174" s="14" t="s">
        <v>1601</v>
      </c>
      <c r="AW174" s="14" t="s">
        <v>1402</v>
      </c>
      <c r="AX174" s="14" t="s">
        <v>1420</v>
      </c>
      <c r="AY174" s="246" t="s">
        <v>1594</v>
      </c>
    </row>
    <row r="175" spans="2:65" s="1" customFormat="1" ht="22.5" customHeight="1" x14ac:dyDescent="0.3">
      <c r="B175" s="36"/>
      <c r="C175" s="197" t="s">
        <v>1685</v>
      </c>
      <c r="D175" s="197" t="s">
        <v>1596</v>
      </c>
      <c r="E175" s="198" t="s">
        <v>1686</v>
      </c>
      <c r="F175" s="199" t="s">
        <v>1687</v>
      </c>
      <c r="G175" s="200" t="s">
        <v>1688</v>
      </c>
      <c r="H175" s="201">
        <v>259.64999999999998</v>
      </c>
      <c r="I175" s="202"/>
      <c r="J175" s="202"/>
      <c r="K175" s="203">
        <f>ROUND(P175*H175,2)</f>
        <v>0</v>
      </c>
      <c r="L175" s="199" t="s">
        <v>1600</v>
      </c>
      <c r="M175" s="56"/>
      <c r="N175" s="204" t="s">
        <v>1418</v>
      </c>
      <c r="O175" s="205" t="s">
        <v>1442</v>
      </c>
      <c r="P175" s="131">
        <f>I175+J175</f>
        <v>0</v>
      </c>
      <c r="Q175" s="131">
        <f>ROUND(I175*H175,2)</f>
        <v>0</v>
      </c>
      <c r="R175" s="131">
        <f>ROUND(J175*H175,2)</f>
        <v>0</v>
      </c>
      <c r="S175" s="37"/>
      <c r="T175" s="206">
        <f>S175*H175</f>
        <v>0</v>
      </c>
      <c r="U175" s="206">
        <v>0</v>
      </c>
      <c r="V175" s="206">
        <f>U175*H175</f>
        <v>0</v>
      </c>
      <c r="W175" s="206">
        <v>0</v>
      </c>
      <c r="X175" s="207">
        <f>W175*H175</f>
        <v>0</v>
      </c>
      <c r="AR175" s="19" t="s">
        <v>1601</v>
      </c>
      <c r="AT175" s="19" t="s">
        <v>1596</v>
      </c>
      <c r="AU175" s="19" t="s">
        <v>1481</v>
      </c>
      <c r="AY175" s="19" t="s">
        <v>1594</v>
      </c>
      <c r="BE175" s="208">
        <f>IF(O175="základní",K175,0)</f>
        <v>0</v>
      </c>
      <c r="BF175" s="208">
        <f>IF(O175="snížená",K175,0)</f>
        <v>0</v>
      </c>
      <c r="BG175" s="208">
        <f>IF(O175="zákl. přenesená",K175,0)</f>
        <v>0</v>
      </c>
      <c r="BH175" s="208">
        <f>IF(O175="sníž. přenesená",K175,0)</f>
        <v>0</v>
      </c>
      <c r="BI175" s="208">
        <f>IF(O175="nulová",K175,0)</f>
        <v>0</v>
      </c>
      <c r="BJ175" s="19" t="s">
        <v>1420</v>
      </c>
      <c r="BK175" s="208">
        <f>ROUND(P175*H175,2)</f>
        <v>0</v>
      </c>
      <c r="BL175" s="19" t="s">
        <v>1601</v>
      </c>
      <c r="BM175" s="19" t="s">
        <v>1689</v>
      </c>
    </row>
    <row r="176" spans="2:65" s="12" customFormat="1" x14ac:dyDescent="0.3">
      <c r="B176" s="209"/>
      <c r="C176" s="210"/>
      <c r="D176" s="223" t="s">
        <v>1603</v>
      </c>
      <c r="E176" s="233" t="s">
        <v>1418</v>
      </c>
      <c r="F176" s="234" t="s">
        <v>1690</v>
      </c>
      <c r="G176" s="210"/>
      <c r="H176" s="235">
        <v>259.64999999999998</v>
      </c>
      <c r="I176" s="215"/>
      <c r="J176" s="215"/>
      <c r="K176" s="210"/>
      <c r="L176" s="210"/>
      <c r="M176" s="216"/>
      <c r="N176" s="217"/>
      <c r="O176" s="218"/>
      <c r="P176" s="218"/>
      <c r="Q176" s="218"/>
      <c r="R176" s="218"/>
      <c r="S176" s="218"/>
      <c r="T176" s="218"/>
      <c r="U176" s="218"/>
      <c r="V176" s="218"/>
      <c r="W176" s="218"/>
      <c r="X176" s="219"/>
      <c r="AT176" s="220" t="s">
        <v>1603</v>
      </c>
      <c r="AU176" s="220" t="s">
        <v>1481</v>
      </c>
      <c r="AV176" s="12" t="s">
        <v>1481</v>
      </c>
      <c r="AW176" s="12" t="s">
        <v>1402</v>
      </c>
      <c r="AX176" s="12" t="s">
        <v>1420</v>
      </c>
      <c r="AY176" s="220" t="s">
        <v>1594</v>
      </c>
    </row>
    <row r="177" spans="2:65" s="11" customFormat="1" ht="29.85" customHeight="1" x14ac:dyDescent="0.3">
      <c r="B177" s="179"/>
      <c r="C177" s="180"/>
      <c r="D177" s="194" t="s">
        <v>1472</v>
      </c>
      <c r="E177" s="195" t="s">
        <v>1481</v>
      </c>
      <c r="F177" s="195" t="s">
        <v>1691</v>
      </c>
      <c r="G177" s="180"/>
      <c r="H177" s="180"/>
      <c r="I177" s="183"/>
      <c r="J177" s="183"/>
      <c r="K177" s="196">
        <f>BK177</f>
        <v>0</v>
      </c>
      <c r="L177" s="180"/>
      <c r="M177" s="185"/>
      <c r="N177" s="186"/>
      <c r="O177" s="187"/>
      <c r="P177" s="187"/>
      <c r="Q177" s="188">
        <f>SUM(Q178:Q194)</f>
        <v>0</v>
      </c>
      <c r="R177" s="188">
        <f>SUM(R178:R194)</f>
        <v>0</v>
      </c>
      <c r="S177" s="187"/>
      <c r="T177" s="189">
        <f>SUM(T178:T194)</f>
        <v>0</v>
      </c>
      <c r="U177" s="187"/>
      <c r="V177" s="189">
        <f>SUM(V178:V194)</f>
        <v>186.62889465999999</v>
      </c>
      <c r="W177" s="187"/>
      <c r="X177" s="190">
        <f>SUM(X178:X194)</f>
        <v>0</v>
      </c>
      <c r="AR177" s="191" t="s">
        <v>1420</v>
      </c>
      <c r="AT177" s="192" t="s">
        <v>1472</v>
      </c>
      <c r="AU177" s="192" t="s">
        <v>1420</v>
      </c>
      <c r="AY177" s="191" t="s">
        <v>1594</v>
      </c>
      <c r="BK177" s="193">
        <f>SUM(BK178:BK194)</f>
        <v>0</v>
      </c>
    </row>
    <row r="178" spans="2:65" s="1" customFormat="1" ht="31.5" customHeight="1" x14ac:dyDescent="0.3">
      <c r="B178" s="36"/>
      <c r="C178" s="197" t="s">
        <v>1406</v>
      </c>
      <c r="D178" s="197" t="s">
        <v>1596</v>
      </c>
      <c r="E178" s="198" t="s">
        <v>1692</v>
      </c>
      <c r="F178" s="199" t="s">
        <v>1693</v>
      </c>
      <c r="G178" s="200" t="s">
        <v>1613</v>
      </c>
      <c r="H178" s="201">
        <v>11.28</v>
      </c>
      <c r="I178" s="202"/>
      <c r="J178" s="202"/>
      <c r="K178" s="203">
        <f>ROUND(P178*H178,2)</f>
        <v>0</v>
      </c>
      <c r="L178" s="199" t="s">
        <v>1600</v>
      </c>
      <c r="M178" s="56"/>
      <c r="N178" s="204" t="s">
        <v>1418</v>
      </c>
      <c r="O178" s="205" t="s">
        <v>1442</v>
      </c>
      <c r="P178" s="131">
        <f>I178+J178</f>
        <v>0</v>
      </c>
      <c r="Q178" s="131">
        <f>ROUND(I178*H178,2)</f>
        <v>0</v>
      </c>
      <c r="R178" s="131">
        <f>ROUND(J178*H178,2)</f>
        <v>0</v>
      </c>
      <c r="S178" s="37"/>
      <c r="T178" s="206">
        <f>S178*H178</f>
        <v>0</v>
      </c>
      <c r="U178" s="206">
        <v>0</v>
      </c>
      <c r="V178" s="206">
        <f>U178*H178</f>
        <v>0</v>
      </c>
      <c r="W178" s="206">
        <v>0</v>
      </c>
      <c r="X178" s="207">
        <f>W178*H178</f>
        <v>0</v>
      </c>
      <c r="AR178" s="19" t="s">
        <v>1601</v>
      </c>
      <c r="AT178" s="19" t="s">
        <v>1596</v>
      </c>
      <c r="AU178" s="19" t="s">
        <v>1481</v>
      </c>
      <c r="AY178" s="19" t="s">
        <v>1594</v>
      </c>
      <c r="BE178" s="208">
        <f>IF(O178="základní",K178,0)</f>
        <v>0</v>
      </c>
      <c r="BF178" s="208">
        <f>IF(O178="snížená",K178,0)</f>
        <v>0</v>
      </c>
      <c r="BG178" s="208">
        <f>IF(O178="zákl. přenesená",K178,0)</f>
        <v>0</v>
      </c>
      <c r="BH178" s="208">
        <f>IF(O178="sníž. přenesená",K178,0)</f>
        <v>0</v>
      </c>
      <c r="BI178" s="208">
        <f>IF(O178="nulová",K178,0)</f>
        <v>0</v>
      </c>
      <c r="BJ178" s="19" t="s">
        <v>1420</v>
      </c>
      <c r="BK178" s="208">
        <f>ROUND(P178*H178,2)</f>
        <v>0</v>
      </c>
      <c r="BL178" s="19" t="s">
        <v>1601</v>
      </c>
      <c r="BM178" s="19" t="s">
        <v>1694</v>
      </c>
    </row>
    <row r="179" spans="2:65" s="12" customFormat="1" x14ac:dyDescent="0.3">
      <c r="B179" s="209"/>
      <c r="C179" s="210"/>
      <c r="D179" s="211" t="s">
        <v>1603</v>
      </c>
      <c r="E179" s="212" t="s">
        <v>1418</v>
      </c>
      <c r="F179" s="213" t="s">
        <v>1620</v>
      </c>
      <c r="G179" s="210"/>
      <c r="H179" s="214">
        <v>11.28</v>
      </c>
      <c r="I179" s="215"/>
      <c r="J179" s="215"/>
      <c r="K179" s="210"/>
      <c r="L179" s="210"/>
      <c r="M179" s="216"/>
      <c r="N179" s="217"/>
      <c r="O179" s="218"/>
      <c r="P179" s="218"/>
      <c r="Q179" s="218"/>
      <c r="R179" s="218"/>
      <c r="S179" s="218"/>
      <c r="T179" s="218"/>
      <c r="U179" s="218"/>
      <c r="V179" s="218"/>
      <c r="W179" s="218"/>
      <c r="X179" s="219"/>
      <c r="AT179" s="220" t="s">
        <v>1603</v>
      </c>
      <c r="AU179" s="220" t="s">
        <v>1481</v>
      </c>
      <c r="AV179" s="12" t="s">
        <v>1481</v>
      </c>
      <c r="AW179" s="12" t="s">
        <v>1402</v>
      </c>
      <c r="AX179" s="12" t="s">
        <v>1420</v>
      </c>
      <c r="AY179" s="220" t="s">
        <v>1594</v>
      </c>
    </row>
    <row r="180" spans="2:65" s="1" customFormat="1" ht="22.5" customHeight="1" x14ac:dyDescent="0.3">
      <c r="B180" s="36"/>
      <c r="C180" s="197" t="s">
        <v>1695</v>
      </c>
      <c r="D180" s="197" t="s">
        <v>1596</v>
      </c>
      <c r="E180" s="198" t="s">
        <v>1696</v>
      </c>
      <c r="F180" s="199" t="s">
        <v>1697</v>
      </c>
      <c r="G180" s="200" t="s">
        <v>1698</v>
      </c>
      <c r="H180" s="201">
        <v>47</v>
      </c>
      <c r="I180" s="202"/>
      <c r="J180" s="202"/>
      <c r="K180" s="203">
        <f>ROUND(P180*H180,2)</f>
        <v>0</v>
      </c>
      <c r="L180" s="199" t="s">
        <v>1600</v>
      </c>
      <c r="M180" s="56"/>
      <c r="N180" s="204" t="s">
        <v>1418</v>
      </c>
      <c r="O180" s="205" t="s">
        <v>1442</v>
      </c>
      <c r="P180" s="131">
        <f>I180+J180</f>
        <v>0</v>
      </c>
      <c r="Q180" s="131">
        <f>ROUND(I180*H180,2)</f>
        <v>0</v>
      </c>
      <c r="R180" s="131">
        <f>ROUND(J180*H180,2)</f>
        <v>0</v>
      </c>
      <c r="S180" s="37"/>
      <c r="T180" s="206">
        <f>S180*H180</f>
        <v>0</v>
      </c>
      <c r="U180" s="206">
        <v>3.3E-4</v>
      </c>
      <c r="V180" s="206">
        <f>U180*H180</f>
        <v>1.5509999999999999E-2</v>
      </c>
      <c r="W180" s="206">
        <v>0</v>
      </c>
      <c r="X180" s="207">
        <f>W180*H180</f>
        <v>0</v>
      </c>
      <c r="AR180" s="19" t="s">
        <v>1601</v>
      </c>
      <c r="AT180" s="19" t="s">
        <v>1596</v>
      </c>
      <c r="AU180" s="19" t="s">
        <v>1481</v>
      </c>
      <c r="AY180" s="19" t="s">
        <v>1594</v>
      </c>
      <c r="BE180" s="208">
        <f>IF(O180="základní",K180,0)</f>
        <v>0</v>
      </c>
      <c r="BF180" s="208">
        <f>IF(O180="snížená",K180,0)</f>
        <v>0</v>
      </c>
      <c r="BG180" s="208">
        <f>IF(O180="zákl. přenesená",K180,0)</f>
        <v>0</v>
      </c>
      <c r="BH180" s="208">
        <f>IF(O180="sníž. přenesená",K180,0)</f>
        <v>0</v>
      </c>
      <c r="BI180" s="208">
        <f>IF(O180="nulová",K180,0)</f>
        <v>0</v>
      </c>
      <c r="BJ180" s="19" t="s">
        <v>1420</v>
      </c>
      <c r="BK180" s="208">
        <f>ROUND(P180*H180,2)</f>
        <v>0</v>
      </c>
      <c r="BL180" s="19" t="s">
        <v>1601</v>
      </c>
      <c r="BM180" s="19" t="s">
        <v>1699</v>
      </c>
    </row>
    <row r="181" spans="2:65" s="12" customFormat="1" x14ac:dyDescent="0.3">
      <c r="B181" s="209"/>
      <c r="C181" s="210"/>
      <c r="D181" s="211" t="s">
        <v>1603</v>
      </c>
      <c r="E181" s="212" t="s">
        <v>1418</v>
      </c>
      <c r="F181" s="213" t="s">
        <v>1700</v>
      </c>
      <c r="G181" s="210"/>
      <c r="H181" s="214">
        <v>47</v>
      </c>
      <c r="I181" s="215"/>
      <c r="J181" s="215"/>
      <c r="K181" s="210"/>
      <c r="L181" s="210"/>
      <c r="M181" s="216"/>
      <c r="N181" s="217"/>
      <c r="O181" s="218"/>
      <c r="P181" s="218"/>
      <c r="Q181" s="218"/>
      <c r="R181" s="218"/>
      <c r="S181" s="218"/>
      <c r="T181" s="218"/>
      <c r="U181" s="218"/>
      <c r="V181" s="218"/>
      <c r="W181" s="218"/>
      <c r="X181" s="219"/>
      <c r="AT181" s="220" t="s">
        <v>1603</v>
      </c>
      <c r="AU181" s="220" t="s">
        <v>1481</v>
      </c>
      <c r="AV181" s="12" t="s">
        <v>1481</v>
      </c>
      <c r="AW181" s="12" t="s">
        <v>1402</v>
      </c>
      <c r="AX181" s="12" t="s">
        <v>1420</v>
      </c>
      <c r="AY181" s="220" t="s">
        <v>1594</v>
      </c>
    </row>
    <row r="182" spans="2:65" s="1" customFormat="1" ht="31.5" customHeight="1" x14ac:dyDescent="0.3">
      <c r="B182" s="36"/>
      <c r="C182" s="197" t="s">
        <v>1701</v>
      </c>
      <c r="D182" s="197" t="s">
        <v>1596</v>
      </c>
      <c r="E182" s="198" t="s">
        <v>1702</v>
      </c>
      <c r="F182" s="199" t="s">
        <v>1703</v>
      </c>
      <c r="G182" s="200" t="s">
        <v>1688</v>
      </c>
      <c r="H182" s="201">
        <v>130.24</v>
      </c>
      <c r="I182" s="202"/>
      <c r="J182" s="202"/>
      <c r="K182" s="203">
        <f>ROUND(P182*H182,2)</f>
        <v>0</v>
      </c>
      <c r="L182" s="199" t="s">
        <v>1600</v>
      </c>
      <c r="M182" s="56"/>
      <c r="N182" s="204" t="s">
        <v>1418</v>
      </c>
      <c r="O182" s="205" t="s">
        <v>1442</v>
      </c>
      <c r="P182" s="131">
        <f>I182+J182</f>
        <v>0</v>
      </c>
      <c r="Q182" s="131">
        <f>ROUND(I182*H182,2)</f>
        <v>0</v>
      </c>
      <c r="R182" s="131">
        <f>ROUND(J182*H182,2)</f>
        <v>0</v>
      </c>
      <c r="S182" s="37"/>
      <c r="T182" s="206">
        <f>S182*H182</f>
        <v>0</v>
      </c>
      <c r="U182" s="206">
        <v>2.2000000000000001E-4</v>
      </c>
      <c r="V182" s="206">
        <f>U182*H182</f>
        <v>2.8652800000000003E-2</v>
      </c>
      <c r="W182" s="206">
        <v>0</v>
      </c>
      <c r="X182" s="207">
        <f>W182*H182</f>
        <v>0</v>
      </c>
      <c r="AR182" s="19" t="s">
        <v>1601</v>
      </c>
      <c r="AT182" s="19" t="s">
        <v>1596</v>
      </c>
      <c r="AU182" s="19" t="s">
        <v>1481</v>
      </c>
      <c r="AY182" s="19" t="s">
        <v>1594</v>
      </c>
      <c r="BE182" s="208">
        <f>IF(O182="základní",K182,0)</f>
        <v>0</v>
      </c>
      <c r="BF182" s="208">
        <f>IF(O182="snížená",K182,0)</f>
        <v>0</v>
      </c>
      <c r="BG182" s="208">
        <f>IF(O182="zákl. přenesená",K182,0)</f>
        <v>0</v>
      </c>
      <c r="BH182" s="208">
        <f>IF(O182="sníž. přenesená",K182,0)</f>
        <v>0</v>
      </c>
      <c r="BI182" s="208">
        <f>IF(O182="nulová",K182,0)</f>
        <v>0</v>
      </c>
      <c r="BJ182" s="19" t="s">
        <v>1420</v>
      </c>
      <c r="BK182" s="208">
        <f>ROUND(P182*H182,2)</f>
        <v>0</v>
      </c>
      <c r="BL182" s="19" t="s">
        <v>1601</v>
      </c>
      <c r="BM182" s="19" t="s">
        <v>1704</v>
      </c>
    </row>
    <row r="183" spans="2:65" s="12" customFormat="1" x14ac:dyDescent="0.3">
      <c r="B183" s="209"/>
      <c r="C183" s="210"/>
      <c r="D183" s="211" t="s">
        <v>1603</v>
      </c>
      <c r="E183" s="212" t="s">
        <v>1418</v>
      </c>
      <c r="F183" s="213" t="s">
        <v>1705</v>
      </c>
      <c r="G183" s="210"/>
      <c r="H183" s="214">
        <v>130.24</v>
      </c>
      <c r="I183" s="215"/>
      <c r="J183" s="215"/>
      <c r="K183" s="210"/>
      <c r="L183" s="210"/>
      <c r="M183" s="216"/>
      <c r="N183" s="217"/>
      <c r="O183" s="218"/>
      <c r="P183" s="218"/>
      <c r="Q183" s="218"/>
      <c r="R183" s="218"/>
      <c r="S183" s="218"/>
      <c r="T183" s="218"/>
      <c r="U183" s="218"/>
      <c r="V183" s="218"/>
      <c r="W183" s="218"/>
      <c r="X183" s="219"/>
      <c r="AT183" s="220" t="s">
        <v>1603</v>
      </c>
      <c r="AU183" s="220" t="s">
        <v>1481</v>
      </c>
      <c r="AV183" s="12" t="s">
        <v>1481</v>
      </c>
      <c r="AW183" s="12" t="s">
        <v>1402</v>
      </c>
      <c r="AX183" s="12" t="s">
        <v>1420</v>
      </c>
      <c r="AY183" s="220" t="s">
        <v>1594</v>
      </c>
    </row>
    <row r="184" spans="2:65" s="1" customFormat="1" ht="22.5" customHeight="1" x14ac:dyDescent="0.3">
      <c r="B184" s="36"/>
      <c r="C184" s="261" t="s">
        <v>1706</v>
      </c>
      <c r="D184" s="261" t="s">
        <v>1707</v>
      </c>
      <c r="E184" s="262" t="s">
        <v>1708</v>
      </c>
      <c r="F184" s="263" t="s">
        <v>1709</v>
      </c>
      <c r="G184" s="264" t="s">
        <v>1688</v>
      </c>
      <c r="H184" s="265">
        <v>149.5</v>
      </c>
      <c r="I184" s="266"/>
      <c r="J184" s="267"/>
      <c r="K184" s="268">
        <f>ROUND(P184*H184,2)</f>
        <v>0</v>
      </c>
      <c r="L184" s="263" t="s">
        <v>1600</v>
      </c>
      <c r="M184" s="269"/>
      <c r="N184" s="270" t="s">
        <v>1418</v>
      </c>
      <c r="O184" s="205" t="s">
        <v>1442</v>
      </c>
      <c r="P184" s="131">
        <f>I184+J184</f>
        <v>0</v>
      </c>
      <c r="Q184" s="131">
        <f>ROUND(I184*H184,2)</f>
        <v>0</v>
      </c>
      <c r="R184" s="131">
        <f>ROUND(J184*H184,2)</f>
        <v>0</v>
      </c>
      <c r="S184" s="37"/>
      <c r="T184" s="206">
        <f>S184*H184</f>
        <v>0</v>
      </c>
      <c r="U184" s="206">
        <v>8.0000000000000004E-4</v>
      </c>
      <c r="V184" s="206">
        <f>U184*H184</f>
        <v>0.11960000000000001</v>
      </c>
      <c r="W184" s="206">
        <v>0</v>
      </c>
      <c r="X184" s="207">
        <f>W184*H184</f>
        <v>0</v>
      </c>
      <c r="AR184" s="19" t="s">
        <v>1654</v>
      </c>
      <c r="AT184" s="19" t="s">
        <v>1707</v>
      </c>
      <c r="AU184" s="19" t="s">
        <v>1481</v>
      </c>
      <c r="AY184" s="19" t="s">
        <v>1594</v>
      </c>
      <c r="BE184" s="208">
        <f>IF(O184="základní",K184,0)</f>
        <v>0</v>
      </c>
      <c r="BF184" s="208">
        <f>IF(O184="snížená",K184,0)</f>
        <v>0</v>
      </c>
      <c r="BG184" s="208">
        <f>IF(O184="zákl. přenesená",K184,0)</f>
        <v>0</v>
      </c>
      <c r="BH184" s="208">
        <f>IF(O184="sníž. přenesená",K184,0)</f>
        <v>0</v>
      </c>
      <c r="BI184" s="208">
        <f>IF(O184="nulová",K184,0)</f>
        <v>0</v>
      </c>
      <c r="BJ184" s="19" t="s">
        <v>1420</v>
      </c>
      <c r="BK184" s="208">
        <f>ROUND(P184*H184,2)</f>
        <v>0</v>
      </c>
      <c r="BL184" s="19" t="s">
        <v>1601</v>
      </c>
      <c r="BM184" s="19" t="s">
        <v>1710</v>
      </c>
    </row>
    <row r="185" spans="2:65" s="12" customFormat="1" x14ac:dyDescent="0.3">
      <c r="B185" s="209"/>
      <c r="C185" s="210"/>
      <c r="D185" s="223" t="s">
        <v>1603</v>
      </c>
      <c r="E185" s="233" t="s">
        <v>1418</v>
      </c>
      <c r="F185" s="234" t="s">
        <v>1711</v>
      </c>
      <c r="G185" s="210"/>
      <c r="H185" s="235">
        <v>130</v>
      </c>
      <c r="I185" s="215"/>
      <c r="J185" s="215"/>
      <c r="K185" s="210"/>
      <c r="L185" s="210"/>
      <c r="M185" s="216"/>
      <c r="N185" s="217"/>
      <c r="O185" s="218"/>
      <c r="P185" s="218"/>
      <c r="Q185" s="218"/>
      <c r="R185" s="218"/>
      <c r="S185" s="218"/>
      <c r="T185" s="218"/>
      <c r="U185" s="218"/>
      <c r="V185" s="218"/>
      <c r="W185" s="218"/>
      <c r="X185" s="219"/>
      <c r="AT185" s="220" t="s">
        <v>1603</v>
      </c>
      <c r="AU185" s="220" t="s">
        <v>1481</v>
      </c>
      <c r="AV185" s="12" t="s">
        <v>1481</v>
      </c>
      <c r="AW185" s="12" t="s">
        <v>1402</v>
      </c>
      <c r="AX185" s="12" t="s">
        <v>1420</v>
      </c>
      <c r="AY185" s="220" t="s">
        <v>1594</v>
      </c>
    </row>
    <row r="186" spans="2:65" s="12" customFormat="1" x14ac:dyDescent="0.3">
      <c r="B186" s="209"/>
      <c r="C186" s="210"/>
      <c r="D186" s="211" t="s">
        <v>1603</v>
      </c>
      <c r="E186" s="210"/>
      <c r="F186" s="213" t="s">
        <v>1712</v>
      </c>
      <c r="G186" s="210"/>
      <c r="H186" s="214">
        <v>149.5</v>
      </c>
      <c r="I186" s="215"/>
      <c r="J186" s="215"/>
      <c r="K186" s="210"/>
      <c r="L186" s="210"/>
      <c r="M186" s="216"/>
      <c r="N186" s="217"/>
      <c r="O186" s="218"/>
      <c r="P186" s="218"/>
      <c r="Q186" s="218"/>
      <c r="R186" s="218"/>
      <c r="S186" s="218"/>
      <c r="T186" s="218"/>
      <c r="U186" s="218"/>
      <c r="V186" s="218"/>
      <c r="W186" s="218"/>
      <c r="X186" s="219"/>
      <c r="AT186" s="220" t="s">
        <v>1603</v>
      </c>
      <c r="AU186" s="220" t="s">
        <v>1481</v>
      </c>
      <c r="AV186" s="12" t="s">
        <v>1481</v>
      </c>
      <c r="AW186" s="12" t="s">
        <v>1401</v>
      </c>
      <c r="AX186" s="12" t="s">
        <v>1420</v>
      </c>
      <c r="AY186" s="220" t="s">
        <v>1594</v>
      </c>
    </row>
    <row r="187" spans="2:65" s="1" customFormat="1" ht="22.5" customHeight="1" x14ac:dyDescent="0.3">
      <c r="B187" s="36"/>
      <c r="C187" s="197" t="s">
        <v>1713</v>
      </c>
      <c r="D187" s="197" t="s">
        <v>1596</v>
      </c>
      <c r="E187" s="198" t="s">
        <v>1714</v>
      </c>
      <c r="F187" s="199" t="s">
        <v>1715</v>
      </c>
      <c r="G187" s="200" t="s">
        <v>1613</v>
      </c>
      <c r="H187" s="201">
        <v>70.412999999999997</v>
      </c>
      <c r="I187" s="202"/>
      <c r="J187" s="202"/>
      <c r="K187" s="203">
        <f>ROUND(P187*H187,2)</f>
        <v>0</v>
      </c>
      <c r="L187" s="199" t="s">
        <v>1600</v>
      </c>
      <c r="M187" s="56"/>
      <c r="N187" s="204" t="s">
        <v>1418</v>
      </c>
      <c r="O187" s="205" t="s">
        <v>1442</v>
      </c>
      <c r="P187" s="131">
        <f>I187+J187</f>
        <v>0</v>
      </c>
      <c r="Q187" s="131">
        <f>ROUND(I187*H187,2)</f>
        <v>0</v>
      </c>
      <c r="R187" s="131">
        <f>ROUND(J187*H187,2)</f>
        <v>0</v>
      </c>
      <c r="S187" s="37"/>
      <c r="T187" s="206">
        <f>S187*H187</f>
        <v>0</v>
      </c>
      <c r="U187" s="206">
        <v>2.16</v>
      </c>
      <c r="V187" s="206">
        <f>U187*H187</f>
        <v>152.09208000000001</v>
      </c>
      <c r="W187" s="206">
        <v>0</v>
      </c>
      <c r="X187" s="207">
        <f>W187*H187</f>
        <v>0</v>
      </c>
      <c r="AR187" s="19" t="s">
        <v>1601</v>
      </c>
      <c r="AT187" s="19" t="s">
        <v>1596</v>
      </c>
      <c r="AU187" s="19" t="s">
        <v>1481</v>
      </c>
      <c r="AY187" s="19" t="s">
        <v>1594</v>
      </c>
      <c r="BE187" s="208">
        <f>IF(O187="základní",K187,0)</f>
        <v>0</v>
      </c>
      <c r="BF187" s="208">
        <f>IF(O187="snížená",K187,0)</f>
        <v>0</v>
      </c>
      <c r="BG187" s="208">
        <f>IF(O187="zákl. přenesená",K187,0)</f>
        <v>0</v>
      </c>
      <c r="BH187" s="208">
        <f>IF(O187="sníž. přenesená",K187,0)</f>
        <v>0</v>
      </c>
      <c r="BI187" s="208">
        <f>IF(O187="nulová",K187,0)</f>
        <v>0</v>
      </c>
      <c r="BJ187" s="19" t="s">
        <v>1420</v>
      </c>
      <c r="BK187" s="208">
        <f>ROUND(P187*H187,2)</f>
        <v>0</v>
      </c>
      <c r="BL187" s="19" t="s">
        <v>1601</v>
      </c>
      <c r="BM187" s="19" t="s">
        <v>1716</v>
      </c>
    </row>
    <row r="188" spans="2:65" s="12" customFormat="1" x14ac:dyDescent="0.3">
      <c r="B188" s="209"/>
      <c r="C188" s="210"/>
      <c r="D188" s="211" t="s">
        <v>1603</v>
      </c>
      <c r="E188" s="212" t="s">
        <v>1418</v>
      </c>
      <c r="F188" s="213" t="s">
        <v>1717</v>
      </c>
      <c r="G188" s="210"/>
      <c r="H188" s="214">
        <v>70.412999999999997</v>
      </c>
      <c r="I188" s="215"/>
      <c r="J188" s="215"/>
      <c r="K188" s="210"/>
      <c r="L188" s="210"/>
      <c r="M188" s="216"/>
      <c r="N188" s="217"/>
      <c r="O188" s="218"/>
      <c r="P188" s="218"/>
      <c r="Q188" s="218"/>
      <c r="R188" s="218"/>
      <c r="S188" s="218"/>
      <c r="T188" s="218"/>
      <c r="U188" s="218"/>
      <c r="V188" s="218"/>
      <c r="W188" s="218"/>
      <c r="X188" s="219"/>
      <c r="AT188" s="220" t="s">
        <v>1603</v>
      </c>
      <c r="AU188" s="220" t="s">
        <v>1481</v>
      </c>
      <c r="AV188" s="12" t="s">
        <v>1481</v>
      </c>
      <c r="AW188" s="12" t="s">
        <v>1402</v>
      </c>
      <c r="AX188" s="12" t="s">
        <v>1420</v>
      </c>
      <c r="AY188" s="220" t="s">
        <v>1594</v>
      </c>
    </row>
    <row r="189" spans="2:65" s="1" customFormat="1" ht="22.5" customHeight="1" x14ac:dyDescent="0.3">
      <c r="B189" s="36"/>
      <c r="C189" s="197" t="s">
        <v>1718</v>
      </c>
      <c r="D189" s="197" t="s">
        <v>1596</v>
      </c>
      <c r="E189" s="198" t="s">
        <v>1719</v>
      </c>
      <c r="F189" s="199" t="s">
        <v>1720</v>
      </c>
      <c r="G189" s="200" t="s">
        <v>1613</v>
      </c>
      <c r="H189" s="201">
        <v>15.228999999999999</v>
      </c>
      <c r="I189" s="202"/>
      <c r="J189" s="202"/>
      <c r="K189" s="203">
        <f>ROUND(P189*H189,2)</f>
        <v>0</v>
      </c>
      <c r="L189" s="199" t="s">
        <v>1600</v>
      </c>
      <c r="M189" s="56"/>
      <c r="N189" s="204" t="s">
        <v>1418</v>
      </c>
      <c r="O189" s="205" t="s">
        <v>1442</v>
      </c>
      <c r="P189" s="131">
        <f>I189+J189</f>
        <v>0</v>
      </c>
      <c r="Q189" s="131">
        <f>ROUND(I189*H189,2)</f>
        <v>0</v>
      </c>
      <c r="R189" s="131">
        <f>ROUND(J189*H189,2)</f>
        <v>0</v>
      </c>
      <c r="S189" s="37"/>
      <c r="T189" s="206">
        <f>S189*H189</f>
        <v>0</v>
      </c>
      <c r="U189" s="206">
        <v>2.2563399999999998</v>
      </c>
      <c r="V189" s="206">
        <f>U189*H189</f>
        <v>34.361801859999993</v>
      </c>
      <c r="W189" s="206">
        <v>0</v>
      </c>
      <c r="X189" s="207">
        <f>W189*H189</f>
        <v>0</v>
      </c>
      <c r="AR189" s="19" t="s">
        <v>1601</v>
      </c>
      <c r="AT189" s="19" t="s">
        <v>1596</v>
      </c>
      <c r="AU189" s="19" t="s">
        <v>1481</v>
      </c>
      <c r="AY189" s="19" t="s">
        <v>1594</v>
      </c>
      <c r="BE189" s="208">
        <f>IF(O189="základní",K189,0)</f>
        <v>0</v>
      </c>
      <c r="BF189" s="208">
        <f>IF(O189="snížená",K189,0)</f>
        <v>0</v>
      </c>
      <c r="BG189" s="208">
        <f>IF(O189="zákl. přenesená",K189,0)</f>
        <v>0</v>
      </c>
      <c r="BH189" s="208">
        <f>IF(O189="sníž. přenesená",K189,0)</f>
        <v>0</v>
      </c>
      <c r="BI189" s="208">
        <f>IF(O189="nulová",K189,0)</f>
        <v>0</v>
      </c>
      <c r="BJ189" s="19" t="s">
        <v>1420</v>
      </c>
      <c r="BK189" s="208">
        <f>ROUND(P189*H189,2)</f>
        <v>0</v>
      </c>
      <c r="BL189" s="19" t="s">
        <v>1601</v>
      </c>
      <c r="BM189" s="19" t="s">
        <v>1721</v>
      </c>
    </row>
    <row r="190" spans="2:65" s="13" customFormat="1" x14ac:dyDescent="0.3">
      <c r="B190" s="221"/>
      <c r="C190" s="222"/>
      <c r="D190" s="223" t="s">
        <v>1603</v>
      </c>
      <c r="E190" s="224" t="s">
        <v>1418</v>
      </c>
      <c r="F190" s="225" t="s">
        <v>1722</v>
      </c>
      <c r="G190" s="222"/>
      <c r="H190" s="226" t="s">
        <v>1418</v>
      </c>
      <c r="I190" s="227"/>
      <c r="J190" s="227"/>
      <c r="K190" s="222"/>
      <c r="L190" s="222"/>
      <c r="M190" s="228"/>
      <c r="N190" s="229"/>
      <c r="O190" s="230"/>
      <c r="P190" s="230"/>
      <c r="Q190" s="230"/>
      <c r="R190" s="230"/>
      <c r="S190" s="230"/>
      <c r="T190" s="230"/>
      <c r="U190" s="230"/>
      <c r="V190" s="230"/>
      <c r="W190" s="230"/>
      <c r="X190" s="231"/>
      <c r="AT190" s="232" t="s">
        <v>1603</v>
      </c>
      <c r="AU190" s="232" t="s">
        <v>1481</v>
      </c>
      <c r="AV190" s="13" t="s">
        <v>1420</v>
      </c>
      <c r="AW190" s="13" t="s">
        <v>1402</v>
      </c>
      <c r="AX190" s="13" t="s">
        <v>1473</v>
      </c>
      <c r="AY190" s="232" t="s">
        <v>1594</v>
      </c>
    </row>
    <row r="191" spans="2:65" s="12" customFormat="1" x14ac:dyDescent="0.3">
      <c r="B191" s="209"/>
      <c r="C191" s="210"/>
      <c r="D191" s="211" t="s">
        <v>1603</v>
      </c>
      <c r="E191" s="212" t="s">
        <v>1418</v>
      </c>
      <c r="F191" s="213" t="s">
        <v>1723</v>
      </c>
      <c r="G191" s="210"/>
      <c r="H191" s="214">
        <v>15.228999999999999</v>
      </c>
      <c r="I191" s="215"/>
      <c r="J191" s="215"/>
      <c r="K191" s="210"/>
      <c r="L191" s="210"/>
      <c r="M191" s="216"/>
      <c r="N191" s="217"/>
      <c r="O191" s="218"/>
      <c r="P191" s="218"/>
      <c r="Q191" s="218"/>
      <c r="R191" s="218"/>
      <c r="S191" s="218"/>
      <c r="T191" s="218"/>
      <c r="U191" s="218"/>
      <c r="V191" s="218"/>
      <c r="W191" s="218"/>
      <c r="X191" s="219"/>
      <c r="AT191" s="220" t="s">
        <v>1603</v>
      </c>
      <c r="AU191" s="220" t="s">
        <v>1481</v>
      </c>
      <c r="AV191" s="12" t="s">
        <v>1481</v>
      </c>
      <c r="AW191" s="12" t="s">
        <v>1402</v>
      </c>
      <c r="AX191" s="12" t="s">
        <v>1420</v>
      </c>
      <c r="AY191" s="220" t="s">
        <v>1594</v>
      </c>
    </row>
    <row r="192" spans="2:65" s="1" customFormat="1" ht="22.5" customHeight="1" x14ac:dyDescent="0.3">
      <c r="B192" s="36"/>
      <c r="C192" s="261" t="s">
        <v>1405</v>
      </c>
      <c r="D192" s="261" t="s">
        <v>1707</v>
      </c>
      <c r="E192" s="262" t="s">
        <v>1724</v>
      </c>
      <c r="F192" s="263" t="s">
        <v>1725</v>
      </c>
      <c r="G192" s="264" t="s">
        <v>1726</v>
      </c>
      <c r="H192" s="265">
        <v>1</v>
      </c>
      <c r="I192" s="266"/>
      <c r="J192" s="267"/>
      <c r="K192" s="268">
        <f>ROUND(P192*H192,2)</f>
        <v>0</v>
      </c>
      <c r="L192" s="263" t="s">
        <v>1600</v>
      </c>
      <c r="M192" s="269"/>
      <c r="N192" s="270" t="s">
        <v>1418</v>
      </c>
      <c r="O192" s="205" t="s">
        <v>1442</v>
      </c>
      <c r="P192" s="131">
        <f>I192+J192</f>
        <v>0</v>
      </c>
      <c r="Q192" s="131">
        <f>ROUND(I192*H192,2)</f>
        <v>0</v>
      </c>
      <c r="R192" s="131">
        <f>ROUND(J192*H192,2)</f>
        <v>0</v>
      </c>
      <c r="S192" s="37"/>
      <c r="T192" s="206">
        <f>S192*H192</f>
        <v>0</v>
      </c>
      <c r="U192" s="206">
        <v>1.125E-2</v>
      </c>
      <c r="V192" s="206">
        <f>U192*H192</f>
        <v>1.125E-2</v>
      </c>
      <c r="W192" s="206">
        <v>0</v>
      </c>
      <c r="X192" s="207">
        <f>W192*H192</f>
        <v>0</v>
      </c>
      <c r="AR192" s="19" t="s">
        <v>1654</v>
      </c>
      <c r="AT192" s="19" t="s">
        <v>1707</v>
      </c>
      <c r="AU192" s="19" t="s">
        <v>1481</v>
      </c>
      <c r="AY192" s="19" t="s">
        <v>1594</v>
      </c>
      <c r="BE192" s="208">
        <f>IF(O192="základní",K192,0)</f>
        <v>0</v>
      </c>
      <c r="BF192" s="208">
        <f>IF(O192="snížená",K192,0)</f>
        <v>0</v>
      </c>
      <c r="BG192" s="208">
        <f>IF(O192="zákl. přenesená",K192,0)</f>
        <v>0</v>
      </c>
      <c r="BH192" s="208">
        <f>IF(O192="sníž. přenesená",K192,0)</f>
        <v>0</v>
      </c>
      <c r="BI192" s="208">
        <f>IF(O192="nulová",K192,0)</f>
        <v>0</v>
      </c>
      <c r="BJ192" s="19" t="s">
        <v>1420</v>
      </c>
      <c r="BK192" s="208">
        <f>ROUND(P192*H192,2)</f>
        <v>0</v>
      </c>
      <c r="BL192" s="19" t="s">
        <v>1601</v>
      </c>
      <c r="BM192" s="19" t="s">
        <v>1727</v>
      </c>
    </row>
    <row r="193" spans="2:65" s="13" customFormat="1" x14ac:dyDescent="0.3">
      <c r="B193" s="221"/>
      <c r="C193" s="222"/>
      <c r="D193" s="223" t="s">
        <v>1603</v>
      </c>
      <c r="E193" s="224" t="s">
        <v>1418</v>
      </c>
      <c r="F193" s="225" t="s">
        <v>1728</v>
      </c>
      <c r="G193" s="222"/>
      <c r="H193" s="226" t="s">
        <v>1418</v>
      </c>
      <c r="I193" s="227"/>
      <c r="J193" s="227"/>
      <c r="K193" s="222"/>
      <c r="L193" s="222"/>
      <c r="M193" s="228"/>
      <c r="N193" s="229"/>
      <c r="O193" s="230"/>
      <c r="P193" s="230"/>
      <c r="Q193" s="230"/>
      <c r="R193" s="230"/>
      <c r="S193" s="230"/>
      <c r="T193" s="230"/>
      <c r="U193" s="230"/>
      <c r="V193" s="230"/>
      <c r="W193" s="230"/>
      <c r="X193" s="231"/>
      <c r="AT193" s="232" t="s">
        <v>1603</v>
      </c>
      <c r="AU193" s="232" t="s">
        <v>1481</v>
      </c>
      <c r="AV193" s="13" t="s">
        <v>1420</v>
      </c>
      <c r="AW193" s="13" t="s">
        <v>1402</v>
      </c>
      <c r="AX193" s="13" t="s">
        <v>1473</v>
      </c>
      <c r="AY193" s="232" t="s">
        <v>1594</v>
      </c>
    </row>
    <row r="194" spans="2:65" s="12" customFormat="1" x14ac:dyDescent="0.3">
      <c r="B194" s="209"/>
      <c r="C194" s="210"/>
      <c r="D194" s="223" t="s">
        <v>1603</v>
      </c>
      <c r="E194" s="233" t="s">
        <v>1418</v>
      </c>
      <c r="F194" s="234" t="s">
        <v>1729</v>
      </c>
      <c r="G194" s="210"/>
      <c r="H194" s="235">
        <v>1</v>
      </c>
      <c r="I194" s="215"/>
      <c r="J194" s="215"/>
      <c r="K194" s="210"/>
      <c r="L194" s="210"/>
      <c r="M194" s="216"/>
      <c r="N194" s="217"/>
      <c r="O194" s="218"/>
      <c r="P194" s="218"/>
      <c r="Q194" s="218"/>
      <c r="R194" s="218"/>
      <c r="S194" s="218"/>
      <c r="T194" s="218"/>
      <c r="U194" s="218"/>
      <c r="V194" s="218"/>
      <c r="W194" s="218"/>
      <c r="X194" s="219"/>
      <c r="AT194" s="220" t="s">
        <v>1603</v>
      </c>
      <c r="AU194" s="220" t="s">
        <v>1481</v>
      </c>
      <c r="AV194" s="12" t="s">
        <v>1481</v>
      </c>
      <c r="AW194" s="12" t="s">
        <v>1402</v>
      </c>
      <c r="AX194" s="12" t="s">
        <v>1420</v>
      </c>
      <c r="AY194" s="220" t="s">
        <v>1594</v>
      </c>
    </row>
    <row r="195" spans="2:65" s="11" customFormat="1" ht="29.85" customHeight="1" x14ac:dyDescent="0.3">
      <c r="B195" s="179"/>
      <c r="C195" s="180"/>
      <c r="D195" s="194" t="s">
        <v>1472</v>
      </c>
      <c r="E195" s="195" t="s">
        <v>1610</v>
      </c>
      <c r="F195" s="195" t="s">
        <v>1730</v>
      </c>
      <c r="G195" s="180"/>
      <c r="H195" s="180"/>
      <c r="I195" s="183"/>
      <c r="J195" s="183"/>
      <c r="K195" s="196">
        <f>BK195</f>
        <v>0</v>
      </c>
      <c r="L195" s="180"/>
      <c r="M195" s="185"/>
      <c r="N195" s="186"/>
      <c r="O195" s="187"/>
      <c r="P195" s="187"/>
      <c r="Q195" s="188">
        <f>SUM(Q196:Q226)</f>
        <v>0</v>
      </c>
      <c r="R195" s="188">
        <f>SUM(R196:R226)</f>
        <v>0</v>
      </c>
      <c r="S195" s="187"/>
      <c r="T195" s="189">
        <f>SUM(T196:T226)</f>
        <v>0</v>
      </c>
      <c r="U195" s="187"/>
      <c r="V195" s="189">
        <f>SUM(V196:V226)</f>
        <v>68.934374599999998</v>
      </c>
      <c r="W195" s="187"/>
      <c r="X195" s="190">
        <f>SUM(X196:X226)</f>
        <v>0</v>
      </c>
      <c r="AR195" s="191" t="s">
        <v>1420</v>
      </c>
      <c r="AT195" s="192" t="s">
        <v>1472</v>
      </c>
      <c r="AU195" s="192" t="s">
        <v>1420</v>
      </c>
      <c r="AY195" s="191" t="s">
        <v>1594</v>
      </c>
      <c r="BK195" s="193">
        <f>SUM(BK196:BK226)</f>
        <v>0</v>
      </c>
    </row>
    <row r="196" spans="2:65" s="1" customFormat="1" ht="31.5" customHeight="1" x14ac:dyDescent="0.3">
      <c r="B196" s="36"/>
      <c r="C196" s="197" t="s">
        <v>1731</v>
      </c>
      <c r="D196" s="197" t="s">
        <v>1596</v>
      </c>
      <c r="E196" s="198" t="s">
        <v>1732</v>
      </c>
      <c r="F196" s="199" t="s">
        <v>1733</v>
      </c>
      <c r="G196" s="200" t="s">
        <v>1613</v>
      </c>
      <c r="H196" s="201">
        <v>0.30199999999999999</v>
      </c>
      <c r="I196" s="202"/>
      <c r="J196" s="202"/>
      <c r="K196" s="203">
        <f>ROUND(P196*H196,2)</f>
        <v>0</v>
      </c>
      <c r="L196" s="199" t="s">
        <v>1600</v>
      </c>
      <c r="M196" s="56"/>
      <c r="N196" s="204" t="s">
        <v>1418</v>
      </c>
      <c r="O196" s="205" t="s">
        <v>1442</v>
      </c>
      <c r="P196" s="131">
        <f>I196+J196</f>
        <v>0</v>
      </c>
      <c r="Q196" s="131">
        <f>ROUND(I196*H196,2)</f>
        <v>0</v>
      </c>
      <c r="R196" s="131">
        <f>ROUND(J196*H196,2)</f>
        <v>0</v>
      </c>
      <c r="S196" s="37"/>
      <c r="T196" s="206">
        <f>S196*H196</f>
        <v>0</v>
      </c>
      <c r="U196" s="206">
        <v>1.7863599999999999</v>
      </c>
      <c r="V196" s="206">
        <f>U196*H196</f>
        <v>0.53948071999999991</v>
      </c>
      <c r="W196" s="206">
        <v>0</v>
      </c>
      <c r="X196" s="207">
        <f>W196*H196</f>
        <v>0</v>
      </c>
      <c r="AR196" s="19" t="s">
        <v>1601</v>
      </c>
      <c r="AT196" s="19" t="s">
        <v>1596</v>
      </c>
      <c r="AU196" s="19" t="s">
        <v>1481</v>
      </c>
      <c r="AY196" s="19" t="s">
        <v>1594</v>
      </c>
      <c r="BE196" s="208">
        <f>IF(O196="základní",K196,0)</f>
        <v>0</v>
      </c>
      <c r="BF196" s="208">
        <f>IF(O196="snížená",K196,0)</f>
        <v>0</v>
      </c>
      <c r="BG196" s="208">
        <f>IF(O196="zákl. přenesená",K196,0)</f>
        <v>0</v>
      </c>
      <c r="BH196" s="208">
        <f>IF(O196="sníž. přenesená",K196,0)</f>
        <v>0</v>
      </c>
      <c r="BI196" s="208">
        <f>IF(O196="nulová",K196,0)</f>
        <v>0</v>
      </c>
      <c r="BJ196" s="19" t="s">
        <v>1420</v>
      </c>
      <c r="BK196" s="208">
        <f>ROUND(P196*H196,2)</f>
        <v>0</v>
      </c>
      <c r="BL196" s="19" t="s">
        <v>1601</v>
      </c>
      <c r="BM196" s="19" t="s">
        <v>1734</v>
      </c>
    </row>
    <row r="197" spans="2:65" s="13" customFormat="1" x14ac:dyDescent="0.3">
      <c r="B197" s="221"/>
      <c r="C197" s="222"/>
      <c r="D197" s="223" t="s">
        <v>1603</v>
      </c>
      <c r="E197" s="224" t="s">
        <v>1418</v>
      </c>
      <c r="F197" s="225" t="s">
        <v>1735</v>
      </c>
      <c r="G197" s="222"/>
      <c r="H197" s="226" t="s">
        <v>1418</v>
      </c>
      <c r="I197" s="227"/>
      <c r="J197" s="227"/>
      <c r="K197" s="222"/>
      <c r="L197" s="222"/>
      <c r="M197" s="228"/>
      <c r="N197" s="229"/>
      <c r="O197" s="230"/>
      <c r="P197" s="230"/>
      <c r="Q197" s="230"/>
      <c r="R197" s="230"/>
      <c r="S197" s="230"/>
      <c r="T197" s="230"/>
      <c r="U197" s="230"/>
      <c r="V197" s="230"/>
      <c r="W197" s="230"/>
      <c r="X197" s="231"/>
      <c r="AT197" s="232" t="s">
        <v>1603</v>
      </c>
      <c r="AU197" s="232" t="s">
        <v>1481</v>
      </c>
      <c r="AV197" s="13" t="s">
        <v>1420</v>
      </c>
      <c r="AW197" s="13" t="s">
        <v>1402</v>
      </c>
      <c r="AX197" s="13" t="s">
        <v>1473</v>
      </c>
      <c r="AY197" s="232" t="s">
        <v>1594</v>
      </c>
    </row>
    <row r="198" spans="2:65" s="12" customFormat="1" x14ac:dyDescent="0.3">
      <c r="B198" s="209"/>
      <c r="C198" s="210"/>
      <c r="D198" s="211" t="s">
        <v>1603</v>
      </c>
      <c r="E198" s="212" t="s">
        <v>1418</v>
      </c>
      <c r="F198" s="213" t="s">
        <v>1736</v>
      </c>
      <c r="G198" s="210"/>
      <c r="H198" s="214">
        <v>0.30199999999999999</v>
      </c>
      <c r="I198" s="215"/>
      <c r="J198" s="215"/>
      <c r="K198" s="210"/>
      <c r="L198" s="210"/>
      <c r="M198" s="216"/>
      <c r="N198" s="217"/>
      <c r="O198" s="218"/>
      <c r="P198" s="218"/>
      <c r="Q198" s="218"/>
      <c r="R198" s="218"/>
      <c r="S198" s="218"/>
      <c r="T198" s="218"/>
      <c r="U198" s="218"/>
      <c r="V198" s="218"/>
      <c r="W198" s="218"/>
      <c r="X198" s="219"/>
      <c r="AT198" s="220" t="s">
        <v>1603</v>
      </c>
      <c r="AU198" s="220" t="s">
        <v>1481</v>
      </c>
      <c r="AV198" s="12" t="s">
        <v>1481</v>
      </c>
      <c r="AW198" s="12" t="s">
        <v>1402</v>
      </c>
      <c r="AX198" s="12" t="s">
        <v>1420</v>
      </c>
      <c r="AY198" s="220" t="s">
        <v>1594</v>
      </c>
    </row>
    <row r="199" spans="2:65" s="1" customFormat="1" ht="31.5" customHeight="1" x14ac:dyDescent="0.3">
      <c r="B199" s="36"/>
      <c r="C199" s="197" t="s">
        <v>1737</v>
      </c>
      <c r="D199" s="197" t="s">
        <v>1596</v>
      </c>
      <c r="E199" s="198" t="s">
        <v>1738</v>
      </c>
      <c r="F199" s="199" t="s">
        <v>1739</v>
      </c>
      <c r="G199" s="200" t="s">
        <v>1726</v>
      </c>
      <c r="H199" s="201">
        <v>3</v>
      </c>
      <c r="I199" s="202"/>
      <c r="J199" s="202"/>
      <c r="K199" s="203">
        <f>ROUND(P199*H199,2)</f>
        <v>0</v>
      </c>
      <c r="L199" s="199" t="s">
        <v>1600</v>
      </c>
      <c r="M199" s="56"/>
      <c r="N199" s="204" t="s">
        <v>1418</v>
      </c>
      <c r="O199" s="205" t="s">
        <v>1442</v>
      </c>
      <c r="P199" s="131">
        <f>I199+J199</f>
        <v>0</v>
      </c>
      <c r="Q199" s="131">
        <f>ROUND(I199*H199,2)</f>
        <v>0</v>
      </c>
      <c r="R199" s="131">
        <f>ROUND(J199*H199,2)</f>
        <v>0</v>
      </c>
      <c r="S199" s="37"/>
      <c r="T199" s="206">
        <f>S199*H199</f>
        <v>0</v>
      </c>
      <c r="U199" s="206">
        <v>3.7269999999999998E-2</v>
      </c>
      <c r="V199" s="206">
        <f>U199*H199</f>
        <v>0.11180999999999999</v>
      </c>
      <c r="W199" s="206">
        <v>0</v>
      </c>
      <c r="X199" s="207">
        <f>W199*H199</f>
        <v>0</v>
      </c>
      <c r="AR199" s="19" t="s">
        <v>1601</v>
      </c>
      <c r="AT199" s="19" t="s">
        <v>1596</v>
      </c>
      <c r="AU199" s="19" t="s">
        <v>1481</v>
      </c>
      <c r="AY199" s="19" t="s">
        <v>1594</v>
      </c>
      <c r="BE199" s="208">
        <f>IF(O199="základní",K199,0)</f>
        <v>0</v>
      </c>
      <c r="BF199" s="208">
        <f>IF(O199="snížená",K199,0)</f>
        <v>0</v>
      </c>
      <c r="BG199" s="208">
        <f>IF(O199="zákl. přenesená",K199,0)</f>
        <v>0</v>
      </c>
      <c r="BH199" s="208">
        <f>IF(O199="sníž. přenesená",K199,0)</f>
        <v>0</v>
      </c>
      <c r="BI199" s="208">
        <f>IF(O199="nulová",K199,0)</f>
        <v>0</v>
      </c>
      <c r="BJ199" s="19" t="s">
        <v>1420</v>
      </c>
      <c r="BK199" s="208">
        <f>ROUND(P199*H199,2)</f>
        <v>0</v>
      </c>
      <c r="BL199" s="19" t="s">
        <v>1601</v>
      </c>
      <c r="BM199" s="19" t="s">
        <v>1740</v>
      </c>
    </row>
    <row r="200" spans="2:65" s="13" customFormat="1" x14ac:dyDescent="0.3">
      <c r="B200" s="221"/>
      <c r="C200" s="222"/>
      <c r="D200" s="223" t="s">
        <v>1603</v>
      </c>
      <c r="E200" s="224" t="s">
        <v>1418</v>
      </c>
      <c r="F200" s="225" t="s">
        <v>1741</v>
      </c>
      <c r="G200" s="222"/>
      <c r="H200" s="226" t="s">
        <v>1418</v>
      </c>
      <c r="I200" s="227"/>
      <c r="J200" s="227"/>
      <c r="K200" s="222"/>
      <c r="L200" s="222"/>
      <c r="M200" s="228"/>
      <c r="N200" s="229"/>
      <c r="O200" s="230"/>
      <c r="P200" s="230"/>
      <c r="Q200" s="230"/>
      <c r="R200" s="230"/>
      <c r="S200" s="230"/>
      <c r="T200" s="230"/>
      <c r="U200" s="230"/>
      <c r="V200" s="230"/>
      <c r="W200" s="230"/>
      <c r="X200" s="231"/>
      <c r="AT200" s="232" t="s">
        <v>1603</v>
      </c>
      <c r="AU200" s="232" t="s">
        <v>1481</v>
      </c>
      <c r="AV200" s="13" t="s">
        <v>1420</v>
      </c>
      <c r="AW200" s="13" t="s">
        <v>1402</v>
      </c>
      <c r="AX200" s="13" t="s">
        <v>1473</v>
      </c>
      <c r="AY200" s="232" t="s">
        <v>1594</v>
      </c>
    </row>
    <row r="201" spans="2:65" s="12" customFormat="1" x14ac:dyDescent="0.3">
      <c r="B201" s="209"/>
      <c r="C201" s="210"/>
      <c r="D201" s="211" t="s">
        <v>1603</v>
      </c>
      <c r="E201" s="212" t="s">
        <v>1418</v>
      </c>
      <c r="F201" s="213" t="s">
        <v>1742</v>
      </c>
      <c r="G201" s="210"/>
      <c r="H201" s="214">
        <v>3</v>
      </c>
      <c r="I201" s="215"/>
      <c r="J201" s="215"/>
      <c r="K201" s="210"/>
      <c r="L201" s="210"/>
      <c r="M201" s="216"/>
      <c r="N201" s="217"/>
      <c r="O201" s="218"/>
      <c r="P201" s="218"/>
      <c r="Q201" s="218"/>
      <c r="R201" s="218"/>
      <c r="S201" s="218"/>
      <c r="T201" s="218"/>
      <c r="U201" s="218"/>
      <c r="V201" s="218"/>
      <c r="W201" s="218"/>
      <c r="X201" s="219"/>
      <c r="AT201" s="220" t="s">
        <v>1603</v>
      </c>
      <c r="AU201" s="220" t="s">
        <v>1481</v>
      </c>
      <c r="AV201" s="12" t="s">
        <v>1481</v>
      </c>
      <c r="AW201" s="12" t="s">
        <v>1402</v>
      </c>
      <c r="AX201" s="12" t="s">
        <v>1420</v>
      </c>
      <c r="AY201" s="220" t="s">
        <v>1594</v>
      </c>
    </row>
    <row r="202" spans="2:65" s="1" customFormat="1" ht="31.5" customHeight="1" x14ac:dyDescent="0.3">
      <c r="B202" s="36"/>
      <c r="C202" s="197" t="s">
        <v>1743</v>
      </c>
      <c r="D202" s="197" t="s">
        <v>1596</v>
      </c>
      <c r="E202" s="198" t="s">
        <v>1744</v>
      </c>
      <c r="F202" s="199" t="s">
        <v>1745</v>
      </c>
      <c r="G202" s="200" t="s">
        <v>1726</v>
      </c>
      <c r="H202" s="201">
        <v>9</v>
      </c>
      <c r="I202" s="202"/>
      <c r="J202" s="202"/>
      <c r="K202" s="203">
        <f>ROUND(P202*H202,2)</f>
        <v>0</v>
      </c>
      <c r="L202" s="199" t="s">
        <v>1600</v>
      </c>
      <c r="M202" s="56"/>
      <c r="N202" s="204" t="s">
        <v>1418</v>
      </c>
      <c r="O202" s="205" t="s">
        <v>1442</v>
      </c>
      <c r="P202" s="131">
        <f>I202+J202</f>
        <v>0</v>
      </c>
      <c r="Q202" s="131">
        <f>ROUND(I202*H202,2)</f>
        <v>0</v>
      </c>
      <c r="R202" s="131">
        <f>ROUND(J202*H202,2)</f>
        <v>0</v>
      </c>
      <c r="S202" s="37"/>
      <c r="T202" s="206">
        <f>S202*H202</f>
        <v>0</v>
      </c>
      <c r="U202" s="206">
        <v>4.6449999999999998E-2</v>
      </c>
      <c r="V202" s="206">
        <f>U202*H202</f>
        <v>0.41804999999999998</v>
      </c>
      <c r="W202" s="206">
        <v>0</v>
      </c>
      <c r="X202" s="207">
        <f>W202*H202</f>
        <v>0</v>
      </c>
      <c r="AR202" s="19" t="s">
        <v>1601</v>
      </c>
      <c r="AT202" s="19" t="s">
        <v>1596</v>
      </c>
      <c r="AU202" s="19" t="s">
        <v>1481</v>
      </c>
      <c r="AY202" s="19" t="s">
        <v>1594</v>
      </c>
      <c r="BE202" s="208">
        <f>IF(O202="základní",K202,0)</f>
        <v>0</v>
      </c>
      <c r="BF202" s="208">
        <f>IF(O202="snížená",K202,0)</f>
        <v>0</v>
      </c>
      <c r="BG202" s="208">
        <f>IF(O202="zákl. přenesená",K202,0)</f>
        <v>0</v>
      </c>
      <c r="BH202" s="208">
        <f>IF(O202="sníž. přenesená",K202,0)</f>
        <v>0</v>
      </c>
      <c r="BI202" s="208">
        <f>IF(O202="nulová",K202,0)</f>
        <v>0</v>
      </c>
      <c r="BJ202" s="19" t="s">
        <v>1420</v>
      </c>
      <c r="BK202" s="208">
        <f>ROUND(P202*H202,2)</f>
        <v>0</v>
      </c>
      <c r="BL202" s="19" t="s">
        <v>1601</v>
      </c>
      <c r="BM202" s="19" t="s">
        <v>1746</v>
      </c>
    </row>
    <row r="203" spans="2:65" s="13" customFormat="1" x14ac:dyDescent="0.3">
      <c r="B203" s="221"/>
      <c r="C203" s="222"/>
      <c r="D203" s="223" t="s">
        <v>1603</v>
      </c>
      <c r="E203" s="224" t="s">
        <v>1418</v>
      </c>
      <c r="F203" s="225" t="s">
        <v>1747</v>
      </c>
      <c r="G203" s="222"/>
      <c r="H203" s="226" t="s">
        <v>1418</v>
      </c>
      <c r="I203" s="227"/>
      <c r="J203" s="227"/>
      <c r="K203" s="222"/>
      <c r="L203" s="222"/>
      <c r="M203" s="228"/>
      <c r="N203" s="229"/>
      <c r="O203" s="230"/>
      <c r="P203" s="230"/>
      <c r="Q203" s="230"/>
      <c r="R203" s="230"/>
      <c r="S203" s="230"/>
      <c r="T203" s="230"/>
      <c r="U203" s="230"/>
      <c r="V203" s="230"/>
      <c r="W203" s="230"/>
      <c r="X203" s="231"/>
      <c r="AT203" s="232" t="s">
        <v>1603</v>
      </c>
      <c r="AU203" s="232" t="s">
        <v>1481</v>
      </c>
      <c r="AV203" s="13" t="s">
        <v>1420</v>
      </c>
      <c r="AW203" s="13" t="s">
        <v>1402</v>
      </c>
      <c r="AX203" s="13" t="s">
        <v>1473</v>
      </c>
      <c r="AY203" s="232" t="s">
        <v>1594</v>
      </c>
    </row>
    <row r="204" spans="2:65" s="12" customFormat="1" x14ac:dyDescent="0.3">
      <c r="B204" s="209"/>
      <c r="C204" s="210"/>
      <c r="D204" s="211" t="s">
        <v>1603</v>
      </c>
      <c r="E204" s="212" t="s">
        <v>1418</v>
      </c>
      <c r="F204" s="213" t="s">
        <v>1748</v>
      </c>
      <c r="G204" s="210"/>
      <c r="H204" s="214">
        <v>9</v>
      </c>
      <c r="I204" s="215"/>
      <c r="J204" s="215"/>
      <c r="K204" s="210"/>
      <c r="L204" s="210"/>
      <c r="M204" s="216"/>
      <c r="N204" s="217"/>
      <c r="O204" s="218"/>
      <c r="P204" s="218"/>
      <c r="Q204" s="218"/>
      <c r="R204" s="218"/>
      <c r="S204" s="218"/>
      <c r="T204" s="218"/>
      <c r="U204" s="218"/>
      <c r="V204" s="218"/>
      <c r="W204" s="218"/>
      <c r="X204" s="219"/>
      <c r="AT204" s="220" t="s">
        <v>1603</v>
      </c>
      <c r="AU204" s="220" t="s">
        <v>1481</v>
      </c>
      <c r="AV204" s="12" t="s">
        <v>1481</v>
      </c>
      <c r="AW204" s="12" t="s">
        <v>1402</v>
      </c>
      <c r="AX204" s="12" t="s">
        <v>1420</v>
      </c>
      <c r="AY204" s="220" t="s">
        <v>1594</v>
      </c>
    </row>
    <row r="205" spans="2:65" s="1" customFormat="1" ht="31.5" customHeight="1" x14ac:dyDescent="0.3">
      <c r="B205" s="36"/>
      <c r="C205" s="197" t="s">
        <v>1749</v>
      </c>
      <c r="D205" s="197" t="s">
        <v>1596</v>
      </c>
      <c r="E205" s="198" t="s">
        <v>1750</v>
      </c>
      <c r="F205" s="199" t="s">
        <v>1751</v>
      </c>
      <c r="G205" s="200" t="s">
        <v>1726</v>
      </c>
      <c r="H205" s="201">
        <v>18</v>
      </c>
      <c r="I205" s="202"/>
      <c r="J205" s="202"/>
      <c r="K205" s="203">
        <f>ROUND(P205*H205,2)</f>
        <v>0</v>
      </c>
      <c r="L205" s="199" t="s">
        <v>1600</v>
      </c>
      <c r="M205" s="56"/>
      <c r="N205" s="204" t="s">
        <v>1418</v>
      </c>
      <c r="O205" s="205" t="s">
        <v>1442</v>
      </c>
      <c r="P205" s="131">
        <f>I205+J205</f>
        <v>0</v>
      </c>
      <c r="Q205" s="131">
        <f>ROUND(I205*H205,2)</f>
        <v>0</v>
      </c>
      <c r="R205" s="131">
        <f>ROUND(J205*H205,2)</f>
        <v>0</v>
      </c>
      <c r="S205" s="37"/>
      <c r="T205" s="206">
        <f>S205*H205</f>
        <v>0</v>
      </c>
      <c r="U205" s="206">
        <v>5.5629999999999999E-2</v>
      </c>
      <c r="V205" s="206">
        <f>U205*H205</f>
        <v>1.0013399999999999</v>
      </c>
      <c r="W205" s="206">
        <v>0</v>
      </c>
      <c r="X205" s="207">
        <f>W205*H205</f>
        <v>0</v>
      </c>
      <c r="AR205" s="19" t="s">
        <v>1601</v>
      </c>
      <c r="AT205" s="19" t="s">
        <v>1596</v>
      </c>
      <c r="AU205" s="19" t="s">
        <v>1481</v>
      </c>
      <c r="AY205" s="19" t="s">
        <v>1594</v>
      </c>
      <c r="BE205" s="208">
        <f>IF(O205="základní",K205,0)</f>
        <v>0</v>
      </c>
      <c r="BF205" s="208">
        <f>IF(O205="snížená",K205,0)</f>
        <v>0</v>
      </c>
      <c r="BG205" s="208">
        <f>IF(O205="zákl. přenesená",K205,0)</f>
        <v>0</v>
      </c>
      <c r="BH205" s="208">
        <f>IF(O205="sníž. přenesená",K205,0)</f>
        <v>0</v>
      </c>
      <c r="BI205" s="208">
        <f>IF(O205="nulová",K205,0)</f>
        <v>0</v>
      </c>
      <c r="BJ205" s="19" t="s">
        <v>1420</v>
      </c>
      <c r="BK205" s="208">
        <f>ROUND(P205*H205,2)</f>
        <v>0</v>
      </c>
      <c r="BL205" s="19" t="s">
        <v>1601</v>
      </c>
      <c r="BM205" s="19" t="s">
        <v>1752</v>
      </c>
    </row>
    <row r="206" spans="2:65" s="13" customFormat="1" x14ac:dyDescent="0.3">
      <c r="B206" s="221"/>
      <c r="C206" s="222"/>
      <c r="D206" s="223" t="s">
        <v>1603</v>
      </c>
      <c r="E206" s="224" t="s">
        <v>1418</v>
      </c>
      <c r="F206" s="225" t="s">
        <v>1753</v>
      </c>
      <c r="G206" s="222"/>
      <c r="H206" s="226" t="s">
        <v>1418</v>
      </c>
      <c r="I206" s="227"/>
      <c r="J206" s="227"/>
      <c r="K206" s="222"/>
      <c r="L206" s="222"/>
      <c r="M206" s="228"/>
      <c r="N206" s="229"/>
      <c r="O206" s="230"/>
      <c r="P206" s="230"/>
      <c r="Q206" s="230"/>
      <c r="R206" s="230"/>
      <c r="S206" s="230"/>
      <c r="T206" s="230"/>
      <c r="U206" s="230"/>
      <c r="V206" s="230"/>
      <c r="W206" s="230"/>
      <c r="X206" s="231"/>
      <c r="AT206" s="232" t="s">
        <v>1603</v>
      </c>
      <c r="AU206" s="232" t="s">
        <v>1481</v>
      </c>
      <c r="AV206" s="13" t="s">
        <v>1420</v>
      </c>
      <c r="AW206" s="13" t="s">
        <v>1402</v>
      </c>
      <c r="AX206" s="13" t="s">
        <v>1473</v>
      </c>
      <c r="AY206" s="232" t="s">
        <v>1594</v>
      </c>
    </row>
    <row r="207" spans="2:65" s="12" customFormat="1" x14ac:dyDescent="0.3">
      <c r="B207" s="209"/>
      <c r="C207" s="210"/>
      <c r="D207" s="211" t="s">
        <v>1603</v>
      </c>
      <c r="E207" s="212" t="s">
        <v>1418</v>
      </c>
      <c r="F207" s="213" t="s">
        <v>1754</v>
      </c>
      <c r="G207" s="210"/>
      <c r="H207" s="214">
        <v>18</v>
      </c>
      <c r="I207" s="215"/>
      <c r="J207" s="215"/>
      <c r="K207" s="210"/>
      <c r="L207" s="210"/>
      <c r="M207" s="216"/>
      <c r="N207" s="217"/>
      <c r="O207" s="218"/>
      <c r="P207" s="218"/>
      <c r="Q207" s="218"/>
      <c r="R207" s="218"/>
      <c r="S207" s="218"/>
      <c r="T207" s="218"/>
      <c r="U207" s="218"/>
      <c r="V207" s="218"/>
      <c r="W207" s="218"/>
      <c r="X207" s="219"/>
      <c r="AT207" s="220" t="s">
        <v>1603</v>
      </c>
      <c r="AU207" s="220" t="s">
        <v>1481</v>
      </c>
      <c r="AV207" s="12" t="s">
        <v>1481</v>
      </c>
      <c r="AW207" s="12" t="s">
        <v>1402</v>
      </c>
      <c r="AX207" s="12" t="s">
        <v>1420</v>
      </c>
      <c r="AY207" s="220" t="s">
        <v>1594</v>
      </c>
    </row>
    <row r="208" spans="2:65" s="1" customFormat="1" ht="31.5" customHeight="1" x14ac:dyDescent="0.3">
      <c r="B208" s="36"/>
      <c r="C208" s="197" t="s">
        <v>1755</v>
      </c>
      <c r="D208" s="197" t="s">
        <v>1596</v>
      </c>
      <c r="E208" s="198" t="s">
        <v>1756</v>
      </c>
      <c r="F208" s="199" t="s">
        <v>1757</v>
      </c>
      <c r="G208" s="200" t="s">
        <v>1726</v>
      </c>
      <c r="H208" s="201">
        <v>3</v>
      </c>
      <c r="I208" s="202"/>
      <c r="J208" s="202"/>
      <c r="K208" s="203">
        <f>ROUND(P208*H208,2)</f>
        <v>0</v>
      </c>
      <c r="L208" s="199" t="s">
        <v>1600</v>
      </c>
      <c r="M208" s="56"/>
      <c r="N208" s="204" t="s">
        <v>1418</v>
      </c>
      <c r="O208" s="205" t="s">
        <v>1442</v>
      </c>
      <c r="P208" s="131">
        <f>I208+J208</f>
        <v>0</v>
      </c>
      <c r="Q208" s="131">
        <f>ROUND(I208*H208,2)</f>
        <v>0</v>
      </c>
      <c r="R208" s="131">
        <f>ROUND(J208*H208,2)</f>
        <v>0</v>
      </c>
      <c r="S208" s="37"/>
      <c r="T208" s="206">
        <f>S208*H208</f>
        <v>0</v>
      </c>
      <c r="U208" s="206">
        <v>7.4289999999999995E-2</v>
      </c>
      <c r="V208" s="206">
        <f>U208*H208</f>
        <v>0.22286999999999998</v>
      </c>
      <c r="W208" s="206">
        <v>0</v>
      </c>
      <c r="X208" s="207">
        <f>W208*H208</f>
        <v>0</v>
      </c>
      <c r="AR208" s="19" t="s">
        <v>1601</v>
      </c>
      <c r="AT208" s="19" t="s">
        <v>1596</v>
      </c>
      <c r="AU208" s="19" t="s">
        <v>1481</v>
      </c>
      <c r="AY208" s="19" t="s">
        <v>1594</v>
      </c>
      <c r="BE208" s="208">
        <f>IF(O208="základní",K208,0)</f>
        <v>0</v>
      </c>
      <c r="BF208" s="208">
        <f>IF(O208="snížená",K208,0)</f>
        <v>0</v>
      </c>
      <c r="BG208" s="208">
        <f>IF(O208="zákl. přenesená",K208,0)</f>
        <v>0</v>
      </c>
      <c r="BH208" s="208">
        <f>IF(O208="sníž. přenesená",K208,0)</f>
        <v>0</v>
      </c>
      <c r="BI208" s="208">
        <f>IF(O208="nulová",K208,0)</f>
        <v>0</v>
      </c>
      <c r="BJ208" s="19" t="s">
        <v>1420</v>
      </c>
      <c r="BK208" s="208">
        <f>ROUND(P208*H208,2)</f>
        <v>0</v>
      </c>
      <c r="BL208" s="19" t="s">
        <v>1601</v>
      </c>
      <c r="BM208" s="19" t="s">
        <v>1758</v>
      </c>
    </row>
    <row r="209" spans="2:65" s="13" customFormat="1" x14ac:dyDescent="0.3">
      <c r="B209" s="221"/>
      <c r="C209" s="222"/>
      <c r="D209" s="223" t="s">
        <v>1603</v>
      </c>
      <c r="E209" s="224" t="s">
        <v>1418</v>
      </c>
      <c r="F209" s="225" t="s">
        <v>1759</v>
      </c>
      <c r="G209" s="222"/>
      <c r="H209" s="226" t="s">
        <v>1418</v>
      </c>
      <c r="I209" s="227"/>
      <c r="J209" s="227"/>
      <c r="K209" s="222"/>
      <c r="L209" s="222"/>
      <c r="M209" s="228"/>
      <c r="N209" s="229"/>
      <c r="O209" s="230"/>
      <c r="P209" s="230"/>
      <c r="Q209" s="230"/>
      <c r="R209" s="230"/>
      <c r="S209" s="230"/>
      <c r="T209" s="230"/>
      <c r="U209" s="230"/>
      <c r="V209" s="230"/>
      <c r="W209" s="230"/>
      <c r="X209" s="231"/>
      <c r="AT209" s="232" t="s">
        <v>1603</v>
      </c>
      <c r="AU209" s="232" t="s">
        <v>1481</v>
      </c>
      <c r="AV209" s="13" t="s">
        <v>1420</v>
      </c>
      <c r="AW209" s="13" t="s">
        <v>1402</v>
      </c>
      <c r="AX209" s="13" t="s">
        <v>1473</v>
      </c>
      <c r="AY209" s="232" t="s">
        <v>1594</v>
      </c>
    </row>
    <row r="210" spans="2:65" s="12" customFormat="1" x14ac:dyDescent="0.3">
      <c r="B210" s="209"/>
      <c r="C210" s="210"/>
      <c r="D210" s="211" t="s">
        <v>1603</v>
      </c>
      <c r="E210" s="212" t="s">
        <v>1418</v>
      </c>
      <c r="F210" s="213" t="s">
        <v>1742</v>
      </c>
      <c r="G210" s="210"/>
      <c r="H210" s="214">
        <v>3</v>
      </c>
      <c r="I210" s="215"/>
      <c r="J210" s="215"/>
      <c r="K210" s="210"/>
      <c r="L210" s="210"/>
      <c r="M210" s="216"/>
      <c r="N210" s="217"/>
      <c r="O210" s="218"/>
      <c r="P210" s="218"/>
      <c r="Q210" s="218"/>
      <c r="R210" s="218"/>
      <c r="S210" s="218"/>
      <c r="T210" s="218"/>
      <c r="U210" s="218"/>
      <c r="V210" s="218"/>
      <c r="W210" s="218"/>
      <c r="X210" s="219"/>
      <c r="AT210" s="220" t="s">
        <v>1603</v>
      </c>
      <c r="AU210" s="220" t="s">
        <v>1481</v>
      </c>
      <c r="AV210" s="12" t="s">
        <v>1481</v>
      </c>
      <c r="AW210" s="12" t="s">
        <v>1402</v>
      </c>
      <c r="AX210" s="12" t="s">
        <v>1420</v>
      </c>
      <c r="AY210" s="220" t="s">
        <v>1594</v>
      </c>
    </row>
    <row r="211" spans="2:65" s="1" customFormat="1" ht="22.5" customHeight="1" x14ac:dyDescent="0.3">
      <c r="B211" s="36"/>
      <c r="C211" s="197" t="s">
        <v>1760</v>
      </c>
      <c r="D211" s="197" t="s">
        <v>1596</v>
      </c>
      <c r="E211" s="198" t="s">
        <v>1761</v>
      </c>
      <c r="F211" s="199" t="s">
        <v>1762</v>
      </c>
      <c r="G211" s="200" t="s">
        <v>1688</v>
      </c>
      <c r="H211" s="201">
        <v>183.24799999999999</v>
      </c>
      <c r="I211" s="202"/>
      <c r="J211" s="202"/>
      <c r="K211" s="203">
        <f>ROUND(P211*H211,2)</f>
        <v>0</v>
      </c>
      <c r="L211" s="199" t="s">
        <v>1418</v>
      </c>
      <c r="M211" s="56"/>
      <c r="N211" s="204" t="s">
        <v>1418</v>
      </c>
      <c r="O211" s="205" t="s">
        <v>1442</v>
      </c>
      <c r="P211" s="131">
        <f>I211+J211</f>
        <v>0</v>
      </c>
      <c r="Q211" s="131">
        <f>ROUND(I211*H211,2)</f>
        <v>0</v>
      </c>
      <c r="R211" s="131">
        <f>ROUND(J211*H211,2)</f>
        <v>0</v>
      </c>
      <c r="S211" s="37"/>
      <c r="T211" s="206">
        <f>S211*H211</f>
        <v>0</v>
      </c>
      <c r="U211" s="206">
        <v>0.34055999999999997</v>
      </c>
      <c r="V211" s="206">
        <f>U211*H211</f>
        <v>62.406938879999991</v>
      </c>
      <c r="W211" s="206">
        <v>0</v>
      </c>
      <c r="X211" s="207">
        <f>W211*H211</f>
        <v>0</v>
      </c>
      <c r="AR211" s="19" t="s">
        <v>1601</v>
      </c>
      <c r="AT211" s="19" t="s">
        <v>1596</v>
      </c>
      <c r="AU211" s="19" t="s">
        <v>1481</v>
      </c>
      <c r="AY211" s="19" t="s">
        <v>1594</v>
      </c>
      <c r="BE211" s="208">
        <f>IF(O211="základní",K211,0)</f>
        <v>0</v>
      </c>
      <c r="BF211" s="208">
        <f>IF(O211="snížená",K211,0)</f>
        <v>0</v>
      </c>
      <c r="BG211" s="208">
        <f>IF(O211="zákl. přenesená",K211,0)</f>
        <v>0</v>
      </c>
      <c r="BH211" s="208">
        <f>IF(O211="sníž. přenesená",K211,0)</f>
        <v>0</v>
      </c>
      <c r="BI211" s="208">
        <f>IF(O211="nulová",K211,0)</f>
        <v>0</v>
      </c>
      <c r="BJ211" s="19" t="s">
        <v>1420</v>
      </c>
      <c r="BK211" s="208">
        <f>ROUND(P211*H211,2)</f>
        <v>0</v>
      </c>
      <c r="BL211" s="19" t="s">
        <v>1601</v>
      </c>
      <c r="BM211" s="19" t="s">
        <v>1763</v>
      </c>
    </row>
    <row r="212" spans="2:65" s="12" customFormat="1" x14ac:dyDescent="0.3">
      <c r="B212" s="209"/>
      <c r="C212" s="210"/>
      <c r="D212" s="223" t="s">
        <v>1603</v>
      </c>
      <c r="E212" s="233" t="s">
        <v>1418</v>
      </c>
      <c r="F212" s="234" t="s">
        <v>1764</v>
      </c>
      <c r="G212" s="210"/>
      <c r="H212" s="235">
        <v>148.4</v>
      </c>
      <c r="I212" s="215"/>
      <c r="J212" s="215"/>
      <c r="K212" s="210"/>
      <c r="L212" s="210"/>
      <c r="M212" s="216"/>
      <c r="N212" s="217"/>
      <c r="O212" s="218"/>
      <c r="P212" s="218"/>
      <c r="Q212" s="218"/>
      <c r="R212" s="218"/>
      <c r="S212" s="218"/>
      <c r="T212" s="218"/>
      <c r="U212" s="218"/>
      <c r="V212" s="218"/>
      <c r="W212" s="218"/>
      <c r="X212" s="219"/>
      <c r="AT212" s="220" t="s">
        <v>1603</v>
      </c>
      <c r="AU212" s="220" t="s">
        <v>1481</v>
      </c>
      <c r="AV212" s="12" t="s">
        <v>1481</v>
      </c>
      <c r="AW212" s="12" t="s">
        <v>1402</v>
      </c>
      <c r="AX212" s="12" t="s">
        <v>1473</v>
      </c>
      <c r="AY212" s="220" t="s">
        <v>1594</v>
      </c>
    </row>
    <row r="213" spans="2:65" s="12" customFormat="1" x14ac:dyDescent="0.3">
      <c r="B213" s="209"/>
      <c r="C213" s="210"/>
      <c r="D213" s="223" t="s">
        <v>1603</v>
      </c>
      <c r="E213" s="233" t="s">
        <v>1418</v>
      </c>
      <c r="F213" s="234" t="s">
        <v>1765</v>
      </c>
      <c r="G213" s="210"/>
      <c r="H213" s="235">
        <v>23.8</v>
      </c>
      <c r="I213" s="215"/>
      <c r="J213" s="215"/>
      <c r="K213" s="210"/>
      <c r="L213" s="210"/>
      <c r="M213" s="216"/>
      <c r="N213" s="217"/>
      <c r="O213" s="218"/>
      <c r="P213" s="218"/>
      <c r="Q213" s="218"/>
      <c r="R213" s="218"/>
      <c r="S213" s="218"/>
      <c r="T213" s="218"/>
      <c r="U213" s="218"/>
      <c r="V213" s="218"/>
      <c r="W213" s="218"/>
      <c r="X213" s="219"/>
      <c r="AT213" s="220" t="s">
        <v>1603</v>
      </c>
      <c r="AU213" s="220" t="s">
        <v>1481</v>
      </c>
      <c r="AV213" s="12" t="s">
        <v>1481</v>
      </c>
      <c r="AW213" s="12" t="s">
        <v>1402</v>
      </c>
      <c r="AX213" s="12" t="s">
        <v>1473</v>
      </c>
      <c r="AY213" s="220" t="s">
        <v>1594</v>
      </c>
    </row>
    <row r="214" spans="2:65" s="12" customFormat="1" x14ac:dyDescent="0.3">
      <c r="B214" s="209"/>
      <c r="C214" s="210"/>
      <c r="D214" s="223" t="s">
        <v>1603</v>
      </c>
      <c r="E214" s="233" t="s">
        <v>1418</v>
      </c>
      <c r="F214" s="234" t="s">
        <v>1766</v>
      </c>
      <c r="G214" s="210"/>
      <c r="H214" s="235">
        <v>-8.64</v>
      </c>
      <c r="I214" s="215"/>
      <c r="J214" s="215"/>
      <c r="K214" s="210"/>
      <c r="L214" s="210"/>
      <c r="M214" s="216"/>
      <c r="N214" s="217"/>
      <c r="O214" s="218"/>
      <c r="P214" s="218"/>
      <c r="Q214" s="218"/>
      <c r="R214" s="218"/>
      <c r="S214" s="218"/>
      <c r="T214" s="218"/>
      <c r="U214" s="218"/>
      <c r="V214" s="218"/>
      <c r="W214" s="218"/>
      <c r="X214" s="219"/>
      <c r="AT214" s="220" t="s">
        <v>1603</v>
      </c>
      <c r="AU214" s="220" t="s">
        <v>1481</v>
      </c>
      <c r="AV214" s="12" t="s">
        <v>1481</v>
      </c>
      <c r="AW214" s="12" t="s">
        <v>1402</v>
      </c>
      <c r="AX214" s="12" t="s">
        <v>1473</v>
      </c>
      <c r="AY214" s="220" t="s">
        <v>1594</v>
      </c>
    </row>
    <row r="215" spans="2:65" s="12" customFormat="1" x14ac:dyDescent="0.3">
      <c r="B215" s="209"/>
      <c r="C215" s="210"/>
      <c r="D215" s="223" t="s">
        <v>1603</v>
      </c>
      <c r="E215" s="233" t="s">
        <v>1418</v>
      </c>
      <c r="F215" s="234" t="s">
        <v>1767</v>
      </c>
      <c r="G215" s="210"/>
      <c r="H215" s="235">
        <v>-0.16</v>
      </c>
      <c r="I215" s="215"/>
      <c r="J215" s="215"/>
      <c r="K215" s="210"/>
      <c r="L215" s="210"/>
      <c r="M215" s="216"/>
      <c r="N215" s="217"/>
      <c r="O215" s="218"/>
      <c r="P215" s="218"/>
      <c r="Q215" s="218"/>
      <c r="R215" s="218"/>
      <c r="S215" s="218"/>
      <c r="T215" s="218"/>
      <c r="U215" s="218"/>
      <c r="V215" s="218"/>
      <c r="W215" s="218"/>
      <c r="X215" s="219"/>
      <c r="AT215" s="220" t="s">
        <v>1603</v>
      </c>
      <c r="AU215" s="220" t="s">
        <v>1481</v>
      </c>
      <c r="AV215" s="12" t="s">
        <v>1481</v>
      </c>
      <c r="AW215" s="12" t="s">
        <v>1402</v>
      </c>
      <c r="AX215" s="12" t="s">
        <v>1473</v>
      </c>
      <c r="AY215" s="220" t="s">
        <v>1594</v>
      </c>
    </row>
    <row r="216" spans="2:65" s="12" customFormat="1" x14ac:dyDescent="0.3">
      <c r="B216" s="209"/>
      <c r="C216" s="210"/>
      <c r="D216" s="223" t="s">
        <v>1603</v>
      </c>
      <c r="E216" s="233" t="s">
        <v>1418</v>
      </c>
      <c r="F216" s="234" t="s">
        <v>1768</v>
      </c>
      <c r="G216" s="210"/>
      <c r="H216" s="235">
        <v>-3.36</v>
      </c>
      <c r="I216" s="215"/>
      <c r="J216" s="215"/>
      <c r="K216" s="210"/>
      <c r="L216" s="210"/>
      <c r="M216" s="216"/>
      <c r="N216" s="217"/>
      <c r="O216" s="218"/>
      <c r="P216" s="218"/>
      <c r="Q216" s="218"/>
      <c r="R216" s="218"/>
      <c r="S216" s="218"/>
      <c r="T216" s="218"/>
      <c r="U216" s="218"/>
      <c r="V216" s="218"/>
      <c r="W216" s="218"/>
      <c r="X216" s="219"/>
      <c r="AT216" s="220" t="s">
        <v>1603</v>
      </c>
      <c r="AU216" s="220" t="s">
        <v>1481</v>
      </c>
      <c r="AV216" s="12" t="s">
        <v>1481</v>
      </c>
      <c r="AW216" s="12" t="s">
        <v>1402</v>
      </c>
      <c r="AX216" s="12" t="s">
        <v>1473</v>
      </c>
      <c r="AY216" s="220" t="s">
        <v>1594</v>
      </c>
    </row>
    <row r="217" spans="2:65" s="12" customFormat="1" x14ac:dyDescent="0.3">
      <c r="B217" s="209"/>
      <c r="C217" s="210"/>
      <c r="D217" s="223" t="s">
        <v>1603</v>
      </c>
      <c r="E217" s="233" t="s">
        <v>1418</v>
      </c>
      <c r="F217" s="234" t="s">
        <v>1769</v>
      </c>
      <c r="G217" s="210"/>
      <c r="H217" s="235">
        <v>-2.1</v>
      </c>
      <c r="I217" s="215"/>
      <c r="J217" s="215"/>
      <c r="K217" s="210"/>
      <c r="L217" s="210"/>
      <c r="M217" s="216"/>
      <c r="N217" s="217"/>
      <c r="O217" s="218"/>
      <c r="P217" s="218"/>
      <c r="Q217" s="218"/>
      <c r="R217" s="218"/>
      <c r="S217" s="218"/>
      <c r="T217" s="218"/>
      <c r="U217" s="218"/>
      <c r="V217" s="218"/>
      <c r="W217" s="218"/>
      <c r="X217" s="219"/>
      <c r="AT217" s="220" t="s">
        <v>1603</v>
      </c>
      <c r="AU217" s="220" t="s">
        <v>1481</v>
      </c>
      <c r="AV217" s="12" t="s">
        <v>1481</v>
      </c>
      <c r="AW217" s="12" t="s">
        <v>1402</v>
      </c>
      <c r="AX217" s="12" t="s">
        <v>1473</v>
      </c>
      <c r="AY217" s="220" t="s">
        <v>1594</v>
      </c>
    </row>
    <row r="218" spans="2:65" s="12" customFormat="1" x14ac:dyDescent="0.3">
      <c r="B218" s="209"/>
      <c r="C218" s="210"/>
      <c r="D218" s="223" t="s">
        <v>1603</v>
      </c>
      <c r="E218" s="233" t="s">
        <v>1418</v>
      </c>
      <c r="F218" s="234" t="s">
        <v>1770</v>
      </c>
      <c r="G218" s="210"/>
      <c r="H218" s="235">
        <v>25.308</v>
      </c>
      <c r="I218" s="215"/>
      <c r="J218" s="215"/>
      <c r="K218" s="210"/>
      <c r="L218" s="210"/>
      <c r="M218" s="216"/>
      <c r="N218" s="217"/>
      <c r="O218" s="218"/>
      <c r="P218" s="218"/>
      <c r="Q218" s="218"/>
      <c r="R218" s="218"/>
      <c r="S218" s="218"/>
      <c r="T218" s="218"/>
      <c r="U218" s="218"/>
      <c r="V218" s="218"/>
      <c r="W218" s="218"/>
      <c r="X218" s="219"/>
      <c r="AT218" s="220" t="s">
        <v>1603</v>
      </c>
      <c r="AU218" s="220" t="s">
        <v>1481</v>
      </c>
      <c r="AV218" s="12" t="s">
        <v>1481</v>
      </c>
      <c r="AW218" s="12" t="s">
        <v>1402</v>
      </c>
      <c r="AX218" s="12" t="s">
        <v>1473</v>
      </c>
      <c r="AY218" s="220" t="s">
        <v>1594</v>
      </c>
    </row>
    <row r="219" spans="2:65" s="14" customFormat="1" x14ac:dyDescent="0.3">
      <c r="B219" s="236"/>
      <c r="C219" s="237"/>
      <c r="D219" s="211" t="s">
        <v>1603</v>
      </c>
      <c r="E219" s="247" t="s">
        <v>1418</v>
      </c>
      <c r="F219" s="248" t="s">
        <v>1621</v>
      </c>
      <c r="G219" s="237"/>
      <c r="H219" s="249">
        <v>183.24799999999999</v>
      </c>
      <c r="I219" s="241"/>
      <c r="J219" s="241"/>
      <c r="K219" s="237"/>
      <c r="L219" s="237"/>
      <c r="M219" s="242"/>
      <c r="N219" s="243"/>
      <c r="O219" s="244"/>
      <c r="P219" s="244"/>
      <c r="Q219" s="244"/>
      <c r="R219" s="244"/>
      <c r="S219" s="244"/>
      <c r="T219" s="244"/>
      <c r="U219" s="244"/>
      <c r="V219" s="244"/>
      <c r="W219" s="244"/>
      <c r="X219" s="245"/>
      <c r="AT219" s="246" t="s">
        <v>1603</v>
      </c>
      <c r="AU219" s="246" t="s">
        <v>1481</v>
      </c>
      <c r="AV219" s="14" t="s">
        <v>1601</v>
      </c>
      <c r="AW219" s="14" t="s">
        <v>1402</v>
      </c>
      <c r="AX219" s="14" t="s">
        <v>1420</v>
      </c>
      <c r="AY219" s="246" t="s">
        <v>1594</v>
      </c>
    </row>
    <row r="220" spans="2:65" s="1" customFormat="1" ht="31.5" customHeight="1" x14ac:dyDescent="0.3">
      <c r="B220" s="36"/>
      <c r="C220" s="197" t="s">
        <v>1771</v>
      </c>
      <c r="D220" s="197" t="s">
        <v>1596</v>
      </c>
      <c r="E220" s="198" t="s">
        <v>1772</v>
      </c>
      <c r="F220" s="199" t="s">
        <v>1773</v>
      </c>
      <c r="G220" s="200" t="s">
        <v>1688</v>
      </c>
      <c r="H220" s="201">
        <v>21.125</v>
      </c>
      <c r="I220" s="202"/>
      <c r="J220" s="202"/>
      <c r="K220" s="203">
        <f>ROUND(P220*H220,2)</f>
        <v>0</v>
      </c>
      <c r="L220" s="199" t="s">
        <v>1418</v>
      </c>
      <c r="M220" s="56"/>
      <c r="N220" s="204" t="s">
        <v>1418</v>
      </c>
      <c r="O220" s="205" t="s">
        <v>1442</v>
      </c>
      <c r="P220" s="131">
        <f>I220+J220</f>
        <v>0</v>
      </c>
      <c r="Q220" s="131">
        <f>ROUND(I220*H220,2)</f>
        <v>0</v>
      </c>
      <c r="R220" s="131">
        <f>ROUND(J220*H220,2)</f>
        <v>0</v>
      </c>
      <c r="S220" s="37"/>
      <c r="T220" s="206">
        <f>S220*H220</f>
        <v>0</v>
      </c>
      <c r="U220" s="206">
        <v>0.1434</v>
      </c>
      <c r="V220" s="206">
        <f>U220*H220</f>
        <v>3.029325</v>
      </c>
      <c r="W220" s="206">
        <v>0</v>
      </c>
      <c r="X220" s="207">
        <f>W220*H220</f>
        <v>0</v>
      </c>
      <c r="AR220" s="19" t="s">
        <v>1601</v>
      </c>
      <c r="AT220" s="19" t="s">
        <v>1596</v>
      </c>
      <c r="AU220" s="19" t="s">
        <v>1481</v>
      </c>
      <c r="AY220" s="19" t="s">
        <v>1594</v>
      </c>
      <c r="BE220" s="208">
        <f>IF(O220="základní",K220,0)</f>
        <v>0</v>
      </c>
      <c r="BF220" s="208">
        <f>IF(O220="snížená",K220,0)</f>
        <v>0</v>
      </c>
      <c r="BG220" s="208">
        <f>IF(O220="zákl. přenesená",K220,0)</f>
        <v>0</v>
      </c>
      <c r="BH220" s="208">
        <f>IF(O220="sníž. přenesená",K220,0)</f>
        <v>0</v>
      </c>
      <c r="BI220" s="208">
        <f>IF(O220="nulová",K220,0)</f>
        <v>0</v>
      </c>
      <c r="BJ220" s="19" t="s">
        <v>1420</v>
      </c>
      <c r="BK220" s="208">
        <f>ROUND(P220*H220,2)</f>
        <v>0</v>
      </c>
      <c r="BL220" s="19" t="s">
        <v>1601</v>
      </c>
      <c r="BM220" s="19" t="s">
        <v>1774</v>
      </c>
    </row>
    <row r="221" spans="2:65" s="12" customFormat="1" x14ac:dyDescent="0.3">
      <c r="B221" s="209"/>
      <c r="C221" s="210"/>
      <c r="D221" s="223" t="s">
        <v>1603</v>
      </c>
      <c r="E221" s="233" t="s">
        <v>1418</v>
      </c>
      <c r="F221" s="234" t="s">
        <v>1775</v>
      </c>
      <c r="G221" s="210"/>
      <c r="H221" s="235">
        <v>25.725000000000001</v>
      </c>
      <c r="I221" s="215"/>
      <c r="J221" s="215"/>
      <c r="K221" s="210"/>
      <c r="L221" s="210"/>
      <c r="M221" s="216"/>
      <c r="N221" s="217"/>
      <c r="O221" s="218"/>
      <c r="P221" s="218"/>
      <c r="Q221" s="218"/>
      <c r="R221" s="218"/>
      <c r="S221" s="218"/>
      <c r="T221" s="218"/>
      <c r="U221" s="218"/>
      <c r="V221" s="218"/>
      <c r="W221" s="218"/>
      <c r="X221" s="219"/>
      <c r="AT221" s="220" t="s">
        <v>1603</v>
      </c>
      <c r="AU221" s="220" t="s">
        <v>1481</v>
      </c>
      <c r="AV221" s="12" t="s">
        <v>1481</v>
      </c>
      <c r="AW221" s="12" t="s">
        <v>1402</v>
      </c>
      <c r="AX221" s="12" t="s">
        <v>1473</v>
      </c>
      <c r="AY221" s="220" t="s">
        <v>1594</v>
      </c>
    </row>
    <row r="222" spans="2:65" s="12" customFormat="1" x14ac:dyDescent="0.3">
      <c r="B222" s="209"/>
      <c r="C222" s="210"/>
      <c r="D222" s="223" t="s">
        <v>1603</v>
      </c>
      <c r="E222" s="233" t="s">
        <v>1418</v>
      </c>
      <c r="F222" s="234" t="s">
        <v>1776</v>
      </c>
      <c r="G222" s="210"/>
      <c r="H222" s="235">
        <v>-3.2</v>
      </c>
      <c r="I222" s="215"/>
      <c r="J222" s="215"/>
      <c r="K222" s="210"/>
      <c r="L222" s="210"/>
      <c r="M222" s="216"/>
      <c r="N222" s="217"/>
      <c r="O222" s="218"/>
      <c r="P222" s="218"/>
      <c r="Q222" s="218"/>
      <c r="R222" s="218"/>
      <c r="S222" s="218"/>
      <c r="T222" s="218"/>
      <c r="U222" s="218"/>
      <c r="V222" s="218"/>
      <c r="W222" s="218"/>
      <c r="X222" s="219"/>
      <c r="AT222" s="220" t="s">
        <v>1603</v>
      </c>
      <c r="AU222" s="220" t="s">
        <v>1481</v>
      </c>
      <c r="AV222" s="12" t="s">
        <v>1481</v>
      </c>
      <c r="AW222" s="12" t="s">
        <v>1402</v>
      </c>
      <c r="AX222" s="12" t="s">
        <v>1473</v>
      </c>
      <c r="AY222" s="220" t="s">
        <v>1594</v>
      </c>
    </row>
    <row r="223" spans="2:65" s="12" customFormat="1" x14ac:dyDescent="0.3">
      <c r="B223" s="209"/>
      <c r="C223" s="210"/>
      <c r="D223" s="223" t="s">
        <v>1603</v>
      </c>
      <c r="E223" s="233" t="s">
        <v>1418</v>
      </c>
      <c r="F223" s="234" t="s">
        <v>1777</v>
      </c>
      <c r="G223" s="210"/>
      <c r="H223" s="235">
        <v>-1.4</v>
      </c>
      <c r="I223" s="215"/>
      <c r="J223" s="215"/>
      <c r="K223" s="210"/>
      <c r="L223" s="210"/>
      <c r="M223" s="216"/>
      <c r="N223" s="217"/>
      <c r="O223" s="218"/>
      <c r="P223" s="218"/>
      <c r="Q223" s="218"/>
      <c r="R223" s="218"/>
      <c r="S223" s="218"/>
      <c r="T223" s="218"/>
      <c r="U223" s="218"/>
      <c r="V223" s="218"/>
      <c r="W223" s="218"/>
      <c r="X223" s="219"/>
      <c r="AT223" s="220" t="s">
        <v>1603</v>
      </c>
      <c r="AU223" s="220" t="s">
        <v>1481</v>
      </c>
      <c r="AV223" s="12" t="s">
        <v>1481</v>
      </c>
      <c r="AW223" s="12" t="s">
        <v>1402</v>
      </c>
      <c r="AX223" s="12" t="s">
        <v>1473</v>
      </c>
      <c r="AY223" s="220" t="s">
        <v>1594</v>
      </c>
    </row>
    <row r="224" spans="2:65" s="14" customFormat="1" x14ac:dyDescent="0.3">
      <c r="B224" s="236"/>
      <c r="C224" s="237"/>
      <c r="D224" s="211" t="s">
        <v>1603</v>
      </c>
      <c r="E224" s="247" t="s">
        <v>1418</v>
      </c>
      <c r="F224" s="248" t="s">
        <v>1621</v>
      </c>
      <c r="G224" s="237"/>
      <c r="H224" s="249">
        <v>21.125</v>
      </c>
      <c r="I224" s="241"/>
      <c r="J224" s="241"/>
      <c r="K224" s="237"/>
      <c r="L224" s="237"/>
      <c r="M224" s="242"/>
      <c r="N224" s="243"/>
      <c r="O224" s="244"/>
      <c r="P224" s="244"/>
      <c r="Q224" s="244"/>
      <c r="R224" s="244"/>
      <c r="S224" s="244"/>
      <c r="T224" s="244"/>
      <c r="U224" s="244"/>
      <c r="V224" s="244"/>
      <c r="W224" s="244"/>
      <c r="X224" s="245"/>
      <c r="AT224" s="246" t="s">
        <v>1603</v>
      </c>
      <c r="AU224" s="246" t="s">
        <v>1481</v>
      </c>
      <c r="AV224" s="14" t="s">
        <v>1601</v>
      </c>
      <c r="AW224" s="14" t="s">
        <v>1402</v>
      </c>
      <c r="AX224" s="14" t="s">
        <v>1420</v>
      </c>
      <c r="AY224" s="246" t="s">
        <v>1594</v>
      </c>
    </row>
    <row r="225" spans="2:65" s="1" customFormat="1" ht="31.5" customHeight="1" x14ac:dyDescent="0.3">
      <c r="B225" s="36"/>
      <c r="C225" s="197" t="s">
        <v>1778</v>
      </c>
      <c r="D225" s="197" t="s">
        <v>1596</v>
      </c>
      <c r="E225" s="198" t="s">
        <v>1779</v>
      </c>
      <c r="F225" s="199" t="s">
        <v>1780</v>
      </c>
      <c r="G225" s="200" t="s">
        <v>1688</v>
      </c>
      <c r="H225" s="201">
        <v>8.4</v>
      </c>
      <c r="I225" s="202"/>
      <c r="J225" s="202"/>
      <c r="K225" s="203">
        <f>ROUND(P225*H225,2)</f>
        <v>0</v>
      </c>
      <c r="L225" s="199" t="s">
        <v>1418</v>
      </c>
      <c r="M225" s="56"/>
      <c r="N225" s="204" t="s">
        <v>1418</v>
      </c>
      <c r="O225" s="205" t="s">
        <v>1442</v>
      </c>
      <c r="P225" s="131">
        <f>I225+J225</f>
        <v>0</v>
      </c>
      <c r="Q225" s="131">
        <f>ROUND(I225*H225,2)</f>
        <v>0</v>
      </c>
      <c r="R225" s="131">
        <f>ROUND(J225*H225,2)</f>
        <v>0</v>
      </c>
      <c r="S225" s="37"/>
      <c r="T225" s="206">
        <f>S225*H225</f>
        <v>0</v>
      </c>
      <c r="U225" s="206">
        <v>0.1434</v>
      </c>
      <c r="V225" s="206">
        <f>U225*H225</f>
        <v>1.2045600000000001</v>
      </c>
      <c r="W225" s="206">
        <v>0</v>
      </c>
      <c r="X225" s="207">
        <f>W225*H225</f>
        <v>0</v>
      </c>
      <c r="AR225" s="19" t="s">
        <v>1601</v>
      </c>
      <c r="AT225" s="19" t="s">
        <v>1596</v>
      </c>
      <c r="AU225" s="19" t="s">
        <v>1481</v>
      </c>
      <c r="AY225" s="19" t="s">
        <v>1594</v>
      </c>
      <c r="BE225" s="208">
        <f>IF(O225="základní",K225,0)</f>
        <v>0</v>
      </c>
      <c r="BF225" s="208">
        <f>IF(O225="snížená",K225,0)</f>
        <v>0</v>
      </c>
      <c r="BG225" s="208">
        <f>IF(O225="zákl. přenesená",K225,0)</f>
        <v>0</v>
      </c>
      <c r="BH225" s="208">
        <f>IF(O225="sníž. přenesená",K225,0)</f>
        <v>0</v>
      </c>
      <c r="BI225" s="208">
        <f>IF(O225="nulová",K225,0)</f>
        <v>0</v>
      </c>
      <c r="BJ225" s="19" t="s">
        <v>1420</v>
      </c>
      <c r="BK225" s="208">
        <f>ROUND(P225*H225,2)</f>
        <v>0</v>
      </c>
      <c r="BL225" s="19" t="s">
        <v>1601</v>
      </c>
      <c r="BM225" s="19" t="s">
        <v>1781</v>
      </c>
    </row>
    <row r="226" spans="2:65" s="12" customFormat="1" x14ac:dyDescent="0.3">
      <c r="B226" s="209"/>
      <c r="C226" s="210"/>
      <c r="D226" s="223" t="s">
        <v>1603</v>
      </c>
      <c r="E226" s="233" t="s">
        <v>1418</v>
      </c>
      <c r="F226" s="234" t="s">
        <v>1782</v>
      </c>
      <c r="G226" s="210"/>
      <c r="H226" s="235">
        <v>8.4</v>
      </c>
      <c r="I226" s="215"/>
      <c r="J226" s="215"/>
      <c r="K226" s="210"/>
      <c r="L226" s="210"/>
      <c r="M226" s="216"/>
      <c r="N226" s="217"/>
      <c r="O226" s="218"/>
      <c r="P226" s="218"/>
      <c r="Q226" s="218"/>
      <c r="R226" s="218"/>
      <c r="S226" s="218"/>
      <c r="T226" s="218"/>
      <c r="U226" s="218"/>
      <c r="V226" s="218"/>
      <c r="W226" s="218"/>
      <c r="X226" s="219"/>
      <c r="AT226" s="220" t="s">
        <v>1603</v>
      </c>
      <c r="AU226" s="220" t="s">
        <v>1481</v>
      </c>
      <c r="AV226" s="12" t="s">
        <v>1481</v>
      </c>
      <c r="AW226" s="12" t="s">
        <v>1402</v>
      </c>
      <c r="AX226" s="12" t="s">
        <v>1420</v>
      </c>
      <c r="AY226" s="220" t="s">
        <v>1594</v>
      </c>
    </row>
    <row r="227" spans="2:65" s="11" customFormat="1" ht="29.85" customHeight="1" x14ac:dyDescent="0.3">
      <c r="B227" s="179"/>
      <c r="C227" s="180"/>
      <c r="D227" s="194" t="s">
        <v>1472</v>
      </c>
      <c r="E227" s="195" t="s">
        <v>1783</v>
      </c>
      <c r="F227" s="195" t="s">
        <v>1784</v>
      </c>
      <c r="G227" s="180"/>
      <c r="H227" s="180"/>
      <c r="I227" s="183"/>
      <c r="J227" s="183"/>
      <c r="K227" s="196">
        <f>BK227</f>
        <v>0</v>
      </c>
      <c r="L227" s="180"/>
      <c r="M227" s="185"/>
      <c r="N227" s="186"/>
      <c r="O227" s="187"/>
      <c r="P227" s="187"/>
      <c r="Q227" s="188">
        <f>SUM(Q228:Q267)</f>
        <v>0</v>
      </c>
      <c r="R227" s="188">
        <f>SUM(R228:R267)</f>
        <v>0</v>
      </c>
      <c r="S227" s="187"/>
      <c r="T227" s="189">
        <f>SUM(T228:T267)</f>
        <v>0</v>
      </c>
      <c r="U227" s="187"/>
      <c r="V227" s="189">
        <f>SUM(V228:V267)</f>
        <v>492.08444935</v>
      </c>
      <c r="W227" s="187"/>
      <c r="X227" s="190">
        <f>SUM(X228:X267)</f>
        <v>0</v>
      </c>
      <c r="AR227" s="191" t="s">
        <v>1420</v>
      </c>
      <c r="AT227" s="192" t="s">
        <v>1472</v>
      </c>
      <c r="AU227" s="192" t="s">
        <v>1420</v>
      </c>
      <c r="AY227" s="191" t="s">
        <v>1594</v>
      </c>
      <c r="BK227" s="193">
        <f>SUM(BK228:BK267)</f>
        <v>0</v>
      </c>
    </row>
    <row r="228" spans="2:65" s="1" customFormat="1" ht="44.25" customHeight="1" x14ac:dyDescent="0.3">
      <c r="B228" s="36"/>
      <c r="C228" s="197" t="s">
        <v>1785</v>
      </c>
      <c r="D228" s="197" t="s">
        <v>1596</v>
      </c>
      <c r="E228" s="198" t="s">
        <v>1786</v>
      </c>
      <c r="F228" s="199" t="s">
        <v>1787</v>
      </c>
      <c r="G228" s="200" t="s">
        <v>1613</v>
      </c>
      <c r="H228" s="201">
        <v>187.57400000000001</v>
      </c>
      <c r="I228" s="202"/>
      <c r="J228" s="202"/>
      <c r="K228" s="203">
        <f>ROUND(P228*H228,2)</f>
        <v>0</v>
      </c>
      <c r="L228" s="199" t="s">
        <v>1418</v>
      </c>
      <c r="M228" s="56"/>
      <c r="N228" s="204" t="s">
        <v>1418</v>
      </c>
      <c r="O228" s="205" t="s">
        <v>1442</v>
      </c>
      <c r="P228" s="131">
        <f>I228+J228</f>
        <v>0</v>
      </c>
      <c r="Q228" s="131">
        <f>ROUND(I228*H228,2)</f>
        <v>0</v>
      </c>
      <c r="R228" s="131">
        <f>ROUND(J228*H228,2)</f>
        <v>0</v>
      </c>
      <c r="S228" s="37"/>
      <c r="T228" s="206">
        <f>S228*H228</f>
        <v>0</v>
      </c>
      <c r="U228" s="206">
        <v>2.5023499999999999</v>
      </c>
      <c r="V228" s="206">
        <f>U228*H228</f>
        <v>469.37579890000001</v>
      </c>
      <c r="W228" s="206">
        <v>0</v>
      </c>
      <c r="X228" s="207">
        <f>W228*H228</f>
        <v>0</v>
      </c>
      <c r="AR228" s="19" t="s">
        <v>1601</v>
      </c>
      <c r="AT228" s="19" t="s">
        <v>1596</v>
      </c>
      <c r="AU228" s="19" t="s">
        <v>1481</v>
      </c>
      <c r="AY228" s="19" t="s">
        <v>1594</v>
      </c>
      <c r="BE228" s="208">
        <f>IF(O228="základní",K228,0)</f>
        <v>0</v>
      </c>
      <c r="BF228" s="208">
        <f>IF(O228="snížená",K228,0)</f>
        <v>0</v>
      </c>
      <c r="BG228" s="208">
        <f>IF(O228="zákl. přenesená",K228,0)</f>
        <v>0</v>
      </c>
      <c r="BH228" s="208">
        <f>IF(O228="sníž. přenesená",K228,0)</f>
        <v>0</v>
      </c>
      <c r="BI228" s="208">
        <f>IF(O228="nulová",K228,0)</f>
        <v>0</v>
      </c>
      <c r="BJ228" s="19" t="s">
        <v>1420</v>
      </c>
      <c r="BK228" s="208">
        <f>ROUND(P228*H228,2)</f>
        <v>0</v>
      </c>
      <c r="BL228" s="19" t="s">
        <v>1601</v>
      </c>
      <c r="BM228" s="19" t="s">
        <v>1788</v>
      </c>
    </row>
    <row r="229" spans="2:65" s="12" customFormat="1" x14ac:dyDescent="0.3">
      <c r="B229" s="209"/>
      <c r="C229" s="210"/>
      <c r="D229" s="223" t="s">
        <v>1603</v>
      </c>
      <c r="E229" s="233" t="s">
        <v>1418</v>
      </c>
      <c r="F229" s="234" t="s">
        <v>1789</v>
      </c>
      <c r="G229" s="210"/>
      <c r="H229" s="235">
        <v>61.56</v>
      </c>
      <c r="I229" s="215"/>
      <c r="J229" s="215"/>
      <c r="K229" s="210"/>
      <c r="L229" s="210"/>
      <c r="M229" s="216"/>
      <c r="N229" s="217"/>
      <c r="O229" s="218"/>
      <c r="P229" s="218"/>
      <c r="Q229" s="218"/>
      <c r="R229" s="218"/>
      <c r="S229" s="218"/>
      <c r="T229" s="218"/>
      <c r="U229" s="218"/>
      <c r="V229" s="218"/>
      <c r="W229" s="218"/>
      <c r="X229" s="219"/>
      <c r="AT229" s="220" t="s">
        <v>1603</v>
      </c>
      <c r="AU229" s="220" t="s">
        <v>1481</v>
      </c>
      <c r="AV229" s="12" t="s">
        <v>1481</v>
      </c>
      <c r="AW229" s="12" t="s">
        <v>1402</v>
      </c>
      <c r="AX229" s="12" t="s">
        <v>1473</v>
      </c>
      <c r="AY229" s="220" t="s">
        <v>1594</v>
      </c>
    </row>
    <row r="230" spans="2:65" s="12" customFormat="1" x14ac:dyDescent="0.3">
      <c r="B230" s="209"/>
      <c r="C230" s="210"/>
      <c r="D230" s="223" t="s">
        <v>1603</v>
      </c>
      <c r="E230" s="233" t="s">
        <v>1418</v>
      </c>
      <c r="F230" s="234" t="s">
        <v>1790</v>
      </c>
      <c r="G230" s="210"/>
      <c r="H230" s="235">
        <v>69.831999999999994</v>
      </c>
      <c r="I230" s="215"/>
      <c r="J230" s="215"/>
      <c r="K230" s="210"/>
      <c r="L230" s="210"/>
      <c r="M230" s="216"/>
      <c r="N230" s="217"/>
      <c r="O230" s="218"/>
      <c r="P230" s="218"/>
      <c r="Q230" s="218"/>
      <c r="R230" s="218"/>
      <c r="S230" s="218"/>
      <c r="T230" s="218"/>
      <c r="U230" s="218"/>
      <c r="V230" s="218"/>
      <c r="W230" s="218"/>
      <c r="X230" s="219"/>
      <c r="AT230" s="220" t="s">
        <v>1603</v>
      </c>
      <c r="AU230" s="220" t="s">
        <v>1481</v>
      </c>
      <c r="AV230" s="12" t="s">
        <v>1481</v>
      </c>
      <c r="AW230" s="12" t="s">
        <v>1402</v>
      </c>
      <c r="AX230" s="12" t="s">
        <v>1473</v>
      </c>
      <c r="AY230" s="220" t="s">
        <v>1594</v>
      </c>
    </row>
    <row r="231" spans="2:65" s="12" customFormat="1" x14ac:dyDescent="0.3">
      <c r="B231" s="209"/>
      <c r="C231" s="210"/>
      <c r="D231" s="223" t="s">
        <v>1603</v>
      </c>
      <c r="E231" s="233" t="s">
        <v>1418</v>
      </c>
      <c r="F231" s="234" t="s">
        <v>1791</v>
      </c>
      <c r="G231" s="210"/>
      <c r="H231" s="235">
        <v>3.75</v>
      </c>
      <c r="I231" s="215"/>
      <c r="J231" s="215"/>
      <c r="K231" s="210"/>
      <c r="L231" s="210"/>
      <c r="M231" s="216"/>
      <c r="N231" s="217"/>
      <c r="O231" s="218"/>
      <c r="P231" s="218"/>
      <c r="Q231" s="218"/>
      <c r="R231" s="218"/>
      <c r="S231" s="218"/>
      <c r="T231" s="218"/>
      <c r="U231" s="218"/>
      <c r="V231" s="218"/>
      <c r="W231" s="218"/>
      <c r="X231" s="219"/>
      <c r="AT231" s="220" t="s">
        <v>1603</v>
      </c>
      <c r="AU231" s="220" t="s">
        <v>1481</v>
      </c>
      <c r="AV231" s="12" t="s">
        <v>1481</v>
      </c>
      <c r="AW231" s="12" t="s">
        <v>1402</v>
      </c>
      <c r="AX231" s="12" t="s">
        <v>1473</v>
      </c>
      <c r="AY231" s="220" t="s">
        <v>1594</v>
      </c>
    </row>
    <row r="232" spans="2:65" s="12" customFormat="1" x14ac:dyDescent="0.3">
      <c r="B232" s="209"/>
      <c r="C232" s="210"/>
      <c r="D232" s="223" t="s">
        <v>1603</v>
      </c>
      <c r="E232" s="233" t="s">
        <v>1418</v>
      </c>
      <c r="F232" s="234" t="s">
        <v>1792</v>
      </c>
      <c r="G232" s="210"/>
      <c r="H232" s="235">
        <v>7.2240000000000002</v>
      </c>
      <c r="I232" s="215"/>
      <c r="J232" s="215"/>
      <c r="K232" s="210"/>
      <c r="L232" s="210"/>
      <c r="M232" s="216"/>
      <c r="N232" s="217"/>
      <c r="O232" s="218"/>
      <c r="P232" s="218"/>
      <c r="Q232" s="218"/>
      <c r="R232" s="218"/>
      <c r="S232" s="218"/>
      <c r="T232" s="218"/>
      <c r="U232" s="218"/>
      <c r="V232" s="218"/>
      <c r="W232" s="218"/>
      <c r="X232" s="219"/>
      <c r="AT232" s="220" t="s">
        <v>1603</v>
      </c>
      <c r="AU232" s="220" t="s">
        <v>1481</v>
      </c>
      <c r="AV232" s="12" t="s">
        <v>1481</v>
      </c>
      <c r="AW232" s="12" t="s">
        <v>1402</v>
      </c>
      <c r="AX232" s="12" t="s">
        <v>1473</v>
      </c>
      <c r="AY232" s="220" t="s">
        <v>1594</v>
      </c>
    </row>
    <row r="233" spans="2:65" s="12" customFormat="1" x14ac:dyDescent="0.3">
      <c r="B233" s="209"/>
      <c r="C233" s="210"/>
      <c r="D233" s="223" t="s">
        <v>1603</v>
      </c>
      <c r="E233" s="233" t="s">
        <v>1418</v>
      </c>
      <c r="F233" s="234" t="s">
        <v>1793</v>
      </c>
      <c r="G233" s="210"/>
      <c r="H233" s="235">
        <v>23.391999999999999</v>
      </c>
      <c r="I233" s="215"/>
      <c r="J233" s="215"/>
      <c r="K233" s="210"/>
      <c r="L233" s="210"/>
      <c r="M233" s="216"/>
      <c r="N233" s="217"/>
      <c r="O233" s="218"/>
      <c r="P233" s="218"/>
      <c r="Q233" s="218"/>
      <c r="R233" s="218"/>
      <c r="S233" s="218"/>
      <c r="T233" s="218"/>
      <c r="U233" s="218"/>
      <c r="V233" s="218"/>
      <c r="W233" s="218"/>
      <c r="X233" s="219"/>
      <c r="AT233" s="220" t="s">
        <v>1603</v>
      </c>
      <c r="AU233" s="220" t="s">
        <v>1481</v>
      </c>
      <c r="AV233" s="12" t="s">
        <v>1481</v>
      </c>
      <c r="AW233" s="12" t="s">
        <v>1402</v>
      </c>
      <c r="AX233" s="12" t="s">
        <v>1473</v>
      </c>
      <c r="AY233" s="220" t="s">
        <v>1594</v>
      </c>
    </row>
    <row r="234" spans="2:65" s="12" customFormat="1" x14ac:dyDescent="0.3">
      <c r="B234" s="209"/>
      <c r="C234" s="210"/>
      <c r="D234" s="223" t="s">
        <v>1603</v>
      </c>
      <c r="E234" s="233" t="s">
        <v>1418</v>
      </c>
      <c r="F234" s="234" t="s">
        <v>1794</v>
      </c>
      <c r="G234" s="210"/>
      <c r="H234" s="235">
        <v>13.244</v>
      </c>
      <c r="I234" s="215"/>
      <c r="J234" s="215"/>
      <c r="K234" s="210"/>
      <c r="L234" s="210"/>
      <c r="M234" s="216"/>
      <c r="N234" s="217"/>
      <c r="O234" s="218"/>
      <c r="P234" s="218"/>
      <c r="Q234" s="218"/>
      <c r="R234" s="218"/>
      <c r="S234" s="218"/>
      <c r="T234" s="218"/>
      <c r="U234" s="218"/>
      <c r="V234" s="218"/>
      <c r="W234" s="218"/>
      <c r="X234" s="219"/>
      <c r="AT234" s="220" t="s">
        <v>1603</v>
      </c>
      <c r="AU234" s="220" t="s">
        <v>1481</v>
      </c>
      <c r="AV234" s="12" t="s">
        <v>1481</v>
      </c>
      <c r="AW234" s="12" t="s">
        <v>1402</v>
      </c>
      <c r="AX234" s="12" t="s">
        <v>1473</v>
      </c>
      <c r="AY234" s="220" t="s">
        <v>1594</v>
      </c>
    </row>
    <row r="235" spans="2:65" s="12" customFormat="1" x14ac:dyDescent="0.3">
      <c r="B235" s="209"/>
      <c r="C235" s="210"/>
      <c r="D235" s="223" t="s">
        <v>1603</v>
      </c>
      <c r="E235" s="233" t="s">
        <v>1418</v>
      </c>
      <c r="F235" s="234" t="s">
        <v>1795</v>
      </c>
      <c r="G235" s="210"/>
      <c r="H235" s="235">
        <v>0.93600000000000005</v>
      </c>
      <c r="I235" s="215"/>
      <c r="J235" s="215"/>
      <c r="K235" s="210"/>
      <c r="L235" s="210"/>
      <c r="M235" s="216"/>
      <c r="N235" s="217"/>
      <c r="O235" s="218"/>
      <c r="P235" s="218"/>
      <c r="Q235" s="218"/>
      <c r="R235" s="218"/>
      <c r="S235" s="218"/>
      <c r="T235" s="218"/>
      <c r="U235" s="218"/>
      <c r="V235" s="218"/>
      <c r="W235" s="218"/>
      <c r="X235" s="219"/>
      <c r="AT235" s="220" t="s">
        <v>1603</v>
      </c>
      <c r="AU235" s="220" t="s">
        <v>1481</v>
      </c>
      <c r="AV235" s="12" t="s">
        <v>1481</v>
      </c>
      <c r="AW235" s="12" t="s">
        <v>1402</v>
      </c>
      <c r="AX235" s="12" t="s">
        <v>1473</v>
      </c>
      <c r="AY235" s="220" t="s">
        <v>1594</v>
      </c>
    </row>
    <row r="236" spans="2:65" s="12" customFormat="1" x14ac:dyDescent="0.3">
      <c r="B236" s="209"/>
      <c r="C236" s="210"/>
      <c r="D236" s="223" t="s">
        <v>1603</v>
      </c>
      <c r="E236" s="233" t="s">
        <v>1418</v>
      </c>
      <c r="F236" s="234" t="s">
        <v>1796</v>
      </c>
      <c r="G236" s="210"/>
      <c r="H236" s="235">
        <v>0.92300000000000004</v>
      </c>
      <c r="I236" s="215"/>
      <c r="J236" s="215"/>
      <c r="K236" s="210"/>
      <c r="L236" s="210"/>
      <c r="M236" s="216"/>
      <c r="N236" s="217"/>
      <c r="O236" s="218"/>
      <c r="P236" s="218"/>
      <c r="Q236" s="218"/>
      <c r="R236" s="218"/>
      <c r="S236" s="218"/>
      <c r="T236" s="218"/>
      <c r="U236" s="218"/>
      <c r="V236" s="218"/>
      <c r="W236" s="218"/>
      <c r="X236" s="219"/>
      <c r="AT236" s="220" t="s">
        <v>1603</v>
      </c>
      <c r="AU236" s="220" t="s">
        <v>1481</v>
      </c>
      <c r="AV236" s="12" t="s">
        <v>1481</v>
      </c>
      <c r="AW236" s="12" t="s">
        <v>1402</v>
      </c>
      <c r="AX236" s="12" t="s">
        <v>1473</v>
      </c>
      <c r="AY236" s="220" t="s">
        <v>1594</v>
      </c>
    </row>
    <row r="237" spans="2:65" s="12" customFormat="1" x14ac:dyDescent="0.3">
      <c r="B237" s="209"/>
      <c r="C237" s="210"/>
      <c r="D237" s="223" t="s">
        <v>1603</v>
      </c>
      <c r="E237" s="233" t="s">
        <v>1418</v>
      </c>
      <c r="F237" s="234" t="s">
        <v>1797</v>
      </c>
      <c r="G237" s="210"/>
      <c r="H237" s="235">
        <v>0.11700000000000001</v>
      </c>
      <c r="I237" s="215"/>
      <c r="J237" s="215"/>
      <c r="K237" s="210"/>
      <c r="L237" s="210"/>
      <c r="M237" s="216"/>
      <c r="N237" s="217"/>
      <c r="O237" s="218"/>
      <c r="P237" s="218"/>
      <c r="Q237" s="218"/>
      <c r="R237" s="218"/>
      <c r="S237" s="218"/>
      <c r="T237" s="218"/>
      <c r="U237" s="218"/>
      <c r="V237" s="218"/>
      <c r="W237" s="218"/>
      <c r="X237" s="219"/>
      <c r="AT237" s="220" t="s">
        <v>1603</v>
      </c>
      <c r="AU237" s="220" t="s">
        <v>1481</v>
      </c>
      <c r="AV237" s="12" t="s">
        <v>1481</v>
      </c>
      <c r="AW237" s="12" t="s">
        <v>1402</v>
      </c>
      <c r="AX237" s="12" t="s">
        <v>1473</v>
      </c>
      <c r="AY237" s="220" t="s">
        <v>1594</v>
      </c>
    </row>
    <row r="238" spans="2:65" s="13" customFormat="1" x14ac:dyDescent="0.3">
      <c r="B238" s="221"/>
      <c r="C238" s="222"/>
      <c r="D238" s="223" t="s">
        <v>1603</v>
      </c>
      <c r="E238" s="224" t="s">
        <v>1418</v>
      </c>
      <c r="F238" s="225" t="s">
        <v>1798</v>
      </c>
      <c r="G238" s="222"/>
      <c r="H238" s="226" t="s">
        <v>1418</v>
      </c>
      <c r="I238" s="227"/>
      <c r="J238" s="227"/>
      <c r="K238" s="222"/>
      <c r="L238" s="222"/>
      <c r="M238" s="228"/>
      <c r="N238" s="229"/>
      <c r="O238" s="230"/>
      <c r="P238" s="230"/>
      <c r="Q238" s="230"/>
      <c r="R238" s="230"/>
      <c r="S238" s="230"/>
      <c r="T238" s="230"/>
      <c r="U238" s="230"/>
      <c r="V238" s="230"/>
      <c r="W238" s="230"/>
      <c r="X238" s="231"/>
      <c r="AT238" s="232" t="s">
        <v>1603</v>
      </c>
      <c r="AU238" s="232" t="s">
        <v>1481</v>
      </c>
      <c r="AV238" s="13" t="s">
        <v>1420</v>
      </c>
      <c r="AW238" s="13" t="s">
        <v>1402</v>
      </c>
      <c r="AX238" s="13" t="s">
        <v>1473</v>
      </c>
      <c r="AY238" s="232" t="s">
        <v>1594</v>
      </c>
    </row>
    <row r="239" spans="2:65" s="12" customFormat="1" x14ac:dyDescent="0.3">
      <c r="B239" s="209"/>
      <c r="C239" s="210"/>
      <c r="D239" s="223" t="s">
        <v>1603</v>
      </c>
      <c r="E239" s="233" t="s">
        <v>1418</v>
      </c>
      <c r="F239" s="234" t="s">
        <v>1799</v>
      </c>
      <c r="G239" s="210"/>
      <c r="H239" s="235">
        <v>7.6</v>
      </c>
      <c r="I239" s="215"/>
      <c r="J239" s="215"/>
      <c r="K239" s="210"/>
      <c r="L239" s="210"/>
      <c r="M239" s="216"/>
      <c r="N239" s="217"/>
      <c r="O239" s="218"/>
      <c r="P239" s="218"/>
      <c r="Q239" s="218"/>
      <c r="R239" s="218"/>
      <c r="S239" s="218"/>
      <c r="T239" s="218"/>
      <c r="U239" s="218"/>
      <c r="V239" s="218"/>
      <c r="W239" s="218"/>
      <c r="X239" s="219"/>
      <c r="AT239" s="220" t="s">
        <v>1603</v>
      </c>
      <c r="AU239" s="220" t="s">
        <v>1481</v>
      </c>
      <c r="AV239" s="12" t="s">
        <v>1481</v>
      </c>
      <c r="AW239" s="12" t="s">
        <v>1402</v>
      </c>
      <c r="AX239" s="12" t="s">
        <v>1473</v>
      </c>
      <c r="AY239" s="220" t="s">
        <v>1594</v>
      </c>
    </row>
    <row r="240" spans="2:65" s="12" customFormat="1" x14ac:dyDescent="0.3">
      <c r="B240" s="209"/>
      <c r="C240" s="210"/>
      <c r="D240" s="223" t="s">
        <v>1603</v>
      </c>
      <c r="E240" s="233" t="s">
        <v>1418</v>
      </c>
      <c r="F240" s="234" t="s">
        <v>1800</v>
      </c>
      <c r="G240" s="210"/>
      <c r="H240" s="235">
        <v>-0.51200000000000001</v>
      </c>
      <c r="I240" s="215"/>
      <c r="J240" s="215"/>
      <c r="K240" s="210"/>
      <c r="L240" s="210"/>
      <c r="M240" s="216"/>
      <c r="N240" s="217"/>
      <c r="O240" s="218"/>
      <c r="P240" s="218"/>
      <c r="Q240" s="218"/>
      <c r="R240" s="218"/>
      <c r="S240" s="218"/>
      <c r="T240" s="218"/>
      <c r="U240" s="218"/>
      <c r="V240" s="218"/>
      <c r="W240" s="218"/>
      <c r="X240" s="219"/>
      <c r="AT240" s="220" t="s">
        <v>1603</v>
      </c>
      <c r="AU240" s="220" t="s">
        <v>1481</v>
      </c>
      <c r="AV240" s="12" t="s">
        <v>1481</v>
      </c>
      <c r="AW240" s="12" t="s">
        <v>1402</v>
      </c>
      <c r="AX240" s="12" t="s">
        <v>1473</v>
      </c>
      <c r="AY240" s="220" t="s">
        <v>1594</v>
      </c>
    </row>
    <row r="241" spans="2:65" s="12" customFormat="1" x14ac:dyDescent="0.3">
      <c r="B241" s="209"/>
      <c r="C241" s="210"/>
      <c r="D241" s="223" t="s">
        <v>1603</v>
      </c>
      <c r="E241" s="233" t="s">
        <v>1418</v>
      </c>
      <c r="F241" s="234" t="s">
        <v>1801</v>
      </c>
      <c r="G241" s="210"/>
      <c r="H241" s="235">
        <v>-0.28799999999999998</v>
      </c>
      <c r="I241" s="215"/>
      <c r="J241" s="215"/>
      <c r="K241" s="210"/>
      <c r="L241" s="210"/>
      <c r="M241" s="216"/>
      <c r="N241" s="217"/>
      <c r="O241" s="218"/>
      <c r="P241" s="218"/>
      <c r="Q241" s="218"/>
      <c r="R241" s="218"/>
      <c r="S241" s="218"/>
      <c r="T241" s="218"/>
      <c r="U241" s="218"/>
      <c r="V241" s="218"/>
      <c r="W241" s="218"/>
      <c r="X241" s="219"/>
      <c r="AT241" s="220" t="s">
        <v>1603</v>
      </c>
      <c r="AU241" s="220" t="s">
        <v>1481</v>
      </c>
      <c r="AV241" s="12" t="s">
        <v>1481</v>
      </c>
      <c r="AW241" s="12" t="s">
        <v>1402</v>
      </c>
      <c r="AX241" s="12" t="s">
        <v>1473</v>
      </c>
      <c r="AY241" s="220" t="s">
        <v>1594</v>
      </c>
    </row>
    <row r="242" spans="2:65" s="12" customFormat="1" x14ac:dyDescent="0.3">
      <c r="B242" s="209"/>
      <c r="C242" s="210"/>
      <c r="D242" s="223" t="s">
        <v>1603</v>
      </c>
      <c r="E242" s="233" t="s">
        <v>1418</v>
      </c>
      <c r="F242" s="234" t="s">
        <v>1802</v>
      </c>
      <c r="G242" s="210"/>
      <c r="H242" s="235">
        <v>-7.1999999999999995E-2</v>
      </c>
      <c r="I242" s="215"/>
      <c r="J242" s="215"/>
      <c r="K242" s="210"/>
      <c r="L242" s="210"/>
      <c r="M242" s="216"/>
      <c r="N242" s="217"/>
      <c r="O242" s="218"/>
      <c r="P242" s="218"/>
      <c r="Q242" s="218"/>
      <c r="R242" s="218"/>
      <c r="S242" s="218"/>
      <c r="T242" s="218"/>
      <c r="U242" s="218"/>
      <c r="V242" s="218"/>
      <c r="W242" s="218"/>
      <c r="X242" s="219"/>
      <c r="AT242" s="220" t="s">
        <v>1603</v>
      </c>
      <c r="AU242" s="220" t="s">
        <v>1481</v>
      </c>
      <c r="AV242" s="12" t="s">
        <v>1481</v>
      </c>
      <c r="AW242" s="12" t="s">
        <v>1402</v>
      </c>
      <c r="AX242" s="12" t="s">
        <v>1473</v>
      </c>
      <c r="AY242" s="220" t="s">
        <v>1594</v>
      </c>
    </row>
    <row r="243" spans="2:65" s="12" customFormat="1" x14ac:dyDescent="0.3">
      <c r="B243" s="209"/>
      <c r="C243" s="210"/>
      <c r="D243" s="223" t="s">
        <v>1603</v>
      </c>
      <c r="E243" s="233" t="s">
        <v>1418</v>
      </c>
      <c r="F243" s="234" t="s">
        <v>1803</v>
      </c>
      <c r="G243" s="210"/>
      <c r="H243" s="235">
        <v>-0.13200000000000001</v>
      </c>
      <c r="I243" s="215"/>
      <c r="J243" s="215"/>
      <c r="K243" s="210"/>
      <c r="L243" s="210"/>
      <c r="M243" s="216"/>
      <c r="N243" s="217"/>
      <c r="O243" s="218"/>
      <c r="P243" s="218"/>
      <c r="Q243" s="218"/>
      <c r="R243" s="218"/>
      <c r="S243" s="218"/>
      <c r="T243" s="218"/>
      <c r="U243" s="218"/>
      <c r="V243" s="218"/>
      <c r="W243" s="218"/>
      <c r="X243" s="219"/>
      <c r="AT243" s="220" t="s">
        <v>1603</v>
      </c>
      <c r="AU243" s="220" t="s">
        <v>1481</v>
      </c>
      <c r="AV243" s="12" t="s">
        <v>1481</v>
      </c>
      <c r="AW243" s="12" t="s">
        <v>1402</v>
      </c>
      <c r="AX243" s="12" t="s">
        <v>1473</v>
      </c>
      <c r="AY243" s="220" t="s">
        <v>1594</v>
      </c>
    </row>
    <row r="244" spans="2:65" s="14" customFormat="1" x14ac:dyDescent="0.3">
      <c r="B244" s="236"/>
      <c r="C244" s="237"/>
      <c r="D244" s="211" t="s">
        <v>1603</v>
      </c>
      <c r="E244" s="247" t="s">
        <v>1418</v>
      </c>
      <c r="F244" s="248" t="s">
        <v>1621</v>
      </c>
      <c r="G244" s="237"/>
      <c r="H244" s="249">
        <v>187.57400000000001</v>
      </c>
      <c r="I244" s="241"/>
      <c r="J244" s="241"/>
      <c r="K244" s="237"/>
      <c r="L244" s="237"/>
      <c r="M244" s="242"/>
      <c r="N244" s="243"/>
      <c r="O244" s="244"/>
      <c r="P244" s="244"/>
      <c r="Q244" s="244"/>
      <c r="R244" s="244"/>
      <c r="S244" s="244"/>
      <c r="T244" s="244"/>
      <c r="U244" s="244"/>
      <c r="V244" s="244"/>
      <c r="W244" s="244"/>
      <c r="X244" s="245"/>
      <c r="AT244" s="246" t="s">
        <v>1603</v>
      </c>
      <c r="AU244" s="246" t="s">
        <v>1481</v>
      </c>
      <c r="AV244" s="14" t="s">
        <v>1601</v>
      </c>
      <c r="AW244" s="14" t="s">
        <v>1402</v>
      </c>
      <c r="AX244" s="14" t="s">
        <v>1420</v>
      </c>
      <c r="AY244" s="246" t="s">
        <v>1594</v>
      </c>
    </row>
    <row r="245" spans="2:65" s="1" customFormat="1" ht="31.5" customHeight="1" x14ac:dyDescent="0.3">
      <c r="B245" s="36"/>
      <c r="C245" s="197" t="s">
        <v>1804</v>
      </c>
      <c r="D245" s="197" t="s">
        <v>1596</v>
      </c>
      <c r="E245" s="198" t="s">
        <v>1805</v>
      </c>
      <c r="F245" s="199" t="s">
        <v>1806</v>
      </c>
      <c r="G245" s="200" t="s">
        <v>1688</v>
      </c>
      <c r="H245" s="201">
        <v>656.19299999999998</v>
      </c>
      <c r="I245" s="202"/>
      <c r="J245" s="202"/>
      <c r="K245" s="203">
        <f>ROUND(P245*H245,2)</f>
        <v>0</v>
      </c>
      <c r="L245" s="199" t="s">
        <v>1600</v>
      </c>
      <c r="M245" s="56"/>
      <c r="N245" s="204" t="s">
        <v>1418</v>
      </c>
      <c r="O245" s="205" t="s">
        <v>1442</v>
      </c>
      <c r="P245" s="131">
        <f>I245+J245</f>
        <v>0</v>
      </c>
      <c r="Q245" s="131">
        <f>ROUND(I245*H245,2)</f>
        <v>0</v>
      </c>
      <c r="R245" s="131">
        <f>ROUND(J245*H245,2)</f>
        <v>0</v>
      </c>
      <c r="S245" s="37"/>
      <c r="T245" s="206">
        <f>S245*H245</f>
        <v>0</v>
      </c>
      <c r="U245" s="206">
        <v>2.65E-3</v>
      </c>
      <c r="V245" s="206">
        <f>U245*H245</f>
        <v>1.73891145</v>
      </c>
      <c r="W245" s="206">
        <v>0</v>
      </c>
      <c r="X245" s="207">
        <f>W245*H245</f>
        <v>0</v>
      </c>
      <c r="AR245" s="19" t="s">
        <v>1601</v>
      </c>
      <c r="AT245" s="19" t="s">
        <v>1596</v>
      </c>
      <c r="AU245" s="19" t="s">
        <v>1481</v>
      </c>
      <c r="AY245" s="19" t="s">
        <v>1594</v>
      </c>
      <c r="BE245" s="208">
        <f>IF(O245="základní",K245,0)</f>
        <v>0</v>
      </c>
      <c r="BF245" s="208">
        <f>IF(O245="snížená",K245,0)</f>
        <v>0</v>
      </c>
      <c r="BG245" s="208">
        <f>IF(O245="zákl. přenesená",K245,0)</f>
        <v>0</v>
      </c>
      <c r="BH245" s="208">
        <f>IF(O245="sníž. přenesená",K245,0)</f>
        <v>0</v>
      </c>
      <c r="BI245" s="208">
        <f>IF(O245="nulová",K245,0)</f>
        <v>0</v>
      </c>
      <c r="BJ245" s="19" t="s">
        <v>1420</v>
      </c>
      <c r="BK245" s="208">
        <f>ROUND(P245*H245,2)</f>
        <v>0</v>
      </c>
      <c r="BL245" s="19" t="s">
        <v>1601</v>
      </c>
      <c r="BM245" s="19" t="s">
        <v>1807</v>
      </c>
    </row>
    <row r="246" spans="2:65" s="12" customFormat="1" x14ac:dyDescent="0.3">
      <c r="B246" s="209"/>
      <c r="C246" s="210"/>
      <c r="D246" s="223" t="s">
        <v>1603</v>
      </c>
      <c r="E246" s="233" t="s">
        <v>1418</v>
      </c>
      <c r="F246" s="234" t="s">
        <v>1808</v>
      </c>
      <c r="G246" s="210"/>
      <c r="H246" s="235">
        <v>215.22</v>
      </c>
      <c r="I246" s="215"/>
      <c r="J246" s="215"/>
      <c r="K246" s="210"/>
      <c r="L246" s="210"/>
      <c r="M246" s="216"/>
      <c r="N246" s="217"/>
      <c r="O246" s="218"/>
      <c r="P246" s="218"/>
      <c r="Q246" s="218"/>
      <c r="R246" s="218"/>
      <c r="S246" s="218"/>
      <c r="T246" s="218"/>
      <c r="U246" s="218"/>
      <c r="V246" s="218"/>
      <c r="W246" s="218"/>
      <c r="X246" s="219"/>
      <c r="AT246" s="220" t="s">
        <v>1603</v>
      </c>
      <c r="AU246" s="220" t="s">
        <v>1481</v>
      </c>
      <c r="AV246" s="12" t="s">
        <v>1481</v>
      </c>
      <c r="AW246" s="12" t="s">
        <v>1402</v>
      </c>
      <c r="AX246" s="12" t="s">
        <v>1473</v>
      </c>
      <c r="AY246" s="220" t="s">
        <v>1594</v>
      </c>
    </row>
    <row r="247" spans="2:65" s="12" customFormat="1" x14ac:dyDescent="0.3">
      <c r="B247" s="209"/>
      <c r="C247" s="210"/>
      <c r="D247" s="223" t="s">
        <v>1603</v>
      </c>
      <c r="E247" s="233" t="s">
        <v>1418</v>
      </c>
      <c r="F247" s="234" t="s">
        <v>1809</v>
      </c>
      <c r="G247" s="210"/>
      <c r="H247" s="235">
        <v>33.119999999999997</v>
      </c>
      <c r="I247" s="215"/>
      <c r="J247" s="215"/>
      <c r="K247" s="210"/>
      <c r="L247" s="210"/>
      <c r="M247" s="216"/>
      <c r="N247" s="217"/>
      <c r="O247" s="218"/>
      <c r="P247" s="218"/>
      <c r="Q247" s="218"/>
      <c r="R247" s="218"/>
      <c r="S247" s="218"/>
      <c r="T247" s="218"/>
      <c r="U247" s="218"/>
      <c r="V247" s="218"/>
      <c r="W247" s="218"/>
      <c r="X247" s="219"/>
      <c r="AT247" s="220" t="s">
        <v>1603</v>
      </c>
      <c r="AU247" s="220" t="s">
        <v>1481</v>
      </c>
      <c r="AV247" s="12" t="s">
        <v>1481</v>
      </c>
      <c r="AW247" s="12" t="s">
        <v>1402</v>
      </c>
      <c r="AX247" s="12" t="s">
        <v>1473</v>
      </c>
      <c r="AY247" s="220" t="s">
        <v>1594</v>
      </c>
    </row>
    <row r="248" spans="2:65" s="12" customFormat="1" x14ac:dyDescent="0.3">
      <c r="B248" s="209"/>
      <c r="C248" s="210"/>
      <c r="D248" s="223" t="s">
        <v>1603</v>
      </c>
      <c r="E248" s="233" t="s">
        <v>1418</v>
      </c>
      <c r="F248" s="234" t="s">
        <v>1810</v>
      </c>
      <c r="G248" s="210"/>
      <c r="H248" s="235">
        <v>40.32</v>
      </c>
      <c r="I248" s="215"/>
      <c r="J248" s="215"/>
      <c r="K248" s="210"/>
      <c r="L248" s="210"/>
      <c r="M248" s="216"/>
      <c r="N248" s="217"/>
      <c r="O248" s="218"/>
      <c r="P248" s="218"/>
      <c r="Q248" s="218"/>
      <c r="R248" s="218"/>
      <c r="S248" s="218"/>
      <c r="T248" s="218"/>
      <c r="U248" s="218"/>
      <c r="V248" s="218"/>
      <c r="W248" s="218"/>
      <c r="X248" s="219"/>
      <c r="AT248" s="220" t="s">
        <v>1603</v>
      </c>
      <c r="AU248" s="220" t="s">
        <v>1481</v>
      </c>
      <c r="AV248" s="12" t="s">
        <v>1481</v>
      </c>
      <c r="AW248" s="12" t="s">
        <v>1402</v>
      </c>
      <c r="AX248" s="12" t="s">
        <v>1473</v>
      </c>
      <c r="AY248" s="220" t="s">
        <v>1594</v>
      </c>
    </row>
    <row r="249" spans="2:65" s="12" customFormat="1" x14ac:dyDescent="0.3">
      <c r="B249" s="209"/>
      <c r="C249" s="210"/>
      <c r="D249" s="223" t="s">
        <v>1603</v>
      </c>
      <c r="E249" s="233" t="s">
        <v>1418</v>
      </c>
      <c r="F249" s="234" t="s">
        <v>1811</v>
      </c>
      <c r="G249" s="210"/>
      <c r="H249" s="235">
        <v>75.87</v>
      </c>
      <c r="I249" s="215"/>
      <c r="J249" s="215"/>
      <c r="K249" s="210"/>
      <c r="L249" s="210"/>
      <c r="M249" s="216"/>
      <c r="N249" s="217"/>
      <c r="O249" s="218"/>
      <c r="P249" s="218"/>
      <c r="Q249" s="218"/>
      <c r="R249" s="218"/>
      <c r="S249" s="218"/>
      <c r="T249" s="218"/>
      <c r="U249" s="218"/>
      <c r="V249" s="218"/>
      <c r="W249" s="218"/>
      <c r="X249" s="219"/>
      <c r="AT249" s="220" t="s">
        <v>1603</v>
      </c>
      <c r="AU249" s="220" t="s">
        <v>1481</v>
      </c>
      <c r="AV249" s="12" t="s">
        <v>1481</v>
      </c>
      <c r="AW249" s="12" t="s">
        <v>1402</v>
      </c>
      <c r="AX249" s="12" t="s">
        <v>1473</v>
      </c>
      <c r="AY249" s="220" t="s">
        <v>1594</v>
      </c>
    </row>
    <row r="250" spans="2:65" s="12" customFormat="1" x14ac:dyDescent="0.3">
      <c r="B250" s="209"/>
      <c r="C250" s="210"/>
      <c r="D250" s="223" t="s">
        <v>1603</v>
      </c>
      <c r="E250" s="233" t="s">
        <v>1418</v>
      </c>
      <c r="F250" s="234" t="s">
        <v>1812</v>
      </c>
      <c r="G250" s="210"/>
      <c r="H250" s="235">
        <v>97.2</v>
      </c>
      <c r="I250" s="215"/>
      <c r="J250" s="215"/>
      <c r="K250" s="210"/>
      <c r="L250" s="210"/>
      <c r="M250" s="216"/>
      <c r="N250" s="217"/>
      <c r="O250" s="218"/>
      <c r="P250" s="218"/>
      <c r="Q250" s="218"/>
      <c r="R250" s="218"/>
      <c r="S250" s="218"/>
      <c r="T250" s="218"/>
      <c r="U250" s="218"/>
      <c r="V250" s="218"/>
      <c r="W250" s="218"/>
      <c r="X250" s="219"/>
      <c r="AT250" s="220" t="s">
        <v>1603</v>
      </c>
      <c r="AU250" s="220" t="s">
        <v>1481</v>
      </c>
      <c r="AV250" s="12" t="s">
        <v>1481</v>
      </c>
      <c r="AW250" s="12" t="s">
        <v>1402</v>
      </c>
      <c r="AX250" s="12" t="s">
        <v>1473</v>
      </c>
      <c r="AY250" s="220" t="s">
        <v>1594</v>
      </c>
    </row>
    <row r="251" spans="2:65" s="12" customFormat="1" x14ac:dyDescent="0.3">
      <c r="B251" s="209"/>
      <c r="C251" s="210"/>
      <c r="D251" s="223" t="s">
        <v>1603</v>
      </c>
      <c r="E251" s="233" t="s">
        <v>1418</v>
      </c>
      <c r="F251" s="234" t="s">
        <v>1813</v>
      </c>
      <c r="G251" s="210"/>
      <c r="H251" s="235">
        <v>156.6</v>
      </c>
      <c r="I251" s="215"/>
      <c r="J251" s="215"/>
      <c r="K251" s="210"/>
      <c r="L251" s="210"/>
      <c r="M251" s="216"/>
      <c r="N251" s="217"/>
      <c r="O251" s="218"/>
      <c r="P251" s="218"/>
      <c r="Q251" s="218"/>
      <c r="R251" s="218"/>
      <c r="S251" s="218"/>
      <c r="T251" s="218"/>
      <c r="U251" s="218"/>
      <c r="V251" s="218"/>
      <c r="W251" s="218"/>
      <c r="X251" s="219"/>
      <c r="AT251" s="220" t="s">
        <v>1603</v>
      </c>
      <c r="AU251" s="220" t="s">
        <v>1481</v>
      </c>
      <c r="AV251" s="12" t="s">
        <v>1481</v>
      </c>
      <c r="AW251" s="12" t="s">
        <v>1402</v>
      </c>
      <c r="AX251" s="12" t="s">
        <v>1473</v>
      </c>
      <c r="AY251" s="220" t="s">
        <v>1594</v>
      </c>
    </row>
    <row r="252" spans="2:65" s="12" customFormat="1" x14ac:dyDescent="0.3">
      <c r="B252" s="209"/>
      <c r="C252" s="210"/>
      <c r="D252" s="223" t="s">
        <v>1603</v>
      </c>
      <c r="E252" s="233" t="s">
        <v>1418</v>
      </c>
      <c r="F252" s="234" t="s">
        <v>1814</v>
      </c>
      <c r="G252" s="210"/>
      <c r="H252" s="235">
        <v>3.51</v>
      </c>
      <c r="I252" s="215"/>
      <c r="J252" s="215"/>
      <c r="K252" s="210"/>
      <c r="L252" s="210"/>
      <c r="M252" s="216"/>
      <c r="N252" s="217"/>
      <c r="O252" s="218"/>
      <c r="P252" s="218"/>
      <c r="Q252" s="218"/>
      <c r="R252" s="218"/>
      <c r="S252" s="218"/>
      <c r="T252" s="218"/>
      <c r="U252" s="218"/>
      <c r="V252" s="218"/>
      <c r="W252" s="218"/>
      <c r="X252" s="219"/>
      <c r="AT252" s="220" t="s">
        <v>1603</v>
      </c>
      <c r="AU252" s="220" t="s">
        <v>1481</v>
      </c>
      <c r="AV252" s="12" t="s">
        <v>1481</v>
      </c>
      <c r="AW252" s="12" t="s">
        <v>1402</v>
      </c>
      <c r="AX252" s="12" t="s">
        <v>1473</v>
      </c>
      <c r="AY252" s="220" t="s">
        <v>1594</v>
      </c>
    </row>
    <row r="253" spans="2:65" s="12" customFormat="1" x14ac:dyDescent="0.3">
      <c r="B253" s="209"/>
      <c r="C253" s="210"/>
      <c r="D253" s="223" t="s">
        <v>1603</v>
      </c>
      <c r="E253" s="233" t="s">
        <v>1418</v>
      </c>
      <c r="F253" s="234" t="s">
        <v>1815</v>
      </c>
      <c r="G253" s="210"/>
      <c r="H253" s="235">
        <v>2.0350000000000001</v>
      </c>
      <c r="I253" s="215"/>
      <c r="J253" s="215"/>
      <c r="K253" s="210"/>
      <c r="L253" s="210"/>
      <c r="M253" s="216"/>
      <c r="N253" s="217"/>
      <c r="O253" s="218"/>
      <c r="P253" s="218"/>
      <c r="Q253" s="218"/>
      <c r="R253" s="218"/>
      <c r="S253" s="218"/>
      <c r="T253" s="218"/>
      <c r="U253" s="218"/>
      <c r="V253" s="218"/>
      <c r="W253" s="218"/>
      <c r="X253" s="219"/>
      <c r="AT253" s="220" t="s">
        <v>1603</v>
      </c>
      <c r="AU253" s="220" t="s">
        <v>1481</v>
      </c>
      <c r="AV253" s="12" t="s">
        <v>1481</v>
      </c>
      <c r="AW253" s="12" t="s">
        <v>1402</v>
      </c>
      <c r="AX253" s="12" t="s">
        <v>1473</v>
      </c>
      <c r="AY253" s="220" t="s">
        <v>1594</v>
      </c>
    </row>
    <row r="254" spans="2:65" s="12" customFormat="1" x14ac:dyDescent="0.3">
      <c r="B254" s="209"/>
      <c r="C254" s="210"/>
      <c r="D254" s="223" t="s">
        <v>1603</v>
      </c>
      <c r="E254" s="233" t="s">
        <v>1418</v>
      </c>
      <c r="F254" s="234" t="s">
        <v>1816</v>
      </c>
      <c r="G254" s="210"/>
      <c r="H254" s="235">
        <v>0.52</v>
      </c>
      <c r="I254" s="215"/>
      <c r="J254" s="215"/>
      <c r="K254" s="210"/>
      <c r="L254" s="210"/>
      <c r="M254" s="216"/>
      <c r="N254" s="217"/>
      <c r="O254" s="218"/>
      <c r="P254" s="218"/>
      <c r="Q254" s="218"/>
      <c r="R254" s="218"/>
      <c r="S254" s="218"/>
      <c r="T254" s="218"/>
      <c r="U254" s="218"/>
      <c r="V254" s="218"/>
      <c r="W254" s="218"/>
      <c r="X254" s="219"/>
      <c r="AT254" s="220" t="s">
        <v>1603</v>
      </c>
      <c r="AU254" s="220" t="s">
        <v>1481</v>
      </c>
      <c r="AV254" s="12" t="s">
        <v>1481</v>
      </c>
      <c r="AW254" s="12" t="s">
        <v>1402</v>
      </c>
      <c r="AX254" s="12" t="s">
        <v>1473</v>
      </c>
      <c r="AY254" s="220" t="s">
        <v>1594</v>
      </c>
    </row>
    <row r="255" spans="2:65" s="12" customFormat="1" x14ac:dyDescent="0.3">
      <c r="B255" s="209"/>
      <c r="C255" s="210"/>
      <c r="D255" s="223" t="s">
        <v>1603</v>
      </c>
      <c r="E255" s="233" t="s">
        <v>1418</v>
      </c>
      <c r="F255" s="234" t="s">
        <v>1817</v>
      </c>
      <c r="G255" s="210"/>
      <c r="H255" s="235">
        <v>1.5840000000000001</v>
      </c>
      <c r="I255" s="215"/>
      <c r="J255" s="215"/>
      <c r="K255" s="210"/>
      <c r="L255" s="210"/>
      <c r="M255" s="216"/>
      <c r="N255" s="217"/>
      <c r="O255" s="218"/>
      <c r="P255" s="218"/>
      <c r="Q255" s="218"/>
      <c r="R255" s="218"/>
      <c r="S255" s="218"/>
      <c r="T255" s="218"/>
      <c r="U255" s="218"/>
      <c r="V255" s="218"/>
      <c r="W255" s="218"/>
      <c r="X255" s="219"/>
      <c r="AT255" s="220" t="s">
        <v>1603</v>
      </c>
      <c r="AU255" s="220" t="s">
        <v>1481</v>
      </c>
      <c r="AV255" s="12" t="s">
        <v>1481</v>
      </c>
      <c r="AW255" s="12" t="s">
        <v>1402</v>
      </c>
      <c r="AX255" s="12" t="s">
        <v>1473</v>
      </c>
      <c r="AY255" s="220" t="s">
        <v>1594</v>
      </c>
    </row>
    <row r="256" spans="2:65" s="12" customFormat="1" x14ac:dyDescent="0.3">
      <c r="B256" s="209"/>
      <c r="C256" s="210"/>
      <c r="D256" s="223" t="s">
        <v>1603</v>
      </c>
      <c r="E256" s="233" t="s">
        <v>1418</v>
      </c>
      <c r="F256" s="234" t="s">
        <v>1818</v>
      </c>
      <c r="G256" s="210"/>
      <c r="H256" s="235">
        <v>1.28</v>
      </c>
      <c r="I256" s="215"/>
      <c r="J256" s="215"/>
      <c r="K256" s="210"/>
      <c r="L256" s="210"/>
      <c r="M256" s="216"/>
      <c r="N256" s="217"/>
      <c r="O256" s="218"/>
      <c r="P256" s="218"/>
      <c r="Q256" s="218"/>
      <c r="R256" s="218"/>
      <c r="S256" s="218"/>
      <c r="T256" s="218"/>
      <c r="U256" s="218"/>
      <c r="V256" s="218"/>
      <c r="W256" s="218"/>
      <c r="X256" s="219"/>
      <c r="AT256" s="220" t="s">
        <v>1603</v>
      </c>
      <c r="AU256" s="220" t="s">
        <v>1481</v>
      </c>
      <c r="AV256" s="12" t="s">
        <v>1481</v>
      </c>
      <c r="AW256" s="12" t="s">
        <v>1402</v>
      </c>
      <c r="AX256" s="12" t="s">
        <v>1473</v>
      </c>
      <c r="AY256" s="220" t="s">
        <v>1594</v>
      </c>
    </row>
    <row r="257" spans="2:65" s="12" customFormat="1" x14ac:dyDescent="0.3">
      <c r="B257" s="209"/>
      <c r="C257" s="210"/>
      <c r="D257" s="223" t="s">
        <v>1603</v>
      </c>
      <c r="E257" s="233" t="s">
        <v>1418</v>
      </c>
      <c r="F257" s="234" t="s">
        <v>1819</v>
      </c>
      <c r="G257" s="210"/>
      <c r="H257" s="235">
        <v>1.68</v>
      </c>
      <c r="I257" s="215"/>
      <c r="J257" s="215"/>
      <c r="K257" s="210"/>
      <c r="L257" s="210"/>
      <c r="M257" s="216"/>
      <c r="N257" s="217"/>
      <c r="O257" s="218"/>
      <c r="P257" s="218"/>
      <c r="Q257" s="218"/>
      <c r="R257" s="218"/>
      <c r="S257" s="218"/>
      <c r="T257" s="218"/>
      <c r="U257" s="218"/>
      <c r="V257" s="218"/>
      <c r="W257" s="218"/>
      <c r="X257" s="219"/>
      <c r="AT257" s="220" t="s">
        <v>1603</v>
      </c>
      <c r="AU257" s="220" t="s">
        <v>1481</v>
      </c>
      <c r="AV257" s="12" t="s">
        <v>1481</v>
      </c>
      <c r="AW257" s="12" t="s">
        <v>1402</v>
      </c>
      <c r="AX257" s="12" t="s">
        <v>1473</v>
      </c>
      <c r="AY257" s="220" t="s">
        <v>1594</v>
      </c>
    </row>
    <row r="258" spans="2:65" s="12" customFormat="1" x14ac:dyDescent="0.3">
      <c r="B258" s="209"/>
      <c r="C258" s="210"/>
      <c r="D258" s="223" t="s">
        <v>1603</v>
      </c>
      <c r="E258" s="233" t="s">
        <v>1418</v>
      </c>
      <c r="F258" s="234" t="s">
        <v>1820</v>
      </c>
      <c r="G258" s="210"/>
      <c r="H258" s="235">
        <v>0.48</v>
      </c>
      <c r="I258" s="215"/>
      <c r="J258" s="215"/>
      <c r="K258" s="210"/>
      <c r="L258" s="210"/>
      <c r="M258" s="216"/>
      <c r="N258" s="217"/>
      <c r="O258" s="218"/>
      <c r="P258" s="218"/>
      <c r="Q258" s="218"/>
      <c r="R258" s="218"/>
      <c r="S258" s="218"/>
      <c r="T258" s="218"/>
      <c r="U258" s="218"/>
      <c r="V258" s="218"/>
      <c r="W258" s="218"/>
      <c r="X258" s="219"/>
      <c r="AT258" s="220" t="s">
        <v>1603</v>
      </c>
      <c r="AU258" s="220" t="s">
        <v>1481</v>
      </c>
      <c r="AV258" s="12" t="s">
        <v>1481</v>
      </c>
      <c r="AW258" s="12" t="s">
        <v>1402</v>
      </c>
      <c r="AX258" s="12" t="s">
        <v>1473</v>
      </c>
      <c r="AY258" s="220" t="s">
        <v>1594</v>
      </c>
    </row>
    <row r="259" spans="2:65" s="12" customFormat="1" x14ac:dyDescent="0.3">
      <c r="B259" s="209"/>
      <c r="C259" s="210"/>
      <c r="D259" s="223" t="s">
        <v>1603</v>
      </c>
      <c r="E259" s="233" t="s">
        <v>1418</v>
      </c>
      <c r="F259" s="234" t="s">
        <v>1821</v>
      </c>
      <c r="G259" s="210"/>
      <c r="H259" s="235">
        <v>0.64</v>
      </c>
      <c r="I259" s="215"/>
      <c r="J259" s="215"/>
      <c r="K259" s="210"/>
      <c r="L259" s="210"/>
      <c r="M259" s="216"/>
      <c r="N259" s="217"/>
      <c r="O259" s="218"/>
      <c r="P259" s="218"/>
      <c r="Q259" s="218"/>
      <c r="R259" s="218"/>
      <c r="S259" s="218"/>
      <c r="T259" s="218"/>
      <c r="U259" s="218"/>
      <c r="V259" s="218"/>
      <c r="W259" s="218"/>
      <c r="X259" s="219"/>
      <c r="AT259" s="220" t="s">
        <v>1603</v>
      </c>
      <c r="AU259" s="220" t="s">
        <v>1481</v>
      </c>
      <c r="AV259" s="12" t="s">
        <v>1481</v>
      </c>
      <c r="AW259" s="12" t="s">
        <v>1402</v>
      </c>
      <c r="AX259" s="12" t="s">
        <v>1473</v>
      </c>
      <c r="AY259" s="220" t="s">
        <v>1594</v>
      </c>
    </row>
    <row r="260" spans="2:65" s="12" customFormat="1" x14ac:dyDescent="0.3">
      <c r="B260" s="209"/>
      <c r="C260" s="210"/>
      <c r="D260" s="223" t="s">
        <v>1603</v>
      </c>
      <c r="E260" s="233" t="s">
        <v>1418</v>
      </c>
      <c r="F260" s="234" t="s">
        <v>1822</v>
      </c>
      <c r="G260" s="210"/>
      <c r="H260" s="235">
        <v>17.850000000000001</v>
      </c>
      <c r="I260" s="215"/>
      <c r="J260" s="215"/>
      <c r="K260" s="210"/>
      <c r="L260" s="210"/>
      <c r="M260" s="216"/>
      <c r="N260" s="217"/>
      <c r="O260" s="218"/>
      <c r="P260" s="218"/>
      <c r="Q260" s="218"/>
      <c r="R260" s="218"/>
      <c r="S260" s="218"/>
      <c r="T260" s="218"/>
      <c r="U260" s="218"/>
      <c r="V260" s="218"/>
      <c r="W260" s="218"/>
      <c r="X260" s="219"/>
      <c r="AT260" s="220" t="s">
        <v>1603</v>
      </c>
      <c r="AU260" s="220" t="s">
        <v>1481</v>
      </c>
      <c r="AV260" s="12" t="s">
        <v>1481</v>
      </c>
      <c r="AW260" s="12" t="s">
        <v>1402</v>
      </c>
      <c r="AX260" s="12" t="s">
        <v>1473</v>
      </c>
      <c r="AY260" s="220" t="s">
        <v>1594</v>
      </c>
    </row>
    <row r="261" spans="2:65" s="12" customFormat="1" x14ac:dyDescent="0.3">
      <c r="B261" s="209"/>
      <c r="C261" s="210"/>
      <c r="D261" s="223" t="s">
        <v>1603</v>
      </c>
      <c r="E261" s="233" t="s">
        <v>1418</v>
      </c>
      <c r="F261" s="234" t="s">
        <v>1823</v>
      </c>
      <c r="G261" s="210"/>
      <c r="H261" s="235">
        <v>3.27</v>
      </c>
      <c r="I261" s="215"/>
      <c r="J261" s="215"/>
      <c r="K261" s="210"/>
      <c r="L261" s="210"/>
      <c r="M261" s="216"/>
      <c r="N261" s="217"/>
      <c r="O261" s="218"/>
      <c r="P261" s="218"/>
      <c r="Q261" s="218"/>
      <c r="R261" s="218"/>
      <c r="S261" s="218"/>
      <c r="T261" s="218"/>
      <c r="U261" s="218"/>
      <c r="V261" s="218"/>
      <c r="W261" s="218"/>
      <c r="X261" s="219"/>
      <c r="AT261" s="220" t="s">
        <v>1603</v>
      </c>
      <c r="AU261" s="220" t="s">
        <v>1481</v>
      </c>
      <c r="AV261" s="12" t="s">
        <v>1481</v>
      </c>
      <c r="AW261" s="12" t="s">
        <v>1402</v>
      </c>
      <c r="AX261" s="12" t="s">
        <v>1473</v>
      </c>
      <c r="AY261" s="220" t="s">
        <v>1594</v>
      </c>
    </row>
    <row r="262" spans="2:65" s="12" customFormat="1" x14ac:dyDescent="0.3">
      <c r="B262" s="209"/>
      <c r="C262" s="210"/>
      <c r="D262" s="223" t="s">
        <v>1603</v>
      </c>
      <c r="E262" s="233" t="s">
        <v>1418</v>
      </c>
      <c r="F262" s="234" t="s">
        <v>1824</v>
      </c>
      <c r="G262" s="210"/>
      <c r="H262" s="235">
        <v>5.0140000000000002</v>
      </c>
      <c r="I262" s="215"/>
      <c r="J262" s="215"/>
      <c r="K262" s="210"/>
      <c r="L262" s="210"/>
      <c r="M262" s="216"/>
      <c r="N262" s="217"/>
      <c r="O262" s="218"/>
      <c r="P262" s="218"/>
      <c r="Q262" s="218"/>
      <c r="R262" s="218"/>
      <c r="S262" s="218"/>
      <c r="T262" s="218"/>
      <c r="U262" s="218"/>
      <c r="V262" s="218"/>
      <c r="W262" s="218"/>
      <c r="X262" s="219"/>
      <c r="AT262" s="220" t="s">
        <v>1603</v>
      </c>
      <c r="AU262" s="220" t="s">
        <v>1481</v>
      </c>
      <c r="AV262" s="12" t="s">
        <v>1481</v>
      </c>
      <c r="AW262" s="12" t="s">
        <v>1402</v>
      </c>
      <c r="AX262" s="12" t="s">
        <v>1473</v>
      </c>
      <c r="AY262" s="220" t="s">
        <v>1594</v>
      </c>
    </row>
    <row r="263" spans="2:65" s="14" customFormat="1" x14ac:dyDescent="0.3">
      <c r="B263" s="236"/>
      <c r="C263" s="237"/>
      <c r="D263" s="211" t="s">
        <v>1603</v>
      </c>
      <c r="E263" s="247" t="s">
        <v>1418</v>
      </c>
      <c r="F263" s="248" t="s">
        <v>1621</v>
      </c>
      <c r="G263" s="237"/>
      <c r="H263" s="249">
        <v>656.19299999999998</v>
      </c>
      <c r="I263" s="241"/>
      <c r="J263" s="241"/>
      <c r="K263" s="237"/>
      <c r="L263" s="237"/>
      <c r="M263" s="242"/>
      <c r="N263" s="243"/>
      <c r="O263" s="244"/>
      <c r="P263" s="244"/>
      <c r="Q263" s="244"/>
      <c r="R263" s="244"/>
      <c r="S263" s="244"/>
      <c r="T263" s="244"/>
      <c r="U263" s="244"/>
      <c r="V263" s="244"/>
      <c r="W263" s="244"/>
      <c r="X263" s="245"/>
      <c r="AT263" s="246" t="s">
        <v>1603</v>
      </c>
      <c r="AU263" s="246" t="s">
        <v>1481</v>
      </c>
      <c r="AV263" s="14" t="s">
        <v>1601</v>
      </c>
      <c r="AW263" s="14" t="s">
        <v>1402</v>
      </c>
      <c r="AX263" s="14" t="s">
        <v>1420</v>
      </c>
      <c r="AY263" s="246" t="s">
        <v>1594</v>
      </c>
    </row>
    <row r="264" spans="2:65" s="1" customFormat="1" ht="31.5" customHeight="1" x14ac:dyDescent="0.3">
      <c r="B264" s="36"/>
      <c r="C264" s="197" t="s">
        <v>1825</v>
      </c>
      <c r="D264" s="197" t="s">
        <v>1596</v>
      </c>
      <c r="E264" s="198" t="s">
        <v>1826</v>
      </c>
      <c r="F264" s="199" t="s">
        <v>1827</v>
      </c>
      <c r="G264" s="200" t="s">
        <v>1688</v>
      </c>
      <c r="H264" s="201">
        <v>656.19299999999998</v>
      </c>
      <c r="I264" s="202"/>
      <c r="J264" s="202"/>
      <c r="K264" s="203">
        <f>ROUND(P264*H264,2)</f>
        <v>0</v>
      </c>
      <c r="L264" s="199" t="s">
        <v>1600</v>
      </c>
      <c r="M264" s="56"/>
      <c r="N264" s="204" t="s">
        <v>1418</v>
      </c>
      <c r="O264" s="205" t="s">
        <v>1442</v>
      </c>
      <c r="P264" s="131">
        <f>I264+J264</f>
        <v>0</v>
      </c>
      <c r="Q264" s="131">
        <f>ROUND(I264*H264,2)</f>
        <v>0</v>
      </c>
      <c r="R264" s="131">
        <f>ROUND(J264*H264,2)</f>
        <v>0</v>
      </c>
      <c r="S264" s="37"/>
      <c r="T264" s="206">
        <f>S264*H264</f>
        <v>0</v>
      </c>
      <c r="U264" s="206">
        <v>0</v>
      </c>
      <c r="V264" s="206">
        <f>U264*H264</f>
        <v>0</v>
      </c>
      <c r="W264" s="206">
        <v>0</v>
      </c>
      <c r="X264" s="207">
        <f>W264*H264</f>
        <v>0</v>
      </c>
      <c r="AR264" s="19" t="s">
        <v>1601</v>
      </c>
      <c r="AT264" s="19" t="s">
        <v>1596</v>
      </c>
      <c r="AU264" s="19" t="s">
        <v>1481</v>
      </c>
      <c r="AY264" s="19" t="s">
        <v>1594</v>
      </c>
      <c r="BE264" s="208">
        <f>IF(O264="základní",K264,0)</f>
        <v>0</v>
      </c>
      <c r="BF264" s="208">
        <f>IF(O264="snížená",K264,0)</f>
        <v>0</v>
      </c>
      <c r="BG264" s="208">
        <f>IF(O264="zákl. přenesená",K264,0)</f>
        <v>0</v>
      </c>
      <c r="BH264" s="208">
        <f>IF(O264="sníž. přenesená",K264,0)</f>
        <v>0</v>
      </c>
      <c r="BI264" s="208">
        <f>IF(O264="nulová",K264,0)</f>
        <v>0</v>
      </c>
      <c r="BJ264" s="19" t="s">
        <v>1420</v>
      </c>
      <c r="BK264" s="208">
        <f>ROUND(P264*H264,2)</f>
        <v>0</v>
      </c>
      <c r="BL264" s="19" t="s">
        <v>1601</v>
      </c>
      <c r="BM264" s="19" t="s">
        <v>1828</v>
      </c>
    </row>
    <row r="265" spans="2:65" s="12" customFormat="1" x14ac:dyDescent="0.3">
      <c r="B265" s="209"/>
      <c r="C265" s="210"/>
      <c r="D265" s="211" t="s">
        <v>1603</v>
      </c>
      <c r="E265" s="212" t="s">
        <v>1418</v>
      </c>
      <c r="F265" s="213" t="s">
        <v>1829</v>
      </c>
      <c r="G265" s="210"/>
      <c r="H265" s="214">
        <v>656.19299999999998</v>
      </c>
      <c r="I265" s="215"/>
      <c r="J265" s="215"/>
      <c r="K265" s="210"/>
      <c r="L265" s="210"/>
      <c r="M265" s="216"/>
      <c r="N265" s="217"/>
      <c r="O265" s="218"/>
      <c r="P265" s="218"/>
      <c r="Q265" s="218"/>
      <c r="R265" s="218"/>
      <c r="S265" s="218"/>
      <c r="T265" s="218"/>
      <c r="U265" s="218"/>
      <c r="V265" s="218"/>
      <c r="W265" s="218"/>
      <c r="X265" s="219"/>
      <c r="AT265" s="220" t="s">
        <v>1603</v>
      </c>
      <c r="AU265" s="220" t="s">
        <v>1481</v>
      </c>
      <c r="AV265" s="12" t="s">
        <v>1481</v>
      </c>
      <c r="AW265" s="12" t="s">
        <v>1402</v>
      </c>
      <c r="AX265" s="12" t="s">
        <v>1420</v>
      </c>
      <c r="AY265" s="220" t="s">
        <v>1594</v>
      </c>
    </row>
    <row r="266" spans="2:65" s="1" customFormat="1" ht="31.5" customHeight="1" x14ac:dyDescent="0.3">
      <c r="B266" s="36"/>
      <c r="C266" s="197" t="s">
        <v>1830</v>
      </c>
      <c r="D266" s="197" t="s">
        <v>1596</v>
      </c>
      <c r="E266" s="198" t="s">
        <v>1831</v>
      </c>
      <c r="F266" s="199" t="s">
        <v>1832</v>
      </c>
      <c r="G266" s="200" t="s">
        <v>1678</v>
      </c>
      <c r="H266" s="201">
        <v>18.899999999999999</v>
      </c>
      <c r="I266" s="202"/>
      <c r="J266" s="202"/>
      <c r="K266" s="203">
        <f>ROUND(P266*H266,2)</f>
        <v>0</v>
      </c>
      <c r="L266" s="199" t="s">
        <v>1600</v>
      </c>
      <c r="M266" s="56"/>
      <c r="N266" s="204" t="s">
        <v>1418</v>
      </c>
      <c r="O266" s="205" t="s">
        <v>1442</v>
      </c>
      <c r="P266" s="131">
        <f>I266+J266</f>
        <v>0</v>
      </c>
      <c r="Q266" s="131">
        <f>ROUND(I266*H266,2)</f>
        <v>0</v>
      </c>
      <c r="R266" s="131">
        <f>ROUND(J266*H266,2)</f>
        <v>0</v>
      </c>
      <c r="S266" s="37"/>
      <c r="T266" s="206">
        <f>S266*H266</f>
        <v>0</v>
      </c>
      <c r="U266" s="206">
        <v>1.10951</v>
      </c>
      <c r="V266" s="206">
        <f>U266*H266</f>
        <v>20.969738999999997</v>
      </c>
      <c r="W266" s="206">
        <v>0</v>
      </c>
      <c r="X266" s="207">
        <f>W266*H266</f>
        <v>0</v>
      </c>
      <c r="AR266" s="19" t="s">
        <v>1601</v>
      </c>
      <c r="AT266" s="19" t="s">
        <v>1596</v>
      </c>
      <c r="AU266" s="19" t="s">
        <v>1481</v>
      </c>
      <c r="AY266" s="19" t="s">
        <v>1594</v>
      </c>
      <c r="BE266" s="208">
        <f>IF(O266="základní",K266,0)</f>
        <v>0</v>
      </c>
      <c r="BF266" s="208">
        <f>IF(O266="snížená",K266,0)</f>
        <v>0</v>
      </c>
      <c r="BG266" s="208">
        <f>IF(O266="zákl. přenesená",K266,0)</f>
        <v>0</v>
      </c>
      <c r="BH266" s="208">
        <f>IF(O266="sníž. přenesená",K266,0)</f>
        <v>0</v>
      </c>
      <c r="BI266" s="208">
        <f>IF(O266="nulová",K266,0)</f>
        <v>0</v>
      </c>
      <c r="BJ266" s="19" t="s">
        <v>1420</v>
      </c>
      <c r="BK266" s="208">
        <f>ROUND(P266*H266,2)</f>
        <v>0</v>
      </c>
      <c r="BL266" s="19" t="s">
        <v>1601</v>
      </c>
      <c r="BM266" s="19" t="s">
        <v>1833</v>
      </c>
    </row>
    <row r="267" spans="2:65" s="12" customFormat="1" x14ac:dyDescent="0.3">
      <c r="B267" s="209"/>
      <c r="C267" s="210"/>
      <c r="D267" s="223" t="s">
        <v>1603</v>
      </c>
      <c r="E267" s="233" t="s">
        <v>1418</v>
      </c>
      <c r="F267" s="234" t="s">
        <v>1834</v>
      </c>
      <c r="G267" s="210"/>
      <c r="H267" s="235">
        <v>18.899999999999999</v>
      </c>
      <c r="I267" s="215"/>
      <c r="J267" s="215"/>
      <c r="K267" s="210"/>
      <c r="L267" s="210"/>
      <c r="M267" s="216"/>
      <c r="N267" s="217"/>
      <c r="O267" s="218"/>
      <c r="P267" s="218"/>
      <c r="Q267" s="218"/>
      <c r="R267" s="218"/>
      <c r="S267" s="218"/>
      <c r="T267" s="218"/>
      <c r="U267" s="218"/>
      <c r="V267" s="218"/>
      <c r="W267" s="218"/>
      <c r="X267" s="219"/>
      <c r="AT267" s="220" t="s">
        <v>1603</v>
      </c>
      <c r="AU267" s="220" t="s">
        <v>1481</v>
      </c>
      <c r="AV267" s="12" t="s">
        <v>1481</v>
      </c>
      <c r="AW267" s="12" t="s">
        <v>1402</v>
      </c>
      <c r="AX267" s="12" t="s">
        <v>1420</v>
      </c>
      <c r="AY267" s="220" t="s">
        <v>1594</v>
      </c>
    </row>
    <row r="268" spans="2:65" s="11" customFormat="1" ht="29.85" customHeight="1" x14ac:dyDescent="0.3">
      <c r="B268" s="179"/>
      <c r="C268" s="180"/>
      <c r="D268" s="194" t="s">
        <v>1472</v>
      </c>
      <c r="E268" s="195" t="s">
        <v>1601</v>
      </c>
      <c r="F268" s="195" t="s">
        <v>1835</v>
      </c>
      <c r="G268" s="180"/>
      <c r="H268" s="180"/>
      <c r="I268" s="183"/>
      <c r="J268" s="183"/>
      <c r="K268" s="196">
        <f>BK268</f>
        <v>0</v>
      </c>
      <c r="L268" s="180"/>
      <c r="M268" s="185"/>
      <c r="N268" s="186"/>
      <c r="O268" s="187"/>
      <c r="P268" s="187"/>
      <c r="Q268" s="188">
        <f>SUM(Q269:Q291)</f>
        <v>0</v>
      </c>
      <c r="R268" s="188">
        <f>SUM(R269:R291)</f>
        <v>0</v>
      </c>
      <c r="S268" s="187"/>
      <c r="T268" s="189">
        <f>SUM(T269:T291)</f>
        <v>0</v>
      </c>
      <c r="U268" s="187"/>
      <c r="V268" s="189">
        <f>SUM(V269:V291)</f>
        <v>8.1188488400000001</v>
      </c>
      <c r="W268" s="187"/>
      <c r="X268" s="190">
        <f>SUM(X269:X291)</f>
        <v>0</v>
      </c>
      <c r="AR268" s="191" t="s">
        <v>1420</v>
      </c>
      <c r="AT268" s="192" t="s">
        <v>1472</v>
      </c>
      <c r="AU268" s="192" t="s">
        <v>1420</v>
      </c>
      <c r="AY268" s="191" t="s">
        <v>1594</v>
      </c>
      <c r="BK268" s="193">
        <f>SUM(BK269:BK291)</f>
        <v>0</v>
      </c>
    </row>
    <row r="269" spans="2:65" s="1" customFormat="1" ht="31.5" customHeight="1" x14ac:dyDescent="0.3">
      <c r="B269" s="36"/>
      <c r="C269" s="197" t="s">
        <v>1836</v>
      </c>
      <c r="D269" s="197" t="s">
        <v>1596</v>
      </c>
      <c r="E269" s="198" t="s">
        <v>1837</v>
      </c>
      <c r="F269" s="199" t="s">
        <v>1838</v>
      </c>
      <c r="G269" s="200" t="s">
        <v>1688</v>
      </c>
      <c r="H269" s="201">
        <v>30.8</v>
      </c>
      <c r="I269" s="202"/>
      <c r="J269" s="202"/>
      <c r="K269" s="203">
        <f>ROUND(P269*H269,2)</f>
        <v>0</v>
      </c>
      <c r="L269" s="199" t="s">
        <v>1600</v>
      </c>
      <c r="M269" s="56"/>
      <c r="N269" s="204" t="s">
        <v>1418</v>
      </c>
      <c r="O269" s="205" t="s">
        <v>1442</v>
      </c>
      <c r="P269" s="131">
        <f>I269+J269</f>
        <v>0</v>
      </c>
      <c r="Q269" s="131">
        <f>ROUND(I269*H269,2)</f>
        <v>0</v>
      </c>
      <c r="R269" s="131">
        <f>ROUND(J269*H269,2)</f>
        <v>0</v>
      </c>
      <c r="S269" s="37"/>
      <c r="T269" s="206">
        <f>S269*H269</f>
        <v>0</v>
      </c>
      <c r="U269" s="206">
        <v>7.4700000000000001E-3</v>
      </c>
      <c r="V269" s="206">
        <f>U269*H269</f>
        <v>0.230076</v>
      </c>
      <c r="W269" s="206">
        <v>0</v>
      </c>
      <c r="X269" s="207">
        <f>W269*H269</f>
        <v>0</v>
      </c>
      <c r="AR269" s="19" t="s">
        <v>1601</v>
      </c>
      <c r="AT269" s="19" t="s">
        <v>1596</v>
      </c>
      <c r="AU269" s="19" t="s">
        <v>1481</v>
      </c>
      <c r="AY269" s="19" t="s">
        <v>1594</v>
      </c>
      <c r="BE269" s="208">
        <f>IF(O269="základní",K269,0)</f>
        <v>0</v>
      </c>
      <c r="BF269" s="208">
        <f>IF(O269="snížená",K269,0)</f>
        <v>0</v>
      </c>
      <c r="BG269" s="208">
        <f>IF(O269="zákl. přenesená",K269,0)</f>
        <v>0</v>
      </c>
      <c r="BH269" s="208">
        <f>IF(O269="sníž. přenesená",K269,0)</f>
        <v>0</v>
      </c>
      <c r="BI269" s="208">
        <f>IF(O269="nulová",K269,0)</f>
        <v>0</v>
      </c>
      <c r="BJ269" s="19" t="s">
        <v>1420</v>
      </c>
      <c r="BK269" s="208">
        <f>ROUND(P269*H269,2)</f>
        <v>0</v>
      </c>
      <c r="BL269" s="19" t="s">
        <v>1601</v>
      </c>
      <c r="BM269" s="19" t="s">
        <v>1839</v>
      </c>
    </row>
    <row r="270" spans="2:65" s="12" customFormat="1" x14ac:dyDescent="0.3">
      <c r="B270" s="209"/>
      <c r="C270" s="210"/>
      <c r="D270" s="211" t="s">
        <v>1603</v>
      </c>
      <c r="E270" s="212" t="s">
        <v>1418</v>
      </c>
      <c r="F270" s="213" t="s">
        <v>1840</v>
      </c>
      <c r="G270" s="210"/>
      <c r="H270" s="214">
        <v>30.8</v>
      </c>
      <c r="I270" s="215"/>
      <c r="J270" s="215"/>
      <c r="K270" s="210"/>
      <c r="L270" s="210"/>
      <c r="M270" s="216"/>
      <c r="N270" s="217"/>
      <c r="O270" s="218"/>
      <c r="P270" s="218"/>
      <c r="Q270" s="218"/>
      <c r="R270" s="218"/>
      <c r="S270" s="218"/>
      <c r="T270" s="218"/>
      <c r="U270" s="218"/>
      <c r="V270" s="218"/>
      <c r="W270" s="218"/>
      <c r="X270" s="219"/>
      <c r="AT270" s="220" t="s">
        <v>1603</v>
      </c>
      <c r="AU270" s="220" t="s">
        <v>1481</v>
      </c>
      <c r="AV270" s="12" t="s">
        <v>1481</v>
      </c>
      <c r="AW270" s="12" t="s">
        <v>1402</v>
      </c>
      <c r="AX270" s="12" t="s">
        <v>1420</v>
      </c>
      <c r="AY270" s="220" t="s">
        <v>1594</v>
      </c>
    </row>
    <row r="271" spans="2:65" s="1" customFormat="1" ht="31.5" customHeight="1" x14ac:dyDescent="0.3">
      <c r="B271" s="36"/>
      <c r="C271" s="197" t="s">
        <v>1841</v>
      </c>
      <c r="D271" s="197" t="s">
        <v>1596</v>
      </c>
      <c r="E271" s="198" t="s">
        <v>1842</v>
      </c>
      <c r="F271" s="199" t="s">
        <v>1843</v>
      </c>
      <c r="G271" s="200" t="s">
        <v>1688</v>
      </c>
      <c r="H271" s="201">
        <v>30.8</v>
      </c>
      <c r="I271" s="202"/>
      <c r="J271" s="202"/>
      <c r="K271" s="203">
        <f>ROUND(P271*H271,2)</f>
        <v>0</v>
      </c>
      <c r="L271" s="199" t="s">
        <v>1600</v>
      </c>
      <c r="M271" s="56"/>
      <c r="N271" s="204" t="s">
        <v>1418</v>
      </c>
      <c r="O271" s="205" t="s">
        <v>1442</v>
      </c>
      <c r="P271" s="131">
        <f>I271+J271</f>
        <v>0</v>
      </c>
      <c r="Q271" s="131">
        <f>ROUND(I271*H271,2)</f>
        <v>0</v>
      </c>
      <c r="R271" s="131">
        <f>ROUND(J271*H271,2)</f>
        <v>0</v>
      </c>
      <c r="S271" s="37"/>
      <c r="T271" s="206">
        <f>S271*H271</f>
        <v>0</v>
      </c>
      <c r="U271" s="206">
        <v>0</v>
      </c>
      <c r="V271" s="206">
        <f>U271*H271</f>
        <v>0</v>
      </c>
      <c r="W271" s="206">
        <v>0</v>
      </c>
      <c r="X271" s="207">
        <f>W271*H271</f>
        <v>0</v>
      </c>
      <c r="AR271" s="19" t="s">
        <v>1601</v>
      </c>
      <c r="AT271" s="19" t="s">
        <v>1596</v>
      </c>
      <c r="AU271" s="19" t="s">
        <v>1481</v>
      </c>
      <c r="AY271" s="19" t="s">
        <v>1594</v>
      </c>
      <c r="BE271" s="208">
        <f>IF(O271="základní",K271,0)</f>
        <v>0</v>
      </c>
      <c r="BF271" s="208">
        <f>IF(O271="snížená",K271,0)</f>
        <v>0</v>
      </c>
      <c r="BG271" s="208">
        <f>IF(O271="zákl. přenesená",K271,0)</f>
        <v>0</v>
      </c>
      <c r="BH271" s="208">
        <f>IF(O271="sníž. přenesená",K271,0)</f>
        <v>0</v>
      </c>
      <c r="BI271" s="208">
        <f>IF(O271="nulová",K271,0)</f>
        <v>0</v>
      </c>
      <c r="BJ271" s="19" t="s">
        <v>1420</v>
      </c>
      <c r="BK271" s="208">
        <f>ROUND(P271*H271,2)</f>
        <v>0</v>
      </c>
      <c r="BL271" s="19" t="s">
        <v>1601</v>
      </c>
      <c r="BM271" s="19" t="s">
        <v>1844</v>
      </c>
    </row>
    <row r="272" spans="2:65" s="12" customFormat="1" x14ac:dyDescent="0.3">
      <c r="B272" s="209"/>
      <c r="C272" s="210"/>
      <c r="D272" s="211" t="s">
        <v>1603</v>
      </c>
      <c r="E272" s="212" t="s">
        <v>1418</v>
      </c>
      <c r="F272" s="213" t="s">
        <v>1845</v>
      </c>
      <c r="G272" s="210"/>
      <c r="H272" s="214">
        <v>30.8</v>
      </c>
      <c r="I272" s="215"/>
      <c r="J272" s="215"/>
      <c r="K272" s="210"/>
      <c r="L272" s="210"/>
      <c r="M272" s="216"/>
      <c r="N272" s="217"/>
      <c r="O272" s="218"/>
      <c r="P272" s="218"/>
      <c r="Q272" s="218"/>
      <c r="R272" s="218"/>
      <c r="S272" s="218"/>
      <c r="T272" s="218"/>
      <c r="U272" s="218"/>
      <c r="V272" s="218"/>
      <c r="W272" s="218"/>
      <c r="X272" s="219"/>
      <c r="AT272" s="220" t="s">
        <v>1603</v>
      </c>
      <c r="AU272" s="220" t="s">
        <v>1481</v>
      </c>
      <c r="AV272" s="12" t="s">
        <v>1481</v>
      </c>
      <c r="AW272" s="12" t="s">
        <v>1402</v>
      </c>
      <c r="AX272" s="12" t="s">
        <v>1420</v>
      </c>
      <c r="AY272" s="220" t="s">
        <v>1594</v>
      </c>
    </row>
    <row r="273" spans="2:65" s="1" customFormat="1" ht="44.25" customHeight="1" x14ac:dyDescent="0.3">
      <c r="B273" s="36"/>
      <c r="C273" s="197" t="s">
        <v>1846</v>
      </c>
      <c r="D273" s="197" t="s">
        <v>1596</v>
      </c>
      <c r="E273" s="198" t="s">
        <v>1847</v>
      </c>
      <c r="F273" s="199" t="s">
        <v>1848</v>
      </c>
      <c r="G273" s="200" t="s">
        <v>1688</v>
      </c>
      <c r="H273" s="201">
        <v>30.8</v>
      </c>
      <c r="I273" s="202"/>
      <c r="J273" s="202"/>
      <c r="K273" s="203">
        <f>ROUND(P273*H273,2)</f>
        <v>0</v>
      </c>
      <c r="L273" s="199" t="s">
        <v>1600</v>
      </c>
      <c r="M273" s="56"/>
      <c r="N273" s="204" t="s">
        <v>1418</v>
      </c>
      <c r="O273" s="205" t="s">
        <v>1442</v>
      </c>
      <c r="P273" s="131">
        <f>I273+J273</f>
        <v>0</v>
      </c>
      <c r="Q273" s="131">
        <f>ROUND(I273*H273,2)</f>
        <v>0</v>
      </c>
      <c r="R273" s="131">
        <f>ROUND(J273*H273,2)</f>
        <v>0</v>
      </c>
      <c r="S273" s="37"/>
      <c r="T273" s="206">
        <f>S273*H273</f>
        <v>0</v>
      </c>
      <c r="U273" s="206">
        <v>2.14E-3</v>
      </c>
      <c r="V273" s="206">
        <f>U273*H273</f>
        <v>6.5911999999999998E-2</v>
      </c>
      <c r="W273" s="206">
        <v>0</v>
      </c>
      <c r="X273" s="207">
        <f>W273*H273</f>
        <v>0</v>
      </c>
      <c r="AR273" s="19" t="s">
        <v>1601</v>
      </c>
      <c r="AT273" s="19" t="s">
        <v>1596</v>
      </c>
      <c r="AU273" s="19" t="s">
        <v>1481</v>
      </c>
      <c r="AY273" s="19" t="s">
        <v>1594</v>
      </c>
      <c r="BE273" s="208">
        <f>IF(O273="základní",K273,0)</f>
        <v>0</v>
      </c>
      <c r="BF273" s="208">
        <f>IF(O273="snížená",K273,0)</f>
        <v>0</v>
      </c>
      <c r="BG273" s="208">
        <f>IF(O273="zákl. přenesená",K273,0)</f>
        <v>0</v>
      </c>
      <c r="BH273" s="208">
        <f>IF(O273="sníž. přenesená",K273,0)</f>
        <v>0</v>
      </c>
      <c r="BI273" s="208">
        <f>IF(O273="nulová",K273,0)</f>
        <v>0</v>
      </c>
      <c r="BJ273" s="19" t="s">
        <v>1420</v>
      </c>
      <c r="BK273" s="208">
        <f>ROUND(P273*H273,2)</f>
        <v>0</v>
      </c>
      <c r="BL273" s="19" t="s">
        <v>1601</v>
      </c>
      <c r="BM273" s="19" t="s">
        <v>1849</v>
      </c>
    </row>
    <row r="274" spans="2:65" s="12" customFormat="1" x14ac:dyDescent="0.3">
      <c r="B274" s="209"/>
      <c r="C274" s="210"/>
      <c r="D274" s="211" t="s">
        <v>1603</v>
      </c>
      <c r="E274" s="212" t="s">
        <v>1418</v>
      </c>
      <c r="F274" s="213" t="s">
        <v>1845</v>
      </c>
      <c r="G274" s="210"/>
      <c r="H274" s="214">
        <v>30.8</v>
      </c>
      <c r="I274" s="215"/>
      <c r="J274" s="215"/>
      <c r="K274" s="210"/>
      <c r="L274" s="210"/>
      <c r="M274" s="216"/>
      <c r="N274" s="217"/>
      <c r="O274" s="218"/>
      <c r="P274" s="218"/>
      <c r="Q274" s="218"/>
      <c r="R274" s="218"/>
      <c r="S274" s="218"/>
      <c r="T274" s="218"/>
      <c r="U274" s="218"/>
      <c r="V274" s="218"/>
      <c r="W274" s="218"/>
      <c r="X274" s="219"/>
      <c r="AT274" s="220" t="s">
        <v>1603</v>
      </c>
      <c r="AU274" s="220" t="s">
        <v>1481</v>
      </c>
      <c r="AV274" s="12" t="s">
        <v>1481</v>
      </c>
      <c r="AW274" s="12" t="s">
        <v>1402</v>
      </c>
      <c r="AX274" s="12" t="s">
        <v>1420</v>
      </c>
      <c r="AY274" s="220" t="s">
        <v>1594</v>
      </c>
    </row>
    <row r="275" spans="2:65" s="1" customFormat="1" ht="44.25" customHeight="1" x14ac:dyDescent="0.3">
      <c r="B275" s="36"/>
      <c r="C275" s="197" t="s">
        <v>1850</v>
      </c>
      <c r="D275" s="197" t="s">
        <v>1596</v>
      </c>
      <c r="E275" s="198" t="s">
        <v>1851</v>
      </c>
      <c r="F275" s="199" t="s">
        <v>1852</v>
      </c>
      <c r="G275" s="200" t="s">
        <v>1688</v>
      </c>
      <c r="H275" s="201">
        <v>30.8</v>
      </c>
      <c r="I275" s="202"/>
      <c r="J275" s="202"/>
      <c r="K275" s="203">
        <f>ROUND(P275*H275,2)</f>
        <v>0</v>
      </c>
      <c r="L275" s="199" t="s">
        <v>1600</v>
      </c>
      <c r="M275" s="56"/>
      <c r="N275" s="204" t="s">
        <v>1418</v>
      </c>
      <c r="O275" s="205" t="s">
        <v>1442</v>
      </c>
      <c r="P275" s="131">
        <f>I275+J275</f>
        <v>0</v>
      </c>
      <c r="Q275" s="131">
        <f>ROUND(I275*H275,2)</f>
        <v>0</v>
      </c>
      <c r="R275" s="131">
        <f>ROUND(J275*H275,2)</f>
        <v>0</v>
      </c>
      <c r="S275" s="37"/>
      <c r="T275" s="206">
        <f>S275*H275</f>
        <v>0</v>
      </c>
      <c r="U275" s="206">
        <v>0</v>
      </c>
      <c r="V275" s="206">
        <f>U275*H275</f>
        <v>0</v>
      </c>
      <c r="W275" s="206">
        <v>0</v>
      </c>
      <c r="X275" s="207">
        <f>W275*H275</f>
        <v>0</v>
      </c>
      <c r="AR275" s="19" t="s">
        <v>1601</v>
      </c>
      <c r="AT275" s="19" t="s">
        <v>1596</v>
      </c>
      <c r="AU275" s="19" t="s">
        <v>1481</v>
      </c>
      <c r="AY275" s="19" t="s">
        <v>1594</v>
      </c>
      <c r="BE275" s="208">
        <f>IF(O275="základní",K275,0)</f>
        <v>0</v>
      </c>
      <c r="BF275" s="208">
        <f>IF(O275="snížená",K275,0)</f>
        <v>0</v>
      </c>
      <c r="BG275" s="208">
        <f>IF(O275="zákl. přenesená",K275,0)</f>
        <v>0</v>
      </c>
      <c r="BH275" s="208">
        <f>IF(O275="sníž. přenesená",K275,0)</f>
        <v>0</v>
      </c>
      <c r="BI275" s="208">
        <f>IF(O275="nulová",K275,0)</f>
        <v>0</v>
      </c>
      <c r="BJ275" s="19" t="s">
        <v>1420</v>
      </c>
      <c r="BK275" s="208">
        <f>ROUND(P275*H275,2)</f>
        <v>0</v>
      </c>
      <c r="BL275" s="19" t="s">
        <v>1601</v>
      </c>
      <c r="BM275" s="19" t="s">
        <v>1853</v>
      </c>
    </row>
    <row r="276" spans="2:65" s="12" customFormat="1" x14ac:dyDescent="0.3">
      <c r="B276" s="209"/>
      <c r="C276" s="210"/>
      <c r="D276" s="211" t="s">
        <v>1603</v>
      </c>
      <c r="E276" s="212" t="s">
        <v>1418</v>
      </c>
      <c r="F276" s="213" t="s">
        <v>1845</v>
      </c>
      <c r="G276" s="210"/>
      <c r="H276" s="214">
        <v>30.8</v>
      </c>
      <c r="I276" s="215"/>
      <c r="J276" s="215"/>
      <c r="K276" s="210"/>
      <c r="L276" s="210"/>
      <c r="M276" s="216"/>
      <c r="N276" s="217"/>
      <c r="O276" s="218"/>
      <c r="P276" s="218"/>
      <c r="Q276" s="218"/>
      <c r="R276" s="218"/>
      <c r="S276" s="218"/>
      <c r="T276" s="218"/>
      <c r="U276" s="218"/>
      <c r="V276" s="218"/>
      <c r="W276" s="218"/>
      <c r="X276" s="219"/>
      <c r="AT276" s="220" t="s">
        <v>1603</v>
      </c>
      <c r="AU276" s="220" t="s">
        <v>1481</v>
      </c>
      <c r="AV276" s="12" t="s">
        <v>1481</v>
      </c>
      <c r="AW276" s="12" t="s">
        <v>1402</v>
      </c>
      <c r="AX276" s="12" t="s">
        <v>1420</v>
      </c>
      <c r="AY276" s="220" t="s">
        <v>1594</v>
      </c>
    </row>
    <row r="277" spans="2:65" s="1" customFormat="1" ht="31.5" customHeight="1" x14ac:dyDescent="0.3">
      <c r="B277" s="36"/>
      <c r="C277" s="197" t="s">
        <v>1783</v>
      </c>
      <c r="D277" s="197" t="s">
        <v>1596</v>
      </c>
      <c r="E277" s="198" t="s">
        <v>1854</v>
      </c>
      <c r="F277" s="199" t="s">
        <v>1855</v>
      </c>
      <c r="G277" s="200" t="s">
        <v>1678</v>
      </c>
      <c r="H277" s="201">
        <v>7.5999999999999998E-2</v>
      </c>
      <c r="I277" s="202"/>
      <c r="J277" s="202"/>
      <c r="K277" s="203">
        <f>ROUND(P277*H277,2)</f>
        <v>0</v>
      </c>
      <c r="L277" s="199" t="s">
        <v>1600</v>
      </c>
      <c r="M277" s="56"/>
      <c r="N277" s="204" t="s">
        <v>1418</v>
      </c>
      <c r="O277" s="205" t="s">
        <v>1442</v>
      </c>
      <c r="P277" s="131">
        <f>I277+J277</f>
        <v>0</v>
      </c>
      <c r="Q277" s="131">
        <f>ROUND(I277*H277,2)</f>
        <v>0</v>
      </c>
      <c r="R277" s="131">
        <f>ROUND(J277*H277,2)</f>
        <v>0</v>
      </c>
      <c r="S277" s="37"/>
      <c r="T277" s="206">
        <f>S277*H277</f>
        <v>0</v>
      </c>
      <c r="U277" s="206">
        <v>1.7090000000000001E-2</v>
      </c>
      <c r="V277" s="206">
        <f>U277*H277</f>
        <v>1.2988400000000001E-3</v>
      </c>
      <c r="W277" s="206">
        <v>0</v>
      </c>
      <c r="X277" s="207">
        <f>W277*H277</f>
        <v>0</v>
      </c>
      <c r="AR277" s="19" t="s">
        <v>1601</v>
      </c>
      <c r="AT277" s="19" t="s">
        <v>1596</v>
      </c>
      <c r="AU277" s="19" t="s">
        <v>1481</v>
      </c>
      <c r="AY277" s="19" t="s">
        <v>1594</v>
      </c>
      <c r="BE277" s="208">
        <f>IF(O277="základní",K277,0)</f>
        <v>0</v>
      </c>
      <c r="BF277" s="208">
        <f>IF(O277="snížená",K277,0)</f>
        <v>0</v>
      </c>
      <c r="BG277" s="208">
        <f>IF(O277="zákl. přenesená",K277,0)</f>
        <v>0</v>
      </c>
      <c r="BH277" s="208">
        <f>IF(O277="sníž. přenesená",K277,0)</f>
        <v>0</v>
      </c>
      <c r="BI277" s="208">
        <f>IF(O277="nulová",K277,0)</f>
        <v>0</v>
      </c>
      <c r="BJ277" s="19" t="s">
        <v>1420</v>
      </c>
      <c r="BK277" s="208">
        <f>ROUND(P277*H277,2)</f>
        <v>0</v>
      </c>
      <c r="BL277" s="19" t="s">
        <v>1601</v>
      </c>
      <c r="BM277" s="19" t="s">
        <v>1856</v>
      </c>
    </row>
    <row r="278" spans="2:65" s="13" customFormat="1" x14ac:dyDescent="0.3">
      <c r="B278" s="221"/>
      <c r="C278" s="222"/>
      <c r="D278" s="223" t="s">
        <v>1603</v>
      </c>
      <c r="E278" s="224" t="s">
        <v>1418</v>
      </c>
      <c r="F278" s="225" t="s">
        <v>1857</v>
      </c>
      <c r="G278" s="222"/>
      <c r="H278" s="226" t="s">
        <v>1418</v>
      </c>
      <c r="I278" s="227"/>
      <c r="J278" s="227"/>
      <c r="K278" s="222"/>
      <c r="L278" s="222"/>
      <c r="M278" s="228"/>
      <c r="N278" s="229"/>
      <c r="O278" s="230"/>
      <c r="P278" s="230"/>
      <c r="Q278" s="230"/>
      <c r="R278" s="230"/>
      <c r="S278" s="230"/>
      <c r="T278" s="230"/>
      <c r="U278" s="230"/>
      <c r="V278" s="230"/>
      <c r="W278" s="230"/>
      <c r="X278" s="231"/>
      <c r="AT278" s="232" t="s">
        <v>1603</v>
      </c>
      <c r="AU278" s="232" t="s">
        <v>1481</v>
      </c>
      <c r="AV278" s="13" t="s">
        <v>1420</v>
      </c>
      <c r="AW278" s="13" t="s">
        <v>1402</v>
      </c>
      <c r="AX278" s="13" t="s">
        <v>1473</v>
      </c>
      <c r="AY278" s="232" t="s">
        <v>1594</v>
      </c>
    </row>
    <row r="279" spans="2:65" s="12" customFormat="1" x14ac:dyDescent="0.3">
      <c r="B279" s="209"/>
      <c r="C279" s="210"/>
      <c r="D279" s="211" t="s">
        <v>1603</v>
      </c>
      <c r="E279" s="212" t="s">
        <v>1418</v>
      </c>
      <c r="F279" s="213" t="s">
        <v>1858</v>
      </c>
      <c r="G279" s="210"/>
      <c r="H279" s="214">
        <v>7.5999999999999998E-2</v>
      </c>
      <c r="I279" s="215"/>
      <c r="J279" s="215"/>
      <c r="K279" s="210"/>
      <c r="L279" s="210"/>
      <c r="M279" s="216"/>
      <c r="N279" s="217"/>
      <c r="O279" s="218"/>
      <c r="P279" s="218"/>
      <c r="Q279" s="218"/>
      <c r="R279" s="218"/>
      <c r="S279" s="218"/>
      <c r="T279" s="218"/>
      <c r="U279" s="218"/>
      <c r="V279" s="218"/>
      <c r="W279" s="218"/>
      <c r="X279" s="219"/>
      <c r="AT279" s="220" t="s">
        <v>1603</v>
      </c>
      <c r="AU279" s="220" t="s">
        <v>1481</v>
      </c>
      <c r="AV279" s="12" t="s">
        <v>1481</v>
      </c>
      <c r="AW279" s="12" t="s">
        <v>1402</v>
      </c>
      <c r="AX279" s="12" t="s">
        <v>1420</v>
      </c>
      <c r="AY279" s="220" t="s">
        <v>1594</v>
      </c>
    </row>
    <row r="280" spans="2:65" s="1" customFormat="1" ht="22.5" customHeight="1" x14ac:dyDescent="0.3">
      <c r="B280" s="36"/>
      <c r="C280" s="261" t="s">
        <v>1859</v>
      </c>
      <c r="D280" s="261" t="s">
        <v>1707</v>
      </c>
      <c r="E280" s="262" t="s">
        <v>1860</v>
      </c>
      <c r="F280" s="263" t="s">
        <v>1861</v>
      </c>
      <c r="G280" s="264" t="s">
        <v>1678</v>
      </c>
      <c r="H280" s="265">
        <v>7.5999999999999998E-2</v>
      </c>
      <c r="I280" s="266"/>
      <c r="J280" s="267"/>
      <c r="K280" s="268">
        <f>ROUND(P280*H280,2)</f>
        <v>0</v>
      </c>
      <c r="L280" s="263" t="s">
        <v>1600</v>
      </c>
      <c r="M280" s="269"/>
      <c r="N280" s="270" t="s">
        <v>1418</v>
      </c>
      <c r="O280" s="205" t="s">
        <v>1442</v>
      </c>
      <c r="P280" s="131">
        <f>I280+J280</f>
        <v>0</v>
      </c>
      <c r="Q280" s="131">
        <f>ROUND(I280*H280,2)</f>
        <v>0</v>
      </c>
      <c r="R280" s="131">
        <f>ROUND(J280*H280,2)</f>
        <v>0</v>
      </c>
      <c r="S280" s="37"/>
      <c r="T280" s="206">
        <f>S280*H280</f>
        <v>0</v>
      </c>
      <c r="U280" s="206">
        <v>1</v>
      </c>
      <c r="V280" s="206">
        <f>U280*H280</f>
        <v>7.5999999999999998E-2</v>
      </c>
      <c r="W280" s="206">
        <v>0</v>
      </c>
      <c r="X280" s="207">
        <f>W280*H280</f>
        <v>0</v>
      </c>
      <c r="AR280" s="19" t="s">
        <v>1654</v>
      </c>
      <c r="AT280" s="19" t="s">
        <v>1707</v>
      </c>
      <c r="AU280" s="19" t="s">
        <v>1481</v>
      </c>
      <c r="AY280" s="19" t="s">
        <v>1594</v>
      </c>
      <c r="BE280" s="208">
        <f>IF(O280="základní",K280,0)</f>
        <v>0</v>
      </c>
      <c r="BF280" s="208">
        <f>IF(O280="snížená",K280,0)</f>
        <v>0</v>
      </c>
      <c r="BG280" s="208">
        <f>IF(O280="zákl. přenesená",K280,0)</f>
        <v>0</v>
      </c>
      <c r="BH280" s="208">
        <f>IF(O280="sníž. přenesená",K280,0)</f>
        <v>0</v>
      </c>
      <c r="BI280" s="208">
        <f>IF(O280="nulová",K280,0)</f>
        <v>0</v>
      </c>
      <c r="BJ280" s="19" t="s">
        <v>1420</v>
      </c>
      <c r="BK280" s="208">
        <f>ROUND(P280*H280,2)</f>
        <v>0</v>
      </c>
      <c r="BL280" s="19" t="s">
        <v>1601</v>
      </c>
      <c r="BM280" s="19" t="s">
        <v>1862</v>
      </c>
    </row>
    <row r="281" spans="2:65" s="12" customFormat="1" x14ac:dyDescent="0.3">
      <c r="B281" s="209"/>
      <c r="C281" s="210"/>
      <c r="D281" s="211" t="s">
        <v>1603</v>
      </c>
      <c r="E281" s="212" t="s">
        <v>1418</v>
      </c>
      <c r="F281" s="213" t="s">
        <v>1863</v>
      </c>
      <c r="G281" s="210"/>
      <c r="H281" s="214">
        <v>7.5999999999999998E-2</v>
      </c>
      <c r="I281" s="215"/>
      <c r="J281" s="215"/>
      <c r="K281" s="210"/>
      <c r="L281" s="210"/>
      <c r="M281" s="216"/>
      <c r="N281" s="217"/>
      <c r="O281" s="218"/>
      <c r="P281" s="218"/>
      <c r="Q281" s="218"/>
      <c r="R281" s="218"/>
      <c r="S281" s="218"/>
      <c r="T281" s="218"/>
      <c r="U281" s="218"/>
      <c r="V281" s="218"/>
      <c r="W281" s="218"/>
      <c r="X281" s="219"/>
      <c r="AT281" s="220" t="s">
        <v>1603</v>
      </c>
      <c r="AU281" s="220" t="s">
        <v>1481</v>
      </c>
      <c r="AV281" s="12" t="s">
        <v>1481</v>
      </c>
      <c r="AW281" s="12" t="s">
        <v>1402</v>
      </c>
      <c r="AX281" s="12" t="s">
        <v>1420</v>
      </c>
      <c r="AY281" s="220" t="s">
        <v>1594</v>
      </c>
    </row>
    <row r="282" spans="2:65" s="1" customFormat="1" ht="22.5" customHeight="1" x14ac:dyDescent="0.3">
      <c r="B282" s="36"/>
      <c r="C282" s="197" t="s">
        <v>1864</v>
      </c>
      <c r="D282" s="197" t="s">
        <v>1596</v>
      </c>
      <c r="E282" s="198" t="s">
        <v>1865</v>
      </c>
      <c r="F282" s="199" t="s">
        <v>1866</v>
      </c>
      <c r="G282" s="200" t="s">
        <v>1613</v>
      </c>
      <c r="H282" s="201">
        <v>2.9849999999999999</v>
      </c>
      <c r="I282" s="202"/>
      <c r="J282" s="202"/>
      <c r="K282" s="203">
        <f>ROUND(P282*H282,2)</f>
        <v>0</v>
      </c>
      <c r="L282" s="199" t="s">
        <v>1600</v>
      </c>
      <c r="M282" s="56"/>
      <c r="N282" s="204" t="s">
        <v>1418</v>
      </c>
      <c r="O282" s="205" t="s">
        <v>1442</v>
      </c>
      <c r="P282" s="131">
        <f>I282+J282</f>
        <v>0</v>
      </c>
      <c r="Q282" s="131">
        <f>ROUND(I282*H282,2)</f>
        <v>0</v>
      </c>
      <c r="R282" s="131">
        <f>ROUND(J282*H282,2)</f>
        <v>0</v>
      </c>
      <c r="S282" s="37"/>
      <c r="T282" s="206">
        <f>S282*H282</f>
        <v>0</v>
      </c>
      <c r="U282" s="206">
        <v>2.4533999999999998</v>
      </c>
      <c r="V282" s="206">
        <f>U282*H282</f>
        <v>7.3233989999999993</v>
      </c>
      <c r="W282" s="206">
        <v>0</v>
      </c>
      <c r="X282" s="207">
        <f>W282*H282</f>
        <v>0</v>
      </c>
      <c r="AR282" s="19" t="s">
        <v>1601</v>
      </c>
      <c r="AT282" s="19" t="s">
        <v>1596</v>
      </c>
      <c r="AU282" s="19" t="s">
        <v>1481</v>
      </c>
      <c r="AY282" s="19" t="s">
        <v>1594</v>
      </c>
      <c r="BE282" s="208">
        <f>IF(O282="základní",K282,0)</f>
        <v>0</v>
      </c>
      <c r="BF282" s="208">
        <f>IF(O282="snížená",K282,0)</f>
        <v>0</v>
      </c>
      <c r="BG282" s="208">
        <f>IF(O282="zákl. přenesená",K282,0)</f>
        <v>0</v>
      </c>
      <c r="BH282" s="208">
        <f>IF(O282="sníž. přenesená",K282,0)</f>
        <v>0</v>
      </c>
      <c r="BI282" s="208">
        <f>IF(O282="nulová",K282,0)</f>
        <v>0</v>
      </c>
      <c r="BJ282" s="19" t="s">
        <v>1420</v>
      </c>
      <c r="BK282" s="208">
        <f>ROUND(P282*H282,2)</f>
        <v>0</v>
      </c>
      <c r="BL282" s="19" t="s">
        <v>1601</v>
      </c>
      <c r="BM282" s="19" t="s">
        <v>1867</v>
      </c>
    </row>
    <row r="283" spans="2:65" s="12" customFormat="1" x14ac:dyDescent="0.3">
      <c r="B283" s="209"/>
      <c r="C283" s="210"/>
      <c r="D283" s="211" t="s">
        <v>1603</v>
      </c>
      <c r="E283" s="212" t="s">
        <v>1418</v>
      </c>
      <c r="F283" s="213" t="s">
        <v>1868</v>
      </c>
      <c r="G283" s="210"/>
      <c r="H283" s="214">
        <v>2.9849999999999999</v>
      </c>
      <c r="I283" s="215"/>
      <c r="J283" s="215"/>
      <c r="K283" s="210"/>
      <c r="L283" s="210"/>
      <c r="M283" s="216"/>
      <c r="N283" s="217"/>
      <c r="O283" s="218"/>
      <c r="P283" s="218"/>
      <c r="Q283" s="218"/>
      <c r="R283" s="218"/>
      <c r="S283" s="218"/>
      <c r="T283" s="218"/>
      <c r="U283" s="218"/>
      <c r="V283" s="218"/>
      <c r="W283" s="218"/>
      <c r="X283" s="219"/>
      <c r="AT283" s="220" t="s">
        <v>1603</v>
      </c>
      <c r="AU283" s="220" t="s">
        <v>1481</v>
      </c>
      <c r="AV283" s="12" t="s">
        <v>1481</v>
      </c>
      <c r="AW283" s="12" t="s">
        <v>1402</v>
      </c>
      <c r="AX283" s="12" t="s">
        <v>1420</v>
      </c>
      <c r="AY283" s="220" t="s">
        <v>1594</v>
      </c>
    </row>
    <row r="284" spans="2:65" s="1" customFormat="1" ht="22.5" customHeight="1" x14ac:dyDescent="0.3">
      <c r="B284" s="36"/>
      <c r="C284" s="197" t="s">
        <v>1869</v>
      </c>
      <c r="D284" s="197" t="s">
        <v>1596</v>
      </c>
      <c r="E284" s="198" t="s">
        <v>1870</v>
      </c>
      <c r="F284" s="199" t="s">
        <v>1871</v>
      </c>
      <c r="G284" s="200" t="s">
        <v>1688</v>
      </c>
      <c r="H284" s="201">
        <v>20.5</v>
      </c>
      <c r="I284" s="202"/>
      <c r="J284" s="202"/>
      <c r="K284" s="203">
        <f>ROUND(P284*H284,2)</f>
        <v>0</v>
      </c>
      <c r="L284" s="199" t="s">
        <v>1600</v>
      </c>
      <c r="M284" s="56"/>
      <c r="N284" s="204" t="s">
        <v>1418</v>
      </c>
      <c r="O284" s="205" t="s">
        <v>1442</v>
      </c>
      <c r="P284" s="131">
        <f>I284+J284</f>
        <v>0</v>
      </c>
      <c r="Q284" s="131">
        <f>ROUND(I284*H284,2)</f>
        <v>0</v>
      </c>
      <c r="R284" s="131">
        <f>ROUND(J284*H284,2)</f>
        <v>0</v>
      </c>
      <c r="S284" s="37"/>
      <c r="T284" s="206">
        <f>S284*H284</f>
        <v>0</v>
      </c>
      <c r="U284" s="206">
        <v>5.1900000000000002E-3</v>
      </c>
      <c r="V284" s="206">
        <f>U284*H284</f>
        <v>0.106395</v>
      </c>
      <c r="W284" s="206">
        <v>0</v>
      </c>
      <c r="X284" s="207">
        <f>W284*H284</f>
        <v>0</v>
      </c>
      <c r="AR284" s="19" t="s">
        <v>1601</v>
      </c>
      <c r="AT284" s="19" t="s">
        <v>1596</v>
      </c>
      <c r="AU284" s="19" t="s">
        <v>1481</v>
      </c>
      <c r="AY284" s="19" t="s">
        <v>1594</v>
      </c>
      <c r="BE284" s="208">
        <f>IF(O284="základní",K284,0)</f>
        <v>0</v>
      </c>
      <c r="BF284" s="208">
        <f>IF(O284="snížená",K284,0)</f>
        <v>0</v>
      </c>
      <c r="BG284" s="208">
        <f>IF(O284="zákl. přenesená",K284,0)</f>
        <v>0</v>
      </c>
      <c r="BH284" s="208">
        <f>IF(O284="sníž. přenesená",K284,0)</f>
        <v>0</v>
      </c>
      <c r="BI284" s="208">
        <f>IF(O284="nulová",K284,0)</f>
        <v>0</v>
      </c>
      <c r="BJ284" s="19" t="s">
        <v>1420</v>
      </c>
      <c r="BK284" s="208">
        <f>ROUND(P284*H284,2)</f>
        <v>0</v>
      </c>
      <c r="BL284" s="19" t="s">
        <v>1601</v>
      </c>
      <c r="BM284" s="19" t="s">
        <v>1872</v>
      </c>
    </row>
    <row r="285" spans="2:65" s="12" customFormat="1" x14ac:dyDescent="0.3">
      <c r="B285" s="209"/>
      <c r="C285" s="210"/>
      <c r="D285" s="223" t="s">
        <v>1603</v>
      </c>
      <c r="E285" s="233" t="s">
        <v>1418</v>
      </c>
      <c r="F285" s="234" t="s">
        <v>1873</v>
      </c>
      <c r="G285" s="210"/>
      <c r="H285" s="235">
        <v>10.55</v>
      </c>
      <c r="I285" s="215"/>
      <c r="J285" s="215"/>
      <c r="K285" s="210"/>
      <c r="L285" s="210"/>
      <c r="M285" s="216"/>
      <c r="N285" s="217"/>
      <c r="O285" s="218"/>
      <c r="P285" s="218"/>
      <c r="Q285" s="218"/>
      <c r="R285" s="218"/>
      <c r="S285" s="218"/>
      <c r="T285" s="218"/>
      <c r="U285" s="218"/>
      <c r="V285" s="218"/>
      <c r="W285" s="218"/>
      <c r="X285" s="219"/>
      <c r="AT285" s="220" t="s">
        <v>1603</v>
      </c>
      <c r="AU285" s="220" t="s">
        <v>1481</v>
      </c>
      <c r="AV285" s="12" t="s">
        <v>1481</v>
      </c>
      <c r="AW285" s="12" t="s">
        <v>1402</v>
      </c>
      <c r="AX285" s="12" t="s">
        <v>1473</v>
      </c>
      <c r="AY285" s="220" t="s">
        <v>1594</v>
      </c>
    </row>
    <row r="286" spans="2:65" s="12" customFormat="1" x14ac:dyDescent="0.3">
      <c r="B286" s="209"/>
      <c r="C286" s="210"/>
      <c r="D286" s="223" t="s">
        <v>1603</v>
      </c>
      <c r="E286" s="233" t="s">
        <v>1418</v>
      </c>
      <c r="F286" s="234" t="s">
        <v>1874</v>
      </c>
      <c r="G286" s="210"/>
      <c r="H286" s="235">
        <v>9.9499999999999993</v>
      </c>
      <c r="I286" s="215"/>
      <c r="J286" s="215"/>
      <c r="K286" s="210"/>
      <c r="L286" s="210"/>
      <c r="M286" s="216"/>
      <c r="N286" s="217"/>
      <c r="O286" s="218"/>
      <c r="P286" s="218"/>
      <c r="Q286" s="218"/>
      <c r="R286" s="218"/>
      <c r="S286" s="218"/>
      <c r="T286" s="218"/>
      <c r="U286" s="218"/>
      <c r="V286" s="218"/>
      <c r="W286" s="218"/>
      <c r="X286" s="219"/>
      <c r="AT286" s="220" t="s">
        <v>1603</v>
      </c>
      <c r="AU286" s="220" t="s">
        <v>1481</v>
      </c>
      <c r="AV286" s="12" t="s">
        <v>1481</v>
      </c>
      <c r="AW286" s="12" t="s">
        <v>1402</v>
      </c>
      <c r="AX286" s="12" t="s">
        <v>1473</v>
      </c>
      <c r="AY286" s="220" t="s">
        <v>1594</v>
      </c>
    </row>
    <row r="287" spans="2:65" s="14" customFormat="1" x14ac:dyDescent="0.3">
      <c r="B287" s="236"/>
      <c r="C287" s="237"/>
      <c r="D287" s="211" t="s">
        <v>1603</v>
      </c>
      <c r="E287" s="247" t="s">
        <v>1418</v>
      </c>
      <c r="F287" s="248" t="s">
        <v>1621</v>
      </c>
      <c r="G287" s="237"/>
      <c r="H287" s="249">
        <v>20.5</v>
      </c>
      <c r="I287" s="241"/>
      <c r="J287" s="241"/>
      <c r="K287" s="237"/>
      <c r="L287" s="237"/>
      <c r="M287" s="242"/>
      <c r="N287" s="243"/>
      <c r="O287" s="244"/>
      <c r="P287" s="244"/>
      <c r="Q287" s="244"/>
      <c r="R287" s="244"/>
      <c r="S287" s="244"/>
      <c r="T287" s="244"/>
      <c r="U287" s="244"/>
      <c r="V287" s="244"/>
      <c r="W287" s="244"/>
      <c r="X287" s="245"/>
      <c r="AT287" s="246" t="s">
        <v>1603</v>
      </c>
      <c r="AU287" s="246" t="s">
        <v>1481</v>
      </c>
      <c r="AV287" s="14" t="s">
        <v>1601</v>
      </c>
      <c r="AW287" s="14" t="s">
        <v>1402</v>
      </c>
      <c r="AX287" s="14" t="s">
        <v>1420</v>
      </c>
      <c r="AY287" s="246" t="s">
        <v>1594</v>
      </c>
    </row>
    <row r="288" spans="2:65" s="1" customFormat="1" ht="22.5" customHeight="1" x14ac:dyDescent="0.3">
      <c r="B288" s="36"/>
      <c r="C288" s="197" t="s">
        <v>1875</v>
      </c>
      <c r="D288" s="197" t="s">
        <v>1596</v>
      </c>
      <c r="E288" s="198" t="s">
        <v>1876</v>
      </c>
      <c r="F288" s="199" t="s">
        <v>1877</v>
      </c>
      <c r="G288" s="200" t="s">
        <v>1688</v>
      </c>
      <c r="H288" s="201">
        <v>20.5</v>
      </c>
      <c r="I288" s="202"/>
      <c r="J288" s="202"/>
      <c r="K288" s="203">
        <f>ROUND(P288*H288,2)</f>
        <v>0</v>
      </c>
      <c r="L288" s="199" t="s">
        <v>1600</v>
      </c>
      <c r="M288" s="56"/>
      <c r="N288" s="204" t="s">
        <v>1418</v>
      </c>
      <c r="O288" s="205" t="s">
        <v>1442</v>
      </c>
      <c r="P288" s="131">
        <f>I288+J288</f>
        <v>0</v>
      </c>
      <c r="Q288" s="131">
        <f>ROUND(I288*H288,2)</f>
        <v>0</v>
      </c>
      <c r="R288" s="131">
        <f>ROUND(J288*H288,2)</f>
        <v>0</v>
      </c>
      <c r="S288" s="37"/>
      <c r="T288" s="206">
        <f>S288*H288</f>
        <v>0</v>
      </c>
      <c r="U288" s="206">
        <v>0</v>
      </c>
      <c r="V288" s="206">
        <f>U288*H288</f>
        <v>0</v>
      </c>
      <c r="W288" s="206">
        <v>0</v>
      </c>
      <c r="X288" s="207">
        <f>W288*H288</f>
        <v>0</v>
      </c>
      <c r="AR288" s="19" t="s">
        <v>1601</v>
      </c>
      <c r="AT288" s="19" t="s">
        <v>1596</v>
      </c>
      <c r="AU288" s="19" t="s">
        <v>1481</v>
      </c>
      <c r="AY288" s="19" t="s">
        <v>1594</v>
      </c>
      <c r="BE288" s="208">
        <f>IF(O288="základní",K288,0)</f>
        <v>0</v>
      </c>
      <c r="BF288" s="208">
        <f>IF(O288="snížená",K288,0)</f>
        <v>0</v>
      </c>
      <c r="BG288" s="208">
        <f>IF(O288="zákl. přenesená",K288,0)</f>
        <v>0</v>
      </c>
      <c r="BH288" s="208">
        <f>IF(O288="sníž. přenesená",K288,0)</f>
        <v>0</v>
      </c>
      <c r="BI288" s="208">
        <f>IF(O288="nulová",K288,0)</f>
        <v>0</v>
      </c>
      <c r="BJ288" s="19" t="s">
        <v>1420</v>
      </c>
      <c r="BK288" s="208">
        <f>ROUND(P288*H288,2)</f>
        <v>0</v>
      </c>
      <c r="BL288" s="19" t="s">
        <v>1601</v>
      </c>
      <c r="BM288" s="19" t="s">
        <v>1878</v>
      </c>
    </row>
    <row r="289" spans="2:65" s="12" customFormat="1" x14ac:dyDescent="0.3">
      <c r="B289" s="209"/>
      <c r="C289" s="210"/>
      <c r="D289" s="211" t="s">
        <v>1603</v>
      </c>
      <c r="E289" s="212" t="s">
        <v>1418</v>
      </c>
      <c r="F289" s="213" t="s">
        <v>1879</v>
      </c>
      <c r="G289" s="210"/>
      <c r="H289" s="214">
        <v>20.5</v>
      </c>
      <c r="I289" s="215"/>
      <c r="J289" s="215"/>
      <c r="K289" s="210"/>
      <c r="L289" s="210"/>
      <c r="M289" s="216"/>
      <c r="N289" s="217"/>
      <c r="O289" s="218"/>
      <c r="P289" s="218"/>
      <c r="Q289" s="218"/>
      <c r="R289" s="218"/>
      <c r="S289" s="218"/>
      <c r="T289" s="218"/>
      <c r="U289" s="218"/>
      <c r="V289" s="218"/>
      <c r="W289" s="218"/>
      <c r="X289" s="219"/>
      <c r="AT289" s="220" t="s">
        <v>1603</v>
      </c>
      <c r="AU289" s="220" t="s">
        <v>1481</v>
      </c>
      <c r="AV289" s="12" t="s">
        <v>1481</v>
      </c>
      <c r="AW289" s="12" t="s">
        <v>1402</v>
      </c>
      <c r="AX289" s="12" t="s">
        <v>1420</v>
      </c>
      <c r="AY289" s="220" t="s">
        <v>1594</v>
      </c>
    </row>
    <row r="290" spans="2:65" s="1" customFormat="1" ht="22.5" customHeight="1" x14ac:dyDescent="0.3">
      <c r="B290" s="36"/>
      <c r="C290" s="197" t="s">
        <v>1880</v>
      </c>
      <c r="D290" s="197" t="s">
        <v>1596</v>
      </c>
      <c r="E290" s="198" t="s">
        <v>1881</v>
      </c>
      <c r="F290" s="199" t="s">
        <v>1882</v>
      </c>
      <c r="G290" s="200" t="s">
        <v>1678</v>
      </c>
      <c r="H290" s="201">
        <v>0.3</v>
      </c>
      <c r="I290" s="202"/>
      <c r="J290" s="202"/>
      <c r="K290" s="203">
        <f>ROUND(P290*H290,2)</f>
        <v>0</v>
      </c>
      <c r="L290" s="199" t="s">
        <v>1600</v>
      </c>
      <c r="M290" s="56"/>
      <c r="N290" s="204" t="s">
        <v>1418</v>
      </c>
      <c r="O290" s="205" t="s">
        <v>1442</v>
      </c>
      <c r="P290" s="131">
        <f>I290+J290</f>
        <v>0</v>
      </c>
      <c r="Q290" s="131">
        <f>ROUND(I290*H290,2)</f>
        <v>0</v>
      </c>
      <c r="R290" s="131">
        <f>ROUND(J290*H290,2)</f>
        <v>0</v>
      </c>
      <c r="S290" s="37"/>
      <c r="T290" s="206">
        <f>S290*H290</f>
        <v>0</v>
      </c>
      <c r="U290" s="206">
        <v>1.0525599999999999</v>
      </c>
      <c r="V290" s="206">
        <f>U290*H290</f>
        <v>0.31576799999999999</v>
      </c>
      <c r="W290" s="206">
        <v>0</v>
      </c>
      <c r="X290" s="207">
        <f>W290*H290</f>
        <v>0</v>
      </c>
      <c r="AR290" s="19" t="s">
        <v>1601</v>
      </c>
      <c r="AT290" s="19" t="s">
        <v>1596</v>
      </c>
      <c r="AU290" s="19" t="s">
        <v>1481</v>
      </c>
      <c r="AY290" s="19" t="s">
        <v>1594</v>
      </c>
      <c r="BE290" s="208">
        <f>IF(O290="základní",K290,0)</f>
        <v>0</v>
      </c>
      <c r="BF290" s="208">
        <f>IF(O290="snížená",K290,0)</f>
        <v>0</v>
      </c>
      <c r="BG290" s="208">
        <f>IF(O290="zákl. přenesená",K290,0)</f>
        <v>0</v>
      </c>
      <c r="BH290" s="208">
        <f>IF(O290="sníž. přenesená",K290,0)</f>
        <v>0</v>
      </c>
      <c r="BI290" s="208">
        <f>IF(O290="nulová",K290,0)</f>
        <v>0</v>
      </c>
      <c r="BJ290" s="19" t="s">
        <v>1420</v>
      </c>
      <c r="BK290" s="208">
        <f>ROUND(P290*H290,2)</f>
        <v>0</v>
      </c>
      <c r="BL290" s="19" t="s">
        <v>1601</v>
      </c>
      <c r="BM290" s="19" t="s">
        <v>1883</v>
      </c>
    </row>
    <row r="291" spans="2:65" s="12" customFormat="1" x14ac:dyDescent="0.3">
      <c r="B291" s="209"/>
      <c r="C291" s="210"/>
      <c r="D291" s="223" t="s">
        <v>1603</v>
      </c>
      <c r="E291" s="233" t="s">
        <v>1418</v>
      </c>
      <c r="F291" s="234" t="s">
        <v>1884</v>
      </c>
      <c r="G291" s="210"/>
      <c r="H291" s="235">
        <v>0.3</v>
      </c>
      <c r="I291" s="215"/>
      <c r="J291" s="215"/>
      <c r="K291" s="210"/>
      <c r="L291" s="210"/>
      <c r="M291" s="216"/>
      <c r="N291" s="217"/>
      <c r="O291" s="218"/>
      <c r="P291" s="218"/>
      <c r="Q291" s="218"/>
      <c r="R291" s="218"/>
      <c r="S291" s="218"/>
      <c r="T291" s="218"/>
      <c r="U291" s="218"/>
      <c r="V291" s="218"/>
      <c r="W291" s="218"/>
      <c r="X291" s="219"/>
      <c r="AT291" s="220" t="s">
        <v>1603</v>
      </c>
      <c r="AU291" s="220" t="s">
        <v>1481</v>
      </c>
      <c r="AV291" s="12" t="s">
        <v>1481</v>
      </c>
      <c r="AW291" s="12" t="s">
        <v>1402</v>
      </c>
      <c r="AX291" s="12" t="s">
        <v>1420</v>
      </c>
      <c r="AY291" s="220" t="s">
        <v>1594</v>
      </c>
    </row>
    <row r="292" spans="2:65" s="11" customFormat="1" ht="29.85" customHeight="1" x14ac:dyDescent="0.3">
      <c r="B292" s="179"/>
      <c r="C292" s="180"/>
      <c r="D292" s="194" t="s">
        <v>1472</v>
      </c>
      <c r="E292" s="195" t="s">
        <v>1885</v>
      </c>
      <c r="F292" s="195" t="s">
        <v>1886</v>
      </c>
      <c r="G292" s="180"/>
      <c r="H292" s="180"/>
      <c r="I292" s="183"/>
      <c r="J292" s="183"/>
      <c r="K292" s="196">
        <f>BK292</f>
        <v>0</v>
      </c>
      <c r="L292" s="180"/>
      <c r="M292" s="185"/>
      <c r="N292" s="186"/>
      <c r="O292" s="187"/>
      <c r="P292" s="187"/>
      <c r="Q292" s="188">
        <f>SUM(Q293:Q314)</f>
        <v>0</v>
      </c>
      <c r="R292" s="188">
        <f>SUM(R293:R314)</f>
        <v>0</v>
      </c>
      <c r="S292" s="187"/>
      <c r="T292" s="189">
        <f>SUM(T293:T314)</f>
        <v>0</v>
      </c>
      <c r="U292" s="187"/>
      <c r="V292" s="189">
        <f>SUM(V293:V314)</f>
        <v>7.1602598400000002</v>
      </c>
      <c r="W292" s="187"/>
      <c r="X292" s="190">
        <f>SUM(X293:X314)</f>
        <v>0</v>
      </c>
      <c r="AR292" s="191" t="s">
        <v>1420</v>
      </c>
      <c r="AT292" s="192" t="s">
        <v>1472</v>
      </c>
      <c r="AU292" s="192" t="s">
        <v>1420</v>
      </c>
      <c r="AY292" s="191" t="s">
        <v>1594</v>
      </c>
      <c r="BK292" s="193">
        <f>SUM(BK293:BK314)</f>
        <v>0</v>
      </c>
    </row>
    <row r="293" spans="2:65" s="1" customFormat="1" ht="31.5" customHeight="1" x14ac:dyDescent="0.3">
      <c r="B293" s="36"/>
      <c r="C293" s="197" t="s">
        <v>1887</v>
      </c>
      <c r="D293" s="197" t="s">
        <v>1596</v>
      </c>
      <c r="E293" s="198" t="s">
        <v>1888</v>
      </c>
      <c r="F293" s="199" t="s">
        <v>1889</v>
      </c>
      <c r="G293" s="200" t="s">
        <v>1688</v>
      </c>
      <c r="H293" s="201">
        <v>389.56799999999998</v>
      </c>
      <c r="I293" s="202"/>
      <c r="J293" s="202"/>
      <c r="K293" s="203">
        <f>ROUND(P293*H293,2)</f>
        <v>0</v>
      </c>
      <c r="L293" s="199" t="s">
        <v>1600</v>
      </c>
      <c r="M293" s="56"/>
      <c r="N293" s="204" t="s">
        <v>1418</v>
      </c>
      <c r="O293" s="205" t="s">
        <v>1442</v>
      </c>
      <c r="P293" s="131">
        <f>I293+J293</f>
        <v>0</v>
      </c>
      <c r="Q293" s="131">
        <f>ROUND(I293*H293,2)</f>
        <v>0</v>
      </c>
      <c r="R293" s="131">
        <f>ROUND(J293*H293,2)</f>
        <v>0</v>
      </c>
      <c r="S293" s="37"/>
      <c r="T293" s="206">
        <f>S293*H293</f>
        <v>0</v>
      </c>
      <c r="U293" s="206">
        <v>1.8380000000000001E-2</v>
      </c>
      <c r="V293" s="206">
        <f>U293*H293</f>
        <v>7.1602598400000002</v>
      </c>
      <c r="W293" s="206">
        <v>0</v>
      </c>
      <c r="X293" s="207">
        <f>W293*H293</f>
        <v>0</v>
      </c>
      <c r="AR293" s="19" t="s">
        <v>1601</v>
      </c>
      <c r="AT293" s="19" t="s">
        <v>1596</v>
      </c>
      <c r="AU293" s="19" t="s">
        <v>1481</v>
      </c>
      <c r="AY293" s="19" t="s">
        <v>1594</v>
      </c>
      <c r="BE293" s="208">
        <f>IF(O293="základní",K293,0)</f>
        <v>0</v>
      </c>
      <c r="BF293" s="208">
        <f>IF(O293="snížená",K293,0)</f>
        <v>0</v>
      </c>
      <c r="BG293" s="208">
        <f>IF(O293="zákl. přenesená",K293,0)</f>
        <v>0</v>
      </c>
      <c r="BH293" s="208">
        <f>IF(O293="sníž. přenesená",K293,0)</f>
        <v>0</v>
      </c>
      <c r="BI293" s="208">
        <f>IF(O293="nulová",K293,0)</f>
        <v>0</v>
      </c>
      <c r="BJ293" s="19" t="s">
        <v>1420</v>
      </c>
      <c r="BK293" s="208">
        <f>ROUND(P293*H293,2)</f>
        <v>0</v>
      </c>
      <c r="BL293" s="19" t="s">
        <v>1601</v>
      </c>
      <c r="BM293" s="19" t="s">
        <v>1890</v>
      </c>
    </row>
    <row r="294" spans="2:65" s="12" customFormat="1" x14ac:dyDescent="0.3">
      <c r="B294" s="209"/>
      <c r="C294" s="210"/>
      <c r="D294" s="223" t="s">
        <v>1603</v>
      </c>
      <c r="E294" s="233" t="s">
        <v>1418</v>
      </c>
      <c r="F294" s="234" t="s">
        <v>1891</v>
      </c>
      <c r="G294" s="210"/>
      <c r="H294" s="235">
        <v>27.39</v>
      </c>
      <c r="I294" s="215"/>
      <c r="J294" s="215"/>
      <c r="K294" s="210"/>
      <c r="L294" s="210"/>
      <c r="M294" s="216"/>
      <c r="N294" s="217"/>
      <c r="O294" s="218"/>
      <c r="P294" s="218"/>
      <c r="Q294" s="218"/>
      <c r="R294" s="218"/>
      <c r="S294" s="218"/>
      <c r="T294" s="218"/>
      <c r="U294" s="218"/>
      <c r="V294" s="218"/>
      <c r="W294" s="218"/>
      <c r="X294" s="219"/>
      <c r="AT294" s="220" t="s">
        <v>1603</v>
      </c>
      <c r="AU294" s="220" t="s">
        <v>1481</v>
      </c>
      <c r="AV294" s="12" t="s">
        <v>1481</v>
      </c>
      <c r="AW294" s="12" t="s">
        <v>1402</v>
      </c>
      <c r="AX294" s="12" t="s">
        <v>1473</v>
      </c>
      <c r="AY294" s="220" t="s">
        <v>1594</v>
      </c>
    </row>
    <row r="295" spans="2:65" s="12" customFormat="1" x14ac:dyDescent="0.3">
      <c r="B295" s="209"/>
      <c r="C295" s="210"/>
      <c r="D295" s="223" t="s">
        <v>1603</v>
      </c>
      <c r="E295" s="233" t="s">
        <v>1418</v>
      </c>
      <c r="F295" s="234" t="s">
        <v>1892</v>
      </c>
      <c r="G295" s="210"/>
      <c r="H295" s="235">
        <v>35.475000000000001</v>
      </c>
      <c r="I295" s="215"/>
      <c r="J295" s="215"/>
      <c r="K295" s="210"/>
      <c r="L295" s="210"/>
      <c r="M295" s="216"/>
      <c r="N295" s="217"/>
      <c r="O295" s="218"/>
      <c r="P295" s="218"/>
      <c r="Q295" s="218"/>
      <c r="R295" s="218"/>
      <c r="S295" s="218"/>
      <c r="T295" s="218"/>
      <c r="U295" s="218"/>
      <c r="V295" s="218"/>
      <c r="W295" s="218"/>
      <c r="X295" s="219"/>
      <c r="AT295" s="220" t="s">
        <v>1603</v>
      </c>
      <c r="AU295" s="220" t="s">
        <v>1481</v>
      </c>
      <c r="AV295" s="12" t="s">
        <v>1481</v>
      </c>
      <c r="AW295" s="12" t="s">
        <v>1402</v>
      </c>
      <c r="AX295" s="12" t="s">
        <v>1473</v>
      </c>
      <c r="AY295" s="220" t="s">
        <v>1594</v>
      </c>
    </row>
    <row r="296" spans="2:65" s="12" customFormat="1" x14ac:dyDescent="0.3">
      <c r="B296" s="209"/>
      <c r="C296" s="210"/>
      <c r="D296" s="223" t="s">
        <v>1603</v>
      </c>
      <c r="E296" s="233" t="s">
        <v>1418</v>
      </c>
      <c r="F296" s="234" t="s">
        <v>1893</v>
      </c>
      <c r="G296" s="210"/>
      <c r="H296" s="235">
        <v>185.625</v>
      </c>
      <c r="I296" s="215"/>
      <c r="J296" s="215"/>
      <c r="K296" s="210"/>
      <c r="L296" s="210"/>
      <c r="M296" s="216"/>
      <c r="N296" s="217"/>
      <c r="O296" s="218"/>
      <c r="P296" s="218"/>
      <c r="Q296" s="218"/>
      <c r="R296" s="218"/>
      <c r="S296" s="218"/>
      <c r="T296" s="218"/>
      <c r="U296" s="218"/>
      <c r="V296" s="218"/>
      <c r="W296" s="218"/>
      <c r="X296" s="219"/>
      <c r="AT296" s="220" t="s">
        <v>1603</v>
      </c>
      <c r="AU296" s="220" t="s">
        <v>1481</v>
      </c>
      <c r="AV296" s="12" t="s">
        <v>1481</v>
      </c>
      <c r="AW296" s="12" t="s">
        <v>1402</v>
      </c>
      <c r="AX296" s="12" t="s">
        <v>1473</v>
      </c>
      <c r="AY296" s="220" t="s">
        <v>1594</v>
      </c>
    </row>
    <row r="297" spans="2:65" s="12" customFormat="1" x14ac:dyDescent="0.3">
      <c r="B297" s="209"/>
      <c r="C297" s="210"/>
      <c r="D297" s="223" t="s">
        <v>1603</v>
      </c>
      <c r="E297" s="233" t="s">
        <v>1418</v>
      </c>
      <c r="F297" s="234" t="s">
        <v>1894</v>
      </c>
      <c r="G297" s="210"/>
      <c r="H297" s="235">
        <v>56.957999999999998</v>
      </c>
      <c r="I297" s="215"/>
      <c r="J297" s="215"/>
      <c r="K297" s="210"/>
      <c r="L297" s="210"/>
      <c r="M297" s="216"/>
      <c r="N297" s="217"/>
      <c r="O297" s="218"/>
      <c r="P297" s="218"/>
      <c r="Q297" s="218"/>
      <c r="R297" s="218"/>
      <c r="S297" s="218"/>
      <c r="T297" s="218"/>
      <c r="U297" s="218"/>
      <c r="V297" s="218"/>
      <c r="W297" s="218"/>
      <c r="X297" s="219"/>
      <c r="AT297" s="220" t="s">
        <v>1603</v>
      </c>
      <c r="AU297" s="220" t="s">
        <v>1481</v>
      </c>
      <c r="AV297" s="12" t="s">
        <v>1481</v>
      </c>
      <c r="AW297" s="12" t="s">
        <v>1402</v>
      </c>
      <c r="AX297" s="12" t="s">
        <v>1473</v>
      </c>
      <c r="AY297" s="220" t="s">
        <v>1594</v>
      </c>
    </row>
    <row r="298" spans="2:65" s="12" customFormat="1" x14ac:dyDescent="0.3">
      <c r="B298" s="209"/>
      <c r="C298" s="210"/>
      <c r="D298" s="223" t="s">
        <v>1603</v>
      </c>
      <c r="E298" s="233" t="s">
        <v>1418</v>
      </c>
      <c r="F298" s="234" t="s">
        <v>1895</v>
      </c>
      <c r="G298" s="210"/>
      <c r="H298" s="235">
        <v>100.32</v>
      </c>
      <c r="I298" s="215"/>
      <c r="J298" s="215"/>
      <c r="K298" s="210"/>
      <c r="L298" s="210"/>
      <c r="M298" s="216"/>
      <c r="N298" s="217"/>
      <c r="O298" s="218"/>
      <c r="P298" s="218"/>
      <c r="Q298" s="218"/>
      <c r="R298" s="218"/>
      <c r="S298" s="218"/>
      <c r="T298" s="218"/>
      <c r="U298" s="218"/>
      <c r="V298" s="218"/>
      <c r="W298" s="218"/>
      <c r="X298" s="219"/>
      <c r="AT298" s="220" t="s">
        <v>1603</v>
      </c>
      <c r="AU298" s="220" t="s">
        <v>1481</v>
      </c>
      <c r="AV298" s="12" t="s">
        <v>1481</v>
      </c>
      <c r="AW298" s="12" t="s">
        <v>1402</v>
      </c>
      <c r="AX298" s="12" t="s">
        <v>1473</v>
      </c>
      <c r="AY298" s="220" t="s">
        <v>1594</v>
      </c>
    </row>
    <row r="299" spans="2:65" s="12" customFormat="1" x14ac:dyDescent="0.3">
      <c r="B299" s="209"/>
      <c r="C299" s="210"/>
      <c r="D299" s="223" t="s">
        <v>1603</v>
      </c>
      <c r="E299" s="233" t="s">
        <v>1418</v>
      </c>
      <c r="F299" s="234" t="s">
        <v>1766</v>
      </c>
      <c r="G299" s="210"/>
      <c r="H299" s="235">
        <v>-8.64</v>
      </c>
      <c r="I299" s="215"/>
      <c r="J299" s="215"/>
      <c r="K299" s="210"/>
      <c r="L299" s="210"/>
      <c r="M299" s="216"/>
      <c r="N299" s="217"/>
      <c r="O299" s="218"/>
      <c r="P299" s="218"/>
      <c r="Q299" s="218"/>
      <c r="R299" s="218"/>
      <c r="S299" s="218"/>
      <c r="T299" s="218"/>
      <c r="U299" s="218"/>
      <c r="V299" s="218"/>
      <c r="W299" s="218"/>
      <c r="X299" s="219"/>
      <c r="AT299" s="220" t="s">
        <v>1603</v>
      </c>
      <c r="AU299" s="220" t="s">
        <v>1481</v>
      </c>
      <c r="AV299" s="12" t="s">
        <v>1481</v>
      </c>
      <c r="AW299" s="12" t="s">
        <v>1402</v>
      </c>
      <c r="AX299" s="12" t="s">
        <v>1473</v>
      </c>
      <c r="AY299" s="220" t="s">
        <v>1594</v>
      </c>
    </row>
    <row r="300" spans="2:65" s="12" customFormat="1" x14ac:dyDescent="0.3">
      <c r="B300" s="209"/>
      <c r="C300" s="210"/>
      <c r="D300" s="223" t="s">
        <v>1603</v>
      </c>
      <c r="E300" s="233" t="s">
        <v>1418</v>
      </c>
      <c r="F300" s="234" t="s">
        <v>1896</v>
      </c>
      <c r="G300" s="210"/>
      <c r="H300" s="235">
        <v>4.32</v>
      </c>
      <c r="I300" s="215"/>
      <c r="J300" s="215"/>
      <c r="K300" s="210"/>
      <c r="L300" s="210"/>
      <c r="M300" s="216"/>
      <c r="N300" s="217"/>
      <c r="O300" s="218"/>
      <c r="P300" s="218"/>
      <c r="Q300" s="218"/>
      <c r="R300" s="218"/>
      <c r="S300" s="218"/>
      <c r="T300" s="218"/>
      <c r="U300" s="218"/>
      <c r="V300" s="218"/>
      <c r="W300" s="218"/>
      <c r="X300" s="219"/>
      <c r="AT300" s="220" t="s">
        <v>1603</v>
      </c>
      <c r="AU300" s="220" t="s">
        <v>1481</v>
      </c>
      <c r="AV300" s="12" t="s">
        <v>1481</v>
      </c>
      <c r="AW300" s="12" t="s">
        <v>1402</v>
      </c>
      <c r="AX300" s="12" t="s">
        <v>1473</v>
      </c>
      <c r="AY300" s="220" t="s">
        <v>1594</v>
      </c>
    </row>
    <row r="301" spans="2:65" s="12" customFormat="1" x14ac:dyDescent="0.3">
      <c r="B301" s="209"/>
      <c r="C301" s="210"/>
      <c r="D301" s="223" t="s">
        <v>1603</v>
      </c>
      <c r="E301" s="233" t="s">
        <v>1418</v>
      </c>
      <c r="F301" s="234" t="s">
        <v>1897</v>
      </c>
      <c r="G301" s="210"/>
      <c r="H301" s="235">
        <v>-3.36</v>
      </c>
      <c r="I301" s="215"/>
      <c r="J301" s="215"/>
      <c r="K301" s="210"/>
      <c r="L301" s="210"/>
      <c r="M301" s="216"/>
      <c r="N301" s="217"/>
      <c r="O301" s="218"/>
      <c r="P301" s="218"/>
      <c r="Q301" s="218"/>
      <c r="R301" s="218"/>
      <c r="S301" s="218"/>
      <c r="T301" s="218"/>
      <c r="U301" s="218"/>
      <c r="V301" s="218"/>
      <c r="W301" s="218"/>
      <c r="X301" s="219"/>
      <c r="AT301" s="220" t="s">
        <v>1603</v>
      </c>
      <c r="AU301" s="220" t="s">
        <v>1481</v>
      </c>
      <c r="AV301" s="12" t="s">
        <v>1481</v>
      </c>
      <c r="AW301" s="12" t="s">
        <v>1402</v>
      </c>
      <c r="AX301" s="12" t="s">
        <v>1473</v>
      </c>
      <c r="AY301" s="220" t="s">
        <v>1594</v>
      </c>
    </row>
    <row r="302" spans="2:65" s="12" customFormat="1" x14ac:dyDescent="0.3">
      <c r="B302" s="209"/>
      <c r="C302" s="210"/>
      <c r="D302" s="223" t="s">
        <v>1603</v>
      </c>
      <c r="E302" s="233" t="s">
        <v>1418</v>
      </c>
      <c r="F302" s="234" t="s">
        <v>1898</v>
      </c>
      <c r="G302" s="210"/>
      <c r="H302" s="235">
        <v>0.87</v>
      </c>
      <c r="I302" s="215"/>
      <c r="J302" s="215"/>
      <c r="K302" s="210"/>
      <c r="L302" s="210"/>
      <c r="M302" s="216"/>
      <c r="N302" s="217"/>
      <c r="O302" s="218"/>
      <c r="P302" s="218"/>
      <c r="Q302" s="218"/>
      <c r="R302" s="218"/>
      <c r="S302" s="218"/>
      <c r="T302" s="218"/>
      <c r="U302" s="218"/>
      <c r="V302" s="218"/>
      <c r="W302" s="218"/>
      <c r="X302" s="219"/>
      <c r="AT302" s="220" t="s">
        <v>1603</v>
      </c>
      <c r="AU302" s="220" t="s">
        <v>1481</v>
      </c>
      <c r="AV302" s="12" t="s">
        <v>1481</v>
      </c>
      <c r="AW302" s="12" t="s">
        <v>1402</v>
      </c>
      <c r="AX302" s="12" t="s">
        <v>1473</v>
      </c>
      <c r="AY302" s="220" t="s">
        <v>1594</v>
      </c>
    </row>
    <row r="303" spans="2:65" s="12" customFormat="1" x14ac:dyDescent="0.3">
      <c r="B303" s="209"/>
      <c r="C303" s="210"/>
      <c r="D303" s="223" t="s">
        <v>1603</v>
      </c>
      <c r="E303" s="233" t="s">
        <v>1418</v>
      </c>
      <c r="F303" s="234" t="s">
        <v>1899</v>
      </c>
      <c r="G303" s="210"/>
      <c r="H303" s="235">
        <v>-4.2</v>
      </c>
      <c r="I303" s="215"/>
      <c r="J303" s="215"/>
      <c r="K303" s="210"/>
      <c r="L303" s="210"/>
      <c r="M303" s="216"/>
      <c r="N303" s="217"/>
      <c r="O303" s="218"/>
      <c r="P303" s="218"/>
      <c r="Q303" s="218"/>
      <c r="R303" s="218"/>
      <c r="S303" s="218"/>
      <c r="T303" s="218"/>
      <c r="U303" s="218"/>
      <c r="V303" s="218"/>
      <c r="W303" s="218"/>
      <c r="X303" s="219"/>
      <c r="AT303" s="220" t="s">
        <v>1603</v>
      </c>
      <c r="AU303" s="220" t="s">
        <v>1481</v>
      </c>
      <c r="AV303" s="12" t="s">
        <v>1481</v>
      </c>
      <c r="AW303" s="12" t="s">
        <v>1402</v>
      </c>
      <c r="AX303" s="12" t="s">
        <v>1473</v>
      </c>
      <c r="AY303" s="220" t="s">
        <v>1594</v>
      </c>
    </row>
    <row r="304" spans="2:65" s="12" customFormat="1" x14ac:dyDescent="0.3">
      <c r="B304" s="209"/>
      <c r="C304" s="210"/>
      <c r="D304" s="223" t="s">
        <v>1603</v>
      </c>
      <c r="E304" s="233" t="s">
        <v>1418</v>
      </c>
      <c r="F304" s="234" t="s">
        <v>1900</v>
      </c>
      <c r="G304" s="210"/>
      <c r="H304" s="235">
        <v>1.56</v>
      </c>
      <c r="I304" s="215"/>
      <c r="J304" s="215"/>
      <c r="K304" s="210"/>
      <c r="L304" s="210"/>
      <c r="M304" s="216"/>
      <c r="N304" s="217"/>
      <c r="O304" s="218"/>
      <c r="P304" s="218"/>
      <c r="Q304" s="218"/>
      <c r="R304" s="218"/>
      <c r="S304" s="218"/>
      <c r="T304" s="218"/>
      <c r="U304" s="218"/>
      <c r="V304" s="218"/>
      <c r="W304" s="218"/>
      <c r="X304" s="219"/>
      <c r="AT304" s="220" t="s">
        <v>1603</v>
      </c>
      <c r="AU304" s="220" t="s">
        <v>1481</v>
      </c>
      <c r="AV304" s="12" t="s">
        <v>1481</v>
      </c>
      <c r="AW304" s="12" t="s">
        <v>1402</v>
      </c>
      <c r="AX304" s="12" t="s">
        <v>1473</v>
      </c>
      <c r="AY304" s="220" t="s">
        <v>1594</v>
      </c>
    </row>
    <row r="305" spans="2:65" s="12" customFormat="1" x14ac:dyDescent="0.3">
      <c r="B305" s="209"/>
      <c r="C305" s="210"/>
      <c r="D305" s="223" t="s">
        <v>1603</v>
      </c>
      <c r="E305" s="233" t="s">
        <v>1418</v>
      </c>
      <c r="F305" s="234" t="s">
        <v>1901</v>
      </c>
      <c r="G305" s="210"/>
      <c r="H305" s="235">
        <v>-11.34</v>
      </c>
      <c r="I305" s="215"/>
      <c r="J305" s="215"/>
      <c r="K305" s="210"/>
      <c r="L305" s="210"/>
      <c r="M305" s="216"/>
      <c r="N305" s="217"/>
      <c r="O305" s="218"/>
      <c r="P305" s="218"/>
      <c r="Q305" s="218"/>
      <c r="R305" s="218"/>
      <c r="S305" s="218"/>
      <c r="T305" s="218"/>
      <c r="U305" s="218"/>
      <c r="V305" s="218"/>
      <c r="W305" s="218"/>
      <c r="X305" s="219"/>
      <c r="AT305" s="220" t="s">
        <v>1603</v>
      </c>
      <c r="AU305" s="220" t="s">
        <v>1481</v>
      </c>
      <c r="AV305" s="12" t="s">
        <v>1481</v>
      </c>
      <c r="AW305" s="12" t="s">
        <v>1402</v>
      </c>
      <c r="AX305" s="12" t="s">
        <v>1473</v>
      </c>
      <c r="AY305" s="220" t="s">
        <v>1594</v>
      </c>
    </row>
    <row r="306" spans="2:65" s="12" customFormat="1" x14ac:dyDescent="0.3">
      <c r="B306" s="209"/>
      <c r="C306" s="210"/>
      <c r="D306" s="223" t="s">
        <v>1603</v>
      </c>
      <c r="E306" s="233" t="s">
        <v>1418</v>
      </c>
      <c r="F306" s="234" t="s">
        <v>1902</v>
      </c>
      <c r="G306" s="210"/>
      <c r="H306" s="235">
        <v>4.59</v>
      </c>
      <c r="I306" s="215"/>
      <c r="J306" s="215"/>
      <c r="K306" s="210"/>
      <c r="L306" s="210"/>
      <c r="M306" s="216"/>
      <c r="N306" s="217"/>
      <c r="O306" s="218"/>
      <c r="P306" s="218"/>
      <c r="Q306" s="218"/>
      <c r="R306" s="218"/>
      <c r="S306" s="218"/>
      <c r="T306" s="218"/>
      <c r="U306" s="218"/>
      <c r="V306" s="218"/>
      <c r="W306" s="218"/>
      <c r="X306" s="219"/>
      <c r="AT306" s="220" t="s">
        <v>1603</v>
      </c>
      <c r="AU306" s="220" t="s">
        <v>1481</v>
      </c>
      <c r="AV306" s="12" t="s">
        <v>1481</v>
      </c>
      <c r="AW306" s="12" t="s">
        <v>1402</v>
      </c>
      <c r="AX306" s="12" t="s">
        <v>1473</v>
      </c>
      <c r="AY306" s="220" t="s">
        <v>1594</v>
      </c>
    </row>
    <row r="307" spans="2:65" s="14" customFormat="1" x14ac:dyDescent="0.3">
      <c r="B307" s="236"/>
      <c r="C307" s="237"/>
      <c r="D307" s="211" t="s">
        <v>1603</v>
      </c>
      <c r="E307" s="247" t="s">
        <v>1418</v>
      </c>
      <c r="F307" s="248" t="s">
        <v>1621</v>
      </c>
      <c r="G307" s="237"/>
      <c r="H307" s="249">
        <v>389.56799999999998</v>
      </c>
      <c r="I307" s="241"/>
      <c r="J307" s="241"/>
      <c r="K307" s="237"/>
      <c r="L307" s="237"/>
      <c r="M307" s="242"/>
      <c r="N307" s="243"/>
      <c r="O307" s="244"/>
      <c r="P307" s="244"/>
      <c r="Q307" s="244"/>
      <c r="R307" s="244"/>
      <c r="S307" s="244"/>
      <c r="T307" s="244"/>
      <c r="U307" s="244"/>
      <c r="V307" s="244"/>
      <c r="W307" s="244"/>
      <c r="X307" s="245"/>
      <c r="AT307" s="246" t="s">
        <v>1603</v>
      </c>
      <c r="AU307" s="246" t="s">
        <v>1481</v>
      </c>
      <c r="AV307" s="14" t="s">
        <v>1601</v>
      </c>
      <c r="AW307" s="14" t="s">
        <v>1402</v>
      </c>
      <c r="AX307" s="14" t="s">
        <v>1420</v>
      </c>
      <c r="AY307" s="246" t="s">
        <v>1594</v>
      </c>
    </row>
    <row r="308" spans="2:65" s="1" customFormat="1" ht="31.5" customHeight="1" x14ac:dyDescent="0.3">
      <c r="B308" s="36"/>
      <c r="C308" s="197" t="s">
        <v>1903</v>
      </c>
      <c r="D308" s="197" t="s">
        <v>1596</v>
      </c>
      <c r="E308" s="198" t="s">
        <v>1904</v>
      </c>
      <c r="F308" s="199" t="s">
        <v>1905</v>
      </c>
      <c r="G308" s="200" t="s">
        <v>1698</v>
      </c>
      <c r="H308" s="201">
        <v>58.5</v>
      </c>
      <c r="I308" s="202"/>
      <c r="J308" s="202"/>
      <c r="K308" s="203">
        <f>ROUND(P308*H308,2)</f>
        <v>0</v>
      </c>
      <c r="L308" s="199" t="s">
        <v>1600</v>
      </c>
      <c r="M308" s="56"/>
      <c r="N308" s="204" t="s">
        <v>1418</v>
      </c>
      <c r="O308" s="205" t="s">
        <v>1442</v>
      </c>
      <c r="P308" s="131">
        <f>I308+J308</f>
        <v>0</v>
      </c>
      <c r="Q308" s="131">
        <f>ROUND(I308*H308,2)</f>
        <v>0</v>
      </c>
      <c r="R308" s="131">
        <f>ROUND(J308*H308,2)</f>
        <v>0</v>
      </c>
      <c r="S308" s="37"/>
      <c r="T308" s="206">
        <f>S308*H308</f>
        <v>0</v>
      </c>
      <c r="U308" s="206">
        <v>0</v>
      </c>
      <c r="V308" s="206">
        <f>U308*H308</f>
        <v>0</v>
      </c>
      <c r="W308" s="206">
        <v>0</v>
      </c>
      <c r="X308" s="207">
        <f>W308*H308</f>
        <v>0</v>
      </c>
      <c r="AR308" s="19" t="s">
        <v>1601</v>
      </c>
      <c r="AT308" s="19" t="s">
        <v>1596</v>
      </c>
      <c r="AU308" s="19" t="s">
        <v>1481</v>
      </c>
      <c r="AY308" s="19" t="s">
        <v>1594</v>
      </c>
      <c r="BE308" s="208">
        <f>IF(O308="základní",K308,0)</f>
        <v>0</v>
      </c>
      <c r="BF308" s="208">
        <f>IF(O308="snížená",K308,0)</f>
        <v>0</v>
      </c>
      <c r="BG308" s="208">
        <f>IF(O308="zákl. přenesená",K308,0)</f>
        <v>0</v>
      </c>
      <c r="BH308" s="208">
        <f>IF(O308="sníž. přenesená",K308,0)</f>
        <v>0</v>
      </c>
      <c r="BI308" s="208">
        <f>IF(O308="nulová",K308,0)</f>
        <v>0</v>
      </c>
      <c r="BJ308" s="19" t="s">
        <v>1420</v>
      </c>
      <c r="BK308" s="208">
        <f>ROUND(P308*H308,2)</f>
        <v>0</v>
      </c>
      <c r="BL308" s="19" t="s">
        <v>1601</v>
      </c>
      <c r="BM308" s="19" t="s">
        <v>1906</v>
      </c>
    </row>
    <row r="309" spans="2:65" s="12" customFormat="1" x14ac:dyDescent="0.3">
      <c r="B309" s="209"/>
      <c r="C309" s="210"/>
      <c r="D309" s="223" t="s">
        <v>1603</v>
      </c>
      <c r="E309" s="233" t="s">
        <v>1418</v>
      </c>
      <c r="F309" s="234" t="s">
        <v>1907</v>
      </c>
      <c r="G309" s="210"/>
      <c r="H309" s="235">
        <v>28.8</v>
      </c>
      <c r="I309" s="215"/>
      <c r="J309" s="215"/>
      <c r="K309" s="210"/>
      <c r="L309" s="210"/>
      <c r="M309" s="216"/>
      <c r="N309" s="217"/>
      <c r="O309" s="218"/>
      <c r="P309" s="218"/>
      <c r="Q309" s="218"/>
      <c r="R309" s="218"/>
      <c r="S309" s="218"/>
      <c r="T309" s="218"/>
      <c r="U309" s="218"/>
      <c r="V309" s="218"/>
      <c r="W309" s="218"/>
      <c r="X309" s="219"/>
      <c r="AT309" s="220" t="s">
        <v>1603</v>
      </c>
      <c r="AU309" s="220" t="s">
        <v>1481</v>
      </c>
      <c r="AV309" s="12" t="s">
        <v>1481</v>
      </c>
      <c r="AW309" s="12" t="s">
        <v>1402</v>
      </c>
      <c r="AX309" s="12" t="s">
        <v>1473</v>
      </c>
      <c r="AY309" s="220" t="s">
        <v>1594</v>
      </c>
    </row>
    <row r="310" spans="2:65" s="12" customFormat="1" x14ac:dyDescent="0.3">
      <c r="B310" s="209"/>
      <c r="C310" s="210"/>
      <c r="D310" s="223" t="s">
        <v>1603</v>
      </c>
      <c r="E310" s="233" t="s">
        <v>1418</v>
      </c>
      <c r="F310" s="234" t="s">
        <v>1908</v>
      </c>
      <c r="G310" s="210"/>
      <c r="H310" s="235">
        <v>5.6</v>
      </c>
      <c r="I310" s="215"/>
      <c r="J310" s="215"/>
      <c r="K310" s="210"/>
      <c r="L310" s="210"/>
      <c r="M310" s="216"/>
      <c r="N310" s="217"/>
      <c r="O310" s="218"/>
      <c r="P310" s="218"/>
      <c r="Q310" s="218"/>
      <c r="R310" s="218"/>
      <c r="S310" s="218"/>
      <c r="T310" s="218"/>
      <c r="U310" s="218"/>
      <c r="V310" s="218"/>
      <c r="W310" s="218"/>
      <c r="X310" s="219"/>
      <c r="AT310" s="220" t="s">
        <v>1603</v>
      </c>
      <c r="AU310" s="220" t="s">
        <v>1481</v>
      </c>
      <c r="AV310" s="12" t="s">
        <v>1481</v>
      </c>
      <c r="AW310" s="12" t="s">
        <v>1402</v>
      </c>
      <c r="AX310" s="12" t="s">
        <v>1473</v>
      </c>
      <c r="AY310" s="220" t="s">
        <v>1594</v>
      </c>
    </row>
    <row r="311" spans="2:65" s="12" customFormat="1" x14ac:dyDescent="0.3">
      <c r="B311" s="209"/>
      <c r="C311" s="210"/>
      <c r="D311" s="223" t="s">
        <v>1603</v>
      </c>
      <c r="E311" s="233" t="s">
        <v>1418</v>
      </c>
      <c r="F311" s="234" t="s">
        <v>1909</v>
      </c>
      <c r="G311" s="210"/>
      <c r="H311" s="235">
        <v>9.8000000000000007</v>
      </c>
      <c r="I311" s="215"/>
      <c r="J311" s="215"/>
      <c r="K311" s="210"/>
      <c r="L311" s="210"/>
      <c r="M311" s="216"/>
      <c r="N311" s="217"/>
      <c r="O311" s="218"/>
      <c r="P311" s="218"/>
      <c r="Q311" s="218"/>
      <c r="R311" s="218"/>
      <c r="S311" s="218"/>
      <c r="T311" s="218"/>
      <c r="U311" s="218"/>
      <c r="V311" s="218"/>
      <c r="W311" s="218"/>
      <c r="X311" s="219"/>
      <c r="AT311" s="220" t="s">
        <v>1603</v>
      </c>
      <c r="AU311" s="220" t="s">
        <v>1481</v>
      </c>
      <c r="AV311" s="12" t="s">
        <v>1481</v>
      </c>
      <c r="AW311" s="12" t="s">
        <v>1402</v>
      </c>
      <c r="AX311" s="12" t="s">
        <v>1473</v>
      </c>
      <c r="AY311" s="220" t="s">
        <v>1594</v>
      </c>
    </row>
    <row r="312" spans="2:65" s="12" customFormat="1" x14ac:dyDescent="0.3">
      <c r="B312" s="209"/>
      <c r="C312" s="210"/>
      <c r="D312" s="223" t="s">
        <v>1603</v>
      </c>
      <c r="E312" s="233" t="s">
        <v>1418</v>
      </c>
      <c r="F312" s="234" t="s">
        <v>1910</v>
      </c>
      <c r="G312" s="210"/>
      <c r="H312" s="235">
        <v>9.6</v>
      </c>
      <c r="I312" s="215"/>
      <c r="J312" s="215"/>
      <c r="K312" s="210"/>
      <c r="L312" s="210"/>
      <c r="M312" s="216"/>
      <c r="N312" s="217"/>
      <c r="O312" s="218"/>
      <c r="P312" s="218"/>
      <c r="Q312" s="218"/>
      <c r="R312" s="218"/>
      <c r="S312" s="218"/>
      <c r="T312" s="218"/>
      <c r="U312" s="218"/>
      <c r="V312" s="218"/>
      <c r="W312" s="218"/>
      <c r="X312" s="219"/>
      <c r="AT312" s="220" t="s">
        <v>1603</v>
      </c>
      <c r="AU312" s="220" t="s">
        <v>1481</v>
      </c>
      <c r="AV312" s="12" t="s">
        <v>1481</v>
      </c>
      <c r="AW312" s="12" t="s">
        <v>1402</v>
      </c>
      <c r="AX312" s="12" t="s">
        <v>1473</v>
      </c>
      <c r="AY312" s="220" t="s">
        <v>1594</v>
      </c>
    </row>
    <row r="313" spans="2:65" s="12" customFormat="1" x14ac:dyDescent="0.3">
      <c r="B313" s="209"/>
      <c r="C313" s="210"/>
      <c r="D313" s="223" t="s">
        <v>1603</v>
      </c>
      <c r="E313" s="233" t="s">
        <v>1418</v>
      </c>
      <c r="F313" s="234" t="s">
        <v>1911</v>
      </c>
      <c r="G313" s="210"/>
      <c r="H313" s="235">
        <v>4.7</v>
      </c>
      <c r="I313" s="215"/>
      <c r="J313" s="215"/>
      <c r="K313" s="210"/>
      <c r="L313" s="210"/>
      <c r="M313" s="216"/>
      <c r="N313" s="217"/>
      <c r="O313" s="218"/>
      <c r="P313" s="218"/>
      <c r="Q313" s="218"/>
      <c r="R313" s="218"/>
      <c r="S313" s="218"/>
      <c r="T313" s="218"/>
      <c r="U313" s="218"/>
      <c r="V313" s="218"/>
      <c r="W313" s="218"/>
      <c r="X313" s="219"/>
      <c r="AT313" s="220" t="s">
        <v>1603</v>
      </c>
      <c r="AU313" s="220" t="s">
        <v>1481</v>
      </c>
      <c r="AV313" s="12" t="s">
        <v>1481</v>
      </c>
      <c r="AW313" s="12" t="s">
        <v>1402</v>
      </c>
      <c r="AX313" s="12" t="s">
        <v>1473</v>
      </c>
      <c r="AY313" s="220" t="s">
        <v>1594</v>
      </c>
    </row>
    <row r="314" spans="2:65" s="14" customFormat="1" x14ac:dyDescent="0.3">
      <c r="B314" s="236"/>
      <c r="C314" s="237"/>
      <c r="D314" s="223" t="s">
        <v>1603</v>
      </c>
      <c r="E314" s="238" t="s">
        <v>1418</v>
      </c>
      <c r="F314" s="239" t="s">
        <v>1621</v>
      </c>
      <c r="G314" s="237"/>
      <c r="H314" s="240">
        <v>58.5</v>
      </c>
      <c r="I314" s="241"/>
      <c r="J314" s="241"/>
      <c r="K314" s="237"/>
      <c r="L314" s="237"/>
      <c r="M314" s="242"/>
      <c r="N314" s="243"/>
      <c r="O314" s="244"/>
      <c r="P314" s="244"/>
      <c r="Q314" s="244"/>
      <c r="R314" s="244"/>
      <c r="S314" s="244"/>
      <c r="T314" s="244"/>
      <c r="U314" s="244"/>
      <c r="V314" s="244"/>
      <c r="W314" s="244"/>
      <c r="X314" s="245"/>
      <c r="AT314" s="246" t="s">
        <v>1603</v>
      </c>
      <c r="AU314" s="246" t="s">
        <v>1481</v>
      </c>
      <c r="AV314" s="14" t="s">
        <v>1601</v>
      </c>
      <c r="AW314" s="14" t="s">
        <v>1402</v>
      </c>
      <c r="AX314" s="14" t="s">
        <v>1420</v>
      </c>
      <c r="AY314" s="246" t="s">
        <v>1594</v>
      </c>
    </row>
    <row r="315" spans="2:65" s="11" customFormat="1" ht="29.85" customHeight="1" x14ac:dyDescent="0.3">
      <c r="B315" s="179"/>
      <c r="C315" s="180"/>
      <c r="D315" s="194" t="s">
        <v>1472</v>
      </c>
      <c r="E315" s="195" t="s">
        <v>1912</v>
      </c>
      <c r="F315" s="195" t="s">
        <v>1913</v>
      </c>
      <c r="G315" s="180"/>
      <c r="H315" s="180"/>
      <c r="I315" s="183"/>
      <c r="J315" s="183"/>
      <c r="K315" s="196">
        <f>BK315</f>
        <v>0</v>
      </c>
      <c r="L315" s="180"/>
      <c r="M315" s="185"/>
      <c r="N315" s="186"/>
      <c r="O315" s="187"/>
      <c r="P315" s="187"/>
      <c r="Q315" s="188">
        <f>SUM(Q316:Q347)</f>
        <v>0</v>
      </c>
      <c r="R315" s="188">
        <f>SUM(R316:R347)</f>
        <v>0</v>
      </c>
      <c r="S315" s="187"/>
      <c r="T315" s="189">
        <f>SUM(T316:T347)</f>
        <v>0</v>
      </c>
      <c r="U315" s="187"/>
      <c r="V315" s="189">
        <f>SUM(V316:V347)</f>
        <v>5.9907364999999997</v>
      </c>
      <c r="W315" s="187"/>
      <c r="X315" s="190">
        <f>SUM(X316:X347)</f>
        <v>0</v>
      </c>
      <c r="AR315" s="191" t="s">
        <v>1420</v>
      </c>
      <c r="AT315" s="192" t="s">
        <v>1472</v>
      </c>
      <c r="AU315" s="192" t="s">
        <v>1420</v>
      </c>
      <c r="AY315" s="191" t="s">
        <v>1594</v>
      </c>
      <c r="BK315" s="193">
        <f>SUM(BK316:BK347)</f>
        <v>0</v>
      </c>
    </row>
    <row r="316" spans="2:65" s="1" customFormat="1" ht="31.5" customHeight="1" x14ac:dyDescent="0.3">
      <c r="B316" s="36"/>
      <c r="C316" s="197" t="s">
        <v>1914</v>
      </c>
      <c r="D316" s="197" t="s">
        <v>1596</v>
      </c>
      <c r="E316" s="198" t="s">
        <v>1915</v>
      </c>
      <c r="F316" s="199" t="s">
        <v>1916</v>
      </c>
      <c r="G316" s="200" t="s">
        <v>1688</v>
      </c>
      <c r="H316" s="201">
        <v>160</v>
      </c>
      <c r="I316" s="202"/>
      <c r="J316" s="202"/>
      <c r="K316" s="203">
        <f>ROUND(P316*H316,2)</f>
        <v>0</v>
      </c>
      <c r="L316" s="199" t="s">
        <v>1600</v>
      </c>
      <c r="M316" s="56"/>
      <c r="N316" s="204" t="s">
        <v>1418</v>
      </c>
      <c r="O316" s="205" t="s">
        <v>1442</v>
      </c>
      <c r="P316" s="131">
        <f>I316+J316</f>
        <v>0</v>
      </c>
      <c r="Q316" s="131">
        <f>ROUND(I316*H316,2)</f>
        <v>0</v>
      </c>
      <c r="R316" s="131">
        <f>ROUND(J316*H316,2)</f>
        <v>0</v>
      </c>
      <c r="S316" s="37"/>
      <c r="T316" s="206">
        <f>S316*H316</f>
        <v>0</v>
      </c>
      <c r="U316" s="206">
        <v>2.5999999999999998E-4</v>
      </c>
      <c r="V316" s="206">
        <f>U316*H316</f>
        <v>4.1599999999999998E-2</v>
      </c>
      <c r="W316" s="206">
        <v>0</v>
      </c>
      <c r="X316" s="207">
        <f>W316*H316</f>
        <v>0</v>
      </c>
      <c r="AR316" s="19" t="s">
        <v>1601</v>
      </c>
      <c r="AT316" s="19" t="s">
        <v>1596</v>
      </c>
      <c r="AU316" s="19" t="s">
        <v>1481</v>
      </c>
      <c r="AY316" s="19" t="s">
        <v>1594</v>
      </c>
      <c r="BE316" s="208">
        <f>IF(O316="základní",K316,0)</f>
        <v>0</v>
      </c>
      <c r="BF316" s="208">
        <f>IF(O316="snížená",K316,0)</f>
        <v>0</v>
      </c>
      <c r="BG316" s="208">
        <f>IF(O316="zákl. přenesená",K316,0)</f>
        <v>0</v>
      </c>
      <c r="BH316" s="208">
        <f>IF(O316="sníž. přenesená",K316,0)</f>
        <v>0</v>
      </c>
      <c r="BI316" s="208">
        <f>IF(O316="nulová",K316,0)</f>
        <v>0</v>
      </c>
      <c r="BJ316" s="19" t="s">
        <v>1420</v>
      </c>
      <c r="BK316" s="208">
        <f>ROUND(P316*H316,2)</f>
        <v>0</v>
      </c>
      <c r="BL316" s="19" t="s">
        <v>1601</v>
      </c>
      <c r="BM316" s="19" t="s">
        <v>1917</v>
      </c>
    </row>
    <row r="317" spans="2:65" s="12" customFormat="1" x14ac:dyDescent="0.3">
      <c r="B317" s="209"/>
      <c r="C317" s="210"/>
      <c r="D317" s="211" t="s">
        <v>1603</v>
      </c>
      <c r="E317" s="212" t="s">
        <v>1418</v>
      </c>
      <c r="F317" s="213" t="s">
        <v>1918</v>
      </c>
      <c r="G317" s="210"/>
      <c r="H317" s="214">
        <v>160</v>
      </c>
      <c r="I317" s="215"/>
      <c r="J317" s="215"/>
      <c r="K317" s="210"/>
      <c r="L317" s="210"/>
      <c r="M317" s="216"/>
      <c r="N317" s="217"/>
      <c r="O317" s="218"/>
      <c r="P317" s="218"/>
      <c r="Q317" s="218"/>
      <c r="R317" s="218"/>
      <c r="S317" s="218"/>
      <c r="T317" s="218"/>
      <c r="U317" s="218"/>
      <c r="V317" s="218"/>
      <c r="W317" s="218"/>
      <c r="X317" s="219"/>
      <c r="AT317" s="220" t="s">
        <v>1603</v>
      </c>
      <c r="AU317" s="220" t="s">
        <v>1481</v>
      </c>
      <c r="AV317" s="12" t="s">
        <v>1481</v>
      </c>
      <c r="AW317" s="12" t="s">
        <v>1402</v>
      </c>
      <c r="AX317" s="12" t="s">
        <v>1420</v>
      </c>
      <c r="AY317" s="220" t="s">
        <v>1594</v>
      </c>
    </row>
    <row r="318" spans="2:65" s="1" customFormat="1" ht="31.5" customHeight="1" x14ac:dyDescent="0.3">
      <c r="B318" s="36"/>
      <c r="C318" s="197" t="s">
        <v>1919</v>
      </c>
      <c r="D318" s="197" t="s">
        <v>1596</v>
      </c>
      <c r="E318" s="198" t="s">
        <v>1920</v>
      </c>
      <c r="F318" s="199" t="s">
        <v>1921</v>
      </c>
      <c r="G318" s="200" t="s">
        <v>1688</v>
      </c>
      <c r="H318" s="201">
        <v>159.77000000000001</v>
      </c>
      <c r="I318" s="202"/>
      <c r="J318" s="202"/>
      <c r="K318" s="203">
        <f>ROUND(P318*H318,2)</f>
        <v>0</v>
      </c>
      <c r="L318" s="199" t="s">
        <v>1600</v>
      </c>
      <c r="M318" s="56"/>
      <c r="N318" s="204" t="s">
        <v>1418</v>
      </c>
      <c r="O318" s="205" t="s">
        <v>1442</v>
      </c>
      <c r="P318" s="131">
        <f>I318+J318</f>
        <v>0</v>
      </c>
      <c r="Q318" s="131">
        <f>ROUND(I318*H318,2)</f>
        <v>0</v>
      </c>
      <c r="R318" s="131">
        <f>ROUND(J318*H318,2)</f>
        <v>0</v>
      </c>
      <c r="S318" s="37"/>
      <c r="T318" s="206">
        <f>S318*H318</f>
        <v>0</v>
      </c>
      <c r="U318" s="206">
        <v>7.3499999999999998E-3</v>
      </c>
      <c r="V318" s="206">
        <f>U318*H318</f>
        <v>1.1743095000000001</v>
      </c>
      <c r="W318" s="206">
        <v>0</v>
      </c>
      <c r="X318" s="207">
        <f>W318*H318</f>
        <v>0</v>
      </c>
      <c r="AR318" s="19" t="s">
        <v>1601</v>
      </c>
      <c r="AT318" s="19" t="s">
        <v>1596</v>
      </c>
      <c r="AU318" s="19" t="s">
        <v>1481</v>
      </c>
      <c r="AY318" s="19" t="s">
        <v>1594</v>
      </c>
      <c r="BE318" s="208">
        <f>IF(O318="základní",K318,0)</f>
        <v>0</v>
      </c>
      <c r="BF318" s="208">
        <f>IF(O318="snížená",K318,0)</f>
        <v>0</v>
      </c>
      <c r="BG318" s="208">
        <f>IF(O318="zákl. přenesená",K318,0)</f>
        <v>0</v>
      </c>
      <c r="BH318" s="208">
        <f>IF(O318="sníž. přenesená",K318,0)</f>
        <v>0</v>
      </c>
      <c r="BI318" s="208">
        <f>IF(O318="nulová",K318,0)</f>
        <v>0</v>
      </c>
      <c r="BJ318" s="19" t="s">
        <v>1420</v>
      </c>
      <c r="BK318" s="208">
        <f>ROUND(P318*H318,2)</f>
        <v>0</v>
      </c>
      <c r="BL318" s="19" t="s">
        <v>1601</v>
      </c>
      <c r="BM318" s="19" t="s">
        <v>1922</v>
      </c>
    </row>
    <row r="319" spans="2:65" s="12" customFormat="1" x14ac:dyDescent="0.3">
      <c r="B319" s="209"/>
      <c r="C319" s="210"/>
      <c r="D319" s="223" t="s">
        <v>1603</v>
      </c>
      <c r="E319" s="233" t="s">
        <v>1418</v>
      </c>
      <c r="F319" s="234" t="s">
        <v>1923</v>
      </c>
      <c r="G319" s="210"/>
      <c r="H319" s="235">
        <v>141.37</v>
      </c>
      <c r="I319" s="215"/>
      <c r="J319" s="215"/>
      <c r="K319" s="210"/>
      <c r="L319" s="210"/>
      <c r="M319" s="216"/>
      <c r="N319" s="217"/>
      <c r="O319" s="218"/>
      <c r="P319" s="218"/>
      <c r="Q319" s="218"/>
      <c r="R319" s="218"/>
      <c r="S319" s="218"/>
      <c r="T319" s="218"/>
      <c r="U319" s="218"/>
      <c r="V319" s="218"/>
      <c r="W319" s="218"/>
      <c r="X319" s="219"/>
      <c r="AT319" s="220" t="s">
        <v>1603</v>
      </c>
      <c r="AU319" s="220" t="s">
        <v>1481</v>
      </c>
      <c r="AV319" s="12" t="s">
        <v>1481</v>
      </c>
      <c r="AW319" s="12" t="s">
        <v>1402</v>
      </c>
      <c r="AX319" s="12" t="s">
        <v>1473</v>
      </c>
      <c r="AY319" s="220" t="s">
        <v>1594</v>
      </c>
    </row>
    <row r="320" spans="2:65" s="12" customFormat="1" x14ac:dyDescent="0.3">
      <c r="B320" s="209"/>
      <c r="C320" s="210"/>
      <c r="D320" s="223" t="s">
        <v>1603</v>
      </c>
      <c r="E320" s="233" t="s">
        <v>1418</v>
      </c>
      <c r="F320" s="234" t="s">
        <v>1924</v>
      </c>
      <c r="G320" s="210"/>
      <c r="H320" s="235">
        <v>25.08</v>
      </c>
      <c r="I320" s="215"/>
      <c r="J320" s="215"/>
      <c r="K320" s="210"/>
      <c r="L320" s="210"/>
      <c r="M320" s="216"/>
      <c r="N320" s="217"/>
      <c r="O320" s="218"/>
      <c r="P320" s="218"/>
      <c r="Q320" s="218"/>
      <c r="R320" s="218"/>
      <c r="S320" s="218"/>
      <c r="T320" s="218"/>
      <c r="U320" s="218"/>
      <c r="V320" s="218"/>
      <c r="W320" s="218"/>
      <c r="X320" s="219"/>
      <c r="AT320" s="220" t="s">
        <v>1603</v>
      </c>
      <c r="AU320" s="220" t="s">
        <v>1481</v>
      </c>
      <c r="AV320" s="12" t="s">
        <v>1481</v>
      </c>
      <c r="AW320" s="12" t="s">
        <v>1402</v>
      </c>
      <c r="AX320" s="12" t="s">
        <v>1473</v>
      </c>
      <c r="AY320" s="220" t="s">
        <v>1594</v>
      </c>
    </row>
    <row r="321" spans="2:65" s="12" customFormat="1" x14ac:dyDescent="0.3">
      <c r="B321" s="209"/>
      <c r="C321" s="210"/>
      <c r="D321" s="223" t="s">
        <v>1603</v>
      </c>
      <c r="E321" s="233" t="s">
        <v>1418</v>
      </c>
      <c r="F321" s="234" t="s">
        <v>1766</v>
      </c>
      <c r="G321" s="210"/>
      <c r="H321" s="235">
        <v>-8.64</v>
      </c>
      <c r="I321" s="215"/>
      <c r="J321" s="215"/>
      <c r="K321" s="210"/>
      <c r="L321" s="210"/>
      <c r="M321" s="216"/>
      <c r="N321" s="217"/>
      <c r="O321" s="218"/>
      <c r="P321" s="218"/>
      <c r="Q321" s="218"/>
      <c r="R321" s="218"/>
      <c r="S321" s="218"/>
      <c r="T321" s="218"/>
      <c r="U321" s="218"/>
      <c r="V321" s="218"/>
      <c r="W321" s="218"/>
      <c r="X321" s="219"/>
      <c r="AT321" s="220" t="s">
        <v>1603</v>
      </c>
      <c r="AU321" s="220" t="s">
        <v>1481</v>
      </c>
      <c r="AV321" s="12" t="s">
        <v>1481</v>
      </c>
      <c r="AW321" s="12" t="s">
        <v>1402</v>
      </c>
      <c r="AX321" s="12" t="s">
        <v>1473</v>
      </c>
      <c r="AY321" s="220" t="s">
        <v>1594</v>
      </c>
    </row>
    <row r="322" spans="2:65" s="12" customFormat="1" x14ac:dyDescent="0.3">
      <c r="B322" s="209"/>
      <c r="C322" s="210"/>
      <c r="D322" s="223" t="s">
        <v>1603</v>
      </c>
      <c r="E322" s="233" t="s">
        <v>1418</v>
      </c>
      <c r="F322" s="234" t="s">
        <v>1896</v>
      </c>
      <c r="G322" s="210"/>
      <c r="H322" s="235">
        <v>4.32</v>
      </c>
      <c r="I322" s="215"/>
      <c r="J322" s="215"/>
      <c r="K322" s="210"/>
      <c r="L322" s="210"/>
      <c r="M322" s="216"/>
      <c r="N322" s="217"/>
      <c r="O322" s="218"/>
      <c r="P322" s="218"/>
      <c r="Q322" s="218"/>
      <c r="R322" s="218"/>
      <c r="S322" s="218"/>
      <c r="T322" s="218"/>
      <c r="U322" s="218"/>
      <c r="V322" s="218"/>
      <c r="W322" s="218"/>
      <c r="X322" s="219"/>
      <c r="AT322" s="220" t="s">
        <v>1603</v>
      </c>
      <c r="AU322" s="220" t="s">
        <v>1481</v>
      </c>
      <c r="AV322" s="12" t="s">
        <v>1481</v>
      </c>
      <c r="AW322" s="12" t="s">
        <v>1402</v>
      </c>
      <c r="AX322" s="12" t="s">
        <v>1473</v>
      </c>
      <c r="AY322" s="220" t="s">
        <v>1594</v>
      </c>
    </row>
    <row r="323" spans="2:65" s="12" customFormat="1" x14ac:dyDescent="0.3">
      <c r="B323" s="209"/>
      <c r="C323" s="210"/>
      <c r="D323" s="223" t="s">
        <v>1603</v>
      </c>
      <c r="E323" s="233" t="s">
        <v>1418</v>
      </c>
      <c r="F323" s="234" t="s">
        <v>1925</v>
      </c>
      <c r="G323" s="210"/>
      <c r="H323" s="235">
        <v>-3.2</v>
      </c>
      <c r="I323" s="215"/>
      <c r="J323" s="215"/>
      <c r="K323" s="210"/>
      <c r="L323" s="210"/>
      <c r="M323" s="216"/>
      <c r="N323" s="217"/>
      <c r="O323" s="218"/>
      <c r="P323" s="218"/>
      <c r="Q323" s="218"/>
      <c r="R323" s="218"/>
      <c r="S323" s="218"/>
      <c r="T323" s="218"/>
      <c r="U323" s="218"/>
      <c r="V323" s="218"/>
      <c r="W323" s="218"/>
      <c r="X323" s="219"/>
      <c r="AT323" s="220" t="s">
        <v>1603</v>
      </c>
      <c r="AU323" s="220" t="s">
        <v>1481</v>
      </c>
      <c r="AV323" s="12" t="s">
        <v>1481</v>
      </c>
      <c r="AW323" s="12" t="s">
        <v>1402</v>
      </c>
      <c r="AX323" s="12" t="s">
        <v>1473</v>
      </c>
      <c r="AY323" s="220" t="s">
        <v>1594</v>
      </c>
    </row>
    <row r="324" spans="2:65" s="12" customFormat="1" x14ac:dyDescent="0.3">
      <c r="B324" s="209"/>
      <c r="C324" s="210"/>
      <c r="D324" s="223" t="s">
        <v>1603</v>
      </c>
      <c r="E324" s="233" t="s">
        <v>1418</v>
      </c>
      <c r="F324" s="234" t="s">
        <v>1926</v>
      </c>
      <c r="G324" s="210"/>
      <c r="H324" s="235">
        <v>0.84</v>
      </c>
      <c r="I324" s="215"/>
      <c r="J324" s="215"/>
      <c r="K324" s="210"/>
      <c r="L324" s="210"/>
      <c r="M324" s="216"/>
      <c r="N324" s="217"/>
      <c r="O324" s="218"/>
      <c r="P324" s="218"/>
      <c r="Q324" s="218"/>
      <c r="R324" s="218"/>
      <c r="S324" s="218"/>
      <c r="T324" s="218"/>
      <c r="U324" s="218"/>
      <c r="V324" s="218"/>
      <c r="W324" s="218"/>
      <c r="X324" s="219"/>
      <c r="AT324" s="220" t="s">
        <v>1603</v>
      </c>
      <c r="AU324" s="220" t="s">
        <v>1481</v>
      </c>
      <c r="AV324" s="12" t="s">
        <v>1481</v>
      </c>
      <c r="AW324" s="12" t="s">
        <v>1402</v>
      </c>
      <c r="AX324" s="12" t="s">
        <v>1473</v>
      </c>
      <c r="AY324" s="220" t="s">
        <v>1594</v>
      </c>
    </row>
    <row r="325" spans="2:65" s="14" customFormat="1" x14ac:dyDescent="0.3">
      <c r="B325" s="236"/>
      <c r="C325" s="237"/>
      <c r="D325" s="211" t="s">
        <v>1603</v>
      </c>
      <c r="E325" s="247" t="s">
        <v>1418</v>
      </c>
      <c r="F325" s="248" t="s">
        <v>1621</v>
      </c>
      <c r="G325" s="237"/>
      <c r="H325" s="249">
        <v>159.77000000000001</v>
      </c>
      <c r="I325" s="241"/>
      <c r="J325" s="241"/>
      <c r="K325" s="237"/>
      <c r="L325" s="237"/>
      <c r="M325" s="242"/>
      <c r="N325" s="243"/>
      <c r="O325" s="244"/>
      <c r="P325" s="244"/>
      <c r="Q325" s="244"/>
      <c r="R325" s="244"/>
      <c r="S325" s="244"/>
      <c r="T325" s="244"/>
      <c r="U325" s="244"/>
      <c r="V325" s="244"/>
      <c r="W325" s="244"/>
      <c r="X325" s="245"/>
      <c r="AT325" s="246" t="s">
        <v>1603</v>
      </c>
      <c r="AU325" s="246" t="s">
        <v>1481</v>
      </c>
      <c r="AV325" s="14" t="s">
        <v>1601</v>
      </c>
      <c r="AW325" s="14" t="s">
        <v>1402</v>
      </c>
      <c r="AX325" s="14" t="s">
        <v>1420</v>
      </c>
      <c r="AY325" s="246" t="s">
        <v>1594</v>
      </c>
    </row>
    <row r="326" spans="2:65" s="1" customFormat="1" ht="31.5" customHeight="1" x14ac:dyDescent="0.3">
      <c r="B326" s="36"/>
      <c r="C326" s="197" t="s">
        <v>1927</v>
      </c>
      <c r="D326" s="197" t="s">
        <v>1596</v>
      </c>
      <c r="E326" s="198" t="s">
        <v>1928</v>
      </c>
      <c r="F326" s="199" t="s">
        <v>1929</v>
      </c>
      <c r="G326" s="200" t="s">
        <v>1688</v>
      </c>
      <c r="H326" s="201">
        <v>160</v>
      </c>
      <c r="I326" s="202"/>
      <c r="J326" s="202"/>
      <c r="K326" s="203">
        <f>ROUND(P326*H326,2)</f>
        <v>0</v>
      </c>
      <c r="L326" s="199" t="s">
        <v>1600</v>
      </c>
      <c r="M326" s="56"/>
      <c r="N326" s="204" t="s">
        <v>1418</v>
      </c>
      <c r="O326" s="205" t="s">
        <v>1442</v>
      </c>
      <c r="P326" s="131">
        <f>I326+J326</f>
        <v>0</v>
      </c>
      <c r="Q326" s="131">
        <f>ROUND(I326*H326,2)</f>
        <v>0</v>
      </c>
      <c r="R326" s="131">
        <f>ROUND(J326*H326,2)</f>
        <v>0</v>
      </c>
      <c r="S326" s="37"/>
      <c r="T326" s="206">
        <f>S326*H326</f>
        <v>0</v>
      </c>
      <c r="U326" s="206">
        <v>4.8900000000000002E-3</v>
      </c>
      <c r="V326" s="206">
        <f>U326*H326</f>
        <v>0.78239999999999998</v>
      </c>
      <c r="W326" s="206">
        <v>0</v>
      </c>
      <c r="X326" s="207">
        <f>W326*H326</f>
        <v>0</v>
      </c>
      <c r="AR326" s="19" t="s">
        <v>1601</v>
      </c>
      <c r="AT326" s="19" t="s">
        <v>1596</v>
      </c>
      <c r="AU326" s="19" t="s">
        <v>1481</v>
      </c>
      <c r="AY326" s="19" t="s">
        <v>1594</v>
      </c>
      <c r="BE326" s="208">
        <f>IF(O326="základní",K326,0)</f>
        <v>0</v>
      </c>
      <c r="BF326" s="208">
        <f>IF(O326="snížená",K326,0)</f>
        <v>0</v>
      </c>
      <c r="BG326" s="208">
        <f>IF(O326="zákl. přenesená",K326,0)</f>
        <v>0</v>
      </c>
      <c r="BH326" s="208">
        <f>IF(O326="sníž. přenesená",K326,0)</f>
        <v>0</v>
      </c>
      <c r="BI326" s="208">
        <f>IF(O326="nulová",K326,0)</f>
        <v>0</v>
      </c>
      <c r="BJ326" s="19" t="s">
        <v>1420</v>
      </c>
      <c r="BK326" s="208">
        <f>ROUND(P326*H326,2)</f>
        <v>0</v>
      </c>
      <c r="BL326" s="19" t="s">
        <v>1601</v>
      </c>
      <c r="BM326" s="19" t="s">
        <v>1930</v>
      </c>
    </row>
    <row r="327" spans="2:65" s="12" customFormat="1" x14ac:dyDescent="0.3">
      <c r="B327" s="209"/>
      <c r="C327" s="210"/>
      <c r="D327" s="211" t="s">
        <v>1603</v>
      </c>
      <c r="E327" s="212" t="s">
        <v>1418</v>
      </c>
      <c r="F327" s="213" t="s">
        <v>1918</v>
      </c>
      <c r="G327" s="210"/>
      <c r="H327" s="214">
        <v>160</v>
      </c>
      <c r="I327" s="215"/>
      <c r="J327" s="215"/>
      <c r="K327" s="210"/>
      <c r="L327" s="210"/>
      <c r="M327" s="216"/>
      <c r="N327" s="217"/>
      <c r="O327" s="218"/>
      <c r="P327" s="218"/>
      <c r="Q327" s="218"/>
      <c r="R327" s="218"/>
      <c r="S327" s="218"/>
      <c r="T327" s="218"/>
      <c r="U327" s="218"/>
      <c r="V327" s="218"/>
      <c r="W327" s="218"/>
      <c r="X327" s="219"/>
      <c r="AT327" s="220" t="s">
        <v>1603</v>
      </c>
      <c r="AU327" s="220" t="s">
        <v>1481</v>
      </c>
      <c r="AV327" s="12" t="s">
        <v>1481</v>
      </c>
      <c r="AW327" s="12" t="s">
        <v>1402</v>
      </c>
      <c r="AX327" s="12" t="s">
        <v>1420</v>
      </c>
      <c r="AY327" s="220" t="s">
        <v>1594</v>
      </c>
    </row>
    <row r="328" spans="2:65" s="1" customFormat="1" ht="31.5" customHeight="1" x14ac:dyDescent="0.3">
      <c r="B328" s="36"/>
      <c r="C328" s="197" t="s">
        <v>1931</v>
      </c>
      <c r="D328" s="197" t="s">
        <v>1596</v>
      </c>
      <c r="E328" s="198" t="s">
        <v>1932</v>
      </c>
      <c r="F328" s="199" t="s">
        <v>1933</v>
      </c>
      <c r="G328" s="200" t="s">
        <v>1698</v>
      </c>
      <c r="H328" s="201">
        <v>6</v>
      </c>
      <c r="I328" s="202"/>
      <c r="J328" s="202"/>
      <c r="K328" s="203">
        <f>ROUND(P328*H328,2)</f>
        <v>0</v>
      </c>
      <c r="L328" s="199" t="s">
        <v>1600</v>
      </c>
      <c r="M328" s="56"/>
      <c r="N328" s="204" t="s">
        <v>1418</v>
      </c>
      <c r="O328" s="205" t="s">
        <v>1442</v>
      </c>
      <c r="P328" s="131">
        <f>I328+J328</f>
        <v>0</v>
      </c>
      <c r="Q328" s="131">
        <f>ROUND(I328*H328,2)</f>
        <v>0</v>
      </c>
      <c r="R328" s="131">
        <f>ROUND(J328*H328,2)</f>
        <v>0</v>
      </c>
      <c r="S328" s="37"/>
      <c r="T328" s="206">
        <f>S328*H328</f>
        <v>0</v>
      </c>
      <c r="U328" s="206">
        <v>0</v>
      </c>
      <c r="V328" s="206">
        <f>U328*H328</f>
        <v>0</v>
      </c>
      <c r="W328" s="206">
        <v>0</v>
      </c>
      <c r="X328" s="207">
        <f>W328*H328</f>
        <v>0</v>
      </c>
      <c r="AR328" s="19" t="s">
        <v>1601</v>
      </c>
      <c r="AT328" s="19" t="s">
        <v>1596</v>
      </c>
      <c r="AU328" s="19" t="s">
        <v>1481</v>
      </c>
      <c r="AY328" s="19" t="s">
        <v>1594</v>
      </c>
      <c r="BE328" s="208">
        <f>IF(O328="základní",K328,0)</f>
        <v>0</v>
      </c>
      <c r="BF328" s="208">
        <f>IF(O328="snížená",K328,0)</f>
        <v>0</v>
      </c>
      <c r="BG328" s="208">
        <f>IF(O328="zákl. přenesená",K328,0)</f>
        <v>0</v>
      </c>
      <c r="BH328" s="208">
        <f>IF(O328="sníž. přenesená",K328,0)</f>
        <v>0</v>
      </c>
      <c r="BI328" s="208">
        <f>IF(O328="nulová",K328,0)</f>
        <v>0</v>
      </c>
      <c r="BJ328" s="19" t="s">
        <v>1420</v>
      </c>
      <c r="BK328" s="208">
        <f>ROUND(P328*H328,2)</f>
        <v>0</v>
      </c>
      <c r="BL328" s="19" t="s">
        <v>1601</v>
      </c>
      <c r="BM328" s="19" t="s">
        <v>1934</v>
      </c>
    </row>
    <row r="329" spans="2:65" s="12" customFormat="1" x14ac:dyDescent="0.3">
      <c r="B329" s="209"/>
      <c r="C329" s="210"/>
      <c r="D329" s="211" t="s">
        <v>1603</v>
      </c>
      <c r="E329" s="212" t="s">
        <v>1418</v>
      </c>
      <c r="F329" s="213" t="s">
        <v>1935</v>
      </c>
      <c r="G329" s="210"/>
      <c r="H329" s="214">
        <v>6</v>
      </c>
      <c r="I329" s="215"/>
      <c r="J329" s="215"/>
      <c r="K329" s="210"/>
      <c r="L329" s="210"/>
      <c r="M329" s="216"/>
      <c r="N329" s="217"/>
      <c r="O329" s="218"/>
      <c r="P329" s="218"/>
      <c r="Q329" s="218"/>
      <c r="R329" s="218"/>
      <c r="S329" s="218"/>
      <c r="T329" s="218"/>
      <c r="U329" s="218"/>
      <c r="V329" s="218"/>
      <c r="W329" s="218"/>
      <c r="X329" s="219"/>
      <c r="AT329" s="220" t="s">
        <v>1603</v>
      </c>
      <c r="AU329" s="220" t="s">
        <v>1481</v>
      </c>
      <c r="AV329" s="12" t="s">
        <v>1481</v>
      </c>
      <c r="AW329" s="12" t="s">
        <v>1402</v>
      </c>
      <c r="AX329" s="12" t="s">
        <v>1420</v>
      </c>
      <c r="AY329" s="220" t="s">
        <v>1594</v>
      </c>
    </row>
    <row r="330" spans="2:65" s="1" customFormat="1" ht="22.5" customHeight="1" x14ac:dyDescent="0.3">
      <c r="B330" s="36"/>
      <c r="C330" s="261" t="s">
        <v>1936</v>
      </c>
      <c r="D330" s="261" t="s">
        <v>1707</v>
      </c>
      <c r="E330" s="262" t="s">
        <v>1937</v>
      </c>
      <c r="F330" s="263" t="s">
        <v>1938</v>
      </c>
      <c r="G330" s="264" t="s">
        <v>1698</v>
      </c>
      <c r="H330" s="265">
        <v>6.3</v>
      </c>
      <c r="I330" s="266"/>
      <c r="J330" s="267"/>
      <c r="K330" s="268">
        <f>ROUND(P330*H330,2)</f>
        <v>0</v>
      </c>
      <c r="L330" s="263" t="s">
        <v>1600</v>
      </c>
      <c r="M330" s="269"/>
      <c r="N330" s="270" t="s">
        <v>1418</v>
      </c>
      <c r="O330" s="205" t="s">
        <v>1442</v>
      </c>
      <c r="P330" s="131">
        <f>I330+J330</f>
        <v>0</v>
      </c>
      <c r="Q330" s="131">
        <f>ROUND(I330*H330,2)</f>
        <v>0</v>
      </c>
      <c r="R330" s="131">
        <f>ROUND(J330*H330,2)</f>
        <v>0</v>
      </c>
      <c r="S330" s="37"/>
      <c r="T330" s="206">
        <f>S330*H330</f>
        <v>0</v>
      </c>
      <c r="U330" s="206">
        <v>3.0000000000000001E-5</v>
      </c>
      <c r="V330" s="206">
        <f>U330*H330</f>
        <v>1.8899999999999999E-4</v>
      </c>
      <c r="W330" s="206">
        <v>0</v>
      </c>
      <c r="X330" s="207">
        <f>W330*H330</f>
        <v>0</v>
      </c>
      <c r="AR330" s="19" t="s">
        <v>1654</v>
      </c>
      <c r="AT330" s="19" t="s">
        <v>1707</v>
      </c>
      <c r="AU330" s="19" t="s">
        <v>1481</v>
      </c>
      <c r="AY330" s="19" t="s">
        <v>1594</v>
      </c>
      <c r="BE330" s="208">
        <f>IF(O330="základní",K330,0)</f>
        <v>0</v>
      </c>
      <c r="BF330" s="208">
        <f>IF(O330="snížená",K330,0)</f>
        <v>0</v>
      </c>
      <c r="BG330" s="208">
        <f>IF(O330="zákl. přenesená",K330,0)</f>
        <v>0</v>
      </c>
      <c r="BH330" s="208">
        <f>IF(O330="sníž. přenesená",K330,0)</f>
        <v>0</v>
      </c>
      <c r="BI330" s="208">
        <f>IF(O330="nulová",K330,0)</f>
        <v>0</v>
      </c>
      <c r="BJ330" s="19" t="s">
        <v>1420</v>
      </c>
      <c r="BK330" s="208">
        <f>ROUND(P330*H330,2)</f>
        <v>0</v>
      </c>
      <c r="BL330" s="19" t="s">
        <v>1601</v>
      </c>
      <c r="BM330" s="19" t="s">
        <v>1939</v>
      </c>
    </row>
    <row r="331" spans="2:65" s="12" customFormat="1" x14ac:dyDescent="0.3">
      <c r="B331" s="209"/>
      <c r="C331" s="210"/>
      <c r="D331" s="223" t="s">
        <v>1603</v>
      </c>
      <c r="E331" s="233" t="s">
        <v>1418</v>
      </c>
      <c r="F331" s="234" t="s">
        <v>1935</v>
      </c>
      <c r="G331" s="210"/>
      <c r="H331" s="235">
        <v>6</v>
      </c>
      <c r="I331" s="215"/>
      <c r="J331" s="215"/>
      <c r="K331" s="210"/>
      <c r="L331" s="210"/>
      <c r="M331" s="216"/>
      <c r="N331" s="217"/>
      <c r="O331" s="218"/>
      <c r="P331" s="218"/>
      <c r="Q331" s="218"/>
      <c r="R331" s="218"/>
      <c r="S331" s="218"/>
      <c r="T331" s="218"/>
      <c r="U331" s="218"/>
      <c r="V331" s="218"/>
      <c r="W331" s="218"/>
      <c r="X331" s="219"/>
      <c r="AT331" s="220" t="s">
        <v>1603</v>
      </c>
      <c r="AU331" s="220" t="s">
        <v>1481</v>
      </c>
      <c r="AV331" s="12" t="s">
        <v>1481</v>
      </c>
      <c r="AW331" s="12" t="s">
        <v>1402</v>
      </c>
      <c r="AX331" s="12" t="s">
        <v>1420</v>
      </c>
      <c r="AY331" s="220" t="s">
        <v>1594</v>
      </c>
    </row>
    <row r="332" spans="2:65" s="12" customFormat="1" x14ac:dyDescent="0.3">
      <c r="B332" s="209"/>
      <c r="C332" s="210"/>
      <c r="D332" s="211" t="s">
        <v>1603</v>
      </c>
      <c r="E332" s="210"/>
      <c r="F332" s="213" t="s">
        <v>1940</v>
      </c>
      <c r="G332" s="210"/>
      <c r="H332" s="214">
        <v>6.3</v>
      </c>
      <c r="I332" s="215"/>
      <c r="J332" s="215"/>
      <c r="K332" s="210"/>
      <c r="L332" s="210"/>
      <c r="M332" s="216"/>
      <c r="N332" s="217"/>
      <c r="O332" s="218"/>
      <c r="P332" s="218"/>
      <c r="Q332" s="218"/>
      <c r="R332" s="218"/>
      <c r="S332" s="218"/>
      <c r="T332" s="218"/>
      <c r="U332" s="218"/>
      <c r="V332" s="218"/>
      <c r="W332" s="218"/>
      <c r="X332" s="219"/>
      <c r="AT332" s="220" t="s">
        <v>1603</v>
      </c>
      <c r="AU332" s="220" t="s">
        <v>1481</v>
      </c>
      <c r="AV332" s="12" t="s">
        <v>1481</v>
      </c>
      <c r="AW332" s="12" t="s">
        <v>1401</v>
      </c>
      <c r="AX332" s="12" t="s">
        <v>1420</v>
      </c>
      <c r="AY332" s="220" t="s">
        <v>1594</v>
      </c>
    </row>
    <row r="333" spans="2:65" s="1" customFormat="1" ht="31.5" customHeight="1" x14ac:dyDescent="0.3">
      <c r="B333" s="36"/>
      <c r="C333" s="197" t="s">
        <v>1941</v>
      </c>
      <c r="D333" s="197" t="s">
        <v>1596</v>
      </c>
      <c r="E333" s="198" t="s">
        <v>1942</v>
      </c>
      <c r="F333" s="199" t="s">
        <v>1943</v>
      </c>
      <c r="G333" s="200" t="s">
        <v>1698</v>
      </c>
      <c r="H333" s="201">
        <v>21.6</v>
      </c>
      <c r="I333" s="202"/>
      <c r="J333" s="202"/>
      <c r="K333" s="203">
        <f>ROUND(P333*H333,2)</f>
        <v>0</v>
      </c>
      <c r="L333" s="199" t="s">
        <v>1600</v>
      </c>
      <c r="M333" s="56"/>
      <c r="N333" s="204" t="s">
        <v>1418</v>
      </c>
      <c r="O333" s="205" t="s">
        <v>1442</v>
      </c>
      <c r="P333" s="131">
        <f>I333+J333</f>
        <v>0</v>
      </c>
      <c r="Q333" s="131">
        <f>ROUND(I333*H333,2)</f>
        <v>0</v>
      </c>
      <c r="R333" s="131">
        <f>ROUND(J333*H333,2)</f>
        <v>0</v>
      </c>
      <c r="S333" s="37"/>
      <c r="T333" s="206">
        <f>S333*H333</f>
        <v>0</v>
      </c>
      <c r="U333" s="206">
        <v>0</v>
      </c>
      <c r="V333" s="206">
        <f>U333*H333</f>
        <v>0</v>
      </c>
      <c r="W333" s="206">
        <v>0</v>
      </c>
      <c r="X333" s="207">
        <f>W333*H333</f>
        <v>0</v>
      </c>
      <c r="AR333" s="19" t="s">
        <v>1601</v>
      </c>
      <c r="AT333" s="19" t="s">
        <v>1596</v>
      </c>
      <c r="AU333" s="19" t="s">
        <v>1481</v>
      </c>
      <c r="AY333" s="19" t="s">
        <v>1594</v>
      </c>
      <c r="BE333" s="208">
        <f>IF(O333="základní",K333,0)</f>
        <v>0</v>
      </c>
      <c r="BF333" s="208">
        <f>IF(O333="snížená",K333,0)</f>
        <v>0</v>
      </c>
      <c r="BG333" s="208">
        <f>IF(O333="zákl. přenesená",K333,0)</f>
        <v>0</v>
      </c>
      <c r="BH333" s="208">
        <f>IF(O333="sníž. přenesená",K333,0)</f>
        <v>0</v>
      </c>
      <c r="BI333" s="208">
        <f>IF(O333="nulová",K333,0)</f>
        <v>0</v>
      </c>
      <c r="BJ333" s="19" t="s">
        <v>1420</v>
      </c>
      <c r="BK333" s="208">
        <f>ROUND(P333*H333,2)</f>
        <v>0</v>
      </c>
      <c r="BL333" s="19" t="s">
        <v>1601</v>
      </c>
      <c r="BM333" s="19" t="s">
        <v>1944</v>
      </c>
    </row>
    <row r="334" spans="2:65" s="12" customFormat="1" x14ac:dyDescent="0.3">
      <c r="B334" s="209"/>
      <c r="C334" s="210"/>
      <c r="D334" s="211" t="s">
        <v>1603</v>
      </c>
      <c r="E334" s="212" t="s">
        <v>1418</v>
      </c>
      <c r="F334" s="213" t="s">
        <v>1945</v>
      </c>
      <c r="G334" s="210"/>
      <c r="H334" s="214">
        <v>21.6</v>
      </c>
      <c r="I334" s="215"/>
      <c r="J334" s="215"/>
      <c r="K334" s="210"/>
      <c r="L334" s="210"/>
      <c r="M334" s="216"/>
      <c r="N334" s="217"/>
      <c r="O334" s="218"/>
      <c r="P334" s="218"/>
      <c r="Q334" s="218"/>
      <c r="R334" s="218"/>
      <c r="S334" s="218"/>
      <c r="T334" s="218"/>
      <c r="U334" s="218"/>
      <c r="V334" s="218"/>
      <c r="W334" s="218"/>
      <c r="X334" s="219"/>
      <c r="AT334" s="220" t="s">
        <v>1603</v>
      </c>
      <c r="AU334" s="220" t="s">
        <v>1481</v>
      </c>
      <c r="AV334" s="12" t="s">
        <v>1481</v>
      </c>
      <c r="AW334" s="12" t="s">
        <v>1402</v>
      </c>
      <c r="AX334" s="12" t="s">
        <v>1420</v>
      </c>
      <c r="AY334" s="220" t="s">
        <v>1594</v>
      </c>
    </row>
    <row r="335" spans="2:65" s="1" customFormat="1" ht="22.5" customHeight="1" x14ac:dyDescent="0.3">
      <c r="B335" s="36"/>
      <c r="C335" s="261" t="s">
        <v>1946</v>
      </c>
      <c r="D335" s="261" t="s">
        <v>1707</v>
      </c>
      <c r="E335" s="262" t="s">
        <v>1947</v>
      </c>
      <c r="F335" s="263" t="s">
        <v>1948</v>
      </c>
      <c r="G335" s="264" t="s">
        <v>1698</v>
      </c>
      <c r="H335" s="265">
        <v>22.68</v>
      </c>
      <c r="I335" s="266"/>
      <c r="J335" s="267"/>
      <c r="K335" s="268">
        <f>ROUND(P335*H335,2)</f>
        <v>0</v>
      </c>
      <c r="L335" s="263" t="s">
        <v>1600</v>
      </c>
      <c r="M335" s="269"/>
      <c r="N335" s="270" t="s">
        <v>1418</v>
      </c>
      <c r="O335" s="205" t="s">
        <v>1442</v>
      </c>
      <c r="P335" s="131">
        <f>I335+J335</f>
        <v>0</v>
      </c>
      <c r="Q335" s="131">
        <f>ROUND(I335*H335,2)</f>
        <v>0</v>
      </c>
      <c r="R335" s="131">
        <f>ROUND(J335*H335,2)</f>
        <v>0</v>
      </c>
      <c r="S335" s="37"/>
      <c r="T335" s="206">
        <f>S335*H335</f>
        <v>0</v>
      </c>
      <c r="U335" s="206">
        <v>4.0000000000000003E-5</v>
      </c>
      <c r="V335" s="206">
        <f>U335*H335</f>
        <v>9.0720000000000004E-4</v>
      </c>
      <c r="W335" s="206">
        <v>0</v>
      </c>
      <c r="X335" s="207">
        <f>W335*H335</f>
        <v>0</v>
      </c>
      <c r="AR335" s="19" t="s">
        <v>1654</v>
      </c>
      <c r="AT335" s="19" t="s">
        <v>1707</v>
      </c>
      <c r="AU335" s="19" t="s">
        <v>1481</v>
      </c>
      <c r="AY335" s="19" t="s">
        <v>1594</v>
      </c>
      <c r="BE335" s="208">
        <f>IF(O335="základní",K335,0)</f>
        <v>0</v>
      </c>
      <c r="BF335" s="208">
        <f>IF(O335="snížená",K335,0)</f>
        <v>0</v>
      </c>
      <c r="BG335" s="208">
        <f>IF(O335="zákl. přenesená",K335,0)</f>
        <v>0</v>
      </c>
      <c r="BH335" s="208">
        <f>IF(O335="sníž. přenesená",K335,0)</f>
        <v>0</v>
      </c>
      <c r="BI335" s="208">
        <f>IF(O335="nulová",K335,0)</f>
        <v>0</v>
      </c>
      <c r="BJ335" s="19" t="s">
        <v>1420</v>
      </c>
      <c r="BK335" s="208">
        <f>ROUND(P335*H335,2)</f>
        <v>0</v>
      </c>
      <c r="BL335" s="19" t="s">
        <v>1601</v>
      </c>
      <c r="BM335" s="19" t="s">
        <v>1949</v>
      </c>
    </row>
    <row r="336" spans="2:65" s="12" customFormat="1" x14ac:dyDescent="0.3">
      <c r="B336" s="209"/>
      <c r="C336" s="210"/>
      <c r="D336" s="223" t="s">
        <v>1603</v>
      </c>
      <c r="E336" s="233" t="s">
        <v>1418</v>
      </c>
      <c r="F336" s="234" t="s">
        <v>1950</v>
      </c>
      <c r="G336" s="210"/>
      <c r="H336" s="235">
        <v>21.6</v>
      </c>
      <c r="I336" s="215"/>
      <c r="J336" s="215"/>
      <c r="K336" s="210"/>
      <c r="L336" s="210"/>
      <c r="M336" s="216"/>
      <c r="N336" s="217"/>
      <c r="O336" s="218"/>
      <c r="P336" s="218"/>
      <c r="Q336" s="218"/>
      <c r="R336" s="218"/>
      <c r="S336" s="218"/>
      <c r="T336" s="218"/>
      <c r="U336" s="218"/>
      <c r="V336" s="218"/>
      <c r="W336" s="218"/>
      <c r="X336" s="219"/>
      <c r="AT336" s="220" t="s">
        <v>1603</v>
      </c>
      <c r="AU336" s="220" t="s">
        <v>1481</v>
      </c>
      <c r="AV336" s="12" t="s">
        <v>1481</v>
      </c>
      <c r="AW336" s="12" t="s">
        <v>1402</v>
      </c>
      <c r="AX336" s="12" t="s">
        <v>1420</v>
      </c>
      <c r="AY336" s="220" t="s">
        <v>1594</v>
      </c>
    </row>
    <row r="337" spans="2:65" s="12" customFormat="1" x14ac:dyDescent="0.3">
      <c r="B337" s="209"/>
      <c r="C337" s="210"/>
      <c r="D337" s="211" t="s">
        <v>1603</v>
      </c>
      <c r="E337" s="210"/>
      <c r="F337" s="213" t="s">
        <v>1951</v>
      </c>
      <c r="G337" s="210"/>
      <c r="H337" s="214">
        <v>22.68</v>
      </c>
      <c r="I337" s="215"/>
      <c r="J337" s="215"/>
      <c r="K337" s="210"/>
      <c r="L337" s="210"/>
      <c r="M337" s="216"/>
      <c r="N337" s="217"/>
      <c r="O337" s="218"/>
      <c r="P337" s="218"/>
      <c r="Q337" s="218"/>
      <c r="R337" s="218"/>
      <c r="S337" s="218"/>
      <c r="T337" s="218"/>
      <c r="U337" s="218"/>
      <c r="V337" s="218"/>
      <c r="W337" s="218"/>
      <c r="X337" s="219"/>
      <c r="AT337" s="220" t="s">
        <v>1603</v>
      </c>
      <c r="AU337" s="220" t="s">
        <v>1481</v>
      </c>
      <c r="AV337" s="12" t="s">
        <v>1481</v>
      </c>
      <c r="AW337" s="12" t="s">
        <v>1401</v>
      </c>
      <c r="AX337" s="12" t="s">
        <v>1420</v>
      </c>
      <c r="AY337" s="220" t="s">
        <v>1594</v>
      </c>
    </row>
    <row r="338" spans="2:65" s="1" customFormat="1" ht="31.5" customHeight="1" x14ac:dyDescent="0.3">
      <c r="B338" s="36"/>
      <c r="C338" s="197" t="s">
        <v>1952</v>
      </c>
      <c r="D338" s="197" t="s">
        <v>1596</v>
      </c>
      <c r="E338" s="198" t="s">
        <v>1953</v>
      </c>
      <c r="F338" s="199" t="s">
        <v>1954</v>
      </c>
      <c r="G338" s="200" t="s">
        <v>1688</v>
      </c>
      <c r="H338" s="201">
        <v>160</v>
      </c>
      <c r="I338" s="202"/>
      <c r="J338" s="202"/>
      <c r="K338" s="203">
        <f>ROUND(P338*H338,2)</f>
        <v>0</v>
      </c>
      <c r="L338" s="199" t="s">
        <v>1600</v>
      </c>
      <c r="M338" s="56"/>
      <c r="N338" s="204" t="s">
        <v>1418</v>
      </c>
      <c r="O338" s="205" t="s">
        <v>1442</v>
      </c>
      <c r="P338" s="131">
        <f>I338+J338</f>
        <v>0</v>
      </c>
      <c r="Q338" s="131">
        <f>ROUND(I338*H338,2)</f>
        <v>0</v>
      </c>
      <c r="R338" s="131">
        <f>ROUND(J338*H338,2)</f>
        <v>0</v>
      </c>
      <c r="S338" s="37"/>
      <c r="T338" s="206">
        <f>S338*H338</f>
        <v>0</v>
      </c>
      <c r="U338" s="206">
        <v>2.3099999999999999E-2</v>
      </c>
      <c r="V338" s="206">
        <f>U338*H338</f>
        <v>3.6959999999999997</v>
      </c>
      <c r="W338" s="206">
        <v>0</v>
      </c>
      <c r="X338" s="207">
        <f>W338*H338</f>
        <v>0</v>
      </c>
      <c r="AR338" s="19" t="s">
        <v>1601</v>
      </c>
      <c r="AT338" s="19" t="s">
        <v>1596</v>
      </c>
      <c r="AU338" s="19" t="s">
        <v>1481</v>
      </c>
      <c r="AY338" s="19" t="s">
        <v>1594</v>
      </c>
      <c r="BE338" s="208">
        <f>IF(O338="základní",K338,0)</f>
        <v>0</v>
      </c>
      <c r="BF338" s="208">
        <f>IF(O338="snížená",K338,0)</f>
        <v>0</v>
      </c>
      <c r="BG338" s="208">
        <f>IF(O338="zákl. přenesená",K338,0)</f>
        <v>0</v>
      </c>
      <c r="BH338" s="208">
        <f>IF(O338="sníž. přenesená",K338,0)</f>
        <v>0</v>
      </c>
      <c r="BI338" s="208">
        <f>IF(O338="nulová",K338,0)</f>
        <v>0</v>
      </c>
      <c r="BJ338" s="19" t="s">
        <v>1420</v>
      </c>
      <c r="BK338" s="208">
        <f>ROUND(P338*H338,2)</f>
        <v>0</v>
      </c>
      <c r="BL338" s="19" t="s">
        <v>1601</v>
      </c>
      <c r="BM338" s="19" t="s">
        <v>1955</v>
      </c>
    </row>
    <row r="339" spans="2:65" s="12" customFormat="1" x14ac:dyDescent="0.3">
      <c r="B339" s="209"/>
      <c r="C339" s="210"/>
      <c r="D339" s="211" t="s">
        <v>1603</v>
      </c>
      <c r="E339" s="212" t="s">
        <v>1418</v>
      </c>
      <c r="F339" s="213" t="s">
        <v>1918</v>
      </c>
      <c r="G339" s="210"/>
      <c r="H339" s="214">
        <v>160</v>
      </c>
      <c r="I339" s="215"/>
      <c r="J339" s="215"/>
      <c r="K339" s="210"/>
      <c r="L339" s="210"/>
      <c r="M339" s="216"/>
      <c r="N339" s="217"/>
      <c r="O339" s="218"/>
      <c r="P339" s="218"/>
      <c r="Q339" s="218"/>
      <c r="R339" s="218"/>
      <c r="S339" s="218"/>
      <c r="T339" s="218"/>
      <c r="U339" s="218"/>
      <c r="V339" s="218"/>
      <c r="W339" s="218"/>
      <c r="X339" s="219"/>
      <c r="AT339" s="220" t="s">
        <v>1603</v>
      </c>
      <c r="AU339" s="220" t="s">
        <v>1481</v>
      </c>
      <c r="AV339" s="12" t="s">
        <v>1481</v>
      </c>
      <c r="AW339" s="12" t="s">
        <v>1402</v>
      </c>
      <c r="AX339" s="12" t="s">
        <v>1420</v>
      </c>
      <c r="AY339" s="220" t="s">
        <v>1594</v>
      </c>
    </row>
    <row r="340" spans="2:65" s="1" customFormat="1" ht="31.5" customHeight="1" x14ac:dyDescent="0.3">
      <c r="B340" s="36"/>
      <c r="C340" s="197" t="s">
        <v>1956</v>
      </c>
      <c r="D340" s="197" t="s">
        <v>1596</v>
      </c>
      <c r="E340" s="198" t="s">
        <v>1957</v>
      </c>
      <c r="F340" s="199" t="s">
        <v>1958</v>
      </c>
      <c r="G340" s="200" t="s">
        <v>1688</v>
      </c>
      <c r="H340" s="201">
        <v>160</v>
      </c>
      <c r="I340" s="202"/>
      <c r="J340" s="202"/>
      <c r="K340" s="203">
        <f>ROUND(P340*H340,2)</f>
        <v>0</v>
      </c>
      <c r="L340" s="199" t="s">
        <v>1600</v>
      </c>
      <c r="M340" s="56"/>
      <c r="N340" s="204" t="s">
        <v>1418</v>
      </c>
      <c r="O340" s="205" t="s">
        <v>1442</v>
      </c>
      <c r="P340" s="131">
        <f>I340+J340</f>
        <v>0</v>
      </c>
      <c r="Q340" s="131">
        <f>ROUND(I340*H340,2)</f>
        <v>0</v>
      </c>
      <c r="R340" s="131">
        <f>ROUND(J340*H340,2)</f>
        <v>0</v>
      </c>
      <c r="S340" s="37"/>
      <c r="T340" s="206">
        <f>S340*H340</f>
        <v>0</v>
      </c>
      <c r="U340" s="206">
        <v>1.6800000000000001E-3</v>
      </c>
      <c r="V340" s="206">
        <f>U340*H340</f>
        <v>0.26880000000000004</v>
      </c>
      <c r="W340" s="206">
        <v>0</v>
      </c>
      <c r="X340" s="207">
        <f>W340*H340</f>
        <v>0</v>
      </c>
      <c r="AR340" s="19" t="s">
        <v>1601</v>
      </c>
      <c r="AT340" s="19" t="s">
        <v>1596</v>
      </c>
      <c r="AU340" s="19" t="s">
        <v>1481</v>
      </c>
      <c r="AY340" s="19" t="s">
        <v>1594</v>
      </c>
      <c r="BE340" s="208">
        <f>IF(O340="základní",K340,0)</f>
        <v>0</v>
      </c>
      <c r="BF340" s="208">
        <f>IF(O340="snížená",K340,0)</f>
        <v>0</v>
      </c>
      <c r="BG340" s="208">
        <f>IF(O340="zákl. přenesená",K340,0)</f>
        <v>0</v>
      </c>
      <c r="BH340" s="208">
        <f>IF(O340="sníž. přenesená",K340,0)</f>
        <v>0</v>
      </c>
      <c r="BI340" s="208">
        <f>IF(O340="nulová",K340,0)</f>
        <v>0</v>
      </c>
      <c r="BJ340" s="19" t="s">
        <v>1420</v>
      </c>
      <c r="BK340" s="208">
        <f>ROUND(P340*H340,2)</f>
        <v>0</v>
      </c>
      <c r="BL340" s="19" t="s">
        <v>1601</v>
      </c>
      <c r="BM340" s="19" t="s">
        <v>1959</v>
      </c>
    </row>
    <row r="341" spans="2:65" s="12" customFormat="1" x14ac:dyDescent="0.3">
      <c r="B341" s="209"/>
      <c r="C341" s="210"/>
      <c r="D341" s="211" t="s">
        <v>1603</v>
      </c>
      <c r="E341" s="212" t="s">
        <v>1418</v>
      </c>
      <c r="F341" s="213" t="s">
        <v>1918</v>
      </c>
      <c r="G341" s="210"/>
      <c r="H341" s="214">
        <v>160</v>
      </c>
      <c r="I341" s="215"/>
      <c r="J341" s="215"/>
      <c r="K341" s="210"/>
      <c r="L341" s="210"/>
      <c r="M341" s="216"/>
      <c r="N341" s="217"/>
      <c r="O341" s="218"/>
      <c r="P341" s="218"/>
      <c r="Q341" s="218"/>
      <c r="R341" s="218"/>
      <c r="S341" s="218"/>
      <c r="T341" s="218"/>
      <c r="U341" s="218"/>
      <c r="V341" s="218"/>
      <c r="W341" s="218"/>
      <c r="X341" s="219"/>
      <c r="AT341" s="220" t="s">
        <v>1603</v>
      </c>
      <c r="AU341" s="220" t="s">
        <v>1481</v>
      </c>
      <c r="AV341" s="12" t="s">
        <v>1481</v>
      </c>
      <c r="AW341" s="12" t="s">
        <v>1402</v>
      </c>
      <c r="AX341" s="12" t="s">
        <v>1420</v>
      </c>
      <c r="AY341" s="220" t="s">
        <v>1594</v>
      </c>
    </row>
    <row r="342" spans="2:65" s="1" customFormat="1" ht="22.5" customHeight="1" x14ac:dyDescent="0.3">
      <c r="B342" s="36"/>
      <c r="C342" s="197" t="s">
        <v>1960</v>
      </c>
      <c r="D342" s="197" t="s">
        <v>1596</v>
      </c>
      <c r="E342" s="198" t="s">
        <v>1961</v>
      </c>
      <c r="F342" s="199" t="s">
        <v>1962</v>
      </c>
      <c r="G342" s="200" t="s">
        <v>1698</v>
      </c>
      <c r="H342" s="201">
        <v>27</v>
      </c>
      <c r="I342" s="202"/>
      <c r="J342" s="202"/>
      <c r="K342" s="203">
        <f>ROUND(P342*H342,2)</f>
        <v>0</v>
      </c>
      <c r="L342" s="199" t="s">
        <v>1600</v>
      </c>
      <c r="M342" s="56"/>
      <c r="N342" s="204" t="s">
        <v>1418</v>
      </c>
      <c r="O342" s="205" t="s">
        <v>1442</v>
      </c>
      <c r="P342" s="131">
        <f>I342+J342</f>
        <v>0</v>
      </c>
      <c r="Q342" s="131">
        <f>ROUND(I342*H342,2)</f>
        <v>0</v>
      </c>
      <c r="R342" s="131">
        <f>ROUND(J342*H342,2)</f>
        <v>0</v>
      </c>
      <c r="S342" s="37"/>
      <c r="T342" s="206">
        <f>S342*H342</f>
        <v>0</v>
      </c>
      <c r="U342" s="206">
        <v>9.3000000000000005E-4</v>
      </c>
      <c r="V342" s="206">
        <f>U342*H342</f>
        <v>2.511E-2</v>
      </c>
      <c r="W342" s="206">
        <v>0</v>
      </c>
      <c r="X342" s="207">
        <f>W342*H342</f>
        <v>0</v>
      </c>
      <c r="AR342" s="19" t="s">
        <v>1601</v>
      </c>
      <c r="AT342" s="19" t="s">
        <v>1596</v>
      </c>
      <c r="AU342" s="19" t="s">
        <v>1481</v>
      </c>
      <c r="AY342" s="19" t="s">
        <v>1594</v>
      </c>
      <c r="BE342" s="208">
        <f>IF(O342="základní",K342,0)</f>
        <v>0</v>
      </c>
      <c r="BF342" s="208">
        <f>IF(O342="snížená",K342,0)</f>
        <v>0</v>
      </c>
      <c r="BG342" s="208">
        <f>IF(O342="zákl. přenesená",K342,0)</f>
        <v>0</v>
      </c>
      <c r="BH342" s="208">
        <f>IF(O342="sníž. přenesená",K342,0)</f>
        <v>0</v>
      </c>
      <c r="BI342" s="208">
        <f>IF(O342="nulová",K342,0)</f>
        <v>0</v>
      </c>
      <c r="BJ342" s="19" t="s">
        <v>1420</v>
      </c>
      <c r="BK342" s="208">
        <f>ROUND(P342*H342,2)</f>
        <v>0</v>
      </c>
      <c r="BL342" s="19" t="s">
        <v>1601</v>
      </c>
      <c r="BM342" s="19" t="s">
        <v>1963</v>
      </c>
    </row>
    <row r="343" spans="2:65" s="12" customFormat="1" x14ac:dyDescent="0.3">
      <c r="B343" s="209"/>
      <c r="C343" s="210"/>
      <c r="D343" s="211" t="s">
        <v>1603</v>
      </c>
      <c r="E343" s="212" t="s">
        <v>1418</v>
      </c>
      <c r="F343" s="213" t="s">
        <v>1964</v>
      </c>
      <c r="G343" s="210"/>
      <c r="H343" s="214">
        <v>27</v>
      </c>
      <c r="I343" s="215"/>
      <c r="J343" s="215"/>
      <c r="K343" s="210"/>
      <c r="L343" s="210"/>
      <c r="M343" s="216"/>
      <c r="N343" s="217"/>
      <c r="O343" s="218"/>
      <c r="P343" s="218"/>
      <c r="Q343" s="218"/>
      <c r="R343" s="218"/>
      <c r="S343" s="218"/>
      <c r="T343" s="218"/>
      <c r="U343" s="218"/>
      <c r="V343" s="218"/>
      <c r="W343" s="218"/>
      <c r="X343" s="219"/>
      <c r="AT343" s="220" t="s">
        <v>1603</v>
      </c>
      <c r="AU343" s="220" t="s">
        <v>1481</v>
      </c>
      <c r="AV343" s="12" t="s">
        <v>1481</v>
      </c>
      <c r="AW343" s="12" t="s">
        <v>1402</v>
      </c>
      <c r="AX343" s="12" t="s">
        <v>1420</v>
      </c>
      <c r="AY343" s="220" t="s">
        <v>1594</v>
      </c>
    </row>
    <row r="344" spans="2:65" s="1" customFormat="1" ht="31.5" customHeight="1" x14ac:dyDescent="0.3">
      <c r="B344" s="36"/>
      <c r="C344" s="197" t="s">
        <v>1965</v>
      </c>
      <c r="D344" s="197" t="s">
        <v>1596</v>
      </c>
      <c r="E344" s="198" t="s">
        <v>1966</v>
      </c>
      <c r="F344" s="199" t="s">
        <v>1967</v>
      </c>
      <c r="G344" s="200" t="s">
        <v>1688</v>
      </c>
      <c r="H344" s="201">
        <v>11.84</v>
      </c>
      <c r="I344" s="202"/>
      <c r="J344" s="202"/>
      <c r="K344" s="203">
        <f>ROUND(P344*H344,2)</f>
        <v>0</v>
      </c>
      <c r="L344" s="199" t="s">
        <v>1600</v>
      </c>
      <c r="M344" s="56"/>
      <c r="N344" s="204" t="s">
        <v>1418</v>
      </c>
      <c r="O344" s="205" t="s">
        <v>1442</v>
      </c>
      <c r="P344" s="131">
        <f>I344+J344</f>
        <v>0</v>
      </c>
      <c r="Q344" s="131">
        <f>ROUND(I344*H344,2)</f>
        <v>0</v>
      </c>
      <c r="R344" s="131">
        <f>ROUND(J344*H344,2)</f>
        <v>0</v>
      </c>
      <c r="S344" s="37"/>
      <c r="T344" s="206">
        <f>S344*H344</f>
        <v>0</v>
      </c>
      <c r="U344" s="206">
        <v>1.2E-4</v>
      </c>
      <c r="V344" s="206">
        <f>U344*H344</f>
        <v>1.4208000000000001E-3</v>
      </c>
      <c r="W344" s="206">
        <v>0</v>
      </c>
      <c r="X344" s="207">
        <f>W344*H344</f>
        <v>0</v>
      </c>
      <c r="AR344" s="19" t="s">
        <v>1601</v>
      </c>
      <c r="AT344" s="19" t="s">
        <v>1596</v>
      </c>
      <c r="AU344" s="19" t="s">
        <v>1481</v>
      </c>
      <c r="AY344" s="19" t="s">
        <v>1594</v>
      </c>
      <c r="BE344" s="208">
        <f>IF(O344="základní",K344,0)</f>
        <v>0</v>
      </c>
      <c r="BF344" s="208">
        <f>IF(O344="snížená",K344,0)</f>
        <v>0</v>
      </c>
      <c r="BG344" s="208">
        <f>IF(O344="zákl. přenesená",K344,0)</f>
        <v>0</v>
      </c>
      <c r="BH344" s="208">
        <f>IF(O344="sníž. přenesená",K344,0)</f>
        <v>0</v>
      </c>
      <c r="BI344" s="208">
        <f>IF(O344="nulová",K344,0)</f>
        <v>0</v>
      </c>
      <c r="BJ344" s="19" t="s">
        <v>1420</v>
      </c>
      <c r="BK344" s="208">
        <f>ROUND(P344*H344,2)</f>
        <v>0</v>
      </c>
      <c r="BL344" s="19" t="s">
        <v>1601</v>
      </c>
      <c r="BM344" s="19" t="s">
        <v>1968</v>
      </c>
    </row>
    <row r="345" spans="2:65" s="12" customFormat="1" x14ac:dyDescent="0.3">
      <c r="B345" s="209"/>
      <c r="C345" s="210"/>
      <c r="D345" s="223" t="s">
        <v>1603</v>
      </c>
      <c r="E345" s="233" t="s">
        <v>1418</v>
      </c>
      <c r="F345" s="234" t="s">
        <v>1969</v>
      </c>
      <c r="G345" s="210"/>
      <c r="H345" s="235">
        <v>8.64</v>
      </c>
      <c r="I345" s="215"/>
      <c r="J345" s="215"/>
      <c r="K345" s="210"/>
      <c r="L345" s="210"/>
      <c r="M345" s="216"/>
      <c r="N345" s="217"/>
      <c r="O345" s="218"/>
      <c r="P345" s="218"/>
      <c r="Q345" s="218"/>
      <c r="R345" s="218"/>
      <c r="S345" s="218"/>
      <c r="T345" s="218"/>
      <c r="U345" s="218"/>
      <c r="V345" s="218"/>
      <c r="W345" s="218"/>
      <c r="X345" s="219"/>
      <c r="AT345" s="220" t="s">
        <v>1603</v>
      </c>
      <c r="AU345" s="220" t="s">
        <v>1481</v>
      </c>
      <c r="AV345" s="12" t="s">
        <v>1481</v>
      </c>
      <c r="AW345" s="12" t="s">
        <v>1402</v>
      </c>
      <c r="AX345" s="12" t="s">
        <v>1473</v>
      </c>
      <c r="AY345" s="220" t="s">
        <v>1594</v>
      </c>
    </row>
    <row r="346" spans="2:65" s="12" customFormat="1" x14ac:dyDescent="0.3">
      <c r="B346" s="209"/>
      <c r="C346" s="210"/>
      <c r="D346" s="223" t="s">
        <v>1603</v>
      </c>
      <c r="E346" s="233" t="s">
        <v>1418</v>
      </c>
      <c r="F346" s="234" t="s">
        <v>1970</v>
      </c>
      <c r="G346" s="210"/>
      <c r="H346" s="235">
        <v>3.2</v>
      </c>
      <c r="I346" s="215"/>
      <c r="J346" s="215"/>
      <c r="K346" s="210"/>
      <c r="L346" s="210"/>
      <c r="M346" s="216"/>
      <c r="N346" s="217"/>
      <c r="O346" s="218"/>
      <c r="P346" s="218"/>
      <c r="Q346" s="218"/>
      <c r="R346" s="218"/>
      <c r="S346" s="218"/>
      <c r="T346" s="218"/>
      <c r="U346" s="218"/>
      <c r="V346" s="218"/>
      <c r="W346" s="218"/>
      <c r="X346" s="219"/>
      <c r="AT346" s="220" t="s">
        <v>1603</v>
      </c>
      <c r="AU346" s="220" t="s">
        <v>1481</v>
      </c>
      <c r="AV346" s="12" t="s">
        <v>1481</v>
      </c>
      <c r="AW346" s="12" t="s">
        <v>1402</v>
      </c>
      <c r="AX346" s="12" t="s">
        <v>1473</v>
      </c>
      <c r="AY346" s="220" t="s">
        <v>1594</v>
      </c>
    </row>
    <row r="347" spans="2:65" s="14" customFormat="1" x14ac:dyDescent="0.3">
      <c r="B347" s="236"/>
      <c r="C347" s="237"/>
      <c r="D347" s="223" t="s">
        <v>1603</v>
      </c>
      <c r="E347" s="238" t="s">
        <v>1418</v>
      </c>
      <c r="F347" s="239" t="s">
        <v>1621</v>
      </c>
      <c r="G347" s="237"/>
      <c r="H347" s="240">
        <v>11.84</v>
      </c>
      <c r="I347" s="241"/>
      <c r="J347" s="241"/>
      <c r="K347" s="237"/>
      <c r="L347" s="237"/>
      <c r="M347" s="242"/>
      <c r="N347" s="243"/>
      <c r="O347" s="244"/>
      <c r="P347" s="244"/>
      <c r="Q347" s="244"/>
      <c r="R347" s="244"/>
      <c r="S347" s="244"/>
      <c r="T347" s="244"/>
      <c r="U347" s="244"/>
      <c r="V347" s="244"/>
      <c r="W347" s="244"/>
      <c r="X347" s="245"/>
      <c r="AT347" s="246" t="s">
        <v>1603</v>
      </c>
      <c r="AU347" s="246" t="s">
        <v>1481</v>
      </c>
      <c r="AV347" s="14" t="s">
        <v>1601</v>
      </c>
      <c r="AW347" s="14" t="s">
        <v>1402</v>
      </c>
      <c r="AX347" s="14" t="s">
        <v>1420</v>
      </c>
      <c r="AY347" s="246" t="s">
        <v>1594</v>
      </c>
    </row>
    <row r="348" spans="2:65" s="11" customFormat="1" ht="29.85" customHeight="1" x14ac:dyDescent="0.3">
      <c r="B348" s="179"/>
      <c r="C348" s="180"/>
      <c r="D348" s="194" t="s">
        <v>1472</v>
      </c>
      <c r="E348" s="195" t="s">
        <v>1971</v>
      </c>
      <c r="F348" s="195" t="s">
        <v>1972</v>
      </c>
      <c r="G348" s="180"/>
      <c r="H348" s="180"/>
      <c r="I348" s="183"/>
      <c r="J348" s="183"/>
      <c r="K348" s="196">
        <f>BK348</f>
        <v>0</v>
      </c>
      <c r="L348" s="180"/>
      <c r="M348" s="185"/>
      <c r="N348" s="186"/>
      <c r="O348" s="187"/>
      <c r="P348" s="187"/>
      <c r="Q348" s="188">
        <f>SUM(Q349:Q355)</f>
        <v>0</v>
      </c>
      <c r="R348" s="188">
        <f>SUM(R349:R355)</f>
        <v>0</v>
      </c>
      <c r="S348" s="187"/>
      <c r="T348" s="189">
        <f>SUM(T349:T355)</f>
        <v>0</v>
      </c>
      <c r="U348" s="187"/>
      <c r="V348" s="189">
        <f>SUM(V349:V355)</f>
        <v>8.2209747899999996</v>
      </c>
      <c r="W348" s="187"/>
      <c r="X348" s="190">
        <f>SUM(X349:X355)</f>
        <v>0</v>
      </c>
      <c r="AR348" s="191" t="s">
        <v>1420</v>
      </c>
      <c r="AT348" s="192" t="s">
        <v>1472</v>
      </c>
      <c r="AU348" s="192" t="s">
        <v>1420</v>
      </c>
      <c r="AY348" s="191" t="s">
        <v>1594</v>
      </c>
      <c r="BK348" s="193">
        <f>SUM(BK349:BK355)</f>
        <v>0</v>
      </c>
    </row>
    <row r="349" spans="2:65" s="1" customFormat="1" ht="31.5" customHeight="1" x14ac:dyDescent="0.3">
      <c r="B349" s="36"/>
      <c r="C349" s="197" t="s">
        <v>1973</v>
      </c>
      <c r="D349" s="197" t="s">
        <v>1596</v>
      </c>
      <c r="E349" s="198" t="s">
        <v>1974</v>
      </c>
      <c r="F349" s="199" t="s">
        <v>1975</v>
      </c>
      <c r="G349" s="200" t="s">
        <v>1613</v>
      </c>
      <c r="H349" s="201">
        <v>3.351</v>
      </c>
      <c r="I349" s="202"/>
      <c r="J349" s="202"/>
      <c r="K349" s="203">
        <f>ROUND(P349*H349,2)</f>
        <v>0</v>
      </c>
      <c r="L349" s="199" t="s">
        <v>1600</v>
      </c>
      <c r="M349" s="56"/>
      <c r="N349" s="204" t="s">
        <v>1418</v>
      </c>
      <c r="O349" s="205" t="s">
        <v>1442</v>
      </c>
      <c r="P349" s="131">
        <f>I349+J349</f>
        <v>0</v>
      </c>
      <c r="Q349" s="131">
        <f>ROUND(I349*H349,2)</f>
        <v>0</v>
      </c>
      <c r="R349" s="131">
        <f>ROUND(J349*H349,2)</f>
        <v>0</v>
      </c>
      <c r="S349" s="37"/>
      <c r="T349" s="206">
        <f>S349*H349</f>
        <v>0</v>
      </c>
      <c r="U349" s="206">
        <v>2.45329</v>
      </c>
      <c r="V349" s="206">
        <f>U349*H349</f>
        <v>8.2209747899999996</v>
      </c>
      <c r="W349" s="206">
        <v>0</v>
      </c>
      <c r="X349" s="207">
        <f>W349*H349</f>
        <v>0</v>
      </c>
      <c r="AR349" s="19" t="s">
        <v>1601</v>
      </c>
      <c r="AT349" s="19" t="s">
        <v>1596</v>
      </c>
      <c r="AU349" s="19" t="s">
        <v>1481</v>
      </c>
      <c r="AY349" s="19" t="s">
        <v>1594</v>
      </c>
      <c r="BE349" s="208">
        <f>IF(O349="základní",K349,0)</f>
        <v>0</v>
      </c>
      <c r="BF349" s="208">
        <f>IF(O349="snížená",K349,0)</f>
        <v>0</v>
      </c>
      <c r="BG349" s="208">
        <f>IF(O349="zákl. přenesená",K349,0)</f>
        <v>0</v>
      </c>
      <c r="BH349" s="208">
        <f>IF(O349="sníž. přenesená",K349,0)</f>
        <v>0</v>
      </c>
      <c r="BI349" s="208">
        <f>IF(O349="nulová",K349,0)</f>
        <v>0</v>
      </c>
      <c r="BJ349" s="19" t="s">
        <v>1420</v>
      </c>
      <c r="BK349" s="208">
        <f>ROUND(P349*H349,2)</f>
        <v>0</v>
      </c>
      <c r="BL349" s="19" t="s">
        <v>1601</v>
      </c>
      <c r="BM349" s="19" t="s">
        <v>1976</v>
      </c>
    </row>
    <row r="350" spans="2:65" s="12" customFormat="1" x14ac:dyDescent="0.3">
      <c r="B350" s="209"/>
      <c r="C350" s="210"/>
      <c r="D350" s="223" t="s">
        <v>1603</v>
      </c>
      <c r="E350" s="233" t="s">
        <v>1418</v>
      </c>
      <c r="F350" s="234" t="s">
        <v>1977</v>
      </c>
      <c r="G350" s="210"/>
      <c r="H350" s="235">
        <v>4.0039999999999996</v>
      </c>
      <c r="I350" s="215"/>
      <c r="J350" s="215"/>
      <c r="K350" s="210"/>
      <c r="L350" s="210"/>
      <c r="M350" s="216"/>
      <c r="N350" s="217"/>
      <c r="O350" s="218"/>
      <c r="P350" s="218"/>
      <c r="Q350" s="218"/>
      <c r="R350" s="218"/>
      <c r="S350" s="218"/>
      <c r="T350" s="218"/>
      <c r="U350" s="218"/>
      <c r="V350" s="218"/>
      <c r="W350" s="218"/>
      <c r="X350" s="219"/>
      <c r="AT350" s="220" t="s">
        <v>1603</v>
      </c>
      <c r="AU350" s="220" t="s">
        <v>1481</v>
      </c>
      <c r="AV350" s="12" t="s">
        <v>1481</v>
      </c>
      <c r="AW350" s="12" t="s">
        <v>1402</v>
      </c>
      <c r="AX350" s="12" t="s">
        <v>1473</v>
      </c>
      <c r="AY350" s="220" t="s">
        <v>1594</v>
      </c>
    </row>
    <row r="351" spans="2:65" s="12" customFormat="1" x14ac:dyDescent="0.3">
      <c r="B351" s="209"/>
      <c r="C351" s="210"/>
      <c r="D351" s="223" t="s">
        <v>1603</v>
      </c>
      <c r="E351" s="233" t="s">
        <v>1418</v>
      </c>
      <c r="F351" s="234" t="s">
        <v>1978</v>
      </c>
      <c r="G351" s="210"/>
      <c r="H351" s="235">
        <v>-0.33300000000000002</v>
      </c>
      <c r="I351" s="215"/>
      <c r="J351" s="215"/>
      <c r="K351" s="210"/>
      <c r="L351" s="210"/>
      <c r="M351" s="216"/>
      <c r="N351" s="217"/>
      <c r="O351" s="218"/>
      <c r="P351" s="218"/>
      <c r="Q351" s="218"/>
      <c r="R351" s="218"/>
      <c r="S351" s="218"/>
      <c r="T351" s="218"/>
      <c r="U351" s="218"/>
      <c r="V351" s="218"/>
      <c r="W351" s="218"/>
      <c r="X351" s="219"/>
      <c r="AT351" s="220" t="s">
        <v>1603</v>
      </c>
      <c r="AU351" s="220" t="s">
        <v>1481</v>
      </c>
      <c r="AV351" s="12" t="s">
        <v>1481</v>
      </c>
      <c r="AW351" s="12" t="s">
        <v>1402</v>
      </c>
      <c r="AX351" s="12" t="s">
        <v>1473</v>
      </c>
      <c r="AY351" s="220" t="s">
        <v>1594</v>
      </c>
    </row>
    <row r="352" spans="2:65" s="12" customFormat="1" x14ac:dyDescent="0.3">
      <c r="B352" s="209"/>
      <c r="C352" s="210"/>
      <c r="D352" s="223" t="s">
        <v>1603</v>
      </c>
      <c r="E352" s="233" t="s">
        <v>1418</v>
      </c>
      <c r="F352" s="234" t="s">
        <v>1979</v>
      </c>
      <c r="G352" s="210"/>
      <c r="H352" s="235">
        <v>-0.187</v>
      </c>
      <c r="I352" s="215"/>
      <c r="J352" s="215"/>
      <c r="K352" s="210"/>
      <c r="L352" s="210"/>
      <c r="M352" s="216"/>
      <c r="N352" s="217"/>
      <c r="O352" s="218"/>
      <c r="P352" s="218"/>
      <c r="Q352" s="218"/>
      <c r="R352" s="218"/>
      <c r="S352" s="218"/>
      <c r="T352" s="218"/>
      <c r="U352" s="218"/>
      <c r="V352" s="218"/>
      <c r="W352" s="218"/>
      <c r="X352" s="219"/>
      <c r="AT352" s="220" t="s">
        <v>1603</v>
      </c>
      <c r="AU352" s="220" t="s">
        <v>1481</v>
      </c>
      <c r="AV352" s="12" t="s">
        <v>1481</v>
      </c>
      <c r="AW352" s="12" t="s">
        <v>1402</v>
      </c>
      <c r="AX352" s="12" t="s">
        <v>1473</v>
      </c>
      <c r="AY352" s="220" t="s">
        <v>1594</v>
      </c>
    </row>
    <row r="353" spans="2:65" s="12" customFormat="1" x14ac:dyDescent="0.3">
      <c r="B353" s="209"/>
      <c r="C353" s="210"/>
      <c r="D353" s="223" t="s">
        <v>1603</v>
      </c>
      <c r="E353" s="233" t="s">
        <v>1418</v>
      </c>
      <c r="F353" s="234" t="s">
        <v>1980</v>
      </c>
      <c r="G353" s="210"/>
      <c r="H353" s="235">
        <v>-4.7E-2</v>
      </c>
      <c r="I353" s="215"/>
      <c r="J353" s="215"/>
      <c r="K353" s="210"/>
      <c r="L353" s="210"/>
      <c r="M353" s="216"/>
      <c r="N353" s="217"/>
      <c r="O353" s="218"/>
      <c r="P353" s="218"/>
      <c r="Q353" s="218"/>
      <c r="R353" s="218"/>
      <c r="S353" s="218"/>
      <c r="T353" s="218"/>
      <c r="U353" s="218"/>
      <c r="V353" s="218"/>
      <c r="W353" s="218"/>
      <c r="X353" s="219"/>
      <c r="AT353" s="220" t="s">
        <v>1603</v>
      </c>
      <c r="AU353" s="220" t="s">
        <v>1481</v>
      </c>
      <c r="AV353" s="12" t="s">
        <v>1481</v>
      </c>
      <c r="AW353" s="12" t="s">
        <v>1402</v>
      </c>
      <c r="AX353" s="12" t="s">
        <v>1473</v>
      </c>
      <c r="AY353" s="220" t="s">
        <v>1594</v>
      </c>
    </row>
    <row r="354" spans="2:65" s="12" customFormat="1" x14ac:dyDescent="0.3">
      <c r="B354" s="209"/>
      <c r="C354" s="210"/>
      <c r="D354" s="223" t="s">
        <v>1603</v>
      </c>
      <c r="E354" s="233" t="s">
        <v>1418</v>
      </c>
      <c r="F354" s="234" t="s">
        <v>1981</v>
      </c>
      <c r="G354" s="210"/>
      <c r="H354" s="235">
        <v>-8.5999999999999993E-2</v>
      </c>
      <c r="I354" s="215"/>
      <c r="J354" s="215"/>
      <c r="K354" s="210"/>
      <c r="L354" s="210"/>
      <c r="M354" s="216"/>
      <c r="N354" s="217"/>
      <c r="O354" s="218"/>
      <c r="P354" s="218"/>
      <c r="Q354" s="218"/>
      <c r="R354" s="218"/>
      <c r="S354" s="218"/>
      <c r="T354" s="218"/>
      <c r="U354" s="218"/>
      <c r="V354" s="218"/>
      <c r="W354" s="218"/>
      <c r="X354" s="219"/>
      <c r="AT354" s="220" t="s">
        <v>1603</v>
      </c>
      <c r="AU354" s="220" t="s">
        <v>1481</v>
      </c>
      <c r="AV354" s="12" t="s">
        <v>1481</v>
      </c>
      <c r="AW354" s="12" t="s">
        <v>1402</v>
      </c>
      <c r="AX354" s="12" t="s">
        <v>1473</v>
      </c>
      <c r="AY354" s="220" t="s">
        <v>1594</v>
      </c>
    </row>
    <row r="355" spans="2:65" s="14" customFormat="1" x14ac:dyDescent="0.3">
      <c r="B355" s="236"/>
      <c r="C355" s="237"/>
      <c r="D355" s="223" t="s">
        <v>1603</v>
      </c>
      <c r="E355" s="238" t="s">
        <v>1418</v>
      </c>
      <c r="F355" s="239" t="s">
        <v>1621</v>
      </c>
      <c r="G355" s="237"/>
      <c r="H355" s="240">
        <v>3.351</v>
      </c>
      <c r="I355" s="241"/>
      <c r="J355" s="241"/>
      <c r="K355" s="237"/>
      <c r="L355" s="237"/>
      <c r="M355" s="242"/>
      <c r="N355" s="243"/>
      <c r="O355" s="244"/>
      <c r="P355" s="244"/>
      <c r="Q355" s="244"/>
      <c r="R355" s="244"/>
      <c r="S355" s="244"/>
      <c r="T355" s="244"/>
      <c r="U355" s="244"/>
      <c r="V355" s="244"/>
      <c r="W355" s="244"/>
      <c r="X355" s="245"/>
      <c r="AT355" s="246" t="s">
        <v>1603</v>
      </c>
      <c r="AU355" s="246" t="s">
        <v>1481</v>
      </c>
      <c r="AV355" s="14" t="s">
        <v>1601</v>
      </c>
      <c r="AW355" s="14" t="s">
        <v>1402</v>
      </c>
      <c r="AX355" s="14" t="s">
        <v>1420</v>
      </c>
      <c r="AY355" s="246" t="s">
        <v>1594</v>
      </c>
    </row>
    <row r="356" spans="2:65" s="11" customFormat="1" ht="29.85" customHeight="1" x14ac:dyDescent="0.3">
      <c r="B356" s="179"/>
      <c r="C356" s="180"/>
      <c r="D356" s="194" t="s">
        <v>1472</v>
      </c>
      <c r="E356" s="195" t="s">
        <v>1982</v>
      </c>
      <c r="F356" s="195" t="s">
        <v>1983</v>
      </c>
      <c r="G356" s="180"/>
      <c r="H356" s="180"/>
      <c r="I356" s="183"/>
      <c r="J356" s="183"/>
      <c r="K356" s="196">
        <f>BK356</f>
        <v>0</v>
      </c>
      <c r="L356" s="180"/>
      <c r="M356" s="185"/>
      <c r="N356" s="186"/>
      <c r="O356" s="187"/>
      <c r="P356" s="187"/>
      <c r="Q356" s="188">
        <f>SUM(Q357:Q362)</f>
        <v>0</v>
      </c>
      <c r="R356" s="188">
        <f>SUM(R357:R362)</f>
        <v>0</v>
      </c>
      <c r="S356" s="187"/>
      <c r="T356" s="189">
        <f>SUM(T357:T362)</f>
        <v>0</v>
      </c>
      <c r="U356" s="187"/>
      <c r="V356" s="189">
        <f>SUM(V357:V362)</f>
        <v>5.0779999999999992E-2</v>
      </c>
      <c r="W356" s="187"/>
      <c r="X356" s="190">
        <f>SUM(X357:X362)</f>
        <v>0</v>
      </c>
      <c r="AR356" s="191" t="s">
        <v>1420</v>
      </c>
      <c r="AT356" s="192" t="s">
        <v>1472</v>
      </c>
      <c r="AU356" s="192" t="s">
        <v>1420</v>
      </c>
      <c r="AY356" s="191" t="s">
        <v>1594</v>
      </c>
      <c r="BK356" s="193">
        <f>SUM(BK357:BK362)</f>
        <v>0</v>
      </c>
    </row>
    <row r="357" spans="2:65" s="1" customFormat="1" ht="31.5" customHeight="1" x14ac:dyDescent="0.3">
      <c r="B357" s="36"/>
      <c r="C357" s="197" t="s">
        <v>1984</v>
      </c>
      <c r="D357" s="197" t="s">
        <v>1596</v>
      </c>
      <c r="E357" s="198" t="s">
        <v>1985</v>
      </c>
      <c r="F357" s="199" t="s">
        <v>1986</v>
      </c>
      <c r="G357" s="200" t="s">
        <v>1726</v>
      </c>
      <c r="H357" s="201">
        <v>3</v>
      </c>
      <c r="I357" s="202"/>
      <c r="J357" s="202"/>
      <c r="K357" s="203">
        <f>ROUND(P357*H357,2)</f>
        <v>0</v>
      </c>
      <c r="L357" s="199" t="s">
        <v>1600</v>
      </c>
      <c r="M357" s="56"/>
      <c r="N357" s="204" t="s">
        <v>1418</v>
      </c>
      <c r="O357" s="205" t="s">
        <v>1442</v>
      </c>
      <c r="P357" s="131">
        <f>I357+J357</f>
        <v>0</v>
      </c>
      <c r="Q357" s="131">
        <f>ROUND(I357*H357,2)</f>
        <v>0</v>
      </c>
      <c r="R357" s="131">
        <f>ROUND(J357*H357,2)</f>
        <v>0</v>
      </c>
      <c r="S357" s="37"/>
      <c r="T357" s="206">
        <f>S357*H357</f>
        <v>0</v>
      </c>
      <c r="U357" s="206">
        <v>4.8000000000000001E-4</v>
      </c>
      <c r="V357" s="206">
        <f>U357*H357</f>
        <v>1.4400000000000001E-3</v>
      </c>
      <c r="W357" s="206">
        <v>0</v>
      </c>
      <c r="X357" s="207">
        <f>W357*H357</f>
        <v>0</v>
      </c>
      <c r="AR357" s="19" t="s">
        <v>1601</v>
      </c>
      <c r="AT357" s="19" t="s">
        <v>1596</v>
      </c>
      <c r="AU357" s="19" t="s">
        <v>1481</v>
      </c>
      <c r="AY357" s="19" t="s">
        <v>1594</v>
      </c>
      <c r="BE357" s="208">
        <f>IF(O357="základní",K357,0)</f>
        <v>0</v>
      </c>
      <c r="BF357" s="208">
        <f>IF(O357="snížená",K357,0)</f>
        <v>0</v>
      </c>
      <c r="BG357" s="208">
        <f>IF(O357="zákl. přenesená",K357,0)</f>
        <v>0</v>
      </c>
      <c r="BH357" s="208">
        <f>IF(O357="sníž. přenesená",K357,0)</f>
        <v>0</v>
      </c>
      <c r="BI357" s="208">
        <f>IF(O357="nulová",K357,0)</f>
        <v>0</v>
      </c>
      <c r="BJ357" s="19" t="s">
        <v>1420</v>
      </c>
      <c r="BK357" s="208">
        <f>ROUND(P357*H357,2)</f>
        <v>0</v>
      </c>
      <c r="BL357" s="19" t="s">
        <v>1601</v>
      </c>
      <c r="BM357" s="19" t="s">
        <v>1987</v>
      </c>
    </row>
    <row r="358" spans="2:65" s="12" customFormat="1" x14ac:dyDescent="0.3">
      <c r="B358" s="209"/>
      <c r="C358" s="210"/>
      <c r="D358" s="211" t="s">
        <v>1603</v>
      </c>
      <c r="E358" s="212" t="s">
        <v>1418</v>
      </c>
      <c r="F358" s="213" t="s">
        <v>1742</v>
      </c>
      <c r="G358" s="210"/>
      <c r="H358" s="214">
        <v>3</v>
      </c>
      <c r="I358" s="215"/>
      <c r="J358" s="215"/>
      <c r="K358" s="210"/>
      <c r="L358" s="210"/>
      <c r="M358" s="216"/>
      <c r="N358" s="217"/>
      <c r="O358" s="218"/>
      <c r="P358" s="218"/>
      <c r="Q358" s="218"/>
      <c r="R358" s="218"/>
      <c r="S358" s="218"/>
      <c r="T358" s="218"/>
      <c r="U358" s="218"/>
      <c r="V358" s="218"/>
      <c r="W358" s="218"/>
      <c r="X358" s="219"/>
      <c r="AT358" s="220" t="s">
        <v>1603</v>
      </c>
      <c r="AU358" s="220" t="s">
        <v>1481</v>
      </c>
      <c r="AV358" s="12" t="s">
        <v>1481</v>
      </c>
      <c r="AW358" s="12" t="s">
        <v>1402</v>
      </c>
      <c r="AX358" s="12" t="s">
        <v>1420</v>
      </c>
      <c r="AY358" s="220" t="s">
        <v>1594</v>
      </c>
    </row>
    <row r="359" spans="2:65" s="1" customFormat="1" ht="22.5" customHeight="1" x14ac:dyDescent="0.3">
      <c r="B359" s="36"/>
      <c r="C359" s="261" t="s">
        <v>1988</v>
      </c>
      <c r="D359" s="261" t="s">
        <v>1707</v>
      </c>
      <c r="E359" s="262" t="s">
        <v>1989</v>
      </c>
      <c r="F359" s="263" t="s">
        <v>1990</v>
      </c>
      <c r="G359" s="264" t="s">
        <v>1726</v>
      </c>
      <c r="H359" s="265">
        <v>1</v>
      </c>
      <c r="I359" s="266"/>
      <c r="J359" s="267"/>
      <c r="K359" s="268">
        <f>ROUND(P359*H359,2)</f>
        <v>0</v>
      </c>
      <c r="L359" s="263" t="s">
        <v>1600</v>
      </c>
      <c r="M359" s="269"/>
      <c r="N359" s="270" t="s">
        <v>1418</v>
      </c>
      <c r="O359" s="205" t="s">
        <v>1442</v>
      </c>
      <c r="P359" s="131">
        <f>I359+J359</f>
        <v>0</v>
      </c>
      <c r="Q359" s="131">
        <f>ROUND(I359*H359,2)</f>
        <v>0</v>
      </c>
      <c r="R359" s="131">
        <f>ROUND(J359*H359,2)</f>
        <v>0</v>
      </c>
      <c r="S359" s="37"/>
      <c r="T359" s="206">
        <f>S359*H359</f>
        <v>0</v>
      </c>
      <c r="U359" s="206">
        <v>1.6219999999999998E-2</v>
      </c>
      <c r="V359" s="206">
        <f>U359*H359</f>
        <v>1.6219999999999998E-2</v>
      </c>
      <c r="W359" s="206">
        <v>0</v>
      </c>
      <c r="X359" s="207">
        <f>W359*H359</f>
        <v>0</v>
      </c>
      <c r="AR359" s="19" t="s">
        <v>1654</v>
      </c>
      <c r="AT359" s="19" t="s">
        <v>1707</v>
      </c>
      <c r="AU359" s="19" t="s">
        <v>1481</v>
      </c>
      <c r="AY359" s="19" t="s">
        <v>1594</v>
      </c>
      <c r="BE359" s="208">
        <f>IF(O359="základní",K359,0)</f>
        <v>0</v>
      </c>
      <c r="BF359" s="208">
        <f>IF(O359="snížená",K359,0)</f>
        <v>0</v>
      </c>
      <c r="BG359" s="208">
        <f>IF(O359="zákl. přenesená",K359,0)</f>
        <v>0</v>
      </c>
      <c r="BH359" s="208">
        <f>IF(O359="sníž. přenesená",K359,0)</f>
        <v>0</v>
      </c>
      <c r="BI359" s="208">
        <f>IF(O359="nulová",K359,0)</f>
        <v>0</v>
      </c>
      <c r="BJ359" s="19" t="s">
        <v>1420</v>
      </c>
      <c r="BK359" s="208">
        <f>ROUND(P359*H359,2)</f>
        <v>0</v>
      </c>
      <c r="BL359" s="19" t="s">
        <v>1601</v>
      </c>
      <c r="BM359" s="19" t="s">
        <v>1991</v>
      </c>
    </row>
    <row r="360" spans="2:65" s="12" customFormat="1" x14ac:dyDescent="0.3">
      <c r="B360" s="209"/>
      <c r="C360" s="210"/>
      <c r="D360" s="211" t="s">
        <v>1603</v>
      </c>
      <c r="E360" s="212" t="s">
        <v>1418</v>
      </c>
      <c r="F360" s="213" t="s">
        <v>1729</v>
      </c>
      <c r="G360" s="210"/>
      <c r="H360" s="214">
        <v>1</v>
      </c>
      <c r="I360" s="215"/>
      <c r="J360" s="215"/>
      <c r="K360" s="210"/>
      <c r="L360" s="210"/>
      <c r="M360" s="216"/>
      <c r="N360" s="217"/>
      <c r="O360" s="218"/>
      <c r="P360" s="218"/>
      <c r="Q360" s="218"/>
      <c r="R360" s="218"/>
      <c r="S360" s="218"/>
      <c r="T360" s="218"/>
      <c r="U360" s="218"/>
      <c r="V360" s="218"/>
      <c r="W360" s="218"/>
      <c r="X360" s="219"/>
      <c r="AT360" s="220" t="s">
        <v>1603</v>
      </c>
      <c r="AU360" s="220" t="s">
        <v>1481</v>
      </c>
      <c r="AV360" s="12" t="s">
        <v>1481</v>
      </c>
      <c r="AW360" s="12" t="s">
        <v>1402</v>
      </c>
      <c r="AX360" s="12" t="s">
        <v>1420</v>
      </c>
      <c r="AY360" s="220" t="s">
        <v>1594</v>
      </c>
    </row>
    <row r="361" spans="2:65" s="1" customFormat="1" ht="22.5" customHeight="1" x14ac:dyDescent="0.3">
      <c r="B361" s="36"/>
      <c r="C361" s="261" t="s">
        <v>1992</v>
      </c>
      <c r="D361" s="261" t="s">
        <v>1707</v>
      </c>
      <c r="E361" s="262" t="s">
        <v>1993</v>
      </c>
      <c r="F361" s="263" t="s">
        <v>1994</v>
      </c>
      <c r="G361" s="264" t="s">
        <v>1726</v>
      </c>
      <c r="H361" s="265">
        <v>2</v>
      </c>
      <c r="I361" s="266"/>
      <c r="J361" s="267"/>
      <c r="K361" s="268">
        <f>ROUND(P361*H361,2)</f>
        <v>0</v>
      </c>
      <c r="L361" s="263" t="s">
        <v>1600</v>
      </c>
      <c r="M361" s="269"/>
      <c r="N361" s="270" t="s">
        <v>1418</v>
      </c>
      <c r="O361" s="205" t="s">
        <v>1442</v>
      </c>
      <c r="P361" s="131">
        <f>I361+J361</f>
        <v>0</v>
      </c>
      <c r="Q361" s="131">
        <f>ROUND(I361*H361,2)</f>
        <v>0</v>
      </c>
      <c r="R361" s="131">
        <f>ROUND(J361*H361,2)</f>
        <v>0</v>
      </c>
      <c r="S361" s="37"/>
      <c r="T361" s="206">
        <f>S361*H361</f>
        <v>0</v>
      </c>
      <c r="U361" s="206">
        <v>1.6559999999999998E-2</v>
      </c>
      <c r="V361" s="206">
        <f>U361*H361</f>
        <v>3.3119999999999997E-2</v>
      </c>
      <c r="W361" s="206">
        <v>0</v>
      </c>
      <c r="X361" s="207">
        <f>W361*H361</f>
        <v>0</v>
      </c>
      <c r="AR361" s="19" t="s">
        <v>1654</v>
      </c>
      <c r="AT361" s="19" t="s">
        <v>1707</v>
      </c>
      <c r="AU361" s="19" t="s">
        <v>1481</v>
      </c>
      <c r="AY361" s="19" t="s">
        <v>1594</v>
      </c>
      <c r="BE361" s="208">
        <f>IF(O361="základní",K361,0)</f>
        <v>0</v>
      </c>
      <c r="BF361" s="208">
        <f>IF(O361="snížená",K361,0)</f>
        <v>0</v>
      </c>
      <c r="BG361" s="208">
        <f>IF(O361="zákl. přenesená",K361,0)</f>
        <v>0</v>
      </c>
      <c r="BH361" s="208">
        <f>IF(O361="sníž. přenesená",K361,0)</f>
        <v>0</v>
      </c>
      <c r="BI361" s="208">
        <f>IF(O361="nulová",K361,0)</f>
        <v>0</v>
      </c>
      <c r="BJ361" s="19" t="s">
        <v>1420</v>
      </c>
      <c r="BK361" s="208">
        <f>ROUND(P361*H361,2)</f>
        <v>0</v>
      </c>
      <c r="BL361" s="19" t="s">
        <v>1601</v>
      </c>
      <c r="BM361" s="19" t="s">
        <v>1995</v>
      </c>
    </row>
    <row r="362" spans="2:65" s="12" customFormat="1" x14ac:dyDescent="0.3">
      <c r="B362" s="209"/>
      <c r="C362" s="210"/>
      <c r="D362" s="223" t="s">
        <v>1603</v>
      </c>
      <c r="E362" s="233" t="s">
        <v>1418</v>
      </c>
      <c r="F362" s="234" t="s">
        <v>1996</v>
      </c>
      <c r="G362" s="210"/>
      <c r="H362" s="235">
        <v>2</v>
      </c>
      <c r="I362" s="215"/>
      <c r="J362" s="215"/>
      <c r="K362" s="210"/>
      <c r="L362" s="210"/>
      <c r="M362" s="216"/>
      <c r="N362" s="217"/>
      <c r="O362" s="218"/>
      <c r="P362" s="218"/>
      <c r="Q362" s="218"/>
      <c r="R362" s="218"/>
      <c r="S362" s="218"/>
      <c r="T362" s="218"/>
      <c r="U362" s="218"/>
      <c r="V362" s="218"/>
      <c r="W362" s="218"/>
      <c r="X362" s="219"/>
      <c r="AT362" s="220" t="s">
        <v>1603</v>
      </c>
      <c r="AU362" s="220" t="s">
        <v>1481</v>
      </c>
      <c r="AV362" s="12" t="s">
        <v>1481</v>
      </c>
      <c r="AW362" s="12" t="s">
        <v>1402</v>
      </c>
      <c r="AX362" s="12" t="s">
        <v>1420</v>
      </c>
      <c r="AY362" s="220" t="s">
        <v>1594</v>
      </c>
    </row>
    <row r="363" spans="2:65" s="11" customFormat="1" ht="29.85" customHeight="1" x14ac:dyDescent="0.3">
      <c r="B363" s="179"/>
      <c r="C363" s="180"/>
      <c r="D363" s="194" t="s">
        <v>1472</v>
      </c>
      <c r="E363" s="195" t="s">
        <v>1660</v>
      </c>
      <c r="F363" s="195" t="s">
        <v>1997</v>
      </c>
      <c r="G363" s="180"/>
      <c r="H363" s="180"/>
      <c r="I363" s="183"/>
      <c r="J363" s="183"/>
      <c r="K363" s="196">
        <f>BK363</f>
        <v>0</v>
      </c>
      <c r="L363" s="180"/>
      <c r="M363" s="185"/>
      <c r="N363" s="186"/>
      <c r="O363" s="187"/>
      <c r="P363" s="187"/>
      <c r="Q363" s="188">
        <f>SUM(Q364:Q388)</f>
        <v>0</v>
      </c>
      <c r="R363" s="188">
        <f>SUM(R364:R388)</f>
        <v>0</v>
      </c>
      <c r="S363" s="187"/>
      <c r="T363" s="189">
        <f>SUM(T364:T388)</f>
        <v>0</v>
      </c>
      <c r="U363" s="187"/>
      <c r="V363" s="189">
        <f>SUM(V364:V388)</f>
        <v>2.4916930000000002</v>
      </c>
      <c r="W363" s="187"/>
      <c r="X363" s="190">
        <f>SUM(X364:X388)</f>
        <v>0</v>
      </c>
      <c r="AR363" s="191" t="s">
        <v>1420</v>
      </c>
      <c r="AT363" s="192" t="s">
        <v>1472</v>
      </c>
      <c r="AU363" s="192" t="s">
        <v>1420</v>
      </c>
      <c r="AY363" s="191" t="s">
        <v>1594</v>
      </c>
      <c r="BK363" s="193">
        <f>SUM(BK364:BK388)</f>
        <v>0</v>
      </c>
    </row>
    <row r="364" spans="2:65" s="1" customFormat="1" ht="22.5" customHeight="1" x14ac:dyDescent="0.3">
      <c r="B364" s="36"/>
      <c r="C364" s="197" t="s">
        <v>1885</v>
      </c>
      <c r="D364" s="197" t="s">
        <v>1596</v>
      </c>
      <c r="E364" s="198" t="s">
        <v>1998</v>
      </c>
      <c r="F364" s="199" t="s">
        <v>1999</v>
      </c>
      <c r="G364" s="200" t="s">
        <v>1698</v>
      </c>
      <c r="H364" s="201">
        <v>99.2</v>
      </c>
      <c r="I364" s="202"/>
      <c r="J364" s="202"/>
      <c r="K364" s="203">
        <f>ROUND(P364*H364,2)</f>
        <v>0</v>
      </c>
      <c r="L364" s="199" t="s">
        <v>1600</v>
      </c>
      <c r="M364" s="56"/>
      <c r="N364" s="204" t="s">
        <v>1418</v>
      </c>
      <c r="O364" s="205" t="s">
        <v>1442</v>
      </c>
      <c r="P364" s="131">
        <f>I364+J364</f>
        <v>0</v>
      </c>
      <c r="Q364" s="131">
        <f>ROUND(I364*H364,2)</f>
        <v>0</v>
      </c>
      <c r="R364" s="131">
        <f>ROUND(J364*H364,2)</f>
        <v>0</v>
      </c>
      <c r="S364" s="37"/>
      <c r="T364" s="206">
        <f>S364*H364</f>
        <v>0</v>
      </c>
      <c r="U364" s="206">
        <v>2.35E-2</v>
      </c>
      <c r="V364" s="206">
        <f>U364*H364</f>
        <v>2.3311999999999999</v>
      </c>
      <c r="W364" s="206">
        <v>0</v>
      </c>
      <c r="X364" s="207">
        <f>W364*H364</f>
        <v>0</v>
      </c>
      <c r="AR364" s="19" t="s">
        <v>1601</v>
      </c>
      <c r="AT364" s="19" t="s">
        <v>1596</v>
      </c>
      <c r="AU364" s="19" t="s">
        <v>1481</v>
      </c>
      <c r="AY364" s="19" t="s">
        <v>1594</v>
      </c>
      <c r="BE364" s="208">
        <f>IF(O364="základní",K364,0)</f>
        <v>0</v>
      </c>
      <c r="BF364" s="208">
        <f>IF(O364="snížená",K364,0)</f>
        <v>0</v>
      </c>
      <c r="BG364" s="208">
        <f>IF(O364="zákl. přenesená",K364,0)</f>
        <v>0</v>
      </c>
      <c r="BH364" s="208">
        <f>IF(O364="sníž. přenesená",K364,0)</f>
        <v>0</v>
      </c>
      <c r="BI364" s="208">
        <f>IF(O364="nulová",K364,0)</f>
        <v>0</v>
      </c>
      <c r="BJ364" s="19" t="s">
        <v>1420</v>
      </c>
      <c r="BK364" s="208">
        <f>ROUND(P364*H364,2)</f>
        <v>0</v>
      </c>
      <c r="BL364" s="19" t="s">
        <v>1601</v>
      </c>
      <c r="BM364" s="19" t="s">
        <v>2000</v>
      </c>
    </row>
    <row r="365" spans="2:65" s="13" customFormat="1" x14ac:dyDescent="0.3">
      <c r="B365" s="221"/>
      <c r="C365" s="222"/>
      <c r="D365" s="223" t="s">
        <v>1603</v>
      </c>
      <c r="E365" s="224" t="s">
        <v>1418</v>
      </c>
      <c r="F365" s="225" t="s">
        <v>2001</v>
      </c>
      <c r="G365" s="222"/>
      <c r="H365" s="226" t="s">
        <v>1418</v>
      </c>
      <c r="I365" s="227"/>
      <c r="J365" s="227"/>
      <c r="K365" s="222"/>
      <c r="L365" s="222"/>
      <c r="M365" s="228"/>
      <c r="N365" s="229"/>
      <c r="O365" s="230"/>
      <c r="P365" s="230"/>
      <c r="Q365" s="230"/>
      <c r="R365" s="230"/>
      <c r="S365" s="230"/>
      <c r="T365" s="230"/>
      <c r="U365" s="230"/>
      <c r="V365" s="230"/>
      <c r="W365" s="230"/>
      <c r="X365" s="231"/>
      <c r="AT365" s="232" t="s">
        <v>1603</v>
      </c>
      <c r="AU365" s="232" t="s">
        <v>1481</v>
      </c>
      <c r="AV365" s="13" t="s">
        <v>1420</v>
      </c>
      <c r="AW365" s="13" t="s">
        <v>1402</v>
      </c>
      <c r="AX365" s="13" t="s">
        <v>1473</v>
      </c>
      <c r="AY365" s="232" t="s">
        <v>1594</v>
      </c>
    </row>
    <row r="366" spans="2:65" s="12" customFormat="1" x14ac:dyDescent="0.3">
      <c r="B366" s="209"/>
      <c r="C366" s="210"/>
      <c r="D366" s="223" t="s">
        <v>1603</v>
      </c>
      <c r="E366" s="233" t="s">
        <v>1418</v>
      </c>
      <c r="F366" s="234" t="s">
        <v>2002</v>
      </c>
      <c r="G366" s="210"/>
      <c r="H366" s="235">
        <v>85.6</v>
      </c>
      <c r="I366" s="215"/>
      <c r="J366" s="215"/>
      <c r="K366" s="210"/>
      <c r="L366" s="210"/>
      <c r="M366" s="216"/>
      <c r="N366" s="217"/>
      <c r="O366" s="218"/>
      <c r="P366" s="218"/>
      <c r="Q366" s="218"/>
      <c r="R366" s="218"/>
      <c r="S366" s="218"/>
      <c r="T366" s="218"/>
      <c r="U366" s="218"/>
      <c r="V366" s="218"/>
      <c r="W366" s="218"/>
      <c r="X366" s="219"/>
      <c r="AT366" s="220" t="s">
        <v>1603</v>
      </c>
      <c r="AU366" s="220" t="s">
        <v>1481</v>
      </c>
      <c r="AV366" s="12" t="s">
        <v>1481</v>
      </c>
      <c r="AW366" s="12" t="s">
        <v>1402</v>
      </c>
      <c r="AX366" s="12" t="s">
        <v>1473</v>
      </c>
      <c r="AY366" s="220" t="s">
        <v>1594</v>
      </c>
    </row>
    <row r="367" spans="2:65" s="13" customFormat="1" x14ac:dyDescent="0.3">
      <c r="B367" s="221"/>
      <c r="C367" s="222"/>
      <c r="D367" s="223" t="s">
        <v>1603</v>
      </c>
      <c r="E367" s="224" t="s">
        <v>1418</v>
      </c>
      <c r="F367" s="225" t="s">
        <v>2003</v>
      </c>
      <c r="G367" s="222"/>
      <c r="H367" s="226" t="s">
        <v>1418</v>
      </c>
      <c r="I367" s="227"/>
      <c r="J367" s="227"/>
      <c r="K367" s="222"/>
      <c r="L367" s="222"/>
      <c r="M367" s="228"/>
      <c r="N367" s="229"/>
      <c r="O367" s="230"/>
      <c r="P367" s="230"/>
      <c r="Q367" s="230"/>
      <c r="R367" s="230"/>
      <c r="S367" s="230"/>
      <c r="T367" s="230"/>
      <c r="U367" s="230"/>
      <c r="V367" s="230"/>
      <c r="W367" s="230"/>
      <c r="X367" s="231"/>
      <c r="AT367" s="232" t="s">
        <v>1603</v>
      </c>
      <c r="AU367" s="232" t="s">
        <v>1481</v>
      </c>
      <c r="AV367" s="13" t="s">
        <v>1420</v>
      </c>
      <c r="AW367" s="13" t="s">
        <v>1402</v>
      </c>
      <c r="AX367" s="13" t="s">
        <v>1473</v>
      </c>
      <c r="AY367" s="232" t="s">
        <v>1594</v>
      </c>
    </row>
    <row r="368" spans="2:65" s="12" customFormat="1" x14ac:dyDescent="0.3">
      <c r="B368" s="209"/>
      <c r="C368" s="210"/>
      <c r="D368" s="223" t="s">
        <v>1603</v>
      </c>
      <c r="E368" s="233" t="s">
        <v>1418</v>
      </c>
      <c r="F368" s="234" t="s">
        <v>2004</v>
      </c>
      <c r="G368" s="210"/>
      <c r="H368" s="235">
        <v>13.6</v>
      </c>
      <c r="I368" s="215"/>
      <c r="J368" s="215"/>
      <c r="K368" s="210"/>
      <c r="L368" s="210"/>
      <c r="M368" s="216"/>
      <c r="N368" s="217"/>
      <c r="O368" s="218"/>
      <c r="P368" s="218"/>
      <c r="Q368" s="218"/>
      <c r="R368" s="218"/>
      <c r="S368" s="218"/>
      <c r="T368" s="218"/>
      <c r="U368" s="218"/>
      <c r="V368" s="218"/>
      <c r="W368" s="218"/>
      <c r="X368" s="219"/>
      <c r="AT368" s="220" t="s">
        <v>1603</v>
      </c>
      <c r="AU368" s="220" t="s">
        <v>1481</v>
      </c>
      <c r="AV368" s="12" t="s">
        <v>1481</v>
      </c>
      <c r="AW368" s="12" t="s">
        <v>1402</v>
      </c>
      <c r="AX368" s="12" t="s">
        <v>1473</v>
      </c>
      <c r="AY368" s="220" t="s">
        <v>1594</v>
      </c>
    </row>
    <row r="369" spans="2:65" s="14" customFormat="1" x14ac:dyDescent="0.3">
      <c r="B369" s="236"/>
      <c r="C369" s="237"/>
      <c r="D369" s="211" t="s">
        <v>1603</v>
      </c>
      <c r="E369" s="247" t="s">
        <v>1418</v>
      </c>
      <c r="F369" s="248" t="s">
        <v>1621</v>
      </c>
      <c r="G369" s="237"/>
      <c r="H369" s="249">
        <v>99.2</v>
      </c>
      <c r="I369" s="241"/>
      <c r="J369" s="241"/>
      <c r="K369" s="237"/>
      <c r="L369" s="237"/>
      <c r="M369" s="242"/>
      <c r="N369" s="243"/>
      <c r="O369" s="244"/>
      <c r="P369" s="244"/>
      <c r="Q369" s="244"/>
      <c r="R369" s="244"/>
      <c r="S369" s="244"/>
      <c r="T369" s="244"/>
      <c r="U369" s="244"/>
      <c r="V369" s="244"/>
      <c r="W369" s="244"/>
      <c r="X369" s="245"/>
      <c r="AT369" s="246" t="s">
        <v>1603</v>
      </c>
      <c r="AU369" s="246" t="s">
        <v>1481</v>
      </c>
      <c r="AV369" s="14" t="s">
        <v>1601</v>
      </c>
      <c r="AW369" s="14" t="s">
        <v>1402</v>
      </c>
      <c r="AX369" s="14" t="s">
        <v>1420</v>
      </c>
      <c r="AY369" s="246" t="s">
        <v>1594</v>
      </c>
    </row>
    <row r="370" spans="2:65" s="1" customFormat="1" ht="31.5" customHeight="1" x14ac:dyDescent="0.3">
      <c r="B370" s="36"/>
      <c r="C370" s="197" t="s">
        <v>1912</v>
      </c>
      <c r="D370" s="197" t="s">
        <v>1596</v>
      </c>
      <c r="E370" s="198" t="s">
        <v>2005</v>
      </c>
      <c r="F370" s="199" t="s">
        <v>2006</v>
      </c>
      <c r="G370" s="200" t="s">
        <v>1613</v>
      </c>
      <c r="H370" s="201">
        <v>301.32</v>
      </c>
      <c r="I370" s="202"/>
      <c r="J370" s="202"/>
      <c r="K370" s="203">
        <f>ROUND(P370*H370,2)</f>
        <v>0</v>
      </c>
      <c r="L370" s="199" t="s">
        <v>1600</v>
      </c>
      <c r="M370" s="56"/>
      <c r="N370" s="204" t="s">
        <v>1418</v>
      </c>
      <c r="O370" s="205" t="s">
        <v>1442</v>
      </c>
      <c r="P370" s="131">
        <f>I370+J370</f>
        <v>0</v>
      </c>
      <c r="Q370" s="131">
        <f>ROUND(I370*H370,2)</f>
        <v>0</v>
      </c>
      <c r="R370" s="131">
        <f>ROUND(J370*H370,2)</f>
        <v>0</v>
      </c>
      <c r="S370" s="37"/>
      <c r="T370" s="206">
        <f>S370*H370</f>
        <v>0</v>
      </c>
      <c r="U370" s="206">
        <v>0</v>
      </c>
      <c r="V370" s="206">
        <f>U370*H370</f>
        <v>0</v>
      </c>
      <c r="W370" s="206">
        <v>0</v>
      </c>
      <c r="X370" s="207">
        <f>W370*H370</f>
        <v>0</v>
      </c>
      <c r="AR370" s="19" t="s">
        <v>1601</v>
      </c>
      <c r="AT370" s="19" t="s">
        <v>1596</v>
      </c>
      <c r="AU370" s="19" t="s">
        <v>1481</v>
      </c>
      <c r="AY370" s="19" t="s">
        <v>1594</v>
      </c>
      <c r="BE370" s="208">
        <f>IF(O370="základní",K370,0)</f>
        <v>0</v>
      </c>
      <c r="BF370" s="208">
        <f>IF(O370="snížená",K370,0)</f>
        <v>0</v>
      </c>
      <c r="BG370" s="208">
        <f>IF(O370="zákl. přenesená",K370,0)</f>
        <v>0</v>
      </c>
      <c r="BH370" s="208">
        <f>IF(O370="sníž. přenesená",K370,0)</f>
        <v>0</v>
      </c>
      <c r="BI370" s="208">
        <f>IF(O370="nulová",K370,0)</f>
        <v>0</v>
      </c>
      <c r="BJ370" s="19" t="s">
        <v>1420</v>
      </c>
      <c r="BK370" s="208">
        <f>ROUND(P370*H370,2)</f>
        <v>0</v>
      </c>
      <c r="BL370" s="19" t="s">
        <v>1601</v>
      </c>
      <c r="BM370" s="19" t="s">
        <v>2007</v>
      </c>
    </row>
    <row r="371" spans="2:65" s="12" customFormat="1" x14ac:dyDescent="0.3">
      <c r="B371" s="209"/>
      <c r="C371" s="210"/>
      <c r="D371" s="223" t="s">
        <v>1603</v>
      </c>
      <c r="E371" s="233" t="s">
        <v>1418</v>
      </c>
      <c r="F371" s="234" t="s">
        <v>2008</v>
      </c>
      <c r="G371" s="210"/>
      <c r="H371" s="235">
        <v>71.063999999999993</v>
      </c>
      <c r="I371" s="215"/>
      <c r="J371" s="215"/>
      <c r="K371" s="210"/>
      <c r="L371" s="210"/>
      <c r="M371" s="216"/>
      <c r="N371" s="217"/>
      <c r="O371" s="218"/>
      <c r="P371" s="218"/>
      <c r="Q371" s="218"/>
      <c r="R371" s="218"/>
      <c r="S371" s="218"/>
      <c r="T371" s="218"/>
      <c r="U371" s="218"/>
      <c r="V371" s="218"/>
      <c r="W371" s="218"/>
      <c r="X371" s="219"/>
      <c r="AT371" s="220" t="s">
        <v>1603</v>
      </c>
      <c r="AU371" s="220" t="s">
        <v>1481</v>
      </c>
      <c r="AV371" s="12" t="s">
        <v>1481</v>
      </c>
      <c r="AW371" s="12" t="s">
        <v>1402</v>
      </c>
      <c r="AX371" s="12" t="s">
        <v>1473</v>
      </c>
      <c r="AY371" s="220" t="s">
        <v>1594</v>
      </c>
    </row>
    <row r="372" spans="2:65" s="12" customFormat="1" x14ac:dyDescent="0.3">
      <c r="B372" s="209"/>
      <c r="C372" s="210"/>
      <c r="D372" s="223" t="s">
        <v>1603</v>
      </c>
      <c r="E372" s="233" t="s">
        <v>1418</v>
      </c>
      <c r="F372" s="234" t="s">
        <v>2009</v>
      </c>
      <c r="G372" s="210"/>
      <c r="H372" s="235">
        <v>13.08</v>
      </c>
      <c r="I372" s="215"/>
      <c r="J372" s="215"/>
      <c r="K372" s="210"/>
      <c r="L372" s="210"/>
      <c r="M372" s="216"/>
      <c r="N372" s="217"/>
      <c r="O372" s="218"/>
      <c r="P372" s="218"/>
      <c r="Q372" s="218"/>
      <c r="R372" s="218"/>
      <c r="S372" s="218"/>
      <c r="T372" s="218"/>
      <c r="U372" s="218"/>
      <c r="V372" s="218"/>
      <c r="W372" s="218"/>
      <c r="X372" s="219"/>
      <c r="AT372" s="220" t="s">
        <v>1603</v>
      </c>
      <c r="AU372" s="220" t="s">
        <v>1481</v>
      </c>
      <c r="AV372" s="12" t="s">
        <v>1481</v>
      </c>
      <c r="AW372" s="12" t="s">
        <v>1402</v>
      </c>
      <c r="AX372" s="12" t="s">
        <v>1473</v>
      </c>
      <c r="AY372" s="220" t="s">
        <v>1594</v>
      </c>
    </row>
    <row r="373" spans="2:65" s="12" customFormat="1" x14ac:dyDescent="0.3">
      <c r="B373" s="209"/>
      <c r="C373" s="210"/>
      <c r="D373" s="223" t="s">
        <v>1603</v>
      </c>
      <c r="E373" s="233" t="s">
        <v>1418</v>
      </c>
      <c r="F373" s="234" t="s">
        <v>2010</v>
      </c>
      <c r="G373" s="210"/>
      <c r="H373" s="235">
        <v>20.056000000000001</v>
      </c>
      <c r="I373" s="215"/>
      <c r="J373" s="215"/>
      <c r="K373" s="210"/>
      <c r="L373" s="210"/>
      <c r="M373" s="216"/>
      <c r="N373" s="217"/>
      <c r="O373" s="218"/>
      <c r="P373" s="218"/>
      <c r="Q373" s="218"/>
      <c r="R373" s="218"/>
      <c r="S373" s="218"/>
      <c r="T373" s="218"/>
      <c r="U373" s="218"/>
      <c r="V373" s="218"/>
      <c r="W373" s="218"/>
      <c r="X373" s="219"/>
      <c r="AT373" s="220" t="s">
        <v>1603</v>
      </c>
      <c r="AU373" s="220" t="s">
        <v>1481</v>
      </c>
      <c r="AV373" s="12" t="s">
        <v>1481</v>
      </c>
      <c r="AW373" s="12" t="s">
        <v>1402</v>
      </c>
      <c r="AX373" s="12" t="s">
        <v>1473</v>
      </c>
      <c r="AY373" s="220" t="s">
        <v>1594</v>
      </c>
    </row>
    <row r="374" spans="2:65" s="12" customFormat="1" x14ac:dyDescent="0.3">
      <c r="B374" s="209"/>
      <c r="C374" s="210"/>
      <c r="D374" s="223" t="s">
        <v>1603</v>
      </c>
      <c r="E374" s="233" t="s">
        <v>1418</v>
      </c>
      <c r="F374" s="234" t="s">
        <v>2011</v>
      </c>
      <c r="G374" s="210"/>
      <c r="H374" s="235">
        <v>56.32</v>
      </c>
      <c r="I374" s="215"/>
      <c r="J374" s="215"/>
      <c r="K374" s="210"/>
      <c r="L374" s="210"/>
      <c r="M374" s="216"/>
      <c r="N374" s="217"/>
      <c r="O374" s="218"/>
      <c r="P374" s="218"/>
      <c r="Q374" s="218"/>
      <c r="R374" s="218"/>
      <c r="S374" s="218"/>
      <c r="T374" s="218"/>
      <c r="U374" s="218"/>
      <c r="V374" s="218"/>
      <c r="W374" s="218"/>
      <c r="X374" s="219"/>
      <c r="AT374" s="220" t="s">
        <v>1603</v>
      </c>
      <c r="AU374" s="220" t="s">
        <v>1481</v>
      </c>
      <c r="AV374" s="12" t="s">
        <v>1481</v>
      </c>
      <c r="AW374" s="12" t="s">
        <v>1402</v>
      </c>
      <c r="AX374" s="12" t="s">
        <v>1473</v>
      </c>
      <c r="AY374" s="220" t="s">
        <v>1594</v>
      </c>
    </row>
    <row r="375" spans="2:65" s="12" customFormat="1" x14ac:dyDescent="0.3">
      <c r="B375" s="209"/>
      <c r="C375" s="210"/>
      <c r="D375" s="223" t="s">
        <v>1603</v>
      </c>
      <c r="E375" s="233" t="s">
        <v>1418</v>
      </c>
      <c r="F375" s="234" t="s">
        <v>2012</v>
      </c>
      <c r="G375" s="210"/>
      <c r="H375" s="235">
        <v>140.80000000000001</v>
      </c>
      <c r="I375" s="215"/>
      <c r="J375" s="215"/>
      <c r="K375" s="210"/>
      <c r="L375" s="210"/>
      <c r="M375" s="216"/>
      <c r="N375" s="217"/>
      <c r="O375" s="218"/>
      <c r="P375" s="218"/>
      <c r="Q375" s="218"/>
      <c r="R375" s="218"/>
      <c r="S375" s="218"/>
      <c r="T375" s="218"/>
      <c r="U375" s="218"/>
      <c r="V375" s="218"/>
      <c r="W375" s="218"/>
      <c r="X375" s="219"/>
      <c r="AT375" s="220" t="s">
        <v>1603</v>
      </c>
      <c r="AU375" s="220" t="s">
        <v>1481</v>
      </c>
      <c r="AV375" s="12" t="s">
        <v>1481</v>
      </c>
      <c r="AW375" s="12" t="s">
        <v>1402</v>
      </c>
      <c r="AX375" s="12" t="s">
        <v>1473</v>
      </c>
      <c r="AY375" s="220" t="s">
        <v>1594</v>
      </c>
    </row>
    <row r="376" spans="2:65" s="14" customFormat="1" x14ac:dyDescent="0.3">
      <c r="B376" s="236"/>
      <c r="C376" s="237"/>
      <c r="D376" s="211" t="s">
        <v>1603</v>
      </c>
      <c r="E376" s="247" t="s">
        <v>1418</v>
      </c>
      <c r="F376" s="248" t="s">
        <v>1621</v>
      </c>
      <c r="G376" s="237"/>
      <c r="H376" s="249">
        <v>301.32</v>
      </c>
      <c r="I376" s="241"/>
      <c r="J376" s="241"/>
      <c r="K376" s="237"/>
      <c r="L376" s="237"/>
      <c r="M376" s="242"/>
      <c r="N376" s="243"/>
      <c r="O376" s="244"/>
      <c r="P376" s="244"/>
      <c r="Q376" s="244"/>
      <c r="R376" s="244"/>
      <c r="S376" s="244"/>
      <c r="T376" s="244"/>
      <c r="U376" s="244"/>
      <c r="V376" s="244"/>
      <c r="W376" s="244"/>
      <c r="X376" s="245"/>
      <c r="AT376" s="246" t="s">
        <v>1603</v>
      </c>
      <c r="AU376" s="246" t="s">
        <v>1481</v>
      </c>
      <c r="AV376" s="14" t="s">
        <v>1601</v>
      </c>
      <c r="AW376" s="14" t="s">
        <v>1402</v>
      </c>
      <c r="AX376" s="14" t="s">
        <v>1420</v>
      </c>
      <c r="AY376" s="246" t="s">
        <v>1594</v>
      </c>
    </row>
    <row r="377" spans="2:65" s="1" customFormat="1" ht="31.5" customHeight="1" x14ac:dyDescent="0.3">
      <c r="B377" s="36"/>
      <c r="C377" s="197" t="s">
        <v>1971</v>
      </c>
      <c r="D377" s="197" t="s">
        <v>1596</v>
      </c>
      <c r="E377" s="198" t="s">
        <v>2013</v>
      </c>
      <c r="F377" s="199" t="s">
        <v>2014</v>
      </c>
      <c r="G377" s="200" t="s">
        <v>1613</v>
      </c>
      <c r="H377" s="201">
        <v>301.32</v>
      </c>
      <c r="I377" s="202"/>
      <c r="J377" s="202"/>
      <c r="K377" s="203">
        <f>ROUND(P377*H377,2)</f>
        <v>0</v>
      </c>
      <c r="L377" s="199" t="s">
        <v>1600</v>
      </c>
      <c r="M377" s="56"/>
      <c r="N377" s="204" t="s">
        <v>1418</v>
      </c>
      <c r="O377" s="205" t="s">
        <v>1442</v>
      </c>
      <c r="P377" s="131">
        <f>I377+J377</f>
        <v>0</v>
      </c>
      <c r="Q377" s="131">
        <f>ROUND(I377*H377,2)</f>
        <v>0</v>
      </c>
      <c r="R377" s="131">
        <f>ROUND(J377*H377,2)</f>
        <v>0</v>
      </c>
      <c r="S377" s="37"/>
      <c r="T377" s="206">
        <f>S377*H377</f>
        <v>0</v>
      </c>
      <c r="U377" s="206">
        <v>0</v>
      </c>
      <c r="V377" s="206">
        <f>U377*H377</f>
        <v>0</v>
      </c>
      <c r="W377" s="206">
        <v>0</v>
      </c>
      <c r="X377" s="207">
        <f>W377*H377</f>
        <v>0</v>
      </c>
      <c r="AR377" s="19" t="s">
        <v>1601</v>
      </c>
      <c r="AT377" s="19" t="s">
        <v>1596</v>
      </c>
      <c r="AU377" s="19" t="s">
        <v>1481</v>
      </c>
      <c r="AY377" s="19" t="s">
        <v>1594</v>
      </c>
      <c r="BE377" s="208">
        <f>IF(O377="základní",K377,0)</f>
        <v>0</v>
      </c>
      <c r="BF377" s="208">
        <f>IF(O377="snížená",K377,0)</f>
        <v>0</v>
      </c>
      <c r="BG377" s="208">
        <f>IF(O377="zákl. přenesená",K377,0)</f>
        <v>0</v>
      </c>
      <c r="BH377" s="208">
        <f>IF(O377="sníž. přenesená",K377,0)</f>
        <v>0</v>
      </c>
      <c r="BI377" s="208">
        <f>IF(O377="nulová",K377,0)</f>
        <v>0</v>
      </c>
      <c r="BJ377" s="19" t="s">
        <v>1420</v>
      </c>
      <c r="BK377" s="208">
        <f>ROUND(P377*H377,2)</f>
        <v>0</v>
      </c>
      <c r="BL377" s="19" t="s">
        <v>1601</v>
      </c>
      <c r="BM377" s="19" t="s">
        <v>2015</v>
      </c>
    </row>
    <row r="378" spans="2:65" s="12" customFormat="1" x14ac:dyDescent="0.3">
      <c r="B378" s="209"/>
      <c r="C378" s="210"/>
      <c r="D378" s="211" t="s">
        <v>1603</v>
      </c>
      <c r="E378" s="212" t="s">
        <v>1418</v>
      </c>
      <c r="F378" s="213" t="s">
        <v>2016</v>
      </c>
      <c r="G378" s="210"/>
      <c r="H378" s="214">
        <v>301.32</v>
      </c>
      <c r="I378" s="215"/>
      <c r="J378" s="215"/>
      <c r="K378" s="210"/>
      <c r="L378" s="210"/>
      <c r="M378" s="216"/>
      <c r="N378" s="217"/>
      <c r="O378" s="218"/>
      <c r="P378" s="218"/>
      <c r="Q378" s="218"/>
      <c r="R378" s="218"/>
      <c r="S378" s="218"/>
      <c r="T378" s="218"/>
      <c r="U378" s="218"/>
      <c r="V378" s="218"/>
      <c r="W378" s="218"/>
      <c r="X378" s="219"/>
      <c r="AT378" s="220" t="s">
        <v>1603</v>
      </c>
      <c r="AU378" s="220" t="s">
        <v>1481</v>
      </c>
      <c r="AV378" s="12" t="s">
        <v>1481</v>
      </c>
      <c r="AW378" s="12" t="s">
        <v>1402</v>
      </c>
      <c r="AX378" s="12" t="s">
        <v>1420</v>
      </c>
      <c r="AY378" s="220" t="s">
        <v>1594</v>
      </c>
    </row>
    <row r="379" spans="2:65" s="1" customFormat="1" ht="31.5" customHeight="1" x14ac:dyDescent="0.3">
      <c r="B379" s="36"/>
      <c r="C379" s="197" t="s">
        <v>1982</v>
      </c>
      <c r="D379" s="197" t="s">
        <v>1596</v>
      </c>
      <c r="E379" s="198" t="s">
        <v>2017</v>
      </c>
      <c r="F379" s="199" t="s">
        <v>2018</v>
      </c>
      <c r="G379" s="200" t="s">
        <v>1688</v>
      </c>
      <c r="H379" s="201">
        <v>213.3</v>
      </c>
      <c r="I379" s="202"/>
      <c r="J379" s="202"/>
      <c r="K379" s="203">
        <f>ROUND(P379*H379,2)</f>
        <v>0</v>
      </c>
      <c r="L379" s="199" t="s">
        <v>1600</v>
      </c>
      <c r="M379" s="56"/>
      <c r="N379" s="204" t="s">
        <v>1418</v>
      </c>
      <c r="O379" s="205" t="s">
        <v>1442</v>
      </c>
      <c r="P379" s="131">
        <f>I379+J379</f>
        <v>0</v>
      </c>
      <c r="Q379" s="131">
        <f>ROUND(I379*H379,2)</f>
        <v>0</v>
      </c>
      <c r="R379" s="131">
        <f>ROUND(J379*H379,2)</f>
        <v>0</v>
      </c>
      <c r="S379" s="37"/>
      <c r="T379" s="206">
        <f>S379*H379</f>
        <v>0</v>
      </c>
      <c r="U379" s="206">
        <v>1.0000000000000001E-5</v>
      </c>
      <c r="V379" s="206">
        <f>U379*H379</f>
        <v>2.1330000000000003E-3</v>
      </c>
      <c r="W379" s="206">
        <v>0</v>
      </c>
      <c r="X379" s="207">
        <f>W379*H379</f>
        <v>0</v>
      </c>
      <c r="AR379" s="19" t="s">
        <v>1601</v>
      </c>
      <c r="AT379" s="19" t="s">
        <v>1596</v>
      </c>
      <c r="AU379" s="19" t="s">
        <v>1481</v>
      </c>
      <c r="AY379" s="19" t="s">
        <v>1594</v>
      </c>
      <c r="BE379" s="208">
        <f>IF(O379="základní",K379,0)</f>
        <v>0</v>
      </c>
      <c r="BF379" s="208">
        <f>IF(O379="snížená",K379,0)</f>
        <v>0</v>
      </c>
      <c r="BG379" s="208">
        <f>IF(O379="zákl. přenesená",K379,0)</f>
        <v>0</v>
      </c>
      <c r="BH379" s="208">
        <f>IF(O379="sníž. přenesená",K379,0)</f>
        <v>0</v>
      </c>
      <c r="BI379" s="208">
        <f>IF(O379="nulová",K379,0)</f>
        <v>0</v>
      </c>
      <c r="BJ379" s="19" t="s">
        <v>1420</v>
      </c>
      <c r="BK379" s="208">
        <f>ROUND(P379*H379,2)</f>
        <v>0</v>
      </c>
      <c r="BL379" s="19" t="s">
        <v>1601</v>
      </c>
      <c r="BM379" s="19" t="s">
        <v>2019</v>
      </c>
    </row>
    <row r="380" spans="2:65" s="12" customFormat="1" x14ac:dyDescent="0.3">
      <c r="B380" s="209"/>
      <c r="C380" s="210"/>
      <c r="D380" s="211" t="s">
        <v>1603</v>
      </c>
      <c r="E380" s="212" t="s">
        <v>1418</v>
      </c>
      <c r="F380" s="213" t="s">
        <v>2020</v>
      </c>
      <c r="G380" s="210"/>
      <c r="H380" s="214">
        <v>213.3</v>
      </c>
      <c r="I380" s="215"/>
      <c r="J380" s="215"/>
      <c r="K380" s="210"/>
      <c r="L380" s="210"/>
      <c r="M380" s="216"/>
      <c r="N380" s="217"/>
      <c r="O380" s="218"/>
      <c r="P380" s="218"/>
      <c r="Q380" s="218"/>
      <c r="R380" s="218"/>
      <c r="S380" s="218"/>
      <c r="T380" s="218"/>
      <c r="U380" s="218"/>
      <c r="V380" s="218"/>
      <c r="W380" s="218"/>
      <c r="X380" s="219"/>
      <c r="AT380" s="220" t="s">
        <v>1603</v>
      </c>
      <c r="AU380" s="220" t="s">
        <v>1481</v>
      </c>
      <c r="AV380" s="12" t="s">
        <v>1481</v>
      </c>
      <c r="AW380" s="12" t="s">
        <v>1402</v>
      </c>
      <c r="AX380" s="12" t="s">
        <v>1420</v>
      </c>
      <c r="AY380" s="220" t="s">
        <v>1594</v>
      </c>
    </row>
    <row r="381" spans="2:65" s="1" customFormat="1" ht="31.5" customHeight="1" x14ac:dyDescent="0.3">
      <c r="B381" s="36"/>
      <c r="C381" s="197" t="s">
        <v>2021</v>
      </c>
      <c r="D381" s="197" t="s">
        <v>1596</v>
      </c>
      <c r="E381" s="198" t="s">
        <v>2022</v>
      </c>
      <c r="F381" s="199" t="s">
        <v>2023</v>
      </c>
      <c r="G381" s="200" t="s">
        <v>1688</v>
      </c>
      <c r="H381" s="201">
        <v>106.65</v>
      </c>
      <c r="I381" s="202"/>
      <c r="J381" s="202"/>
      <c r="K381" s="203">
        <f>ROUND(P381*H381,2)</f>
        <v>0</v>
      </c>
      <c r="L381" s="199" t="s">
        <v>1600</v>
      </c>
      <c r="M381" s="56"/>
      <c r="N381" s="204" t="s">
        <v>1418</v>
      </c>
      <c r="O381" s="205" t="s">
        <v>1442</v>
      </c>
      <c r="P381" s="131">
        <f>I381+J381</f>
        <v>0</v>
      </c>
      <c r="Q381" s="131">
        <f>ROUND(I381*H381,2)</f>
        <v>0</v>
      </c>
      <c r="R381" s="131">
        <f>ROUND(J381*H381,2)</f>
        <v>0</v>
      </c>
      <c r="S381" s="37"/>
      <c r="T381" s="206">
        <f>S381*H381</f>
        <v>0</v>
      </c>
      <c r="U381" s="206">
        <v>0</v>
      </c>
      <c r="V381" s="206">
        <f>U381*H381</f>
        <v>0</v>
      </c>
      <c r="W381" s="206">
        <v>0</v>
      </c>
      <c r="X381" s="207">
        <f>W381*H381</f>
        <v>0</v>
      </c>
      <c r="AR381" s="19" t="s">
        <v>1601</v>
      </c>
      <c r="AT381" s="19" t="s">
        <v>1596</v>
      </c>
      <c r="AU381" s="19" t="s">
        <v>1481</v>
      </c>
      <c r="AY381" s="19" t="s">
        <v>1594</v>
      </c>
      <c r="BE381" s="208">
        <f>IF(O381="základní",K381,0)</f>
        <v>0</v>
      </c>
      <c r="BF381" s="208">
        <f>IF(O381="snížená",K381,0)</f>
        <v>0</v>
      </c>
      <c r="BG381" s="208">
        <f>IF(O381="zákl. přenesená",K381,0)</f>
        <v>0</v>
      </c>
      <c r="BH381" s="208">
        <f>IF(O381="sníž. přenesená",K381,0)</f>
        <v>0</v>
      </c>
      <c r="BI381" s="208">
        <f>IF(O381="nulová",K381,0)</f>
        <v>0</v>
      </c>
      <c r="BJ381" s="19" t="s">
        <v>1420</v>
      </c>
      <c r="BK381" s="208">
        <f>ROUND(P381*H381,2)</f>
        <v>0</v>
      </c>
      <c r="BL381" s="19" t="s">
        <v>1601</v>
      </c>
      <c r="BM381" s="19" t="s">
        <v>2024</v>
      </c>
    </row>
    <row r="382" spans="2:65" s="12" customFormat="1" x14ac:dyDescent="0.3">
      <c r="B382" s="209"/>
      <c r="C382" s="210"/>
      <c r="D382" s="211" t="s">
        <v>1603</v>
      </c>
      <c r="E382" s="212" t="s">
        <v>1418</v>
      </c>
      <c r="F382" s="213" t="s">
        <v>2025</v>
      </c>
      <c r="G382" s="210"/>
      <c r="H382" s="214">
        <v>106.65</v>
      </c>
      <c r="I382" s="215"/>
      <c r="J382" s="215"/>
      <c r="K382" s="210"/>
      <c r="L382" s="210"/>
      <c r="M382" s="216"/>
      <c r="N382" s="217"/>
      <c r="O382" s="218"/>
      <c r="P382" s="218"/>
      <c r="Q382" s="218"/>
      <c r="R382" s="218"/>
      <c r="S382" s="218"/>
      <c r="T382" s="218"/>
      <c r="U382" s="218"/>
      <c r="V382" s="218"/>
      <c r="W382" s="218"/>
      <c r="X382" s="219"/>
      <c r="AT382" s="220" t="s">
        <v>1603</v>
      </c>
      <c r="AU382" s="220" t="s">
        <v>1481</v>
      </c>
      <c r="AV382" s="12" t="s">
        <v>1481</v>
      </c>
      <c r="AW382" s="12" t="s">
        <v>1402</v>
      </c>
      <c r="AX382" s="12" t="s">
        <v>1420</v>
      </c>
      <c r="AY382" s="220" t="s">
        <v>1594</v>
      </c>
    </row>
    <row r="383" spans="2:65" s="1" customFormat="1" ht="31.5" customHeight="1" x14ac:dyDescent="0.3">
      <c r="B383" s="36"/>
      <c r="C383" s="197" t="s">
        <v>2026</v>
      </c>
      <c r="D383" s="197" t="s">
        <v>1596</v>
      </c>
      <c r="E383" s="198" t="s">
        <v>2027</v>
      </c>
      <c r="F383" s="199" t="s">
        <v>2028</v>
      </c>
      <c r="G383" s="200" t="s">
        <v>1726</v>
      </c>
      <c r="H383" s="201">
        <v>4</v>
      </c>
      <c r="I383" s="202"/>
      <c r="J383" s="202"/>
      <c r="K383" s="203">
        <f>ROUND(P383*H383,2)</f>
        <v>0</v>
      </c>
      <c r="L383" s="199" t="s">
        <v>1600</v>
      </c>
      <c r="M383" s="56"/>
      <c r="N383" s="204" t="s">
        <v>1418</v>
      </c>
      <c r="O383" s="205" t="s">
        <v>1442</v>
      </c>
      <c r="P383" s="131">
        <f>I383+J383</f>
        <v>0</v>
      </c>
      <c r="Q383" s="131">
        <f>ROUND(I383*H383,2)</f>
        <v>0</v>
      </c>
      <c r="R383" s="131">
        <f>ROUND(J383*H383,2)</f>
        <v>0</v>
      </c>
      <c r="S383" s="37"/>
      <c r="T383" s="206">
        <f>S383*H383</f>
        <v>0</v>
      </c>
      <c r="U383" s="206">
        <v>4.5900000000000003E-3</v>
      </c>
      <c r="V383" s="206">
        <f>U383*H383</f>
        <v>1.8360000000000001E-2</v>
      </c>
      <c r="W383" s="206">
        <v>0</v>
      </c>
      <c r="X383" s="207">
        <f>W383*H383</f>
        <v>0</v>
      </c>
      <c r="AR383" s="19" t="s">
        <v>1601</v>
      </c>
      <c r="AT383" s="19" t="s">
        <v>1596</v>
      </c>
      <c r="AU383" s="19" t="s">
        <v>1481</v>
      </c>
      <c r="AY383" s="19" t="s">
        <v>1594</v>
      </c>
      <c r="BE383" s="208">
        <f>IF(O383="základní",K383,0)</f>
        <v>0</v>
      </c>
      <c r="BF383" s="208">
        <f>IF(O383="snížená",K383,0)</f>
        <v>0</v>
      </c>
      <c r="BG383" s="208">
        <f>IF(O383="zákl. přenesená",K383,0)</f>
        <v>0</v>
      </c>
      <c r="BH383" s="208">
        <f>IF(O383="sníž. přenesená",K383,0)</f>
        <v>0</v>
      </c>
      <c r="BI383" s="208">
        <f>IF(O383="nulová",K383,0)</f>
        <v>0</v>
      </c>
      <c r="BJ383" s="19" t="s">
        <v>1420</v>
      </c>
      <c r="BK383" s="208">
        <f>ROUND(P383*H383,2)</f>
        <v>0</v>
      </c>
      <c r="BL383" s="19" t="s">
        <v>1601</v>
      </c>
      <c r="BM383" s="19" t="s">
        <v>2029</v>
      </c>
    </row>
    <row r="384" spans="2:65" s="12" customFormat="1" x14ac:dyDescent="0.3">
      <c r="B384" s="209"/>
      <c r="C384" s="210"/>
      <c r="D384" s="211" t="s">
        <v>1603</v>
      </c>
      <c r="E384" s="212" t="s">
        <v>1418</v>
      </c>
      <c r="F384" s="213" t="s">
        <v>2030</v>
      </c>
      <c r="G384" s="210"/>
      <c r="H384" s="214">
        <v>4</v>
      </c>
      <c r="I384" s="215"/>
      <c r="J384" s="215"/>
      <c r="K384" s="210"/>
      <c r="L384" s="210"/>
      <c r="M384" s="216"/>
      <c r="N384" s="217"/>
      <c r="O384" s="218"/>
      <c r="P384" s="218"/>
      <c r="Q384" s="218"/>
      <c r="R384" s="218"/>
      <c r="S384" s="218"/>
      <c r="T384" s="218"/>
      <c r="U384" s="218"/>
      <c r="V384" s="218"/>
      <c r="W384" s="218"/>
      <c r="X384" s="219"/>
      <c r="AT384" s="220" t="s">
        <v>1603</v>
      </c>
      <c r="AU384" s="220" t="s">
        <v>1481</v>
      </c>
      <c r="AV384" s="12" t="s">
        <v>1481</v>
      </c>
      <c r="AW384" s="12" t="s">
        <v>1402</v>
      </c>
      <c r="AX384" s="12" t="s">
        <v>1420</v>
      </c>
      <c r="AY384" s="220" t="s">
        <v>1594</v>
      </c>
    </row>
    <row r="385" spans="2:65" s="1" customFormat="1" ht="31.5" customHeight="1" x14ac:dyDescent="0.3">
      <c r="B385" s="36"/>
      <c r="C385" s="197" t="s">
        <v>2031</v>
      </c>
      <c r="D385" s="197" t="s">
        <v>1596</v>
      </c>
      <c r="E385" s="198" t="s">
        <v>2032</v>
      </c>
      <c r="F385" s="199" t="s">
        <v>2033</v>
      </c>
      <c r="G385" s="200" t="s">
        <v>1726</v>
      </c>
      <c r="H385" s="201">
        <v>3</v>
      </c>
      <c r="I385" s="202"/>
      <c r="J385" s="202"/>
      <c r="K385" s="203">
        <f>ROUND(P385*H385,2)</f>
        <v>0</v>
      </c>
      <c r="L385" s="199" t="s">
        <v>1418</v>
      </c>
      <c r="M385" s="56"/>
      <c r="N385" s="204" t="s">
        <v>1418</v>
      </c>
      <c r="O385" s="205" t="s">
        <v>1442</v>
      </c>
      <c r="P385" s="131">
        <f>I385+J385</f>
        <v>0</v>
      </c>
      <c r="Q385" s="131">
        <f>ROUND(I385*H385,2)</f>
        <v>0</v>
      </c>
      <c r="R385" s="131">
        <f>ROUND(J385*H385,2)</f>
        <v>0</v>
      </c>
      <c r="S385" s="37"/>
      <c r="T385" s="206">
        <f>S385*H385</f>
        <v>0</v>
      </c>
      <c r="U385" s="206">
        <v>3.5000000000000003E-2</v>
      </c>
      <c r="V385" s="206">
        <f>U385*H385</f>
        <v>0.10500000000000001</v>
      </c>
      <c r="W385" s="206">
        <v>0</v>
      </c>
      <c r="X385" s="207">
        <f>W385*H385</f>
        <v>0</v>
      </c>
      <c r="AR385" s="19" t="s">
        <v>1601</v>
      </c>
      <c r="AT385" s="19" t="s">
        <v>1596</v>
      </c>
      <c r="AU385" s="19" t="s">
        <v>1481</v>
      </c>
      <c r="AY385" s="19" t="s">
        <v>1594</v>
      </c>
      <c r="BE385" s="208">
        <f>IF(O385="základní",K385,0)</f>
        <v>0</v>
      </c>
      <c r="BF385" s="208">
        <f>IF(O385="snížená",K385,0)</f>
        <v>0</v>
      </c>
      <c r="BG385" s="208">
        <f>IF(O385="zákl. přenesená",K385,0)</f>
        <v>0</v>
      </c>
      <c r="BH385" s="208">
        <f>IF(O385="sníž. přenesená",K385,0)</f>
        <v>0</v>
      </c>
      <c r="BI385" s="208">
        <f>IF(O385="nulová",K385,0)</f>
        <v>0</v>
      </c>
      <c r="BJ385" s="19" t="s">
        <v>1420</v>
      </c>
      <c r="BK385" s="208">
        <f>ROUND(P385*H385,2)</f>
        <v>0</v>
      </c>
      <c r="BL385" s="19" t="s">
        <v>1601</v>
      </c>
      <c r="BM385" s="19" t="s">
        <v>2034</v>
      </c>
    </row>
    <row r="386" spans="2:65" s="12" customFormat="1" x14ac:dyDescent="0.3">
      <c r="B386" s="209"/>
      <c r="C386" s="210"/>
      <c r="D386" s="211" t="s">
        <v>1603</v>
      </c>
      <c r="E386" s="212" t="s">
        <v>1418</v>
      </c>
      <c r="F386" s="213" t="s">
        <v>1742</v>
      </c>
      <c r="G386" s="210"/>
      <c r="H386" s="214">
        <v>3</v>
      </c>
      <c r="I386" s="215"/>
      <c r="J386" s="215"/>
      <c r="K386" s="210"/>
      <c r="L386" s="210"/>
      <c r="M386" s="216"/>
      <c r="N386" s="217"/>
      <c r="O386" s="218"/>
      <c r="P386" s="218"/>
      <c r="Q386" s="218"/>
      <c r="R386" s="218"/>
      <c r="S386" s="218"/>
      <c r="T386" s="218"/>
      <c r="U386" s="218"/>
      <c r="V386" s="218"/>
      <c r="W386" s="218"/>
      <c r="X386" s="219"/>
      <c r="AT386" s="220" t="s">
        <v>1603</v>
      </c>
      <c r="AU386" s="220" t="s">
        <v>1481</v>
      </c>
      <c r="AV386" s="12" t="s">
        <v>1481</v>
      </c>
      <c r="AW386" s="12" t="s">
        <v>1402</v>
      </c>
      <c r="AX386" s="12" t="s">
        <v>1420</v>
      </c>
      <c r="AY386" s="220" t="s">
        <v>1594</v>
      </c>
    </row>
    <row r="387" spans="2:65" s="1" customFormat="1" ht="31.5" customHeight="1" x14ac:dyDescent="0.3">
      <c r="B387" s="36"/>
      <c r="C387" s="197" t="s">
        <v>2035</v>
      </c>
      <c r="D387" s="197" t="s">
        <v>1596</v>
      </c>
      <c r="E387" s="198" t="s">
        <v>2036</v>
      </c>
      <c r="F387" s="199" t="s">
        <v>2037</v>
      </c>
      <c r="G387" s="200" t="s">
        <v>1726</v>
      </c>
      <c r="H387" s="201">
        <v>1</v>
      </c>
      <c r="I387" s="202"/>
      <c r="J387" s="202"/>
      <c r="K387" s="203">
        <f>ROUND(P387*H387,2)</f>
        <v>0</v>
      </c>
      <c r="L387" s="199" t="s">
        <v>1418</v>
      </c>
      <c r="M387" s="56"/>
      <c r="N387" s="204" t="s">
        <v>1418</v>
      </c>
      <c r="O387" s="205" t="s">
        <v>1442</v>
      </c>
      <c r="P387" s="131">
        <f>I387+J387</f>
        <v>0</v>
      </c>
      <c r="Q387" s="131">
        <f>ROUND(I387*H387,2)</f>
        <v>0</v>
      </c>
      <c r="R387" s="131">
        <f>ROUND(J387*H387,2)</f>
        <v>0</v>
      </c>
      <c r="S387" s="37"/>
      <c r="T387" s="206">
        <f>S387*H387</f>
        <v>0</v>
      </c>
      <c r="U387" s="206">
        <v>3.5000000000000003E-2</v>
      </c>
      <c r="V387" s="206">
        <f>U387*H387</f>
        <v>3.5000000000000003E-2</v>
      </c>
      <c r="W387" s="206">
        <v>0</v>
      </c>
      <c r="X387" s="207">
        <f>W387*H387</f>
        <v>0</v>
      </c>
      <c r="AR387" s="19" t="s">
        <v>1601</v>
      </c>
      <c r="AT387" s="19" t="s">
        <v>1596</v>
      </c>
      <c r="AU387" s="19" t="s">
        <v>1481</v>
      </c>
      <c r="AY387" s="19" t="s">
        <v>1594</v>
      </c>
      <c r="BE387" s="208">
        <f>IF(O387="základní",K387,0)</f>
        <v>0</v>
      </c>
      <c r="BF387" s="208">
        <f>IF(O387="snížená",K387,0)</f>
        <v>0</v>
      </c>
      <c r="BG387" s="208">
        <f>IF(O387="zákl. přenesená",K387,0)</f>
        <v>0</v>
      </c>
      <c r="BH387" s="208">
        <f>IF(O387="sníž. přenesená",K387,0)</f>
        <v>0</v>
      </c>
      <c r="BI387" s="208">
        <f>IF(O387="nulová",K387,0)</f>
        <v>0</v>
      </c>
      <c r="BJ387" s="19" t="s">
        <v>1420</v>
      </c>
      <c r="BK387" s="208">
        <f>ROUND(P387*H387,2)</f>
        <v>0</v>
      </c>
      <c r="BL387" s="19" t="s">
        <v>1601</v>
      </c>
      <c r="BM387" s="19" t="s">
        <v>2038</v>
      </c>
    </row>
    <row r="388" spans="2:65" s="12" customFormat="1" x14ac:dyDescent="0.3">
      <c r="B388" s="209"/>
      <c r="C388" s="210"/>
      <c r="D388" s="223" t="s">
        <v>1603</v>
      </c>
      <c r="E388" s="233" t="s">
        <v>1418</v>
      </c>
      <c r="F388" s="234" t="s">
        <v>1729</v>
      </c>
      <c r="G388" s="210"/>
      <c r="H388" s="235">
        <v>1</v>
      </c>
      <c r="I388" s="215"/>
      <c r="J388" s="215"/>
      <c r="K388" s="210"/>
      <c r="L388" s="210"/>
      <c r="M388" s="216"/>
      <c r="N388" s="217"/>
      <c r="O388" s="218"/>
      <c r="P388" s="218"/>
      <c r="Q388" s="218"/>
      <c r="R388" s="218"/>
      <c r="S388" s="218"/>
      <c r="T388" s="218"/>
      <c r="U388" s="218"/>
      <c r="V388" s="218"/>
      <c r="W388" s="218"/>
      <c r="X388" s="219"/>
      <c r="AT388" s="220" t="s">
        <v>1603</v>
      </c>
      <c r="AU388" s="220" t="s">
        <v>1481</v>
      </c>
      <c r="AV388" s="12" t="s">
        <v>1481</v>
      </c>
      <c r="AW388" s="12" t="s">
        <v>1402</v>
      </c>
      <c r="AX388" s="12" t="s">
        <v>1420</v>
      </c>
      <c r="AY388" s="220" t="s">
        <v>1594</v>
      </c>
    </row>
    <row r="389" spans="2:65" s="11" customFormat="1" ht="29.85" customHeight="1" x14ac:dyDescent="0.3">
      <c r="B389" s="179"/>
      <c r="C389" s="180"/>
      <c r="D389" s="194" t="s">
        <v>1472</v>
      </c>
      <c r="E389" s="195" t="s">
        <v>2039</v>
      </c>
      <c r="F389" s="195" t="s">
        <v>2040</v>
      </c>
      <c r="G389" s="180"/>
      <c r="H389" s="180"/>
      <c r="I389" s="183"/>
      <c r="J389" s="183"/>
      <c r="K389" s="196">
        <f>BK389</f>
        <v>0</v>
      </c>
      <c r="L389" s="180"/>
      <c r="M389" s="185"/>
      <c r="N389" s="186"/>
      <c r="O389" s="187"/>
      <c r="P389" s="187"/>
      <c r="Q389" s="188">
        <f>SUM(Q390:Q397)</f>
        <v>0</v>
      </c>
      <c r="R389" s="188">
        <f>SUM(R390:R397)</f>
        <v>0</v>
      </c>
      <c r="S389" s="187"/>
      <c r="T389" s="189">
        <f>SUM(T390:T397)</f>
        <v>0</v>
      </c>
      <c r="U389" s="187"/>
      <c r="V389" s="189">
        <f>SUM(V390:V397)</f>
        <v>0</v>
      </c>
      <c r="W389" s="187"/>
      <c r="X389" s="190">
        <f>SUM(X390:X397)</f>
        <v>0</v>
      </c>
      <c r="AR389" s="191" t="s">
        <v>1420</v>
      </c>
      <c r="AT389" s="192" t="s">
        <v>1472</v>
      </c>
      <c r="AU389" s="192" t="s">
        <v>1420</v>
      </c>
      <c r="AY389" s="191" t="s">
        <v>1594</v>
      </c>
      <c r="BK389" s="193">
        <f>SUM(BK390:BK397)</f>
        <v>0</v>
      </c>
    </row>
    <row r="390" spans="2:65" s="1" customFormat="1" ht="31.5" customHeight="1" x14ac:dyDescent="0.3">
      <c r="B390" s="36"/>
      <c r="C390" s="197" t="s">
        <v>2041</v>
      </c>
      <c r="D390" s="197" t="s">
        <v>1596</v>
      </c>
      <c r="E390" s="198" t="s">
        <v>2042</v>
      </c>
      <c r="F390" s="199" t="s">
        <v>2043</v>
      </c>
      <c r="G390" s="200" t="s">
        <v>1678</v>
      </c>
      <c r="H390" s="201">
        <v>3</v>
      </c>
      <c r="I390" s="202"/>
      <c r="J390" s="202"/>
      <c r="K390" s="203">
        <f>ROUND(P390*H390,2)</f>
        <v>0</v>
      </c>
      <c r="L390" s="199" t="s">
        <v>1600</v>
      </c>
      <c r="M390" s="56"/>
      <c r="N390" s="204" t="s">
        <v>1418</v>
      </c>
      <c r="O390" s="205" t="s">
        <v>1442</v>
      </c>
      <c r="P390" s="131">
        <f>I390+J390</f>
        <v>0</v>
      </c>
      <c r="Q390" s="131">
        <f>ROUND(I390*H390,2)</f>
        <v>0</v>
      </c>
      <c r="R390" s="131">
        <f>ROUND(J390*H390,2)</f>
        <v>0</v>
      </c>
      <c r="S390" s="37"/>
      <c r="T390" s="206">
        <f>S390*H390</f>
        <v>0</v>
      </c>
      <c r="U390" s="206">
        <v>0</v>
      </c>
      <c r="V390" s="206">
        <f>U390*H390</f>
        <v>0</v>
      </c>
      <c r="W390" s="206">
        <v>0</v>
      </c>
      <c r="X390" s="207">
        <f>W390*H390</f>
        <v>0</v>
      </c>
      <c r="AR390" s="19" t="s">
        <v>1601</v>
      </c>
      <c r="AT390" s="19" t="s">
        <v>1596</v>
      </c>
      <c r="AU390" s="19" t="s">
        <v>1481</v>
      </c>
      <c r="AY390" s="19" t="s">
        <v>1594</v>
      </c>
      <c r="BE390" s="208">
        <f>IF(O390="základní",K390,0)</f>
        <v>0</v>
      </c>
      <c r="BF390" s="208">
        <f>IF(O390="snížená",K390,0)</f>
        <v>0</v>
      </c>
      <c r="BG390" s="208">
        <f>IF(O390="zákl. přenesená",K390,0)</f>
        <v>0</v>
      </c>
      <c r="BH390" s="208">
        <f>IF(O390="sníž. přenesená",K390,0)</f>
        <v>0</v>
      </c>
      <c r="BI390" s="208">
        <f>IF(O390="nulová",K390,0)</f>
        <v>0</v>
      </c>
      <c r="BJ390" s="19" t="s">
        <v>1420</v>
      </c>
      <c r="BK390" s="208">
        <f>ROUND(P390*H390,2)</f>
        <v>0</v>
      </c>
      <c r="BL390" s="19" t="s">
        <v>1601</v>
      </c>
      <c r="BM390" s="19" t="s">
        <v>2044</v>
      </c>
    </row>
    <row r="391" spans="2:65" s="13" customFormat="1" x14ac:dyDescent="0.3">
      <c r="B391" s="221"/>
      <c r="C391" s="222"/>
      <c r="D391" s="223" t="s">
        <v>1603</v>
      </c>
      <c r="E391" s="224" t="s">
        <v>1418</v>
      </c>
      <c r="F391" s="225" t="s">
        <v>2045</v>
      </c>
      <c r="G391" s="222"/>
      <c r="H391" s="226" t="s">
        <v>1418</v>
      </c>
      <c r="I391" s="227"/>
      <c r="J391" s="227"/>
      <c r="K391" s="222"/>
      <c r="L391" s="222"/>
      <c r="M391" s="228"/>
      <c r="N391" s="229"/>
      <c r="O391" s="230"/>
      <c r="P391" s="230"/>
      <c r="Q391" s="230"/>
      <c r="R391" s="230"/>
      <c r="S391" s="230"/>
      <c r="T391" s="230"/>
      <c r="U391" s="230"/>
      <c r="V391" s="230"/>
      <c r="W391" s="230"/>
      <c r="X391" s="231"/>
      <c r="AT391" s="232" t="s">
        <v>1603</v>
      </c>
      <c r="AU391" s="232" t="s">
        <v>1481</v>
      </c>
      <c r="AV391" s="13" t="s">
        <v>1420</v>
      </c>
      <c r="AW391" s="13" t="s">
        <v>1402</v>
      </c>
      <c r="AX391" s="13" t="s">
        <v>1473</v>
      </c>
      <c r="AY391" s="232" t="s">
        <v>1594</v>
      </c>
    </row>
    <row r="392" spans="2:65" s="12" customFormat="1" x14ac:dyDescent="0.3">
      <c r="B392" s="209"/>
      <c r="C392" s="210"/>
      <c r="D392" s="211" t="s">
        <v>1603</v>
      </c>
      <c r="E392" s="212" t="s">
        <v>1418</v>
      </c>
      <c r="F392" s="213" t="s">
        <v>1742</v>
      </c>
      <c r="G392" s="210"/>
      <c r="H392" s="214">
        <v>3</v>
      </c>
      <c r="I392" s="215"/>
      <c r="J392" s="215"/>
      <c r="K392" s="210"/>
      <c r="L392" s="210"/>
      <c r="M392" s="216"/>
      <c r="N392" s="217"/>
      <c r="O392" s="218"/>
      <c r="P392" s="218"/>
      <c r="Q392" s="218"/>
      <c r="R392" s="218"/>
      <c r="S392" s="218"/>
      <c r="T392" s="218"/>
      <c r="U392" s="218"/>
      <c r="V392" s="218"/>
      <c r="W392" s="218"/>
      <c r="X392" s="219"/>
      <c r="AT392" s="220" t="s">
        <v>1603</v>
      </c>
      <c r="AU392" s="220" t="s">
        <v>1481</v>
      </c>
      <c r="AV392" s="12" t="s">
        <v>1481</v>
      </c>
      <c r="AW392" s="12" t="s">
        <v>1402</v>
      </c>
      <c r="AX392" s="12" t="s">
        <v>1420</v>
      </c>
      <c r="AY392" s="220" t="s">
        <v>1594</v>
      </c>
    </row>
    <row r="393" spans="2:65" s="1" customFormat="1" ht="31.5" customHeight="1" x14ac:dyDescent="0.3">
      <c r="B393" s="36"/>
      <c r="C393" s="197" t="s">
        <v>2046</v>
      </c>
      <c r="D393" s="197" t="s">
        <v>1596</v>
      </c>
      <c r="E393" s="198" t="s">
        <v>2047</v>
      </c>
      <c r="F393" s="199" t="s">
        <v>2048</v>
      </c>
      <c r="G393" s="200" t="s">
        <v>1678</v>
      </c>
      <c r="H393" s="201">
        <v>42</v>
      </c>
      <c r="I393" s="202"/>
      <c r="J393" s="202"/>
      <c r="K393" s="203">
        <f>ROUND(P393*H393,2)</f>
        <v>0</v>
      </c>
      <c r="L393" s="199" t="s">
        <v>1600</v>
      </c>
      <c r="M393" s="56"/>
      <c r="N393" s="204" t="s">
        <v>1418</v>
      </c>
      <c r="O393" s="205" t="s">
        <v>1442</v>
      </c>
      <c r="P393" s="131">
        <f>I393+J393</f>
        <v>0</v>
      </c>
      <c r="Q393" s="131">
        <f>ROUND(I393*H393,2)</f>
        <v>0</v>
      </c>
      <c r="R393" s="131">
        <f>ROUND(J393*H393,2)</f>
        <v>0</v>
      </c>
      <c r="S393" s="37"/>
      <c r="T393" s="206">
        <f>S393*H393</f>
        <v>0</v>
      </c>
      <c r="U393" s="206">
        <v>0</v>
      </c>
      <c r="V393" s="206">
        <f>U393*H393</f>
        <v>0</v>
      </c>
      <c r="W393" s="206">
        <v>0</v>
      </c>
      <c r="X393" s="207">
        <f>W393*H393</f>
        <v>0</v>
      </c>
      <c r="AR393" s="19" t="s">
        <v>1601</v>
      </c>
      <c r="AT393" s="19" t="s">
        <v>1596</v>
      </c>
      <c r="AU393" s="19" t="s">
        <v>1481</v>
      </c>
      <c r="AY393" s="19" t="s">
        <v>1594</v>
      </c>
      <c r="BE393" s="208">
        <f>IF(O393="základní",K393,0)</f>
        <v>0</v>
      </c>
      <c r="BF393" s="208">
        <f>IF(O393="snížená",K393,0)</f>
        <v>0</v>
      </c>
      <c r="BG393" s="208">
        <f>IF(O393="zákl. přenesená",K393,0)</f>
        <v>0</v>
      </c>
      <c r="BH393" s="208">
        <f>IF(O393="sníž. přenesená",K393,0)</f>
        <v>0</v>
      </c>
      <c r="BI393" s="208">
        <f>IF(O393="nulová",K393,0)</f>
        <v>0</v>
      </c>
      <c r="BJ393" s="19" t="s">
        <v>1420</v>
      </c>
      <c r="BK393" s="208">
        <f>ROUND(P393*H393,2)</f>
        <v>0</v>
      </c>
      <c r="BL393" s="19" t="s">
        <v>1601</v>
      </c>
      <c r="BM393" s="19" t="s">
        <v>2049</v>
      </c>
    </row>
    <row r="394" spans="2:65" s="13" customFormat="1" x14ac:dyDescent="0.3">
      <c r="B394" s="221"/>
      <c r="C394" s="222"/>
      <c r="D394" s="223" t="s">
        <v>1603</v>
      </c>
      <c r="E394" s="224" t="s">
        <v>1418</v>
      </c>
      <c r="F394" s="225" t="s">
        <v>1658</v>
      </c>
      <c r="G394" s="222"/>
      <c r="H394" s="226" t="s">
        <v>1418</v>
      </c>
      <c r="I394" s="227"/>
      <c r="J394" s="227"/>
      <c r="K394" s="222"/>
      <c r="L394" s="222"/>
      <c r="M394" s="228"/>
      <c r="N394" s="229"/>
      <c r="O394" s="230"/>
      <c r="P394" s="230"/>
      <c r="Q394" s="230"/>
      <c r="R394" s="230"/>
      <c r="S394" s="230"/>
      <c r="T394" s="230"/>
      <c r="U394" s="230"/>
      <c r="V394" s="230"/>
      <c r="W394" s="230"/>
      <c r="X394" s="231"/>
      <c r="AT394" s="232" t="s">
        <v>1603</v>
      </c>
      <c r="AU394" s="232" t="s">
        <v>1481</v>
      </c>
      <c r="AV394" s="13" t="s">
        <v>1420</v>
      </c>
      <c r="AW394" s="13" t="s">
        <v>1402</v>
      </c>
      <c r="AX394" s="13" t="s">
        <v>1473</v>
      </c>
      <c r="AY394" s="232" t="s">
        <v>1594</v>
      </c>
    </row>
    <row r="395" spans="2:65" s="12" customFormat="1" x14ac:dyDescent="0.3">
      <c r="B395" s="209"/>
      <c r="C395" s="210"/>
      <c r="D395" s="211" t="s">
        <v>1603</v>
      </c>
      <c r="E395" s="212" t="s">
        <v>1418</v>
      </c>
      <c r="F395" s="213" t="s">
        <v>2050</v>
      </c>
      <c r="G395" s="210"/>
      <c r="H395" s="214">
        <v>42</v>
      </c>
      <c r="I395" s="215"/>
      <c r="J395" s="215"/>
      <c r="K395" s="210"/>
      <c r="L395" s="210"/>
      <c r="M395" s="216"/>
      <c r="N395" s="217"/>
      <c r="O395" s="218"/>
      <c r="P395" s="218"/>
      <c r="Q395" s="218"/>
      <c r="R395" s="218"/>
      <c r="S395" s="218"/>
      <c r="T395" s="218"/>
      <c r="U395" s="218"/>
      <c r="V395" s="218"/>
      <c r="W395" s="218"/>
      <c r="X395" s="219"/>
      <c r="AT395" s="220" t="s">
        <v>1603</v>
      </c>
      <c r="AU395" s="220" t="s">
        <v>1481</v>
      </c>
      <c r="AV395" s="12" t="s">
        <v>1481</v>
      </c>
      <c r="AW395" s="12" t="s">
        <v>1402</v>
      </c>
      <c r="AX395" s="12" t="s">
        <v>1420</v>
      </c>
      <c r="AY395" s="220" t="s">
        <v>1594</v>
      </c>
    </row>
    <row r="396" spans="2:65" s="1" customFormat="1" ht="22.5" customHeight="1" x14ac:dyDescent="0.3">
      <c r="B396" s="36"/>
      <c r="C396" s="197" t="s">
        <v>2051</v>
      </c>
      <c r="D396" s="197" t="s">
        <v>1596</v>
      </c>
      <c r="E396" s="198" t="s">
        <v>2052</v>
      </c>
      <c r="F396" s="199" t="s">
        <v>2053</v>
      </c>
      <c r="G396" s="200" t="s">
        <v>1678</v>
      </c>
      <c r="H396" s="201">
        <v>3</v>
      </c>
      <c r="I396" s="202"/>
      <c r="J396" s="202"/>
      <c r="K396" s="203">
        <f>ROUND(P396*H396,2)</f>
        <v>0</v>
      </c>
      <c r="L396" s="199" t="s">
        <v>1600</v>
      </c>
      <c r="M396" s="56"/>
      <c r="N396" s="204" t="s">
        <v>1418</v>
      </c>
      <c r="O396" s="205" t="s">
        <v>1442</v>
      </c>
      <c r="P396" s="131">
        <f>I396+J396</f>
        <v>0</v>
      </c>
      <c r="Q396" s="131">
        <f>ROUND(I396*H396,2)</f>
        <v>0</v>
      </c>
      <c r="R396" s="131">
        <f>ROUND(J396*H396,2)</f>
        <v>0</v>
      </c>
      <c r="S396" s="37"/>
      <c r="T396" s="206">
        <f>S396*H396</f>
        <v>0</v>
      </c>
      <c r="U396" s="206">
        <v>0</v>
      </c>
      <c r="V396" s="206">
        <f>U396*H396</f>
        <v>0</v>
      </c>
      <c r="W396" s="206">
        <v>0</v>
      </c>
      <c r="X396" s="207">
        <f>W396*H396</f>
        <v>0</v>
      </c>
      <c r="AR396" s="19" t="s">
        <v>1601</v>
      </c>
      <c r="AT396" s="19" t="s">
        <v>1596</v>
      </c>
      <c r="AU396" s="19" t="s">
        <v>1481</v>
      </c>
      <c r="AY396" s="19" t="s">
        <v>1594</v>
      </c>
      <c r="BE396" s="208">
        <f>IF(O396="základní",K396,0)</f>
        <v>0</v>
      </c>
      <c r="BF396" s="208">
        <f>IF(O396="snížená",K396,0)</f>
        <v>0</v>
      </c>
      <c r="BG396" s="208">
        <f>IF(O396="zákl. přenesená",K396,0)</f>
        <v>0</v>
      </c>
      <c r="BH396" s="208">
        <f>IF(O396="sníž. přenesená",K396,0)</f>
        <v>0</v>
      </c>
      <c r="BI396" s="208">
        <f>IF(O396="nulová",K396,0)</f>
        <v>0</v>
      </c>
      <c r="BJ396" s="19" t="s">
        <v>1420</v>
      </c>
      <c r="BK396" s="208">
        <f>ROUND(P396*H396,2)</f>
        <v>0</v>
      </c>
      <c r="BL396" s="19" t="s">
        <v>1601</v>
      </c>
      <c r="BM396" s="19" t="s">
        <v>2054</v>
      </c>
    </row>
    <row r="397" spans="2:65" s="12" customFormat="1" x14ac:dyDescent="0.3">
      <c r="B397" s="209"/>
      <c r="C397" s="210"/>
      <c r="D397" s="223" t="s">
        <v>1603</v>
      </c>
      <c r="E397" s="233" t="s">
        <v>1418</v>
      </c>
      <c r="F397" s="234" t="s">
        <v>1742</v>
      </c>
      <c r="G397" s="210"/>
      <c r="H397" s="235">
        <v>3</v>
      </c>
      <c r="I397" s="215"/>
      <c r="J397" s="215"/>
      <c r="K397" s="210"/>
      <c r="L397" s="210"/>
      <c r="M397" s="216"/>
      <c r="N397" s="217"/>
      <c r="O397" s="218"/>
      <c r="P397" s="218"/>
      <c r="Q397" s="218"/>
      <c r="R397" s="218"/>
      <c r="S397" s="218"/>
      <c r="T397" s="218"/>
      <c r="U397" s="218"/>
      <c r="V397" s="218"/>
      <c r="W397" s="218"/>
      <c r="X397" s="219"/>
      <c r="AT397" s="220" t="s">
        <v>1603</v>
      </c>
      <c r="AU397" s="220" t="s">
        <v>1481</v>
      </c>
      <c r="AV397" s="12" t="s">
        <v>1481</v>
      </c>
      <c r="AW397" s="12" t="s">
        <v>1402</v>
      </c>
      <c r="AX397" s="12" t="s">
        <v>1420</v>
      </c>
      <c r="AY397" s="220" t="s">
        <v>1594</v>
      </c>
    </row>
    <row r="398" spans="2:65" s="11" customFormat="1" ht="29.85" customHeight="1" x14ac:dyDescent="0.3">
      <c r="B398" s="179"/>
      <c r="C398" s="180"/>
      <c r="D398" s="194" t="s">
        <v>1472</v>
      </c>
      <c r="E398" s="195" t="s">
        <v>2055</v>
      </c>
      <c r="F398" s="195" t="s">
        <v>2056</v>
      </c>
      <c r="G398" s="180"/>
      <c r="H398" s="180"/>
      <c r="I398" s="183"/>
      <c r="J398" s="183"/>
      <c r="K398" s="196">
        <f>BK398</f>
        <v>0</v>
      </c>
      <c r="L398" s="180"/>
      <c r="M398" s="185"/>
      <c r="N398" s="186"/>
      <c r="O398" s="187"/>
      <c r="P398" s="187"/>
      <c r="Q398" s="188">
        <f>Q399</f>
        <v>0</v>
      </c>
      <c r="R398" s="188">
        <f>R399</f>
        <v>0</v>
      </c>
      <c r="S398" s="187"/>
      <c r="T398" s="189">
        <f>T399</f>
        <v>0</v>
      </c>
      <c r="U398" s="187"/>
      <c r="V398" s="189">
        <f>V399</f>
        <v>0</v>
      </c>
      <c r="W398" s="187"/>
      <c r="X398" s="190">
        <f>X399</f>
        <v>0</v>
      </c>
      <c r="AR398" s="191" t="s">
        <v>1420</v>
      </c>
      <c r="AT398" s="192" t="s">
        <v>1472</v>
      </c>
      <c r="AU398" s="192" t="s">
        <v>1420</v>
      </c>
      <c r="AY398" s="191" t="s">
        <v>1594</v>
      </c>
      <c r="BK398" s="193">
        <f>BK399</f>
        <v>0</v>
      </c>
    </row>
    <row r="399" spans="2:65" s="1" customFormat="1" ht="44.25" customHeight="1" x14ac:dyDescent="0.3">
      <c r="B399" s="36"/>
      <c r="C399" s="197" t="s">
        <v>2057</v>
      </c>
      <c r="D399" s="197" t="s">
        <v>1596</v>
      </c>
      <c r="E399" s="198" t="s">
        <v>2058</v>
      </c>
      <c r="F399" s="199" t="s">
        <v>2059</v>
      </c>
      <c r="G399" s="200" t="s">
        <v>1678</v>
      </c>
      <c r="H399" s="201">
        <v>779.68100000000004</v>
      </c>
      <c r="I399" s="202"/>
      <c r="J399" s="202"/>
      <c r="K399" s="203">
        <f>ROUND(P399*H399,2)</f>
        <v>0</v>
      </c>
      <c r="L399" s="199" t="s">
        <v>1600</v>
      </c>
      <c r="M399" s="56"/>
      <c r="N399" s="204" t="s">
        <v>1418</v>
      </c>
      <c r="O399" s="205" t="s">
        <v>1442</v>
      </c>
      <c r="P399" s="131">
        <f>I399+J399</f>
        <v>0</v>
      </c>
      <c r="Q399" s="131">
        <f>ROUND(I399*H399,2)</f>
        <v>0</v>
      </c>
      <c r="R399" s="131">
        <f>ROUND(J399*H399,2)</f>
        <v>0</v>
      </c>
      <c r="S399" s="37"/>
      <c r="T399" s="206">
        <f>S399*H399</f>
        <v>0</v>
      </c>
      <c r="U399" s="206">
        <v>0</v>
      </c>
      <c r="V399" s="206">
        <f>U399*H399</f>
        <v>0</v>
      </c>
      <c r="W399" s="206">
        <v>0</v>
      </c>
      <c r="X399" s="207">
        <f>W399*H399</f>
        <v>0</v>
      </c>
      <c r="AR399" s="19" t="s">
        <v>1601</v>
      </c>
      <c r="AT399" s="19" t="s">
        <v>1596</v>
      </c>
      <c r="AU399" s="19" t="s">
        <v>1481</v>
      </c>
      <c r="AY399" s="19" t="s">
        <v>1594</v>
      </c>
      <c r="BE399" s="208">
        <f>IF(O399="základní",K399,0)</f>
        <v>0</v>
      </c>
      <c r="BF399" s="208">
        <f>IF(O399="snížená",K399,0)</f>
        <v>0</v>
      </c>
      <c r="BG399" s="208">
        <f>IF(O399="zákl. přenesená",K399,0)</f>
        <v>0</v>
      </c>
      <c r="BH399" s="208">
        <f>IF(O399="sníž. přenesená",K399,0)</f>
        <v>0</v>
      </c>
      <c r="BI399" s="208">
        <f>IF(O399="nulová",K399,0)</f>
        <v>0</v>
      </c>
      <c r="BJ399" s="19" t="s">
        <v>1420</v>
      </c>
      <c r="BK399" s="208">
        <f>ROUND(P399*H399,2)</f>
        <v>0</v>
      </c>
      <c r="BL399" s="19" t="s">
        <v>1601</v>
      </c>
      <c r="BM399" s="19" t="s">
        <v>2060</v>
      </c>
    </row>
    <row r="400" spans="2:65" s="11" customFormat="1" ht="37.35" customHeight="1" x14ac:dyDescent="0.35">
      <c r="B400" s="179"/>
      <c r="C400" s="180"/>
      <c r="D400" s="181" t="s">
        <v>1472</v>
      </c>
      <c r="E400" s="182" t="s">
        <v>2061</v>
      </c>
      <c r="F400" s="182" t="s">
        <v>2062</v>
      </c>
      <c r="G400" s="180"/>
      <c r="H400" s="180"/>
      <c r="I400" s="183"/>
      <c r="J400" s="183"/>
      <c r="K400" s="184">
        <f>BK400</f>
        <v>0</v>
      </c>
      <c r="L400" s="180"/>
      <c r="M400" s="185"/>
      <c r="N400" s="186"/>
      <c r="O400" s="187"/>
      <c r="P400" s="187"/>
      <c r="Q400" s="188">
        <f>Q401+Q442+Q459+Q494+Q524+Q534+Q549+Q556+Q562+Q590+Q601+Q637+Q666+Q707+Q741+Q750</f>
        <v>0</v>
      </c>
      <c r="R400" s="188">
        <f>R401+R442+R459+R494+R524+R534+R549+R556+R562+R590+R601+R637+R666+R707+R741+R750</f>
        <v>0</v>
      </c>
      <c r="S400" s="187"/>
      <c r="T400" s="189">
        <f>T401+T442+T459+T494+T524+T534+T549+T556+T562+T590+T601+T637+T666+T707+T741+T750</f>
        <v>0</v>
      </c>
      <c r="U400" s="187"/>
      <c r="V400" s="189">
        <f>V401+V442+V459+V494+V524+V534+V549+V556+V562+V590+V601+V637+V666+V707+V741+V750</f>
        <v>15.970542810000001</v>
      </c>
      <c r="W400" s="187"/>
      <c r="X400" s="190">
        <f>X401+X442+X459+X494+X524+X534+X549+X556+X562+X590+X601+X637+X666+X707+X741+X750</f>
        <v>0</v>
      </c>
      <c r="AR400" s="191" t="s">
        <v>1481</v>
      </c>
      <c r="AT400" s="192" t="s">
        <v>1472</v>
      </c>
      <c r="AU400" s="192" t="s">
        <v>1473</v>
      </c>
      <c r="AY400" s="191" t="s">
        <v>1594</v>
      </c>
      <c r="BK400" s="193">
        <f>BK401+BK442+BK459+BK494+BK524+BK534+BK549+BK556+BK562+BK590+BK601+BK637+BK666+BK707+BK741+BK750</f>
        <v>0</v>
      </c>
    </row>
    <row r="401" spans="2:65" s="11" customFormat="1" ht="19.899999999999999" customHeight="1" x14ac:dyDescent="0.3">
      <c r="B401" s="179"/>
      <c r="C401" s="180"/>
      <c r="D401" s="194" t="s">
        <v>1472</v>
      </c>
      <c r="E401" s="195" t="s">
        <v>2063</v>
      </c>
      <c r="F401" s="195" t="s">
        <v>2064</v>
      </c>
      <c r="G401" s="180"/>
      <c r="H401" s="180"/>
      <c r="I401" s="183"/>
      <c r="J401" s="183"/>
      <c r="K401" s="196">
        <f>BK401</f>
        <v>0</v>
      </c>
      <c r="L401" s="180"/>
      <c r="M401" s="185"/>
      <c r="N401" s="186"/>
      <c r="O401" s="187"/>
      <c r="P401" s="187"/>
      <c r="Q401" s="188">
        <f>SUM(Q402:Q441)</f>
        <v>0</v>
      </c>
      <c r="R401" s="188">
        <f>SUM(R402:R441)</f>
        <v>0</v>
      </c>
      <c r="S401" s="187"/>
      <c r="T401" s="189">
        <f>SUM(T402:T441)</f>
        <v>0</v>
      </c>
      <c r="U401" s="187"/>
      <c r="V401" s="189">
        <f>SUM(V402:V441)</f>
        <v>0.30475575999999999</v>
      </c>
      <c r="W401" s="187"/>
      <c r="X401" s="190">
        <f>SUM(X402:X441)</f>
        <v>0</v>
      </c>
      <c r="AR401" s="191" t="s">
        <v>1481</v>
      </c>
      <c r="AT401" s="192" t="s">
        <v>1472</v>
      </c>
      <c r="AU401" s="192" t="s">
        <v>1420</v>
      </c>
      <c r="AY401" s="191" t="s">
        <v>1594</v>
      </c>
      <c r="BK401" s="193">
        <f>SUM(BK402:BK441)</f>
        <v>0</v>
      </c>
    </row>
    <row r="402" spans="2:65" s="1" customFormat="1" ht="31.5" customHeight="1" x14ac:dyDescent="0.3">
      <c r="B402" s="36"/>
      <c r="C402" s="197" t="s">
        <v>2065</v>
      </c>
      <c r="D402" s="197" t="s">
        <v>1596</v>
      </c>
      <c r="E402" s="198" t="s">
        <v>2066</v>
      </c>
      <c r="F402" s="199" t="s">
        <v>2067</v>
      </c>
      <c r="G402" s="200" t="s">
        <v>1688</v>
      </c>
      <c r="H402" s="201">
        <v>32.979999999999997</v>
      </c>
      <c r="I402" s="202"/>
      <c r="J402" s="202"/>
      <c r="K402" s="203">
        <f>ROUND(P402*H402,2)</f>
        <v>0</v>
      </c>
      <c r="L402" s="199" t="s">
        <v>1600</v>
      </c>
      <c r="M402" s="56"/>
      <c r="N402" s="204" t="s">
        <v>1418</v>
      </c>
      <c r="O402" s="205" t="s">
        <v>1442</v>
      </c>
      <c r="P402" s="131">
        <f>I402+J402</f>
        <v>0</v>
      </c>
      <c r="Q402" s="131">
        <f>ROUND(I402*H402,2)</f>
        <v>0</v>
      </c>
      <c r="R402" s="131">
        <f>ROUND(J402*H402,2)</f>
        <v>0</v>
      </c>
      <c r="S402" s="37"/>
      <c r="T402" s="206">
        <f>S402*H402</f>
        <v>0</v>
      </c>
      <c r="U402" s="206">
        <v>0</v>
      </c>
      <c r="V402" s="206">
        <f>U402*H402</f>
        <v>0</v>
      </c>
      <c r="W402" s="206">
        <v>0</v>
      </c>
      <c r="X402" s="207">
        <f>W402*H402</f>
        <v>0</v>
      </c>
      <c r="AR402" s="19" t="s">
        <v>1695</v>
      </c>
      <c r="AT402" s="19" t="s">
        <v>1596</v>
      </c>
      <c r="AU402" s="19" t="s">
        <v>1481</v>
      </c>
      <c r="AY402" s="19" t="s">
        <v>1594</v>
      </c>
      <c r="BE402" s="208">
        <f>IF(O402="základní",K402,0)</f>
        <v>0</v>
      </c>
      <c r="BF402" s="208">
        <f>IF(O402="snížená",K402,0)</f>
        <v>0</v>
      </c>
      <c r="BG402" s="208">
        <f>IF(O402="zákl. přenesená",K402,0)</f>
        <v>0</v>
      </c>
      <c r="BH402" s="208">
        <f>IF(O402="sníž. přenesená",K402,0)</f>
        <v>0</v>
      </c>
      <c r="BI402" s="208">
        <f>IF(O402="nulová",K402,0)</f>
        <v>0</v>
      </c>
      <c r="BJ402" s="19" t="s">
        <v>1420</v>
      </c>
      <c r="BK402" s="208">
        <f>ROUND(P402*H402,2)</f>
        <v>0</v>
      </c>
      <c r="BL402" s="19" t="s">
        <v>1695</v>
      </c>
      <c r="BM402" s="19" t="s">
        <v>2068</v>
      </c>
    </row>
    <row r="403" spans="2:65" s="13" customFormat="1" x14ac:dyDescent="0.3">
      <c r="B403" s="221"/>
      <c r="C403" s="222"/>
      <c r="D403" s="223" t="s">
        <v>1603</v>
      </c>
      <c r="E403" s="224" t="s">
        <v>1418</v>
      </c>
      <c r="F403" s="225" t="s">
        <v>2069</v>
      </c>
      <c r="G403" s="222"/>
      <c r="H403" s="226" t="s">
        <v>1418</v>
      </c>
      <c r="I403" s="227"/>
      <c r="J403" s="227"/>
      <c r="K403" s="222"/>
      <c r="L403" s="222"/>
      <c r="M403" s="228"/>
      <c r="N403" s="229"/>
      <c r="O403" s="230"/>
      <c r="P403" s="230"/>
      <c r="Q403" s="230"/>
      <c r="R403" s="230"/>
      <c r="S403" s="230"/>
      <c r="T403" s="230"/>
      <c r="U403" s="230"/>
      <c r="V403" s="230"/>
      <c r="W403" s="230"/>
      <c r="X403" s="231"/>
      <c r="AT403" s="232" t="s">
        <v>1603</v>
      </c>
      <c r="AU403" s="232" t="s">
        <v>1481</v>
      </c>
      <c r="AV403" s="13" t="s">
        <v>1420</v>
      </c>
      <c r="AW403" s="13" t="s">
        <v>1402</v>
      </c>
      <c r="AX403" s="13" t="s">
        <v>1473</v>
      </c>
      <c r="AY403" s="232" t="s">
        <v>1594</v>
      </c>
    </row>
    <row r="404" spans="2:65" s="12" customFormat="1" x14ac:dyDescent="0.3">
      <c r="B404" s="209"/>
      <c r="C404" s="210"/>
      <c r="D404" s="223" t="s">
        <v>1603</v>
      </c>
      <c r="E404" s="233" t="s">
        <v>1418</v>
      </c>
      <c r="F404" s="234" t="s">
        <v>2070</v>
      </c>
      <c r="G404" s="210"/>
      <c r="H404" s="235">
        <v>38</v>
      </c>
      <c r="I404" s="215"/>
      <c r="J404" s="215"/>
      <c r="K404" s="210"/>
      <c r="L404" s="210"/>
      <c r="M404" s="216"/>
      <c r="N404" s="217"/>
      <c r="O404" s="218"/>
      <c r="P404" s="218"/>
      <c r="Q404" s="218"/>
      <c r="R404" s="218"/>
      <c r="S404" s="218"/>
      <c r="T404" s="218"/>
      <c r="U404" s="218"/>
      <c r="V404" s="218"/>
      <c r="W404" s="218"/>
      <c r="X404" s="219"/>
      <c r="AT404" s="220" t="s">
        <v>1603</v>
      </c>
      <c r="AU404" s="220" t="s">
        <v>1481</v>
      </c>
      <c r="AV404" s="12" t="s">
        <v>1481</v>
      </c>
      <c r="AW404" s="12" t="s">
        <v>1402</v>
      </c>
      <c r="AX404" s="12" t="s">
        <v>1473</v>
      </c>
      <c r="AY404" s="220" t="s">
        <v>1594</v>
      </c>
    </row>
    <row r="405" spans="2:65" s="12" customFormat="1" x14ac:dyDescent="0.3">
      <c r="B405" s="209"/>
      <c r="C405" s="210"/>
      <c r="D405" s="223" t="s">
        <v>1603</v>
      </c>
      <c r="E405" s="233" t="s">
        <v>1418</v>
      </c>
      <c r="F405" s="234" t="s">
        <v>2071</v>
      </c>
      <c r="G405" s="210"/>
      <c r="H405" s="235">
        <v>-2.56</v>
      </c>
      <c r="I405" s="215"/>
      <c r="J405" s="215"/>
      <c r="K405" s="210"/>
      <c r="L405" s="210"/>
      <c r="M405" s="216"/>
      <c r="N405" s="217"/>
      <c r="O405" s="218"/>
      <c r="P405" s="218"/>
      <c r="Q405" s="218"/>
      <c r="R405" s="218"/>
      <c r="S405" s="218"/>
      <c r="T405" s="218"/>
      <c r="U405" s="218"/>
      <c r="V405" s="218"/>
      <c r="W405" s="218"/>
      <c r="X405" s="219"/>
      <c r="AT405" s="220" t="s">
        <v>1603</v>
      </c>
      <c r="AU405" s="220" t="s">
        <v>1481</v>
      </c>
      <c r="AV405" s="12" t="s">
        <v>1481</v>
      </c>
      <c r="AW405" s="12" t="s">
        <v>1402</v>
      </c>
      <c r="AX405" s="12" t="s">
        <v>1473</v>
      </c>
      <c r="AY405" s="220" t="s">
        <v>1594</v>
      </c>
    </row>
    <row r="406" spans="2:65" s="12" customFormat="1" x14ac:dyDescent="0.3">
      <c r="B406" s="209"/>
      <c r="C406" s="210"/>
      <c r="D406" s="223" t="s">
        <v>1603</v>
      </c>
      <c r="E406" s="233" t="s">
        <v>1418</v>
      </c>
      <c r="F406" s="234" t="s">
        <v>2072</v>
      </c>
      <c r="G406" s="210"/>
      <c r="H406" s="235">
        <v>-1.44</v>
      </c>
      <c r="I406" s="215"/>
      <c r="J406" s="215"/>
      <c r="K406" s="210"/>
      <c r="L406" s="210"/>
      <c r="M406" s="216"/>
      <c r="N406" s="217"/>
      <c r="O406" s="218"/>
      <c r="P406" s="218"/>
      <c r="Q406" s="218"/>
      <c r="R406" s="218"/>
      <c r="S406" s="218"/>
      <c r="T406" s="218"/>
      <c r="U406" s="218"/>
      <c r="V406" s="218"/>
      <c r="W406" s="218"/>
      <c r="X406" s="219"/>
      <c r="AT406" s="220" t="s">
        <v>1603</v>
      </c>
      <c r="AU406" s="220" t="s">
        <v>1481</v>
      </c>
      <c r="AV406" s="12" t="s">
        <v>1481</v>
      </c>
      <c r="AW406" s="12" t="s">
        <v>1402</v>
      </c>
      <c r="AX406" s="12" t="s">
        <v>1473</v>
      </c>
      <c r="AY406" s="220" t="s">
        <v>1594</v>
      </c>
    </row>
    <row r="407" spans="2:65" s="12" customFormat="1" x14ac:dyDescent="0.3">
      <c r="B407" s="209"/>
      <c r="C407" s="210"/>
      <c r="D407" s="223" t="s">
        <v>1603</v>
      </c>
      <c r="E407" s="233" t="s">
        <v>1418</v>
      </c>
      <c r="F407" s="234" t="s">
        <v>2073</v>
      </c>
      <c r="G407" s="210"/>
      <c r="H407" s="235">
        <v>-0.36</v>
      </c>
      <c r="I407" s="215"/>
      <c r="J407" s="215"/>
      <c r="K407" s="210"/>
      <c r="L407" s="210"/>
      <c r="M407" s="216"/>
      <c r="N407" s="217"/>
      <c r="O407" s="218"/>
      <c r="P407" s="218"/>
      <c r="Q407" s="218"/>
      <c r="R407" s="218"/>
      <c r="S407" s="218"/>
      <c r="T407" s="218"/>
      <c r="U407" s="218"/>
      <c r="V407" s="218"/>
      <c r="W407" s="218"/>
      <c r="X407" s="219"/>
      <c r="AT407" s="220" t="s">
        <v>1603</v>
      </c>
      <c r="AU407" s="220" t="s">
        <v>1481</v>
      </c>
      <c r="AV407" s="12" t="s">
        <v>1481</v>
      </c>
      <c r="AW407" s="12" t="s">
        <v>1402</v>
      </c>
      <c r="AX407" s="12" t="s">
        <v>1473</v>
      </c>
      <c r="AY407" s="220" t="s">
        <v>1594</v>
      </c>
    </row>
    <row r="408" spans="2:65" s="12" customFormat="1" x14ac:dyDescent="0.3">
      <c r="B408" s="209"/>
      <c r="C408" s="210"/>
      <c r="D408" s="223" t="s">
        <v>1603</v>
      </c>
      <c r="E408" s="233" t="s">
        <v>1418</v>
      </c>
      <c r="F408" s="234" t="s">
        <v>2074</v>
      </c>
      <c r="G408" s="210"/>
      <c r="H408" s="235">
        <v>-0.66</v>
      </c>
      <c r="I408" s="215"/>
      <c r="J408" s="215"/>
      <c r="K408" s="210"/>
      <c r="L408" s="210"/>
      <c r="M408" s="216"/>
      <c r="N408" s="217"/>
      <c r="O408" s="218"/>
      <c r="P408" s="218"/>
      <c r="Q408" s="218"/>
      <c r="R408" s="218"/>
      <c r="S408" s="218"/>
      <c r="T408" s="218"/>
      <c r="U408" s="218"/>
      <c r="V408" s="218"/>
      <c r="W408" s="218"/>
      <c r="X408" s="219"/>
      <c r="AT408" s="220" t="s">
        <v>1603</v>
      </c>
      <c r="AU408" s="220" t="s">
        <v>1481</v>
      </c>
      <c r="AV408" s="12" t="s">
        <v>1481</v>
      </c>
      <c r="AW408" s="12" t="s">
        <v>1402</v>
      </c>
      <c r="AX408" s="12" t="s">
        <v>1473</v>
      </c>
      <c r="AY408" s="220" t="s">
        <v>1594</v>
      </c>
    </row>
    <row r="409" spans="2:65" s="14" customFormat="1" x14ac:dyDescent="0.3">
      <c r="B409" s="236"/>
      <c r="C409" s="237"/>
      <c r="D409" s="211" t="s">
        <v>1603</v>
      </c>
      <c r="E409" s="247" t="s">
        <v>1418</v>
      </c>
      <c r="F409" s="248" t="s">
        <v>1621</v>
      </c>
      <c r="G409" s="237"/>
      <c r="H409" s="249">
        <v>32.979999999999997</v>
      </c>
      <c r="I409" s="241"/>
      <c r="J409" s="241"/>
      <c r="K409" s="237"/>
      <c r="L409" s="237"/>
      <c r="M409" s="242"/>
      <c r="N409" s="243"/>
      <c r="O409" s="244"/>
      <c r="P409" s="244"/>
      <c r="Q409" s="244"/>
      <c r="R409" s="244"/>
      <c r="S409" s="244"/>
      <c r="T409" s="244"/>
      <c r="U409" s="244"/>
      <c r="V409" s="244"/>
      <c r="W409" s="244"/>
      <c r="X409" s="245"/>
      <c r="AT409" s="246" t="s">
        <v>1603</v>
      </c>
      <c r="AU409" s="246" t="s">
        <v>1481</v>
      </c>
      <c r="AV409" s="14" t="s">
        <v>1601</v>
      </c>
      <c r="AW409" s="14" t="s">
        <v>1402</v>
      </c>
      <c r="AX409" s="14" t="s">
        <v>1420</v>
      </c>
      <c r="AY409" s="246" t="s">
        <v>1594</v>
      </c>
    </row>
    <row r="410" spans="2:65" s="1" customFormat="1" ht="22.5" customHeight="1" x14ac:dyDescent="0.3">
      <c r="B410" s="36"/>
      <c r="C410" s="261" t="s">
        <v>2075</v>
      </c>
      <c r="D410" s="261" t="s">
        <v>1707</v>
      </c>
      <c r="E410" s="262" t="s">
        <v>2076</v>
      </c>
      <c r="F410" s="263" t="s">
        <v>2077</v>
      </c>
      <c r="G410" s="264" t="s">
        <v>1678</v>
      </c>
      <c r="H410" s="265">
        <v>0.01</v>
      </c>
      <c r="I410" s="266"/>
      <c r="J410" s="267"/>
      <c r="K410" s="268">
        <f>ROUND(P410*H410,2)</f>
        <v>0</v>
      </c>
      <c r="L410" s="263" t="s">
        <v>1600</v>
      </c>
      <c r="M410" s="269"/>
      <c r="N410" s="270" t="s">
        <v>1418</v>
      </c>
      <c r="O410" s="205" t="s">
        <v>1442</v>
      </c>
      <c r="P410" s="131">
        <f>I410+J410</f>
        <v>0</v>
      </c>
      <c r="Q410" s="131">
        <f>ROUND(I410*H410,2)</f>
        <v>0</v>
      </c>
      <c r="R410" s="131">
        <f>ROUND(J410*H410,2)</f>
        <v>0</v>
      </c>
      <c r="S410" s="37"/>
      <c r="T410" s="206">
        <f>S410*H410</f>
        <v>0</v>
      </c>
      <c r="U410" s="206">
        <v>1</v>
      </c>
      <c r="V410" s="206">
        <f>U410*H410</f>
        <v>0.01</v>
      </c>
      <c r="W410" s="206">
        <v>0</v>
      </c>
      <c r="X410" s="207">
        <f>W410*H410</f>
        <v>0</v>
      </c>
      <c r="AR410" s="19" t="s">
        <v>1825</v>
      </c>
      <c r="AT410" s="19" t="s">
        <v>1707</v>
      </c>
      <c r="AU410" s="19" t="s">
        <v>1481</v>
      </c>
      <c r="AY410" s="19" t="s">
        <v>1594</v>
      </c>
      <c r="BE410" s="208">
        <f>IF(O410="základní",K410,0)</f>
        <v>0</v>
      </c>
      <c r="BF410" s="208">
        <f>IF(O410="snížená",K410,0)</f>
        <v>0</v>
      </c>
      <c r="BG410" s="208">
        <f>IF(O410="zákl. přenesená",K410,0)</f>
        <v>0</v>
      </c>
      <c r="BH410" s="208">
        <f>IF(O410="sníž. přenesená",K410,0)</f>
        <v>0</v>
      </c>
      <c r="BI410" s="208">
        <f>IF(O410="nulová",K410,0)</f>
        <v>0</v>
      </c>
      <c r="BJ410" s="19" t="s">
        <v>1420</v>
      </c>
      <c r="BK410" s="208">
        <f>ROUND(P410*H410,2)</f>
        <v>0</v>
      </c>
      <c r="BL410" s="19" t="s">
        <v>1695</v>
      </c>
      <c r="BM410" s="19" t="s">
        <v>2078</v>
      </c>
    </row>
    <row r="411" spans="2:65" s="13" customFormat="1" x14ac:dyDescent="0.3">
      <c r="B411" s="221"/>
      <c r="C411" s="222"/>
      <c r="D411" s="223" t="s">
        <v>1603</v>
      </c>
      <c r="E411" s="224" t="s">
        <v>1418</v>
      </c>
      <c r="F411" s="225" t="s">
        <v>2069</v>
      </c>
      <c r="G411" s="222"/>
      <c r="H411" s="226" t="s">
        <v>1418</v>
      </c>
      <c r="I411" s="227"/>
      <c r="J411" s="227"/>
      <c r="K411" s="222"/>
      <c r="L411" s="222"/>
      <c r="M411" s="228"/>
      <c r="N411" s="229"/>
      <c r="O411" s="230"/>
      <c r="P411" s="230"/>
      <c r="Q411" s="230"/>
      <c r="R411" s="230"/>
      <c r="S411" s="230"/>
      <c r="T411" s="230"/>
      <c r="U411" s="230"/>
      <c r="V411" s="230"/>
      <c r="W411" s="230"/>
      <c r="X411" s="231"/>
      <c r="AT411" s="232" t="s">
        <v>1603</v>
      </c>
      <c r="AU411" s="232" t="s">
        <v>1481</v>
      </c>
      <c r="AV411" s="13" t="s">
        <v>1420</v>
      </c>
      <c r="AW411" s="13" t="s">
        <v>1402</v>
      </c>
      <c r="AX411" s="13" t="s">
        <v>1473</v>
      </c>
      <c r="AY411" s="232" t="s">
        <v>1594</v>
      </c>
    </row>
    <row r="412" spans="2:65" s="12" customFormat="1" x14ac:dyDescent="0.3">
      <c r="B412" s="209"/>
      <c r="C412" s="210"/>
      <c r="D412" s="223" t="s">
        <v>1603</v>
      </c>
      <c r="E412" s="233" t="s">
        <v>1418</v>
      </c>
      <c r="F412" s="234" t="s">
        <v>2070</v>
      </c>
      <c r="G412" s="210"/>
      <c r="H412" s="235">
        <v>38</v>
      </c>
      <c r="I412" s="215"/>
      <c r="J412" s="215"/>
      <c r="K412" s="210"/>
      <c r="L412" s="210"/>
      <c r="M412" s="216"/>
      <c r="N412" s="217"/>
      <c r="O412" s="218"/>
      <c r="P412" s="218"/>
      <c r="Q412" s="218"/>
      <c r="R412" s="218"/>
      <c r="S412" s="218"/>
      <c r="T412" s="218"/>
      <c r="U412" s="218"/>
      <c r="V412" s="218"/>
      <c r="W412" s="218"/>
      <c r="X412" s="219"/>
      <c r="AT412" s="220" t="s">
        <v>1603</v>
      </c>
      <c r="AU412" s="220" t="s">
        <v>1481</v>
      </c>
      <c r="AV412" s="12" t="s">
        <v>1481</v>
      </c>
      <c r="AW412" s="12" t="s">
        <v>1402</v>
      </c>
      <c r="AX412" s="12" t="s">
        <v>1473</v>
      </c>
      <c r="AY412" s="220" t="s">
        <v>1594</v>
      </c>
    </row>
    <row r="413" spans="2:65" s="12" customFormat="1" x14ac:dyDescent="0.3">
      <c r="B413" s="209"/>
      <c r="C413" s="210"/>
      <c r="D413" s="223" t="s">
        <v>1603</v>
      </c>
      <c r="E413" s="233" t="s">
        <v>1418</v>
      </c>
      <c r="F413" s="234" t="s">
        <v>2071</v>
      </c>
      <c r="G413" s="210"/>
      <c r="H413" s="235">
        <v>-2.56</v>
      </c>
      <c r="I413" s="215"/>
      <c r="J413" s="215"/>
      <c r="K413" s="210"/>
      <c r="L413" s="210"/>
      <c r="M413" s="216"/>
      <c r="N413" s="217"/>
      <c r="O413" s="218"/>
      <c r="P413" s="218"/>
      <c r="Q413" s="218"/>
      <c r="R413" s="218"/>
      <c r="S413" s="218"/>
      <c r="T413" s="218"/>
      <c r="U413" s="218"/>
      <c r="V413" s="218"/>
      <c r="W413" s="218"/>
      <c r="X413" s="219"/>
      <c r="AT413" s="220" t="s">
        <v>1603</v>
      </c>
      <c r="AU413" s="220" t="s">
        <v>1481</v>
      </c>
      <c r="AV413" s="12" t="s">
        <v>1481</v>
      </c>
      <c r="AW413" s="12" t="s">
        <v>1402</v>
      </c>
      <c r="AX413" s="12" t="s">
        <v>1473</v>
      </c>
      <c r="AY413" s="220" t="s">
        <v>1594</v>
      </c>
    </row>
    <row r="414" spans="2:65" s="12" customFormat="1" x14ac:dyDescent="0.3">
      <c r="B414" s="209"/>
      <c r="C414" s="210"/>
      <c r="D414" s="223" t="s">
        <v>1603</v>
      </c>
      <c r="E414" s="233" t="s">
        <v>1418</v>
      </c>
      <c r="F414" s="234" t="s">
        <v>2072</v>
      </c>
      <c r="G414" s="210"/>
      <c r="H414" s="235">
        <v>-1.44</v>
      </c>
      <c r="I414" s="215"/>
      <c r="J414" s="215"/>
      <c r="K414" s="210"/>
      <c r="L414" s="210"/>
      <c r="M414" s="216"/>
      <c r="N414" s="217"/>
      <c r="O414" s="218"/>
      <c r="P414" s="218"/>
      <c r="Q414" s="218"/>
      <c r="R414" s="218"/>
      <c r="S414" s="218"/>
      <c r="T414" s="218"/>
      <c r="U414" s="218"/>
      <c r="V414" s="218"/>
      <c r="W414" s="218"/>
      <c r="X414" s="219"/>
      <c r="AT414" s="220" t="s">
        <v>1603</v>
      </c>
      <c r="AU414" s="220" t="s">
        <v>1481</v>
      </c>
      <c r="AV414" s="12" t="s">
        <v>1481</v>
      </c>
      <c r="AW414" s="12" t="s">
        <v>1402</v>
      </c>
      <c r="AX414" s="12" t="s">
        <v>1473</v>
      </c>
      <c r="AY414" s="220" t="s">
        <v>1594</v>
      </c>
    </row>
    <row r="415" spans="2:65" s="12" customFormat="1" x14ac:dyDescent="0.3">
      <c r="B415" s="209"/>
      <c r="C415" s="210"/>
      <c r="D415" s="223" t="s">
        <v>1603</v>
      </c>
      <c r="E415" s="233" t="s">
        <v>1418</v>
      </c>
      <c r="F415" s="234" t="s">
        <v>2073</v>
      </c>
      <c r="G415" s="210"/>
      <c r="H415" s="235">
        <v>-0.36</v>
      </c>
      <c r="I415" s="215"/>
      <c r="J415" s="215"/>
      <c r="K415" s="210"/>
      <c r="L415" s="210"/>
      <c r="M415" s="216"/>
      <c r="N415" s="217"/>
      <c r="O415" s="218"/>
      <c r="P415" s="218"/>
      <c r="Q415" s="218"/>
      <c r="R415" s="218"/>
      <c r="S415" s="218"/>
      <c r="T415" s="218"/>
      <c r="U415" s="218"/>
      <c r="V415" s="218"/>
      <c r="W415" s="218"/>
      <c r="X415" s="219"/>
      <c r="AT415" s="220" t="s">
        <v>1603</v>
      </c>
      <c r="AU415" s="220" t="s">
        <v>1481</v>
      </c>
      <c r="AV415" s="12" t="s">
        <v>1481</v>
      </c>
      <c r="AW415" s="12" t="s">
        <v>1402</v>
      </c>
      <c r="AX415" s="12" t="s">
        <v>1473</v>
      </c>
      <c r="AY415" s="220" t="s">
        <v>1594</v>
      </c>
    </row>
    <row r="416" spans="2:65" s="12" customFormat="1" x14ac:dyDescent="0.3">
      <c r="B416" s="209"/>
      <c r="C416" s="210"/>
      <c r="D416" s="223" t="s">
        <v>1603</v>
      </c>
      <c r="E416" s="233" t="s">
        <v>1418</v>
      </c>
      <c r="F416" s="234" t="s">
        <v>2074</v>
      </c>
      <c r="G416" s="210"/>
      <c r="H416" s="235">
        <v>-0.66</v>
      </c>
      <c r="I416" s="215"/>
      <c r="J416" s="215"/>
      <c r="K416" s="210"/>
      <c r="L416" s="210"/>
      <c r="M416" s="216"/>
      <c r="N416" s="217"/>
      <c r="O416" s="218"/>
      <c r="P416" s="218"/>
      <c r="Q416" s="218"/>
      <c r="R416" s="218"/>
      <c r="S416" s="218"/>
      <c r="T416" s="218"/>
      <c r="U416" s="218"/>
      <c r="V416" s="218"/>
      <c r="W416" s="218"/>
      <c r="X416" s="219"/>
      <c r="AT416" s="220" t="s">
        <v>1603</v>
      </c>
      <c r="AU416" s="220" t="s">
        <v>1481</v>
      </c>
      <c r="AV416" s="12" t="s">
        <v>1481</v>
      </c>
      <c r="AW416" s="12" t="s">
        <v>1402</v>
      </c>
      <c r="AX416" s="12" t="s">
        <v>1473</v>
      </c>
      <c r="AY416" s="220" t="s">
        <v>1594</v>
      </c>
    </row>
    <row r="417" spans="2:65" s="14" customFormat="1" x14ac:dyDescent="0.3">
      <c r="B417" s="236"/>
      <c r="C417" s="237"/>
      <c r="D417" s="223" t="s">
        <v>1603</v>
      </c>
      <c r="E417" s="238" t="s">
        <v>1418</v>
      </c>
      <c r="F417" s="239" t="s">
        <v>1621</v>
      </c>
      <c r="G417" s="237"/>
      <c r="H417" s="240">
        <v>32.979999999999997</v>
      </c>
      <c r="I417" s="241"/>
      <c r="J417" s="241"/>
      <c r="K417" s="237"/>
      <c r="L417" s="237"/>
      <c r="M417" s="242"/>
      <c r="N417" s="243"/>
      <c r="O417" s="244"/>
      <c r="P417" s="244"/>
      <c r="Q417" s="244"/>
      <c r="R417" s="244"/>
      <c r="S417" s="244"/>
      <c r="T417" s="244"/>
      <c r="U417" s="244"/>
      <c r="V417" s="244"/>
      <c r="W417" s="244"/>
      <c r="X417" s="245"/>
      <c r="AT417" s="246" t="s">
        <v>1603</v>
      </c>
      <c r="AU417" s="246" t="s">
        <v>1481</v>
      </c>
      <c r="AV417" s="14" t="s">
        <v>1601</v>
      </c>
      <c r="AW417" s="14" t="s">
        <v>1402</v>
      </c>
      <c r="AX417" s="14" t="s">
        <v>1420</v>
      </c>
      <c r="AY417" s="246" t="s">
        <v>1594</v>
      </c>
    </row>
    <row r="418" spans="2:65" s="12" customFormat="1" x14ac:dyDescent="0.3">
      <c r="B418" s="209"/>
      <c r="C418" s="210"/>
      <c r="D418" s="211" t="s">
        <v>1603</v>
      </c>
      <c r="E418" s="210"/>
      <c r="F418" s="213" t="s">
        <v>2079</v>
      </c>
      <c r="G418" s="210"/>
      <c r="H418" s="214">
        <v>0.01</v>
      </c>
      <c r="I418" s="215"/>
      <c r="J418" s="215"/>
      <c r="K418" s="210"/>
      <c r="L418" s="210"/>
      <c r="M418" s="216"/>
      <c r="N418" s="217"/>
      <c r="O418" s="218"/>
      <c r="P418" s="218"/>
      <c r="Q418" s="218"/>
      <c r="R418" s="218"/>
      <c r="S418" s="218"/>
      <c r="T418" s="218"/>
      <c r="U418" s="218"/>
      <c r="V418" s="218"/>
      <c r="W418" s="218"/>
      <c r="X418" s="219"/>
      <c r="AT418" s="220" t="s">
        <v>1603</v>
      </c>
      <c r="AU418" s="220" t="s">
        <v>1481</v>
      </c>
      <c r="AV418" s="12" t="s">
        <v>1481</v>
      </c>
      <c r="AW418" s="12" t="s">
        <v>1401</v>
      </c>
      <c r="AX418" s="12" t="s">
        <v>1420</v>
      </c>
      <c r="AY418" s="220" t="s">
        <v>1594</v>
      </c>
    </row>
    <row r="419" spans="2:65" s="1" customFormat="1" ht="31.5" customHeight="1" x14ac:dyDescent="0.3">
      <c r="B419" s="36"/>
      <c r="C419" s="197" t="s">
        <v>2080</v>
      </c>
      <c r="D419" s="197" t="s">
        <v>1596</v>
      </c>
      <c r="E419" s="198" t="s">
        <v>2081</v>
      </c>
      <c r="F419" s="199" t="s">
        <v>2082</v>
      </c>
      <c r="G419" s="200" t="s">
        <v>1688</v>
      </c>
      <c r="H419" s="201">
        <v>63.3</v>
      </c>
      <c r="I419" s="202"/>
      <c r="J419" s="202"/>
      <c r="K419" s="203">
        <f>ROUND(P419*H419,2)</f>
        <v>0</v>
      </c>
      <c r="L419" s="199" t="s">
        <v>1600</v>
      </c>
      <c r="M419" s="56"/>
      <c r="N419" s="204" t="s">
        <v>1418</v>
      </c>
      <c r="O419" s="205" t="s">
        <v>1442</v>
      </c>
      <c r="P419" s="131">
        <f>I419+J419</f>
        <v>0</v>
      </c>
      <c r="Q419" s="131">
        <f>ROUND(I419*H419,2)</f>
        <v>0</v>
      </c>
      <c r="R419" s="131">
        <f>ROUND(J419*H419,2)</f>
        <v>0</v>
      </c>
      <c r="S419" s="37"/>
      <c r="T419" s="206">
        <f>S419*H419</f>
        <v>0</v>
      </c>
      <c r="U419" s="206">
        <v>0</v>
      </c>
      <c r="V419" s="206">
        <f>U419*H419</f>
        <v>0</v>
      </c>
      <c r="W419" s="206">
        <v>0</v>
      </c>
      <c r="X419" s="207">
        <f>W419*H419</f>
        <v>0</v>
      </c>
      <c r="AR419" s="19" t="s">
        <v>1695</v>
      </c>
      <c r="AT419" s="19" t="s">
        <v>1596</v>
      </c>
      <c r="AU419" s="19" t="s">
        <v>1481</v>
      </c>
      <c r="AY419" s="19" t="s">
        <v>1594</v>
      </c>
      <c r="BE419" s="208">
        <f>IF(O419="základní",K419,0)</f>
        <v>0</v>
      </c>
      <c r="BF419" s="208">
        <f>IF(O419="snížená",K419,0)</f>
        <v>0</v>
      </c>
      <c r="BG419" s="208">
        <f>IF(O419="zákl. přenesená",K419,0)</f>
        <v>0</v>
      </c>
      <c r="BH419" s="208">
        <f>IF(O419="sníž. přenesená",K419,0)</f>
        <v>0</v>
      </c>
      <c r="BI419" s="208">
        <f>IF(O419="nulová",K419,0)</f>
        <v>0</v>
      </c>
      <c r="BJ419" s="19" t="s">
        <v>1420</v>
      </c>
      <c r="BK419" s="208">
        <f>ROUND(P419*H419,2)</f>
        <v>0</v>
      </c>
      <c r="BL419" s="19" t="s">
        <v>1695</v>
      </c>
      <c r="BM419" s="19" t="s">
        <v>2083</v>
      </c>
    </row>
    <row r="420" spans="2:65" s="13" customFormat="1" x14ac:dyDescent="0.3">
      <c r="B420" s="221"/>
      <c r="C420" s="222"/>
      <c r="D420" s="223" t="s">
        <v>1603</v>
      </c>
      <c r="E420" s="224" t="s">
        <v>1418</v>
      </c>
      <c r="F420" s="225" t="s">
        <v>2084</v>
      </c>
      <c r="G420" s="222"/>
      <c r="H420" s="226" t="s">
        <v>1418</v>
      </c>
      <c r="I420" s="227"/>
      <c r="J420" s="227"/>
      <c r="K420" s="222"/>
      <c r="L420" s="222"/>
      <c r="M420" s="228"/>
      <c r="N420" s="229"/>
      <c r="O420" s="230"/>
      <c r="P420" s="230"/>
      <c r="Q420" s="230"/>
      <c r="R420" s="230"/>
      <c r="S420" s="230"/>
      <c r="T420" s="230"/>
      <c r="U420" s="230"/>
      <c r="V420" s="230"/>
      <c r="W420" s="230"/>
      <c r="X420" s="231"/>
      <c r="AT420" s="232" t="s">
        <v>1603</v>
      </c>
      <c r="AU420" s="232" t="s">
        <v>1481</v>
      </c>
      <c r="AV420" s="13" t="s">
        <v>1420</v>
      </c>
      <c r="AW420" s="13" t="s">
        <v>1402</v>
      </c>
      <c r="AX420" s="13" t="s">
        <v>1473</v>
      </c>
      <c r="AY420" s="232" t="s">
        <v>1594</v>
      </c>
    </row>
    <row r="421" spans="2:65" s="12" customFormat="1" x14ac:dyDescent="0.3">
      <c r="B421" s="209"/>
      <c r="C421" s="210"/>
      <c r="D421" s="211" t="s">
        <v>1603</v>
      </c>
      <c r="E421" s="212" t="s">
        <v>1418</v>
      </c>
      <c r="F421" s="213" t="s">
        <v>2085</v>
      </c>
      <c r="G421" s="210"/>
      <c r="H421" s="214">
        <v>63.3</v>
      </c>
      <c r="I421" s="215"/>
      <c r="J421" s="215"/>
      <c r="K421" s="210"/>
      <c r="L421" s="210"/>
      <c r="M421" s="216"/>
      <c r="N421" s="217"/>
      <c r="O421" s="218"/>
      <c r="P421" s="218"/>
      <c r="Q421" s="218"/>
      <c r="R421" s="218"/>
      <c r="S421" s="218"/>
      <c r="T421" s="218"/>
      <c r="U421" s="218"/>
      <c r="V421" s="218"/>
      <c r="W421" s="218"/>
      <c r="X421" s="219"/>
      <c r="AT421" s="220" t="s">
        <v>1603</v>
      </c>
      <c r="AU421" s="220" t="s">
        <v>1481</v>
      </c>
      <c r="AV421" s="12" t="s">
        <v>1481</v>
      </c>
      <c r="AW421" s="12" t="s">
        <v>1402</v>
      </c>
      <c r="AX421" s="12" t="s">
        <v>1420</v>
      </c>
      <c r="AY421" s="220" t="s">
        <v>1594</v>
      </c>
    </row>
    <row r="422" spans="2:65" s="1" customFormat="1" ht="22.5" customHeight="1" x14ac:dyDescent="0.3">
      <c r="B422" s="36"/>
      <c r="C422" s="261" t="s">
        <v>2086</v>
      </c>
      <c r="D422" s="261" t="s">
        <v>1707</v>
      </c>
      <c r="E422" s="262" t="s">
        <v>2087</v>
      </c>
      <c r="F422" s="263" t="s">
        <v>2088</v>
      </c>
      <c r="G422" s="264" t="s">
        <v>2089</v>
      </c>
      <c r="H422" s="265">
        <v>104.44499999999999</v>
      </c>
      <c r="I422" s="266"/>
      <c r="J422" s="267"/>
      <c r="K422" s="268">
        <f>ROUND(P422*H422,2)</f>
        <v>0</v>
      </c>
      <c r="L422" s="263" t="s">
        <v>1600</v>
      </c>
      <c r="M422" s="269"/>
      <c r="N422" s="270" t="s">
        <v>1418</v>
      </c>
      <c r="O422" s="205" t="s">
        <v>1442</v>
      </c>
      <c r="P422" s="131">
        <f>I422+J422</f>
        <v>0</v>
      </c>
      <c r="Q422" s="131">
        <f>ROUND(I422*H422,2)</f>
        <v>0</v>
      </c>
      <c r="R422" s="131">
        <f>ROUND(J422*H422,2)</f>
        <v>0</v>
      </c>
      <c r="S422" s="37"/>
      <c r="T422" s="206">
        <f>S422*H422</f>
        <v>0</v>
      </c>
      <c r="U422" s="206">
        <v>1E-3</v>
      </c>
      <c r="V422" s="206">
        <f>U422*H422</f>
        <v>0.104445</v>
      </c>
      <c r="W422" s="206">
        <v>0</v>
      </c>
      <c r="X422" s="207">
        <f>W422*H422</f>
        <v>0</v>
      </c>
      <c r="AR422" s="19" t="s">
        <v>1825</v>
      </c>
      <c r="AT422" s="19" t="s">
        <v>1707</v>
      </c>
      <c r="AU422" s="19" t="s">
        <v>1481</v>
      </c>
      <c r="AY422" s="19" t="s">
        <v>1594</v>
      </c>
      <c r="BE422" s="208">
        <f>IF(O422="základní",K422,0)</f>
        <v>0</v>
      </c>
      <c r="BF422" s="208">
        <f>IF(O422="snížená",K422,0)</f>
        <v>0</v>
      </c>
      <c r="BG422" s="208">
        <f>IF(O422="zákl. přenesená",K422,0)</f>
        <v>0</v>
      </c>
      <c r="BH422" s="208">
        <f>IF(O422="sníž. přenesená",K422,0)</f>
        <v>0</v>
      </c>
      <c r="BI422" s="208">
        <f>IF(O422="nulová",K422,0)</f>
        <v>0</v>
      </c>
      <c r="BJ422" s="19" t="s">
        <v>1420</v>
      </c>
      <c r="BK422" s="208">
        <f>ROUND(P422*H422,2)</f>
        <v>0</v>
      </c>
      <c r="BL422" s="19" t="s">
        <v>1695</v>
      </c>
      <c r="BM422" s="19" t="s">
        <v>2090</v>
      </c>
    </row>
    <row r="423" spans="2:65" s="12" customFormat="1" x14ac:dyDescent="0.3">
      <c r="B423" s="209"/>
      <c r="C423" s="210"/>
      <c r="D423" s="223" t="s">
        <v>1603</v>
      </c>
      <c r="E423" s="233" t="s">
        <v>1418</v>
      </c>
      <c r="F423" s="234" t="s">
        <v>2091</v>
      </c>
      <c r="G423" s="210"/>
      <c r="H423" s="235">
        <v>63.3</v>
      </c>
      <c r="I423" s="215"/>
      <c r="J423" s="215"/>
      <c r="K423" s="210"/>
      <c r="L423" s="210"/>
      <c r="M423" s="216"/>
      <c r="N423" s="217"/>
      <c r="O423" s="218"/>
      <c r="P423" s="218"/>
      <c r="Q423" s="218"/>
      <c r="R423" s="218"/>
      <c r="S423" s="218"/>
      <c r="T423" s="218"/>
      <c r="U423" s="218"/>
      <c r="V423" s="218"/>
      <c r="W423" s="218"/>
      <c r="X423" s="219"/>
      <c r="AT423" s="220" t="s">
        <v>1603</v>
      </c>
      <c r="AU423" s="220" t="s">
        <v>1481</v>
      </c>
      <c r="AV423" s="12" t="s">
        <v>1481</v>
      </c>
      <c r="AW423" s="12" t="s">
        <v>1402</v>
      </c>
      <c r="AX423" s="12" t="s">
        <v>1420</v>
      </c>
      <c r="AY423" s="220" t="s">
        <v>1594</v>
      </c>
    </row>
    <row r="424" spans="2:65" s="12" customFormat="1" x14ac:dyDescent="0.3">
      <c r="B424" s="209"/>
      <c r="C424" s="210"/>
      <c r="D424" s="211" t="s">
        <v>1603</v>
      </c>
      <c r="E424" s="210"/>
      <c r="F424" s="213" t="s">
        <v>2092</v>
      </c>
      <c r="G424" s="210"/>
      <c r="H424" s="214">
        <v>104.44499999999999</v>
      </c>
      <c r="I424" s="215"/>
      <c r="J424" s="215"/>
      <c r="K424" s="210"/>
      <c r="L424" s="210"/>
      <c r="M424" s="216"/>
      <c r="N424" s="217"/>
      <c r="O424" s="218"/>
      <c r="P424" s="218"/>
      <c r="Q424" s="218"/>
      <c r="R424" s="218"/>
      <c r="S424" s="218"/>
      <c r="T424" s="218"/>
      <c r="U424" s="218"/>
      <c r="V424" s="218"/>
      <c r="W424" s="218"/>
      <c r="X424" s="219"/>
      <c r="AT424" s="220" t="s">
        <v>1603</v>
      </c>
      <c r="AU424" s="220" t="s">
        <v>1481</v>
      </c>
      <c r="AV424" s="12" t="s">
        <v>1481</v>
      </c>
      <c r="AW424" s="12" t="s">
        <v>1401</v>
      </c>
      <c r="AX424" s="12" t="s">
        <v>1420</v>
      </c>
      <c r="AY424" s="220" t="s">
        <v>1594</v>
      </c>
    </row>
    <row r="425" spans="2:65" s="1" customFormat="1" ht="22.5" customHeight="1" x14ac:dyDescent="0.3">
      <c r="B425" s="36"/>
      <c r="C425" s="197" t="s">
        <v>2093</v>
      </c>
      <c r="D425" s="197" t="s">
        <v>1596</v>
      </c>
      <c r="E425" s="198" t="s">
        <v>2094</v>
      </c>
      <c r="F425" s="199" t="s">
        <v>2095</v>
      </c>
      <c r="G425" s="200" t="s">
        <v>1688</v>
      </c>
      <c r="H425" s="201">
        <v>32.979999999999997</v>
      </c>
      <c r="I425" s="202"/>
      <c r="J425" s="202"/>
      <c r="K425" s="203">
        <f>ROUND(P425*H425,2)</f>
        <v>0</v>
      </c>
      <c r="L425" s="199" t="s">
        <v>1600</v>
      </c>
      <c r="M425" s="56"/>
      <c r="N425" s="204" t="s">
        <v>1418</v>
      </c>
      <c r="O425" s="205" t="s">
        <v>1442</v>
      </c>
      <c r="P425" s="131">
        <f>I425+J425</f>
        <v>0</v>
      </c>
      <c r="Q425" s="131">
        <f>ROUND(I425*H425,2)</f>
        <v>0</v>
      </c>
      <c r="R425" s="131">
        <f>ROUND(J425*H425,2)</f>
        <v>0</v>
      </c>
      <c r="S425" s="37"/>
      <c r="T425" s="206">
        <f>S425*H425</f>
        <v>0</v>
      </c>
      <c r="U425" s="206">
        <v>4.0000000000000002E-4</v>
      </c>
      <c r="V425" s="206">
        <f>U425*H425</f>
        <v>1.3191999999999999E-2</v>
      </c>
      <c r="W425" s="206">
        <v>0</v>
      </c>
      <c r="X425" s="207">
        <f>W425*H425</f>
        <v>0</v>
      </c>
      <c r="AR425" s="19" t="s">
        <v>1695</v>
      </c>
      <c r="AT425" s="19" t="s">
        <v>1596</v>
      </c>
      <c r="AU425" s="19" t="s">
        <v>1481</v>
      </c>
      <c r="AY425" s="19" t="s">
        <v>1594</v>
      </c>
      <c r="BE425" s="208">
        <f>IF(O425="základní",K425,0)</f>
        <v>0</v>
      </c>
      <c r="BF425" s="208">
        <f>IF(O425="snížená",K425,0)</f>
        <v>0</v>
      </c>
      <c r="BG425" s="208">
        <f>IF(O425="zákl. přenesená",K425,0)</f>
        <v>0</v>
      </c>
      <c r="BH425" s="208">
        <f>IF(O425="sníž. přenesená",K425,0)</f>
        <v>0</v>
      </c>
      <c r="BI425" s="208">
        <f>IF(O425="nulová",K425,0)</f>
        <v>0</v>
      </c>
      <c r="BJ425" s="19" t="s">
        <v>1420</v>
      </c>
      <c r="BK425" s="208">
        <f>ROUND(P425*H425,2)</f>
        <v>0</v>
      </c>
      <c r="BL425" s="19" t="s">
        <v>1695</v>
      </c>
      <c r="BM425" s="19" t="s">
        <v>2096</v>
      </c>
    </row>
    <row r="426" spans="2:65" s="13" customFormat="1" x14ac:dyDescent="0.3">
      <c r="B426" s="221"/>
      <c r="C426" s="222"/>
      <c r="D426" s="223" t="s">
        <v>1603</v>
      </c>
      <c r="E426" s="224" t="s">
        <v>1418</v>
      </c>
      <c r="F426" s="225" t="s">
        <v>2069</v>
      </c>
      <c r="G426" s="222"/>
      <c r="H426" s="226" t="s">
        <v>1418</v>
      </c>
      <c r="I426" s="227"/>
      <c r="J426" s="227"/>
      <c r="K426" s="222"/>
      <c r="L426" s="222"/>
      <c r="M426" s="228"/>
      <c r="N426" s="229"/>
      <c r="O426" s="230"/>
      <c r="P426" s="230"/>
      <c r="Q426" s="230"/>
      <c r="R426" s="230"/>
      <c r="S426" s="230"/>
      <c r="T426" s="230"/>
      <c r="U426" s="230"/>
      <c r="V426" s="230"/>
      <c r="W426" s="230"/>
      <c r="X426" s="231"/>
      <c r="AT426" s="232" t="s">
        <v>1603</v>
      </c>
      <c r="AU426" s="232" t="s">
        <v>1481</v>
      </c>
      <c r="AV426" s="13" t="s">
        <v>1420</v>
      </c>
      <c r="AW426" s="13" t="s">
        <v>1402</v>
      </c>
      <c r="AX426" s="13" t="s">
        <v>1473</v>
      </c>
      <c r="AY426" s="232" t="s">
        <v>1594</v>
      </c>
    </row>
    <row r="427" spans="2:65" s="12" customFormat="1" x14ac:dyDescent="0.3">
      <c r="B427" s="209"/>
      <c r="C427" s="210"/>
      <c r="D427" s="223" t="s">
        <v>1603</v>
      </c>
      <c r="E427" s="233" t="s">
        <v>1418</v>
      </c>
      <c r="F427" s="234" t="s">
        <v>2070</v>
      </c>
      <c r="G427" s="210"/>
      <c r="H427" s="235">
        <v>38</v>
      </c>
      <c r="I427" s="215"/>
      <c r="J427" s="215"/>
      <c r="K427" s="210"/>
      <c r="L427" s="210"/>
      <c r="M427" s="216"/>
      <c r="N427" s="217"/>
      <c r="O427" s="218"/>
      <c r="P427" s="218"/>
      <c r="Q427" s="218"/>
      <c r="R427" s="218"/>
      <c r="S427" s="218"/>
      <c r="T427" s="218"/>
      <c r="U427" s="218"/>
      <c r="V427" s="218"/>
      <c r="W427" s="218"/>
      <c r="X427" s="219"/>
      <c r="AT427" s="220" t="s">
        <v>1603</v>
      </c>
      <c r="AU427" s="220" t="s">
        <v>1481</v>
      </c>
      <c r="AV427" s="12" t="s">
        <v>1481</v>
      </c>
      <c r="AW427" s="12" t="s">
        <v>1402</v>
      </c>
      <c r="AX427" s="12" t="s">
        <v>1473</v>
      </c>
      <c r="AY427" s="220" t="s">
        <v>1594</v>
      </c>
    </row>
    <row r="428" spans="2:65" s="12" customFormat="1" x14ac:dyDescent="0.3">
      <c r="B428" s="209"/>
      <c r="C428" s="210"/>
      <c r="D428" s="223" t="s">
        <v>1603</v>
      </c>
      <c r="E428" s="233" t="s">
        <v>1418</v>
      </c>
      <c r="F428" s="234" t="s">
        <v>2071</v>
      </c>
      <c r="G428" s="210"/>
      <c r="H428" s="235">
        <v>-2.56</v>
      </c>
      <c r="I428" s="215"/>
      <c r="J428" s="215"/>
      <c r="K428" s="210"/>
      <c r="L428" s="210"/>
      <c r="M428" s="216"/>
      <c r="N428" s="217"/>
      <c r="O428" s="218"/>
      <c r="P428" s="218"/>
      <c r="Q428" s="218"/>
      <c r="R428" s="218"/>
      <c r="S428" s="218"/>
      <c r="T428" s="218"/>
      <c r="U428" s="218"/>
      <c r="V428" s="218"/>
      <c r="W428" s="218"/>
      <c r="X428" s="219"/>
      <c r="AT428" s="220" t="s">
        <v>1603</v>
      </c>
      <c r="AU428" s="220" t="s">
        <v>1481</v>
      </c>
      <c r="AV428" s="12" t="s">
        <v>1481</v>
      </c>
      <c r="AW428" s="12" t="s">
        <v>1402</v>
      </c>
      <c r="AX428" s="12" t="s">
        <v>1473</v>
      </c>
      <c r="AY428" s="220" t="s">
        <v>1594</v>
      </c>
    </row>
    <row r="429" spans="2:65" s="12" customFormat="1" x14ac:dyDescent="0.3">
      <c r="B429" s="209"/>
      <c r="C429" s="210"/>
      <c r="D429" s="223" t="s">
        <v>1603</v>
      </c>
      <c r="E429" s="233" t="s">
        <v>1418</v>
      </c>
      <c r="F429" s="234" t="s">
        <v>2072</v>
      </c>
      <c r="G429" s="210"/>
      <c r="H429" s="235">
        <v>-1.44</v>
      </c>
      <c r="I429" s="215"/>
      <c r="J429" s="215"/>
      <c r="K429" s="210"/>
      <c r="L429" s="210"/>
      <c r="M429" s="216"/>
      <c r="N429" s="217"/>
      <c r="O429" s="218"/>
      <c r="P429" s="218"/>
      <c r="Q429" s="218"/>
      <c r="R429" s="218"/>
      <c r="S429" s="218"/>
      <c r="T429" s="218"/>
      <c r="U429" s="218"/>
      <c r="V429" s="218"/>
      <c r="W429" s="218"/>
      <c r="X429" s="219"/>
      <c r="AT429" s="220" t="s">
        <v>1603</v>
      </c>
      <c r="AU429" s="220" t="s">
        <v>1481</v>
      </c>
      <c r="AV429" s="12" t="s">
        <v>1481</v>
      </c>
      <c r="AW429" s="12" t="s">
        <v>1402</v>
      </c>
      <c r="AX429" s="12" t="s">
        <v>1473</v>
      </c>
      <c r="AY429" s="220" t="s">
        <v>1594</v>
      </c>
    </row>
    <row r="430" spans="2:65" s="12" customFormat="1" x14ac:dyDescent="0.3">
      <c r="B430" s="209"/>
      <c r="C430" s="210"/>
      <c r="D430" s="223" t="s">
        <v>1603</v>
      </c>
      <c r="E430" s="233" t="s">
        <v>1418</v>
      </c>
      <c r="F430" s="234" t="s">
        <v>2073</v>
      </c>
      <c r="G430" s="210"/>
      <c r="H430" s="235">
        <v>-0.36</v>
      </c>
      <c r="I430" s="215"/>
      <c r="J430" s="215"/>
      <c r="K430" s="210"/>
      <c r="L430" s="210"/>
      <c r="M430" s="216"/>
      <c r="N430" s="217"/>
      <c r="O430" s="218"/>
      <c r="P430" s="218"/>
      <c r="Q430" s="218"/>
      <c r="R430" s="218"/>
      <c r="S430" s="218"/>
      <c r="T430" s="218"/>
      <c r="U430" s="218"/>
      <c r="V430" s="218"/>
      <c r="W430" s="218"/>
      <c r="X430" s="219"/>
      <c r="AT430" s="220" t="s">
        <v>1603</v>
      </c>
      <c r="AU430" s="220" t="s">
        <v>1481</v>
      </c>
      <c r="AV430" s="12" t="s">
        <v>1481</v>
      </c>
      <c r="AW430" s="12" t="s">
        <v>1402</v>
      </c>
      <c r="AX430" s="12" t="s">
        <v>1473</v>
      </c>
      <c r="AY430" s="220" t="s">
        <v>1594</v>
      </c>
    </row>
    <row r="431" spans="2:65" s="12" customFormat="1" x14ac:dyDescent="0.3">
      <c r="B431" s="209"/>
      <c r="C431" s="210"/>
      <c r="D431" s="223" t="s">
        <v>1603</v>
      </c>
      <c r="E431" s="233" t="s">
        <v>1418</v>
      </c>
      <c r="F431" s="234" t="s">
        <v>2074</v>
      </c>
      <c r="G431" s="210"/>
      <c r="H431" s="235">
        <v>-0.66</v>
      </c>
      <c r="I431" s="215"/>
      <c r="J431" s="215"/>
      <c r="K431" s="210"/>
      <c r="L431" s="210"/>
      <c r="M431" s="216"/>
      <c r="N431" s="217"/>
      <c r="O431" s="218"/>
      <c r="P431" s="218"/>
      <c r="Q431" s="218"/>
      <c r="R431" s="218"/>
      <c r="S431" s="218"/>
      <c r="T431" s="218"/>
      <c r="U431" s="218"/>
      <c r="V431" s="218"/>
      <c r="W431" s="218"/>
      <c r="X431" s="219"/>
      <c r="AT431" s="220" t="s">
        <v>1603</v>
      </c>
      <c r="AU431" s="220" t="s">
        <v>1481</v>
      </c>
      <c r="AV431" s="12" t="s">
        <v>1481</v>
      </c>
      <c r="AW431" s="12" t="s">
        <v>1402</v>
      </c>
      <c r="AX431" s="12" t="s">
        <v>1473</v>
      </c>
      <c r="AY431" s="220" t="s">
        <v>1594</v>
      </c>
    </row>
    <row r="432" spans="2:65" s="14" customFormat="1" x14ac:dyDescent="0.3">
      <c r="B432" s="236"/>
      <c r="C432" s="237"/>
      <c r="D432" s="211" t="s">
        <v>1603</v>
      </c>
      <c r="E432" s="247" t="s">
        <v>1418</v>
      </c>
      <c r="F432" s="248" t="s">
        <v>1621</v>
      </c>
      <c r="G432" s="237"/>
      <c r="H432" s="249">
        <v>32.979999999999997</v>
      </c>
      <c r="I432" s="241"/>
      <c r="J432" s="241"/>
      <c r="K432" s="237"/>
      <c r="L432" s="237"/>
      <c r="M432" s="242"/>
      <c r="N432" s="243"/>
      <c r="O432" s="244"/>
      <c r="P432" s="244"/>
      <c r="Q432" s="244"/>
      <c r="R432" s="244"/>
      <c r="S432" s="244"/>
      <c r="T432" s="244"/>
      <c r="U432" s="244"/>
      <c r="V432" s="244"/>
      <c r="W432" s="244"/>
      <c r="X432" s="245"/>
      <c r="AT432" s="246" t="s">
        <v>1603</v>
      </c>
      <c r="AU432" s="246" t="s">
        <v>1481</v>
      </c>
      <c r="AV432" s="14" t="s">
        <v>1601</v>
      </c>
      <c r="AW432" s="14" t="s">
        <v>1402</v>
      </c>
      <c r="AX432" s="14" t="s">
        <v>1420</v>
      </c>
      <c r="AY432" s="246" t="s">
        <v>1594</v>
      </c>
    </row>
    <row r="433" spans="2:65" s="1" customFormat="1" ht="22.5" customHeight="1" x14ac:dyDescent="0.3">
      <c r="B433" s="36"/>
      <c r="C433" s="261" t="s">
        <v>2097</v>
      </c>
      <c r="D433" s="261" t="s">
        <v>1707</v>
      </c>
      <c r="E433" s="262" t="s">
        <v>2098</v>
      </c>
      <c r="F433" s="263" t="s">
        <v>2099</v>
      </c>
      <c r="G433" s="264" t="s">
        <v>1688</v>
      </c>
      <c r="H433" s="265">
        <v>37.927</v>
      </c>
      <c r="I433" s="266"/>
      <c r="J433" s="267"/>
      <c r="K433" s="268">
        <f>ROUND(P433*H433,2)</f>
        <v>0</v>
      </c>
      <c r="L433" s="263" t="s">
        <v>1600</v>
      </c>
      <c r="M433" s="269"/>
      <c r="N433" s="270" t="s">
        <v>1418</v>
      </c>
      <c r="O433" s="205" t="s">
        <v>1442</v>
      </c>
      <c r="P433" s="131">
        <f>I433+J433</f>
        <v>0</v>
      </c>
      <c r="Q433" s="131">
        <f>ROUND(I433*H433,2)</f>
        <v>0</v>
      </c>
      <c r="R433" s="131">
        <f>ROUND(J433*H433,2)</f>
        <v>0</v>
      </c>
      <c r="S433" s="37"/>
      <c r="T433" s="206">
        <f>S433*H433</f>
        <v>0</v>
      </c>
      <c r="U433" s="206">
        <v>3.8800000000000002E-3</v>
      </c>
      <c r="V433" s="206">
        <f>U433*H433</f>
        <v>0.14715676</v>
      </c>
      <c r="W433" s="206">
        <v>0</v>
      </c>
      <c r="X433" s="207">
        <f>W433*H433</f>
        <v>0</v>
      </c>
      <c r="AR433" s="19" t="s">
        <v>1825</v>
      </c>
      <c r="AT433" s="19" t="s">
        <v>1707</v>
      </c>
      <c r="AU433" s="19" t="s">
        <v>1481</v>
      </c>
      <c r="AY433" s="19" t="s">
        <v>1594</v>
      </c>
      <c r="BE433" s="208">
        <f>IF(O433="základní",K433,0)</f>
        <v>0</v>
      </c>
      <c r="BF433" s="208">
        <f>IF(O433="snížená",K433,0)</f>
        <v>0</v>
      </c>
      <c r="BG433" s="208">
        <f>IF(O433="zákl. přenesená",K433,0)</f>
        <v>0</v>
      </c>
      <c r="BH433" s="208">
        <f>IF(O433="sníž. přenesená",K433,0)</f>
        <v>0</v>
      </c>
      <c r="BI433" s="208">
        <f>IF(O433="nulová",K433,0)</f>
        <v>0</v>
      </c>
      <c r="BJ433" s="19" t="s">
        <v>1420</v>
      </c>
      <c r="BK433" s="208">
        <f>ROUND(P433*H433,2)</f>
        <v>0</v>
      </c>
      <c r="BL433" s="19" t="s">
        <v>1695</v>
      </c>
      <c r="BM433" s="19" t="s">
        <v>2100</v>
      </c>
    </row>
    <row r="434" spans="2:65" s="12" customFormat="1" x14ac:dyDescent="0.3">
      <c r="B434" s="209"/>
      <c r="C434" s="210"/>
      <c r="D434" s="223" t="s">
        <v>1603</v>
      </c>
      <c r="E434" s="233" t="s">
        <v>1418</v>
      </c>
      <c r="F434" s="234" t="s">
        <v>2101</v>
      </c>
      <c r="G434" s="210"/>
      <c r="H434" s="235">
        <v>32.979999999999997</v>
      </c>
      <c r="I434" s="215"/>
      <c r="J434" s="215"/>
      <c r="K434" s="210"/>
      <c r="L434" s="210"/>
      <c r="M434" s="216"/>
      <c r="N434" s="217"/>
      <c r="O434" s="218"/>
      <c r="P434" s="218"/>
      <c r="Q434" s="218"/>
      <c r="R434" s="218"/>
      <c r="S434" s="218"/>
      <c r="T434" s="218"/>
      <c r="U434" s="218"/>
      <c r="V434" s="218"/>
      <c r="W434" s="218"/>
      <c r="X434" s="219"/>
      <c r="AT434" s="220" t="s">
        <v>1603</v>
      </c>
      <c r="AU434" s="220" t="s">
        <v>1481</v>
      </c>
      <c r="AV434" s="12" t="s">
        <v>1481</v>
      </c>
      <c r="AW434" s="12" t="s">
        <v>1402</v>
      </c>
      <c r="AX434" s="12" t="s">
        <v>1420</v>
      </c>
      <c r="AY434" s="220" t="s">
        <v>1594</v>
      </c>
    </row>
    <row r="435" spans="2:65" s="12" customFormat="1" x14ac:dyDescent="0.3">
      <c r="B435" s="209"/>
      <c r="C435" s="210"/>
      <c r="D435" s="211" t="s">
        <v>1603</v>
      </c>
      <c r="E435" s="210"/>
      <c r="F435" s="213" t="s">
        <v>2102</v>
      </c>
      <c r="G435" s="210"/>
      <c r="H435" s="214">
        <v>37.927</v>
      </c>
      <c r="I435" s="215"/>
      <c r="J435" s="215"/>
      <c r="K435" s="210"/>
      <c r="L435" s="210"/>
      <c r="M435" s="216"/>
      <c r="N435" s="217"/>
      <c r="O435" s="218"/>
      <c r="P435" s="218"/>
      <c r="Q435" s="218"/>
      <c r="R435" s="218"/>
      <c r="S435" s="218"/>
      <c r="T435" s="218"/>
      <c r="U435" s="218"/>
      <c r="V435" s="218"/>
      <c r="W435" s="218"/>
      <c r="X435" s="219"/>
      <c r="AT435" s="220" t="s">
        <v>1603</v>
      </c>
      <c r="AU435" s="220" t="s">
        <v>1481</v>
      </c>
      <c r="AV435" s="12" t="s">
        <v>1481</v>
      </c>
      <c r="AW435" s="12" t="s">
        <v>1401</v>
      </c>
      <c r="AX435" s="12" t="s">
        <v>1420</v>
      </c>
      <c r="AY435" s="220" t="s">
        <v>1594</v>
      </c>
    </row>
    <row r="436" spans="2:65" s="1" customFormat="1" ht="31.5" customHeight="1" x14ac:dyDescent="0.3">
      <c r="B436" s="36"/>
      <c r="C436" s="197" t="s">
        <v>2103</v>
      </c>
      <c r="D436" s="197" t="s">
        <v>1596</v>
      </c>
      <c r="E436" s="198" t="s">
        <v>2104</v>
      </c>
      <c r="F436" s="199" t="s">
        <v>2105</v>
      </c>
      <c r="G436" s="200" t="s">
        <v>1688</v>
      </c>
      <c r="H436" s="201">
        <v>42.2</v>
      </c>
      <c r="I436" s="202"/>
      <c r="J436" s="202"/>
      <c r="K436" s="203">
        <f>ROUND(P436*H436,2)</f>
        <v>0</v>
      </c>
      <c r="L436" s="199" t="s">
        <v>1600</v>
      </c>
      <c r="M436" s="56"/>
      <c r="N436" s="204" t="s">
        <v>1418</v>
      </c>
      <c r="O436" s="205" t="s">
        <v>1442</v>
      </c>
      <c r="P436" s="131">
        <f>I436+J436</f>
        <v>0</v>
      </c>
      <c r="Q436" s="131">
        <f>ROUND(I436*H436,2)</f>
        <v>0</v>
      </c>
      <c r="R436" s="131">
        <f>ROUND(J436*H436,2)</f>
        <v>0</v>
      </c>
      <c r="S436" s="37"/>
      <c r="T436" s="206">
        <f>S436*H436</f>
        <v>0</v>
      </c>
      <c r="U436" s="206">
        <v>1.1E-4</v>
      </c>
      <c r="V436" s="206">
        <f>U436*H436</f>
        <v>4.6420000000000003E-3</v>
      </c>
      <c r="W436" s="206">
        <v>0</v>
      </c>
      <c r="X436" s="207">
        <f>W436*H436</f>
        <v>0</v>
      </c>
      <c r="AR436" s="19" t="s">
        <v>1695</v>
      </c>
      <c r="AT436" s="19" t="s">
        <v>1596</v>
      </c>
      <c r="AU436" s="19" t="s">
        <v>1481</v>
      </c>
      <c r="AY436" s="19" t="s">
        <v>1594</v>
      </c>
      <c r="BE436" s="208">
        <f>IF(O436="základní",K436,0)</f>
        <v>0</v>
      </c>
      <c r="BF436" s="208">
        <f>IF(O436="snížená",K436,0)</f>
        <v>0</v>
      </c>
      <c r="BG436" s="208">
        <f>IF(O436="zákl. přenesená",K436,0)</f>
        <v>0</v>
      </c>
      <c r="BH436" s="208">
        <f>IF(O436="sníž. přenesená",K436,0)</f>
        <v>0</v>
      </c>
      <c r="BI436" s="208">
        <f>IF(O436="nulová",K436,0)</f>
        <v>0</v>
      </c>
      <c r="BJ436" s="19" t="s">
        <v>1420</v>
      </c>
      <c r="BK436" s="208">
        <f>ROUND(P436*H436,2)</f>
        <v>0</v>
      </c>
      <c r="BL436" s="19" t="s">
        <v>1695</v>
      </c>
      <c r="BM436" s="19" t="s">
        <v>2106</v>
      </c>
    </row>
    <row r="437" spans="2:65" s="12" customFormat="1" x14ac:dyDescent="0.3">
      <c r="B437" s="209"/>
      <c r="C437" s="210"/>
      <c r="D437" s="211" t="s">
        <v>1603</v>
      </c>
      <c r="E437" s="212" t="s">
        <v>1418</v>
      </c>
      <c r="F437" s="213" t="s">
        <v>2107</v>
      </c>
      <c r="G437" s="210"/>
      <c r="H437" s="214">
        <v>42.2</v>
      </c>
      <c r="I437" s="215"/>
      <c r="J437" s="215"/>
      <c r="K437" s="210"/>
      <c r="L437" s="210"/>
      <c r="M437" s="216"/>
      <c r="N437" s="217"/>
      <c r="O437" s="218"/>
      <c r="P437" s="218"/>
      <c r="Q437" s="218"/>
      <c r="R437" s="218"/>
      <c r="S437" s="218"/>
      <c r="T437" s="218"/>
      <c r="U437" s="218"/>
      <c r="V437" s="218"/>
      <c r="W437" s="218"/>
      <c r="X437" s="219"/>
      <c r="AT437" s="220" t="s">
        <v>1603</v>
      </c>
      <c r="AU437" s="220" t="s">
        <v>1481</v>
      </c>
      <c r="AV437" s="12" t="s">
        <v>1481</v>
      </c>
      <c r="AW437" s="12" t="s">
        <v>1402</v>
      </c>
      <c r="AX437" s="12" t="s">
        <v>1420</v>
      </c>
      <c r="AY437" s="220" t="s">
        <v>1594</v>
      </c>
    </row>
    <row r="438" spans="2:65" s="1" customFormat="1" ht="22.5" customHeight="1" x14ac:dyDescent="0.3">
      <c r="B438" s="36"/>
      <c r="C438" s="261" t="s">
        <v>2108</v>
      </c>
      <c r="D438" s="261" t="s">
        <v>1707</v>
      </c>
      <c r="E438" s="262" t="s">
        <v>2109</v>
      </c>
      <c r="F438" s="263" t="s">
        <v>2110</v>
      </c>
      <c r="G438" s="264" t="s">
        <v>1688</v>
      </c>
      <c r="H438" s="265">
        <v>50.64</v>
      </c>
      <c r="I438" s="266"/>
      <c r="J438" s="267"/>
      <c r="K438" s="268">
        <f>ROUND(P438*H438,2)</f>
        <v>0</v>
      </c>
      <c r="L438" s="263" t="s">
        <v>1600</v>
      </c>
      <c r="M438" s="269"/>
      <c r="N438" s="270" t="s">
        <v>1418</v>
      </c>
      <c r="O438" s="205" t="s">
        <v>1442</v>
      </c>
      <c r="P438" s="131">
        <f>I438+J438</f>
        <v>0</v>
      </c>
      <c r="Q438" s="131">
        <f>ROUND(I438*H438,2)</f>
        <v>0</v>
      </c>
      <c r="R438" s="131">
        <f>ROUND(J438*H438,2)</f>
        <v>0</v>
      </c>
      <c r="S438" s="37"/>
      <c r="T438" s="206">
        <f>S438*H438</f>
        <v>0</v>
      </c>
      <c r="U438" s="206">
        <v>5.0000000000000001E-4</v>
      </c>
      <c r="V438" s="206">
        <f>U438*H438</f>
        <v>2.5320000000000002E-2</v>
      </c>
      <c r="W438" s="206">
        <v>0</v>
      </c>
      <c r="X438" s="207">
        <f>W438*H438</f>
        <v>0</v>
      </c>
      <c r="AR438" s="19" t="s">
        <v>1825</v>
      </c>
      <c r="AT438" s="19" t="s">
        <v>1707</v>
      </c>
      <c r="AU438" s="19" t="s">
        <v>1481</v>
      </c>
      <c r="AY438" s="19" t="s">
        <v>1594</v>
      </c>
      <c r="BE438" s="208">
        <f>IF(O438="základní",K438,0)</f>
        <v>0</v>
      </c>
      <c r="BF438" s="208">
        <f>IF(O438="snížená",K438,0)</f>
        <v>0</v>
      </c>
      <c r="BG438" s="208">
        <f>IF(O438="zákl. přenesená",K438,0)</f>
        <v>0</v>
      </c>
      <c r="BH438" s="208">
        <f>IF(O438="sníž. přenesená",K438,0)</f>
        <v>0</v>
      </c>
      <c r="BI438" s="208">
        <f>IF(O438="nulová",K438,0)</f>
        <v>0</v>
      </c>
      <c r="BJ438" s="19" t="s">
        <v>1420</v>
      </c>
      <c r="BK438" s="208">
        <f>ROUND(P438*H438,2)</f>
        <v>0</v>
      </c>
      <c r="BL438" s="19" t="s">
        <v>1695</v>
      </c>
      <c r="BM438" s="19" t="s">
        <v>2111</v>
      </c>
    </row>
    <row r="439" spans="2:65" s="12" customFormat="1" x14ac:dyDescent="0.3">
      <c r="B439" s="209"/>
      <c r="C439" s="210"/>
      <c r="D439" s="223" t="s">
        <v>1603</v>
      </c>
      <c r="E439" s="233" t="s">
        <v>1418</v>
      </c>
      <c r="F439" s="234" t="s">
        <v>2112</v>
      </c>
      <c r="G439" s="210"/>
      <c r="H439" s="235">
        <v>42.2</v>
      </c>
      <c r="I439" s="215"/>
      <c r="J439" s="215"/>
      <c r="K439" s="210"/>
      <c r="L439" s="210"/>
      <c r="M439" s="216"/>
      <c r="N439" s="217"/>
      <c r="O439" s="218"/>
      <c r="P439" s="218"/>
      <c r="Q439" s="218"/>
      <c r="R439" s="218"/>
      <c r="S439" s="218"/>
      <c r="T439" s="218"/>
      <c r="U439" s="218"/>
      <c r="V439" s="218"/>
      <c r="W439" s="218"/>
      <c r="X439" s="219"/>
      <c r="AT439" s="220" t="s">
        <v>1603</v>
      </c>
      <c r="AU439" s="220" t="s">
        <v>1481</v>
      </c>
      <c r="AV439" s="12" t="s">
        <v>1481</v>
      </c>
      <c r="AW439" s="12" t="s">
        <v>1402</v>
      </c>
      <c r="AX439" s="12" t="s">
        <v>1420</v>
      </c>
      <c r="AY439" s="220" t="s">
        <v>1594</v>
      </c>
    </row>
    <row r="440" spans="2:65" s="12" customFormat="1" x14ac:dyDescent="0.3">
      <c r="B440" s="209"/>
      <c r="C440" s="210"/>
      <c r="D440" s="211" t="s">
        <v>1603</v>
      </c>
      <c r="E440" s="210"/>
      <c r="F440" s="213" t="s">
        <v>2113</v>
      </c>
      <c r="G440" s="210"/>
      <c r="H440" s="214">
        <v>50.64</v>
      </c>
      <c r="I440" s="215"/>
      <c r="J440" s="215"/>
      <c r="K440" s="210"/>
      <c r="L440" s="210"/>
      <c r="M440" s="216"/>
      <c r="N440" s="217"/>
      <c r="O440" s="218"/>
      <c r="P440" s="218"/>
      <c r="Q440" s="218"/>
      <c r="R440" s="218"/>
      <c r="S440" s="218"/>
      <c r="T440" s="218"/>
      <c r="U440" s="218"/>
      <c r="V440" s="218"/>
      <c r="W440" s="218"/>
      <c r="X440" s="219"/>
      <c r="AT440" s="220" t="s">
        <v>1603</v>
      </c>
      <c r="AU440" s="220" t="s">
        <v>1481</v>
      </c>
      <c r="AV440" s="12" t="s">
        <v>1481</v>
      </c>
      <c r="AW440" s="12" t="s">
        <v>1401</v>
      </c>
      <c r="AX440" s="12" t="s">
        <v>1420</v>
      </c>
      <c r="AY440" s="220" t="s">
        <v>1594</v>
      </c>
    </row>
    <row r="441" spans="2:65" s="1" customFormat="1" ht="44.25" customHeight="1" x14ac:dyDescent="0.3">
      <c r="B441" s="36"/>
      <c r="C441" s="197" t="s">
        <v>2114</v>
      </c>
      <c r="D441" s="197" t="s">
        <v>1596</v>
      </c>
      <c r="E441" s="198" t="s">
        <v>2115</v>
      </c>
      <c r="F441" s="199" t="s">
        <v>2116</v>
      </c>
      <c r="G441" s="200" t="s">
        <v>1678</v>
      </c>
      <c r="H441" s="201">
        <v>0.30499999999999999</v>
      </c>
      <c r="I441" s="202"/>
      <c r="J441" s="202"/>
      <c r="K441" s="203">
        <f>ROUND(P441*H441,2)</f>
        <v>0</v>
      </c>
      <c r="L441" s="199" t="s">
        <v>1600</v>
      </c>
      <c r="M441" s="56"/>
      <c r="N441" s="204" t="s">
        <v>1418</v>
      </c>
      <c r="O441" s="205" t="s">
        <v>1442</v>
      </c>
      <c r="P441" s="131">
        <f>I441+J441</f>
        <v>0</v>
      </c>
      <c r="Q441" s="131">
        <f>ROUND(I441*H441,2)</f>
        <v>0</v>
      </c>
      <c r="R441" s="131">
        <f>ROUND(J441*H441,2)</f>
        <v>0</v>
      </c>
      <c r="S441" s="37"/>
      <c r="T441" s="206">
        <f>S441*H441</f>
        <v>0</v>
      </c>
      <c r="U441" s="206">
        <v>0</v>
      </c>
      <c r="V441" s="206">
        <f>U441*H441</f>
        <v>0</v>
      </c>
      <c r="W441" s="206">
        <v>0</v>
      </c>
      <c r="X441" s="207">
        <f>W441*H441</f>
        <v>0</v>
      </c>
      <c r="AR441" s="19" t="s">
        <v>1695</v>
      </c>
      <c r="AT441" s="19" t="s">
        <v>1596</v>
      </c>
      <c r="AU441" s="19" t="s">
        <v>1481</v>
      </c>
      <c r="AY441" s="19" t="s">
        <v>1594</v>
      </c>
      <c r="BE441" s="208">
        <f>IF(O441="základní",K441,0)</f>
        <v>0</v>
      </c>
      <c r="BF441" s="208">
        <f>IF(O441="snížená",K441,0)</f>
        <v>0</v>
      </c>
      <c r="BG441" s="208">
        <f>IF(O441="zákl. přenesená",K441,0)</f>
        <v>0</v>
      </c>
      <c r="BH441" s="208">
        <f>IF(O441="sníž. přenesená",K441,0)</f>
        <v>0</v>
      </c>
      <c r="BI441" s="208">
        <f>IF(O441="nulová",K441,0)</f>
        <v>0</v>
      </c>
      <c r="BJ441" s="19" t="s">
        <v>1420</v>
      </c>
      <c r="BK441" s="208">
        <f>ROUND(P441*H441,2)</f>
        <v>0</v>
      </c>
      <c r="BL441" s="19" t="s">
        <v>1695</v>
      </c>
      <c r="BM441" s="19" t="s">
        <v>2117</v>
      </c>
    </row>
    <row r="442" spans="2:65" s="11" customFormat="1" ht="29.85" customHeight="1" x14ac:dyDescent="0.3">
      <c r="B442" s="179"/>
      <c r="C442" s="180"/>
      <c r="D442" s="194" t="s">
        <v>1472</v>
      </c>
      <c r="E442" s="195" t="s">
        <v>2118</v>
      </c>
      <c r="F442" s="195" t="s">
        <v>2119</v>
      </c>
      <c r="G442" s="180"/>
      <c r="H442" s="180"/>
      <c r="I442" s="183"/>
      <c r="J442" s="183"/>
      <c r="K442" s="196">
        <f>BK442</f>
        <v>0</v>
      </c>
      <c r="L442" s="180"/>
      <c r="M442" s="185"/>
      <c r="N442" s="186"/>
      <c r="O442" s="187"/>
      <c r="P442" s="187"/>
      <c r="Q442" s="188">
        <f>SUM(Q443:Q458)</f>
        <v>0</v>
      </c>
      <c r="R442" s="188">
        <f>SUM(R443:R458)</f>
        <v>0</v>
      </c>
      <c r="S442" s="187"/>
      <c r="T442" s="189">
        <f>SUM(T443:T458)</f>
        <v>0</v>
      </c>
      <c r="U442" s="187"/>
      <c r="V442" s="189">
        <f>SUM(V443:V458)</f>
        <v>0.90568362999999996</v>
      </c>
      <c r="W442" s="187"/>
      <c r="X442" s="190">
        <f>SUM(X443:X458)</f>
        <v>0</v>
      </c>
      <c r="AR442" s="191" t="s">
        <v>1481</v>
      </c>
      <c r="AT442" s="192" t="s">
        <v>1472</v>
      </c>
      <c r="AU442" s="192" t="s">
        <v>1420</v>
      </c>
      <c r="AY442" s="191" t="s">
        <v>1594</v>
      </c>
      <c r="BK442" s="193">
        <f>SUM(BK443:BK458)</f>
        <v>0</v>
      </c>
    </row>
    <row r="443" spans="2:65" s="1" customFormat="1" ht="31.5" customHeight="1" x14ac:dyDescent="0.3">
      <c r="B443" s="36"/>
      <c r="C443" s="197" t="s">
        <v>2120</v>
      </c>
      <c r="D443" s="197" t="s">
        <v>1596</v>
      </c>
      <c r="E443" s="198" t="s">
        <v>2121</v>
      </c>
      <c r="F443" s="199" t="s">
        <v>2122</v>
      </c>
      <c r="G443" s="200" t="s">
        <v>1688</v>
      </c>
      <c r="H443" s="201">
        <v>249.4</v>
      </c>
      <c r="I443" s="202"/>
      <c r="J443" s="202"/>
      <c r="K443" s="203">
        <f>ROUND(P443*H443,2)</f>
        <v>0</v>
      </c>
      <c r="L443" s="199" t="s">
        <v>1600</v>
      </c>
      <c r="M443" s="56"/>
      <c r="N443" s="204" t="s">
        <v>1418</v>
      </c>
      <c r="O443" s="205" t="s">
        <v>1442</v>
      </c>
      <c r="P443" s="131">
        <f>I443+J443</f>
        <v>0</v>
      </c>
      <c r="Q443" s="131">
        <f>ROUND(I443*H443,2)</f>
        <v>0</v>
      </c>
      <c r="R443" s="131">
        <f>ROUND(J443*H443,2)</f>
        <v>0</v>
      </c>
      <c r="S443" s="37"/>
      <c r="T443" s="206">
        <f>S443*H443</f>
        <v>0</v>
      </c>
      <c r="U443" s="206">
        <v>0</v>
      </c>
      <c r="V443" s="206">
        <f>U443*H443</f>
        <v>0</v>
      </c>
      <c r="W443" s="206">
        <v>0</v>
      </c>
      <c r="X443" s="207">
        <f>W443*H443</f>
        <v>0</v>
      </c>
      <c r="AR443" s="19" t="s">
        <v>1695</v>
      </c>
      <c r="AT443" s="19" t="s">
        <v>1596</v>
      </c>
      <c r="AU443" s="19" t="s">
        <v>1481</v>
      </c>
      <c r="AY443" s="19" t="s">
        <v>1594</v>
      </c>
      <c r="BE443" s="208">
        <f>IF(O443="základní",K443,0)</f>
        <v>0</v>
      </c>
      <c r="BF443" s="208">
        <f>IF(O443="snížená",K443,0)</f>
        <v>0</v>
      </c>
      <c r="BG443" s="208">
        <f>IF(O443="zákl. přenesená",K443,0)</f>
        <v>0</v>
      </c>
      <c r="BH443" s="208">
        <f>IF(O443="sníž. přenesená",K443,0)</f>
        <v>0</v>
      </c>
      <c r="BI443" s="208">
        <f>IF(O443="nulová",K443,0)</f>
        <v>0</v>
      </c>
      <c r="BJ443" s="19" t="s">
        <v>1420</v>
      </c>
      <c r="BK443" s="208">
        <f>ROUND(P443*H443,2)</f>
        <v>0</v>
      </c>
      <c r="BL443" s="19" t="s">
        <v>1695</v>
      </c>
      <c r="BM443" s="19" t="s">
        <v>2123</v>
      </c>
    </row>
    <row r="444" spans="2:65" s="12" customFormat="1" x14ac:dyDescent="0.3">
      <c r="B444" s="209"/>
      <c r="C444" s="210"/>
      <c r="D444" s="211" t="s">
        <v>1603</v>
      </c>
      <c r="E444" s="212" t="s">
        <v>1418</v>
      </c>
      <c r="F444" s="213" t="s">
        <v>2124</v>
      </c>
      <c r="G444" s="210"/>
      <c r="H444" s="214">
        <v>249.4</v>
      </c>
      <c r="I444" s="215"/>
      <c r="J444" s="215"/>
      <c r="K444" s="210"/>
      <c r="L444" s="210"/>
      <c r="M444" s="216"/>
      <c r="N444" s="217"/>
      <c r="O444" s="218"/>
      <c r="P444" s="218"/>
      <c r="Q444" s="218"/>
      <c r="R444" s="218"/>
      <c r="S444" s="218"/>
      <c r="T444" s="218"/>
      <c r="U444" s="218"/>
      <c r="V444" s="218"/>
      <c r="W444" s="218"/>
      <c r="X444" s="219"/>
      <c r="AT444" s="220" t="s">
        <v>1603</v>
      </c>
      <c r="AU444" s="220" t="s">
        <v>1481</v>
      </c>
      <c r="AV444" s="12" t="s">
        <v>1481</v>
      </c>
      <c r="AW444" s="12" t="s">
        <v>1402</v>
      </c>
      <c r="AX444" s="12" t="s">
        <v>1420</v>
      </c>
      <c r="AY444" s="220" t="s">
        <v>1594</v>
      </c>
    </row>
    <row r="445" spans="2:65" s="1" customFormat="1" ht="31.5" customHeight="1" x14ac:dyDescent="0.3">
      <c r="B445" s="36"/>
      <c r="C445" s="261" t="s">
        <v>2125</v>
      </c>
      <c r="D445" s="261" t="s">
        <v>1707</v>
      </c>
      <c r="E445" s="262" t="s">
        <v>2126</v>
      </c>
      <c r="F445" s="263" t="s">
        <v>2127</v>
      </c>
      <c r="G445" s="264" t="s">
        <v>1688</v>
      </c>
      <c r="H445" s="265">
        <v>254.38800000000001</v>
      </c>
      <c r="I445" s="266"/>
      <c r="J445" s="267"/>
      <c r="K445" s="268">
        <f>ROUND(P445*H445,2)</f>
        <v>0</v>
      </c>
      <c r="L445" s="263" t="s">
        <v>1600</v>
      </c>
      <c r="M445" s="269"/>
      <c r="N445" s="270" t="s">
        <v>1418</v>
      </c>
      <c r="O445" s="205" t="s">
        <v>1442</v>
      </c>
      <c r="P445" s="131">
        <f>I445+J445</f>
        <v>0</v>
      </c>
      <c r="Q445" s="131">
        <f>ROUND(I445*H445,2)</f>
        <v>0</v>
      </c>
      <c r="R445" s="131">
        <f>ROUND(J445*H445,2)</f>
        <v>0</v>
      </c>
      <c r="S445" s="37"/>
      <c r="T445" s="206">
        <f>S445*H445</f>
        <v>0</v>
      </c>
      <c r="U445" s="206">
        <v>3.3600000000000001E-3</v>
      </c>
      <c r="V445" s="206">
        <f>U445*H445</f>
        <v>0.85474368000000001</v>
      </c>
      <c r="W445" s="206">
        <v>0</v>
      </c>
      <c r="X445" s="207">
        <f>W445*H445</f>
        <v>0</v>
      </c>
      <c r="AR445" s="19" t="s">
        <v>1825</v>
      </c>
      <c r="AT445" s="19" t="s">
        <v>1707</v>
      </c>
      <c r="AU445" s="19" t="s">
        <v>1481</v>
      </c>
      <c r="AY445" s="19" t="s">
        <v>1594</v>
      </c>
      <c r="BE445" s="208">
        <f>IF(O445="základní",K445,0)</f>
        <v>0</v>
      </c>
      <c r="BF445" s="208">
        <f>IF(O445="snížená",K445,0)</f>
        <v>0</v>
      </c>
      <c r="BG445" s="208">
        <f>IF(O445="zákl. přenesená",K445,0)</f>
        <v>0</v>
      </c>
      <c r="BH445" s="208">
        <f>IF(O445="sníž. přenesená",K445,0)</f>
        <v>0</v>
      </c>
      <c r="BI445" s="208">
        <f>IF(O445="nulová",K445,0)</f>
        <v>0</v>
      </c>
      <c r="BJ445" s="19" t="s">
        <v>1420</v>
      </c>
      <c r="BK445" s="208">
        <f>ROUND(P445*H445,2)</f>
        <v>0</v>
      </c>
      <c r="BL445" s="19" t="s">
        <v>1695</v>
      </c>
      <c r="BM445" s="19" t="s">
        <v>2128</v>
      </c>
    </row>
    <row r="446" spans="2:65" s="12" customFormat="1" x14ac:dyDescent="0.3">
      <c r="B446" s="209"/>
      <c r="C446" s="210"/>
      <c r="D446" s="223" t="s">
        <v>1603</v>
      </c>
      <c r="E446" s="233" t="s">
        <v>1418</v>
      </c>
      <c r="F446" s="234" t="s">
        <v>2129</v>
      </c>
      <c r="G446" s="210"/>
      <c r="H446" s="235">
        <v>249.4</v>
      </c>
      <c r="I446" s="215"/>
      <c r="J446" s="215"/>
      <c r="K446" s="210"/>
      <c r="L446" s="210"/>
      <c r="M446" s="216"/>
      <c r="N446" s="217"/>
      <c r="O446" s="218"/>
      <c r="P446" s="218"/>
      <c r="Q446" s="218"/>
      <c r="R446" s="218"/>
      <c r="S446" s="218"/>
      <c r="T446" s="218"/>
      <c r="U446" s="218"/>
      <c r="V446" s="218"/>
      <c r="W446" s="218"/>
      <c r="X446" s="219"/>
      <c r="AT446" s="220" t="s">
        <v>1603</v>
      </c>
      <c r="AU446" s="220" t="s">
        <v>1481</v>
      </c>
      <c r="AV446" s="12" t="s">
        <v>1481</v>
      </c>
      <c r="AW446" s="12" t="s">
        <v>1402</v>
      </c>
      <c r="AX446" s="12" t="s">
        <v>1420</v>
      </c>
      <c r="AY446" s="220" t="s">
        <v>1594</v>
      </c>
    </row>
    <row r="447" spans="2:65" s="12" customFormat="1" x14ac:dyDescent="0.3">
      <c r="B447" s="209"/>
      <c r="C447" s="210"/>
      <c r="D447" s="211" t="s">
        <v>1603</v>
      </c>
      <c r="E447" s="210"/>
      <c r="F447" s="213" t="s">
        <v>2130</v>
      </c>
      <c r="G447" s="210"/>
      <c r="H447" s="214">
        <v>254.38800000000001</v>
      </c>
      <c r="I447" s="215"/>
      <c r="J447" s="215"/>
      <c r="K447" s="210"/>
      <c r="L447" s="210"/>
      <c r="M447" s="216"/>
      <c r="N447" s="217"/>
      <c r="O447" s="218"/>
      <c r="P447" s="218"/>
      <c r="Q447" s="218"/>
      <c r="R447" s="218"/>
      <c r="S447" s="218"/>
      <c r="T447" s="218"/>
      <c r="U447" s="218"/>
      <c r="V447" s="218"/>
      <c r="W447" s="218"/>
      <c r="X447" s="219"/>
      <c r="AT447" s="220" t="s">
        <v>1603</v>
      </c>
      <c r="AU447" s="220" t="s">
        <v>1481</v>
      </c>
      <c r="AV447" s="12" t="s">
        <v>1481</v>
      </c>
      <c r="AW447" s="12" t="s">
        <v>1401</v>
      </c>
      <c r="AX447" s="12" t="s">
        <v>1420</v>
      </c>
      <c r="AY447" s="220" t="s">
        <v>1594</v>
      </c>
    </row>
    <row r="448" spans="2:65" s="1" customFormat="1" ht="22.5" customHeight="1" x14ac:dyDescent="0.3">
      <c r="B448" s="36"/>
      <c r="C448" s="197" t="s">
        <v>2131</v>
      </c>
      <c r="D448" s="197" t="s">
        <v>1596</v>
      </c>
      <c r="E448" s="198" t="s">
        <v>2132</v>
      </c>
      <c r="F448" s="199" t="s">
        <v>2133</v>
      </c>
      <c r="G448" s="200" t="s">
        <v>1688</v>
      </c>
      <c r="H448" s="201">
        <v>124.7</v>
      </c>
      <c r="I448" s="202"/>
      <c r="J448" s="202"/>
      <c r="K448" s="203">
        <f>ROUND(P448*H448,2)</f>
        <v>0</v>
      </c>
      <c r="L448" s="199" t="s">
        <v>1600</v>
      </c>
      <c r="M448" s="56"/>
      <c r="N448" s="204" t="s">
        <v>1418</v>
      </c>
      <c r="O448" s="205" t="s">
        <v>1442</v>
      </c>
      <c r="P448" s="131">
        <f>I448+J448</f>
        <v>0</v>
      </c>
      <c r="Q448" s="131">
        <f>ROUND(I448*H448,2)</f>
        <v>0</v>
      </c>
      <c r="R448" s="131">
        <f>ROUND(J448*H448,2)</f>
        <v>0</v>
      </c>
      <c r="S448" s="37"/>
      <c r="T448" s="206">
        <f>S448*H448</f>
        <v>0</v>
      </c>
      <c r="U448" s="206">
        <v>0</v>
      </c>
      <c r="V448" s="206">
        <f>U448*H448</f>
        <v>0</v>
      </c>
      <c r="W448" s="206">
        <v>0</v>
      </c>
      <c r="X448" s="207">
        <f>W448*H448</f>
        <v>0</v>
      </c>
      <c r="AR448" s="19" t="s">
        <v>1695</v>
      </c>
      <c r="AT448" s="19" t="s">
        <v>1596</v>
      </c>
      <c r="AU448" s="19" t="s">
        <v>1481</v>
      </c>
      <c r="AY448" s="19" t="s">
        <v>1594</v>
      </c>
      <c r="BE448" s="208">
        <f>IF(O448="základní",K448,0)</f>
        <v>0</v>
      </c>
      <c r="BF448" s="208">
        <f>IF(O448="snížená",K448,0)</f>
        <v>0</v>
      </c>
      <c r="BG448" s="208">
        <f>IF(O448="zákl. přenesená",K448,0)</f>
        <v>0</v>
      </c>
      <c r="BH448" s="208">
        <f>IF(O448="sníž. přenesená",K448,0)</f>
        <v>0</v>
      </c>
      <c r="BI448" s="208">
        <f>IF(O448="nulová",K448,0)</f>
        <v>0</v>
      </c>
      <c r="BJ448" s="19" t="s">
        <v>1420</v>
      </c>
      <c r="BK448" s="208">
        <f>ROUND(P448*H448,2)</f>
        <v>0</v>
      </c>
      <c r="BL448" s="19" t="s">
        <v>1695</v>
      </c>
      <c r="BM448" s="19" t="s">
        <v>2134</v>
      </c>
    </row>
    <row r="449" spans="2:65" s="12" customFormat="1" x14ac:dyDescent="0.3">
      <c r="B449" s="209"/>
      <c r="C449" s="210"/>
      <c r="D449" s="211" t="s">
        <v>1603</v>
      </c>
      <c r="E449" s="212" t="s">
        <v>1418</v>
      </c>
      <c r="F449" s="213" t="s">
        <v>2135</v>
      </c>
      <c r="G449" s="210"/>
      <c r="H449" s="214">
        <v>124.7</v>
      </c>
      <c r="I449" s="215"/>
      <c r="J449" s="215"/>
      <c r="K449" s="210"/>
      <c r="L449" s="210"/>
      <c r="M449" s="216"/>
      <c r="N449" s="217"/>
      <c r="O449" s="218"/>
      <c r="P449" s="218"/>
      <c r="Q449" s="218"/>
      <c r="R449" s="218"/>
      <c r="S449" s="218"/>
      <c r="T449" s="218"/>
      <c r="U449" s="218"/>
      <c r="V449" s="218"/>
      <c r="W449" s="218"/>
      <c r="X449" s="219"/>
      <c r="AT449" s="220" t="s">
        <v>1603</v>
      </c>
      <c r="AU449" s="220" t="s">
        <v>1481</v>
      </c>
      <c r="AV449" s="12" t="s">
        <v>1481</v>
      </c>
      <c r="AW449" s="12" t="s">
        <v>1402</v>
      </c>
      <c r="AX449" s="12" t="s">
        <v>1420</v>
      </c>
      <c r="AY449" s="220" t="s">
        <v>1594</v>
      </c>
    </row>
    <row r="450" spans="2:65" s="1" customFormat="1" ht="22.5" customHeight="1" x14ac:dyDescent="0.3">
      <c r="B450" s="36"/>
      <c r="C450" s="261" t="s">
        <v>2136</v>
      </c>
      <c r="D450" s="261" t="s">
        <v>1707</v>
      </c>
      <c r="E450" s="262" t="s">
        <v>2137</v>
      </c>
      <c r="F450" s="263" t="s">
        <v>2138</v>
      </c>
      <c r="G450" s="264" t="s">
        <v>1688</v>
      </c>
      <c r="H450" s="265">
        <v>130.935</v>
      </c>
      <c r="I450" s="266"/>
      <c r="J450" s="267"/>
      <c r="K450" s="268">
        <f>ROUND(P450*H450,2)</f>
        <v>0</v>
      </c>
      <c r="L450" s="263" t="s">
        <v>1600</v>
      </c>
      <c r="M450" s="269"/>
      <c r="N450" s="270" t="s">
        <v>1418</v>
      </c>
      <c r="O450" s="205" t="s">
        <v>1442</v>
      </c>
      <c r="P450" s="131">
        <f>I450+J450</f>
        <v>0</v>
      </c>
      <c r="Q450" s="131">
        <f>ROUND(I450*H450,2)</f>
        <v>0</v>
      </c>
      <c r="R450" s="131">
        <f>ROUND(J450*H450,2)</f>
        <v>0</v>
      </c>
      <c r="S450" s="37"/>
      <c r="T450" s="206">
        <f>S450*H450</f>
        <v>0</v>
      </c>
      <c r="U450" s="206">
        <v>1.7000000000000001E-4</v>
      </c>
      <c r="V450" s="206">
        <f>U450*H450</f>
        <v>2.2258950000000003E-2</v>
      </c>
      <c r="W450" s="206">
        <v>0</v>
      </c>
      <c r="X450" s="207">
        <f>W450*H450</f>
        <v>0</v>
      </c>
      <c r="AR450" s="19" t="s">
        <v>1825</v>
      </c>
      <c r="AT450" s="19" t="s">
        <v>1707</v>
      </c>
      <c r="AU450" s="19" t="s">
        <v>1481</v>
      </c>
      <c r="AY450" s="19" t="s">
        <v>1594</v>
      </c>
      <c r="BE450" s="208">
        <f>IF(O450="základní",K450,0)</f>
        <v>0</v>
      </c>
      <c r="BF450" s="208">
        <f>IF(O450="snížená",K450,0)</f>
        <v>0</v>
      </c>
      <c r="BG450" s="208">
        <f>IF(O450="zákl. přenesená",K450,0)</f>
        <v>0</v>
      </c>
      <c r="BH450" s="208">
        <f>IF(O450="sníž. přenesená",K450,0)</f>
        <v>0</v>
      </c>
      <c r="BI450" s="208">
        <f>IF(O450="nulová",K450,0)</f>
        <v>0</v>
      </c>
      <c r="BJ450" s="19" t="s">
        <v>1420</v>
      </c>
      <c r="BK450" s="208">
        <f>ROUND(P450*H450,2)</f>
        <v>0</v>
      </c>
      <c r="BL450" s="19" t="s">
        <v>1695</v>
      </c>
      <c r="BM450" s="19" t="s">
        <v>2139</v>
      </c>
    </row>
    <row r="451" spans="2:65" s="12" customFormat="1" x14ac:dyDescent="0.3">
      <c r="B451" s="209"/>
      <c r="C451" s="210"/>
      <c r="D451" s="223" t="s">
        <v>1603</v>
      </c>
      <c r="E451" s="233" t="s">
        <v>1418</v>
      </c>
      <c r="F451" s="234" t="s">
        <v>2140</v>
      </c>
      <c r="G451" s="210"/>
      <c r="H451" s="235">
        <v>124.7</v>
      </c>
      <c r="I451" s="215"/>
      <c r="J451" s="215"/>
      <c r="K451" s="210"/>
      <c r="L451" s="210"/>
      <c r="M451" s="216"/>
      <c r="N451" s="217"/>
      <c r="O451" s="218"/>
      <c r="P451" s="218"/>
      <c r="Q451" s="218"/>
      <c r="R451" s="218"/>
      <c r="S451" s="218"/>
      <c r="T451" s="218"/>
      <c r="U451" s="218"/>
      <c r="V451" s="218"/>
      <c r="W451" s="218"/>
      <c r="X451" s="219"/>
      <c r="AT451" s="220" t="s">
        <v>1603</v>
      </c>
      <c r="AU451" s="220" t="s">
        <v>1481</v>
      </c>
      <c r="AV451" s="12" t="s">
        <v>1481</v>
      </c>
      <c r="AW451" s="12" t="s">
        <v>1402</v>
      </c>
      <c r="AX451" s="12" t="s">
        <v>1420</v>
      </c>
      <c r="AY451" s="220" t="s">
        <v>1594</v>
      </c>
    </row>
    <row r="452" spans="2:65" s="12" customFormat="1" x14ac:dyDescent="0.3">
      <c r="B452" s="209"/>
      <c r="C452" s="210"/>
      <c r="D452" s="211" t="s">
        <v>1603</v>
      </c>
      <c r="E452" s="210"/>
      <c r="F452" s="213" t="s">
        <v>2141</v>
      </c>
      <c r="G452" s="210"/>
      <c r="H452" s="214">
        <v>130.935</v>
      </c>
      <c r="I452" s="215"/>
      <c r="J452" s="215"/>
      <c r="K452" s="210"/>
      <c r="L452" s="210"/>
      <c r="M452" s="216"/>
      <c r="N452" s="217"/>
      <c r="O452" s="218"/>
      <c r="P452" s="218"/>
      <c r="Q452" s="218"/>
      <c r="R452" s="218"/>
      <c r="S452" s="218"/>
      <c r="T452" s="218"/>
      <c r="U452" s="218"/>
      <c r="V452" s="218"/>
      <c r="W452" s="218"/>
      <c r="X452" s="219"/>
      <c r="AT452" s="220" t="s">
        <v>1603</v>
      </c>
      <c r="AU452" s="220" t="s">
        <v>1481</v>
      </c>
      <c r="AV452" s="12" t="s">
        <v>1481</v>
      </c>
      <c r="AW452" s="12" t="s">
        <v>1401</v>
      </c>
      <c r="AX452" s="12" t="s">
        <v>1420</v>
      </c>
      <c r="AY452" s="220" t="s">
        <v>1594</v>
      </c>
    </row>
    <row r="453" spans="2:65" s="1" customFormat="1" ht="31.5" customHeight="1" x14ac:dyDescent="0.3">
      <c r="B453" s="36"/>
      <c r="C453" s="197" t="s">
        <v>2142</v>
      </c>
      <c r="D453" s="197" t="s">
        <v>1596</v>
      </c>
      <c r="E453" s="198" t="s">
        <v>2143</v>
      </c>
      <c r="F453" s="199" t="s">
        <v>2144</v>
      </c>
      <c r="G453" s="200" t="s">
        <v>1688</v>
      </c>
      <c r="H453" s="201">
        <v>124.7</v>
      </c>
      <c r="I453" s="202"/>
      <c r="J453" s="202"/>
      <c r="K453" s="203">
        <f>ROUND(P453*H453,2)</f>
        <v>0</v>
      </c>
      <c r="L453" s="199" t="s">
        <v>1600</v>
      </c>
      <c r="M453" s="56"/>
      <c r="N453" s="204" t="s">
        <v>1418</v>
      </c>
      <c r="O453" s="205" t="s">
        <v>1442</v>
      </c>
      <c r="P453" s="131">
        <f>I453+J453</f>
        <v>0</v>
      </c>
      <c r="Q453" s="131">
        <f>ROUND(I453*H453,2)</f>
        <v>0</v>
      </c>
      <c r="R453" s="131">
        <f>ROUND(J453*H453,2)</f>
        <v>0</v>
      </c>
      <c r="S453" s="37"/>
      <c r="T453" s="206">
        <f>S453*H453</f>
        <v>0</v>
      </c>
      <c r="U453" s="206">
        <v>1.0000000000000001E-5</v>
      </c>
      <c r="V453" s="206">
        <f>U453*H453</f>
        <v>1.2470000000000001E-3</v>
      </c>
      <c r="W453" s="206">
        <v>0</v>
      </c>
      <c r="X453" s="207">
        <f>W453*H453</f>
        <v>0</v>
      </c>
      <c r="AR453" s="19" t="s">
        <v>1695</v>
      </c>
      <c r="AT453" s="19" t="s">
        <v>1596</v>
      </c>
      <c r="AU453" s="19" t="s">
        <v>1481</v>
      </c>
      <c r="AY453" s="19" t="s">
        <v>1594</v>
      </c>
      <c r="BE453" s="208">
        <f>IF(O453="základní",K453,0)</f>
        <v>0</v>
      </c>
      <c r="BF453" s="208">
        <f>IF(O453="snížená",K453,0)</f>
        <v>0</v>
      </c>
      <c r="BG453" s="208">
        <f>IF(O453="zákl. přenesená",K453,0)</f>
        <v>0</v>
      </c>
      <c r="BH453" s="208">
        <f>IF(O453="sníž. přenesená",K453,0)</f>
        <v>0</v>
      </c>
      <c r="BI453" s="208">
        <f>IF(O453="nulová",K453,0)</f>
        <v>0</v>
      </c>
      <c r="BJ453" s="19" t="s">
        <v>1420</v>
      </c>
      <c r="BK453" s="208">
        <f>ROUND(P453*H453,2)</f>
        <v>0</v>
      </c>
      <c r="BL453" s="19" t="s">
        <v>1695</v>
      </c>
      <c r="BM453" s="19" t="s">
        <v>2145</v>
      </c>
    </row>
    <row r="454" spans="2:65" s="12" customFormat="1" x14ac:dyDescent="0.3">
      <c r="B454" s="209"/>
      <c r="C454" s="210"/>
      <c r="D454" s="211" t="s">
        <v>1603</v>
      </c>
      <c r="E454" s="212" t="s">
        <v>1418</v>
      </c>
      <c r="F454" s="213" t="s">
        <v>2135</v>
      </c>
      <c r="G454" s="210"/>
      <c r="H454" s="214">
        <v>124.7</v>
      </c>
      <c r="I454" s="215"/>
      <c r="J454" s="215"/>
      <c r="K454" s="210"/>
      <c r="L454" s="210"/>
      <c r="M454" s="216"/>
      <c r="N454" s="217"/>
      <c r="O454" s="218"/>
      <c r="P454" s="218"/>
      <c r="Q454" s="218"/>
      <c r="R454" s="218"/>
      <c r="S454" s="218"/>
      <c r="T454" s="218"/>
      <c r="U454" s="218"/>
      <c r="V454" s="218"/>
      <c r="W454" s="218"/>
      <c r="X454" s="219"/>
      <c r="AT454" s="220" t="s">
        <v>1603</v>
      </c>
      <c r="AU454" s="220" t="s">
        <v>1481</v>
      </c>
      <c r="AV454" s="12" t="s">
        <v>1481</v>
      </c>
      <c r="AW454" s="12" t="s">
        <v>1402</v>
      </c>
      <c r="AX454" s="12" t="s">
        <v>1420</v>
      </c>
      <c r="AY454" s="220" t="s">
        <v>1594</v>
      </c>
    </row>
    <row r="455" spans="2:65" s="1" customFormat="1" ht="22.5" customHeight="1" x14ac:dyDescent="0.3">
      <c r="B455" s="36"/>
      <c r="C455" s="261" t="s">
        <v>2146</v>
      </c>
      <c r="D455" s="261" t="s">
        <v>1707</v>
      </c>
      <c r="E455" s="262" t="s">
        <v>2147</v>
      </c>
      <c r="F455" s="263" t="s">
        <v>2148</v>
      </c>
      <c r="G455" s="264" t="s">
        <v>1688</v>
      </c>
      <c r="H455" s="265">
        <v>137.16999999999999</v>
      </c>
      <c r="I455" s="266"/>
      <c r="J455" s="267"/>
      <c r="K455" s="268">
        <f>ROUND(P455*H455,2)</f>
        <v>0</v>
      </c>
      <c r="L455" s="263" t="s">
        <v>1600</v>
      </c>
      <c r="M455" s="269"/>
      <c r="N455" s="270" t="s">
        <v>1418</v>
      </c>
      <c r="O455" s="205" t="s">
        <v>1442</v>
      </c>
      <c r="P455" s="131">
        <f>I455+J455</f>
        <v>0</v>
      </c>
      <c r="Q455" s="131">
        <f>ROUND(I455*H455,2)</f>
        <v>0</v>
      </c>
      <c r="R455" s="131">
        <f>ROUND(J455*H455,2)</f>
        <v>0</v>
      </c>
      <c r="S455" s="37"/>
      <c r="T455" s="206">
        <f>S455*H455</f>
        <v>0</v>
      </c>
      <c r="U455" s="206">
        <v>2.0000000000000001E-4</v>
      </c>
      <c r="V455" s="206">
        <f>U455*H455</f>
        <v>2.7434E-2</v>
      </c>
      <c r="W455" s="206">
        <v>0</v>
      </c>
      <c r="X455" s="207">
        <f>W455*H455</f>
        <v>0</v>
      </c>
      <c r="AR455" s="19" t="s">
        <v>1825</v>
      </c>
      <c r="AT455" s="19" t="s">
        <v>1707</v>
      </c>
      <c r="AU455" s="19" t="s">
        <v>1481</v>
      </c>
      <c r="AY455" s="19" t="s">
        <v>1594</v>
      </c>
      <c r="BE455" s="208">
        <f>IF(O455="základní",K455,0)</f>
        <v>0</v>
      </c>
      <c r="BF455" s="208">
        <f>IF(O455="snížená",K455,0)</f>
        <v>0</v>
      </c>
      <c r="BG455" s="208">
        <f>IF(O455="zákl. přenesená",K455,0)</f>
        <v>0</v>
      </c>
      <c r="BH455" s="208">
        <f>IF(O455="sníž. přenesená",K455,0)</f>
        <v>0</v>
      </c>
      <c r="BI455" s="208">
        <f>IF(O455="nulová",K455,0)</f>
        <v>0</v>
      </c>
      <c r="BJ455" s="19" t="s">
        <v>1420</v>
      </c>
      <c r="BK455" s="208">
        <f>ROUND(P455*H455,2)</f>
        <v>0</v>
      </c>
      <c r="BL455" s="19" t="s">
        <v>1695</v>
      </c>
      <c r="BM455" s="19" t="s">
        <v>2149</v>
      </c>
    </row>
    <row r="456" spans="2:65" s="12" customFormat="1" x14ac:dyDescent="0.3">
      <c r="B456" s="209"/>
      <c r="C456" s="210"/>
      <c r="D456" s="223" t="s">
        <v>1603</v>
      </c>
      <c r="E456" s="233" t="s">
        <v>1418</v>
      </c>
      <c r="F456" s="234" t="s">
        <v>2140</v>
      </c>
      <c r="G456" s="210"/>
      <c r="H456" s="235">
        <v>124.7</v>
      </c>
      <c r="I456" s="215"/>
      <c r="J456" s="215"/>
      <c r="K456" s="210"/>
      <c r="L456" s="210"/>
      <c r="M456" s="216"/>
      <c r="N456" s="217"/>
      <c r="O456" s="218"/>
      <c r="P456" s="218"/>
      <c r="Q456" s="218"/>
      <c r="R456" s="218"/>
      <c r="S456" s="218"/>
      <c r="T456" s="218"/>
      <c r="U456" s="218"/>
      <c r="V456" s="218"/>
      <c r="W456" s="218"/>
      <c r="X456" s="219"/>
      <c r="AT456" s="220" t="s">
        <v>1603</v>
      </c>
      <c r="AU456" s="220" t="s">
        <v>1481</v>
      </c>
      <c r="AV456" s="12" t="s">
        <v>1481</v>
      </c>
      <c r="AW456" s="12" t="s">
        <v>1402</v>
      </c>
      <c r="AX456" s="12" t="s">
        <v>1420</v>
      </c>
      <c r="AY456" s="220" t="s">
        <v>1594</v>
      </c>
    </row>
    <row r="457" spans="2:65" s="12" customFormat="1" x14ac:dyDescent="0.3">
      <c r="B457" s="209"/>
      <c r="C457" s="210"/>
      <c r="D457" s="211" t="s">
        <v>1603</v>
      </c>
      <c r="E457" s="210"/>
      <c r="F457" s="213" t="s">
        <v>2150</v>
      </c>
      <c r="G457" s="210"/>
      <c r="H457" s="214">
        <v>137.16999999999999</v>
      </c>
      <c r="I457" s="215"/>
      <c r="J457" s="215"/>
      <c r="K457" s="210"/>
      <c r="L457" s="210"/>
      <c r="M457" s="216"/>
      <c r="N457" s="217"/>
      <c r="O457" s="218"/>
      <c r="P457" s="218"/>
      <c r="Q457" s="218"/>
      <c r="R457" s="218"/>
      <c r="S457" s="218"/>
      <c r="T457" s="218"/>
      <c r="U457" s="218"/>
      <c r="V457" s="218"/>
      <c r="W457" s="218"/>
      <c r="X457" s="219"/>
      <c r="AT457" s="220" t="s">
        <v>1603</v>
      </c>
      <c r="AU457" s="220" t="s">
        <v>1481</v>
      </c>
      <c r="AV457" s="12" t="s">
        <v>1481</v>
      </c>
      <c r="AW457" s="12" t="s">
        <v>1401</v>
      </c>
      <c r="AX457" s="12" t="s">
        <v>1420</v>
      </c>
      <c r="AY457" s="220" t="s">
        <v>1594</v>
      </c>
    </row>
    <row r="458" spans="2:65" s="1" customFormat="1" ht="31.5" customHeight="1" x14ac:dyDescent="0.3">
      <c r="B458" s="36"/>
      <c r="C458" s="197" t="s">
        <v>2151</v>
      </c>
      <c r="D458" s="197" t="s">
        <v>1596</v>
      </c>
      <c r="E458" s="198" t="s">
        <v>2152</v>
      </c>
      <c r="F458" s="199" t="s">
        <v>2153</v>
      </c>
      <c r="G458" s="200" t="s">
        <v>1678</v>
      </c>
      <c r="H458" s="201">
        <v>0.90600000000000003</v>
      </c>
      <c r="I458" s="202"/>
      <c r="J458" s="202"/>
      <c r="K458" s="203">
        <f>ROUND(P458*H458,2)</f>
        <v>0</v>
      </c>
      <c r="L458" s="199" t="s">
        <v>1600</v>
      </c>
      <c r="M458" s="56"/>
      <c r="N458" s="204" t="s">
        <v>1418</v>
      </c>
      <c r="O458" s="205" t="s">
        <v>1442</v>
      </c>
      <c r="P458" s="131">
        <f>I458+J458</f>
        <v>0</v>
      </c>
      <c r="Q458" s="131">
        <f>ROUND(I458*H458,2)</f>
        <v>0</v>
      </c>
      <c r="R458" s="131">
        <f>ROUND(J458*H458,2)</f>
        <v>0</v>
      </c>
      <c r="S458" s="37"/>
      <c r="T458" s="206">
        <f>S458*H458</f>
        <v>0</v>
      </c>
      <c r="U458" s="206">
        <v>0</v>
      </c>
      <c r="V458" s="206">
        <f>U458*H458</f>
        <v>0</v>
      </c>
      <c r="W458" s="206">
        <v>0</v>
      </c>
      <c r="X458" s="207">
        <f>W458*H458</f>
        <v>0</v>
      </c>
      <c r="AR458" s="19" t="s">
        <v>1695</v>
      </c>
      <c r="AT458" s="19" t="s">
        <v>1596</v>
      </c>
      <c r="AU458" s="19" t="s">
        <v>1481</v>
      </c>
      <c r="AY458" s="19" t="s">
        <v>1594</v>
      </c>
      <c r="BE458" s="208">
        <f>IF(O458="základní",K458,0)</f>
        <v>0</v>
      </c>
      <c r="BF458" s="208">
        <f>IF(O458="snížená",K458,0)</f>
        <v>0</v>
      </c>
      <c r="BG458" s="208">
        <f>IF(O458="zákl. přenesená",K458,0)</f>
        <v>0</v>
      </c>
      <c r="BH458" s="208">
        <f>IF(O458="sníž. přenesená",K458,0)</f>
        <v>0</v>
      </c>
      <c r="BI458" s="208">
        <f>IF(O458="nulová",K458,0)</f>
        <v>0</v>
      </c>
      <c r="BJ458" s="19" t="s">
        <v>1420</v>
      </c>
      <c r="BK458" s="208">
        <f>ROUND(P458*H458,2)</f>
        <v>0</v>
      </c>
      <c r="BL458" s="19" t="s">
        <v>1695</v>
      </c>
      <c r="BM458" s="19" t="s">
        <v>2154</v>
      </c>
    </row>
    <row r="459" spans="2:65" s="11" customFormat="1" ht="29.85" customHeight="1" x14ac:dyDescent="0.3">
      <c r="B459" s="179"/>
      <c r="C459" s="180"/>
      <c r="D459" s="194" t="s">
        <v>1472</v>
      </c>
      <c r="E459" s="195" t="s">
        <v>2155</v>
      </c>
      <c r="F459" s="195" t="s">
        <v>2156</v>
      </c>
      <c r="G459" s="180"/>
      <c r="H459" s="180"/>
      <c r="I459" s="183"/>
      <c r="J459" s="183"/>
      <c r="K459" s="196">
        <f>BK459</f>
        <v>0</v>
      </c>
      <c r="L459" s="180"/>
      <c r="M459" s="185"/>
      <c r="N459" s="186"/>
      <c r="O459" s="187"/>
      <c r="P459" s="187"/>
      <c r="Q459" s="188">
        <f>SUM(Q460:Q493)</f>
        <v>0</v>
      </c>
      <c r="R459" s="188">
        <f>SUM(R460:R493)</f>
        <v>0</v>
      </c>
      <c r="S459" s="187"/>
      <c r="T459" s="189">
        <f>SUM(T460:T493)</f>
        <v>0</v>
      </c>
      <c r="U459" s="187"/>
      <c r="V459" s="189">
        <f>SUM(V460:V493)</f>
        <v>6.0450000000000009E-3</v>
      </c>
      <c r="W459" s="187"/>
      <c r="X459" s="190">
        <f>SUM(X460:X493)</f>
        <v>0</v>
      </c>
      <c r="AR459" s="191" t="s">
        <v>1481</v>
      </c>
      <c r="AT459" s="192" t="s">
        <v>1472</v>
      </c>
      <c r="AU459" s="192" t="s">
        <v>1420</v>
      </c>
      <c r="AY459" s="191" t="s">
        <v>1594</v>
      </c>
      <c r="BK459" s="193">
        <f>SUM(BK460:BK493)</f>
        <v>0</v>
      </c>
    </row>
    <row r="460" spans="2:65" s="1" customFormat="1" ht="22.5" customHeight="1" x14ac:dyDescent="0.3">
      <c r="B460" s="36"/>
      <c r="C460" s="197" t="s">
        <v>2157</v>
      </c>
      <c r="D460" s="197" t="s">
        <v>1596</v>
      </c>
      <c r="E460" s="198" t="s">
        <v>2158</v>
      </c>
      <c r="F460" s="199" t="s">
        <v>2159</v>
      </c>
      <c r="G460" s="200" t="s">
        <v>1698</v>
      </c>
      <c r="H460" s="201">
        <v>2</v>
      </c>
      <c r="I460" s="202"/>
      <c r="J460" s="202"/>
      <c r="K460" s="203">
        <f>ROUND(P460*H460,2)</f>
        <v>0</v>
      </c>
      <c r="L460" s="199" t="s">
        <v>1600</v>
      </c>
      <c r="M460" s="56"/>
      <c r="N460" s="204" t="s">
        <v>1418</v>
      </c>
      <c r="O460" s="205" t="s">
        <v>1442</v>
      </c>
      <c r="P460" s="131">
        <f>I460+J460</f>
        <v>0</v>
      </c>
      <c r="Q460" s="131">
        <f>ROUND(I460*H460,2)</f>
        <v>0</v>
      </c>
      <c r="R460" s="131">
        <f>ROUND(J460*H460,2)</f>
        <v>0</v>
      </c>
      <c r="S460" s="37"/>
      <c r="T460" s="206">
        <f>S460*H460</f>
        <v>0</v>
      </c>
      <c r="U460" s="206">
        <v>1.09E-3</v>
      </c>
      <c r="V460" s="206">
        <f>U460*H460</f>
        <v>2.1800000000000001E-3</v>
      </c>
      <c r="W460" s="206">
        <v>0</v>
      </c>
      <c r="X460" s="207">
        <f>W460*H460</f>
        <v>0</v>
      </c>
      <c r="AR460" s="19" t="s">
        <v>1695</v>
      </c>
      <c r="AT460" s="19" t="s">
        <v>1596</v>
      </c>
      <c r="AU460" s="19" t="s">
        <v>1481</v>
      </c>
      <c r="AY460" s="19" t="s">
        <v>1594</v>
      </c>
      <c r="BE460" s="208">
        <f>IF(O460="základní",K460,0)</f>
        <v>0</v>
      </c>
      <c r="BF460" s="208">
        <f>IF(O460="snížená",K460,0)</f>
        <v>0</v>
      </c>
      <c r="BG460" s="208">
        <f>IF(O460="zákl. přenesená",K460,0)</f>
        <v>0</v>
      </c>
      <c r="BH460" s="208">
        <f>IF(O460="sníž. přenesená",K460,0)</f>
        <v>0</v>
      </c>
      <c r="BI460" s="208">
        <f>IF(O460="nulová",K460,0)</f>
        <v>0</v>
      </c>
      <c r="BJ460" s="19" t="s">
        <v>1420</v>
      </c>
      <c r="BK460" s="208">
        <f>ROUND(P460*H460,2)</f>
        <v>0</v>
      </c>
      <c r="BL460" s="19" t="s">
        <v>1695</v>
      </c>
      <c r="BM460" s="19" t="s">
        <v>2160</v>
      </c>
    </row>
    <row r="461" spans="2:65" s="12" customFormat="1" x14ac:dyDescent="0.3">
      <c r="B461" s="209"/>
      <c r="C461" s="210"/>
      <c r="D461" s="211" t="s">
        <v>1603</v>
      </c>
      <c r="E461" s="212" t="s">
        <v>1418</v>
      </c>
      <c r="F461" s="213" t="s">
        <v>1996</v>
      </c>
      <c r="G461" s="210"/>
      <c r="H461" s="214">
        <v>2</v>
      </c>
      <c r="I461" s="215"/>
      <c r="J461" s="215"/>
      <c r="K461" s="210"/>
      <c r="L461" s="210"/>
      <c r="M461" s="216"/>
      <c r="N461" s="217"/>
      <c r="O461" s="218"/>
      <c r="P461" s="218"/>
      <c r="Q461" s="218"/>
      <c r="R461" s="218"/>
      <c r="S461" s="218"/>
      <c r="T461" s="218"/>
      <c r="U461" s="218"/>
      <c r="V461" s="218"/>
      <c r="W461" s="218"/>
      <c r="X461" s="219"/>
      <c r="AT461" s="220" t="s">
        <v>1603</v>
      </c>
      <c r="AU461" s="220" t="s">
        <v>1481</v>
      </c>
      <c r="AV461" s="12" t="s">
        <v>1481</v>
      </c>
      <c r="AW461" s="12" t="s">
        <v>1402</v>
      </c>
      <c r="AX461" s="12" t="s">
        <v>1420</v>
      </c>
      <c r="AY461" s="220" t="s">
        <v>1594</v>
      </c>
    </row>
    <row r="462" spans="2:65" s="1" customFormat="1" ht="22.5" customHeight="1" x14ac:dyDescent="0.3">
      <c r="B462" s="36"/>
      <c r="C462" s="197" t="s">
        <v>2161</v>
      </c>
      <c r="D462" s="197" t="s">
        <v>1596</v>
      </c>
      <c r="E462" s="198" t="s">
        <v>2162</v>
      </c>
      <c r="F462" s="199" t="s">
        <v>2163</v>
      </c>
      <c r="G462" s="200" t="s">
        <v>1698</v>
      </c>
      <c r="H462" s="201">
        <v>2</v>
      </c>
      <c r="I462" s="202"/>
      <c r="J462" s="202"/>
      <c r="K462" s="203">
        <f>ROUND(P462*H462,2)</f>
        <v>0</v>
      </c>
      <c r="L462" s="199" t="s">
        <v>1600</v>
      </c>
      <c r="M462" s="56"/>
      <c r="N462" s="204" t="s">
        <v>1418</v>
      </c>
      <c r="O462" s="205" t="s">
        <v>1442</v>
      </c>
      <c r="P462" s="131">
        <f>I462+J462</f>
        <v>0</v>
      </c>
      <c r="Q462" s="131">
        <f>ROUND(I462*H462,2)</f>
        <v>0</v>
      </c>
      <c r="R462" s="131">
        <f>ROUND(J462*H462,2)</f>
        <v>0</v>
      </c>
      <c r="S462" s="37"/>
      <c r="T462" s="206">
        <f>S462*H462</f>
        <v>0</v>
      </c>
      <c r="U462" s="206">
        <v>2.9E-4</v>
      </c>
      <c r="V462" s="206">
        <f>U462*H462</f>
        <v>5.8E-4</v>
      </c>
      <c r="W462" s="206">
        <v>0</v>
      </c>
      <c r="X462" s="207">
        <f>W462*H462</f>
        <v>0</v>
      </c>
      <c r="AR462" s="19" t="s">
        <v>1695</v>
      </c>
      <c r="AT462" s="19" t="s">
        <v>1596</v>
      </c>
      <c r="AU462" s="19" t="s">
        <v>1481</v>
      </c>
      <c r="AY462" s="19" t="s">
        <v>1594</v>
      </c>
      <c r="BE462" s="208">
        <f>IF(O462="základní",K462,0)</f>
        <v>0</v>
      </c>
      <c r="BF462" s="208">
        <f>IF(O462="snížená",K462,0)</f>
        <v>0</v>
      </c>
      <c r="BG462" s="208">
        <f>IF(O462="zákl. přenesená",K462,0)</f>
        <v>0</v>
      </c>
      <c r="BH462" s="208">
        <f>IF(O462="sníž. přenesená",K462,0)</f>
        <v>0</v>
      </c>
      <c r="BI462" s="208">
        <f>IF(O462="nulová",K462,0)</f>
        <v>0</v>
      </c>
      <c r="BJ462" s="19" t="s">
        <v>1420</v>
      </c>
      <c r="BK462" s="208">
        <f>ROUND(P462*H462,2)</f>
        <v>0</v>
      </c>
      <c r="BL462" s="19" t="s">
        <v>1695</v>
      </c>
      <c r="BM462" s="19" t="s">
        <v>2164</v>
      </c>
    </row>
    <row r="463" spans="2:65" s="12" customFormat="1" x14ac:dyDescent="0.3">
      <c r="B463" s="209"/>
      <c r="C463" s="210"/>
      <c r="D463" s="211" t="s">
        <v>1603</v>
      </c>
      <c r="E463" s="212" t="s">
        <v>1418</v>
      </c>
      <c r="F463" s="213" t="s">
        <v>1996</v>
      </c>
      <c r="G463" s="210"/>
      <c r="H463" s="214">
        <v>2</v>
      </c>
      <c r="I463" s="215"/>
      <c r="J463" s="215"/>
      <c r="K463" s="210"/>
      <c r="L463" s="210"/>
      <c r="M463" s="216"/>
      <c r="N463" s="217"/>
      <c r="O463" s="218"/>
      <c r="P463" s="218"/>
      <c r="Q463" s="218"/>
      <c r="R463" s="218"/>
      <c r="S463" s="218"/>
      <c r="T463" s="218"/>
      <c r="U463" s="218"/>
      <c r="V463" s="218"/>
      <c r="W463" s="218"/>
      <c r="X463" s="219"/>
      <c r="AT463" s="220" t="s">
        <v>1603</v>
      </c>
      <c r="AU463" s="220" t="s">
        <v>1481</v>
      </c>
      <c r="AV463" s="12" t="s">
        <v>1481</v>
      </c>
      <c r="AW463" s="12" t="s">
        <v>1402</v>
      </c>
      <c r="AX463" s="12" t="s">
        <v>1420</v>
      </c>
      <c r="AY463" s="220" t="s">
        <v>1594</v>
      </c>
    </row>
    <row r="464" spans="2:65" s="1" customFormat="1" ht="22.5" customHeight="1" x14ac:dyDescent="0.3">
      <c r="B464" s="36"/>
      <c r="C464" s="197" t="s">
        <v>2165</v>
      </c>
      <c r="D464" s="197" t="s">
        <v>1596</v>
      </c>
      <c r="E464" s="198" t="s">
        <v>2166</v>
      </c>
      <c r="F464" s="199" t="s">
        <v>2167</v>
      </c>
      <c r="G464" s="200" t="s">
        <v>1698</v>
      </c>
      <c r="H464" s="201">
        <v>4.5</v>
      </c>
      <c r="I464" s="202"/>
      <c r="J464" s="202"/>
      <c r="K464" s="203">
        <f>ROUND(P464*H464,2)</f>
        <v>0</v>
      </c>
      <c r="L464" s="199" t="s">
        <v>1600</v>
      </c>
      <c r="M464" s="56"/>
      <c r="N464" s="204" t="s">
        <v>1418</v>
      </c>
      <c r="O464" s="205" t="s">
        <v>1442</v>
      </c>
      <c r="P464" s="131">
        <f>I464+J464</f>
        <v>0</v>
      </c>
      <c r="Q464" s="131">
        <f>ROUND(I464*H464,2)</f>
        <v>0</v>
      </c>
      <c r="R464" s="131">
        <f>ROUND(J464*H464,2)</f>
        <v>0</v>
      </c>
      <c r="S464" s="37"/>
      <c r="T464" s="206">
        <f>S464*H464</f>
        <v>0</v>
      </c>
      <c r="U464" s="206">
        <v>3.5E-4</v>
      </c>
      <c r="V464" s="206">
        <f>U464*H464</f>
        <v>1.575E-3</v>
      </c>
      <c r="W464" s="206">
        <v>0</v>
      </c>
      <c r="X464" s="207">
        <f>W464*H464</f>
        <v>0</v>
      </c>
      <c r="AR464" s="19" t="s">
        <v>1695</v>
      </c>
      <c r="AT464" s="19" t="s">
        <v>1596</v>
      </c>
      <c r="AU464" s="19" t="s">
        <v>1481</v>
      </c>
      <c r="AY464" s="19" t="s">
        <v>1594</v>
      </c>
      <c r="BE464" s="208">
        <f>IF(O464="základní",K464,0)</f>
        <v>0</v>
      </c>
      <c r="BF464" s="208">
        <f>IF(O464="snížená",K464,0)</f>
        <v>0</v>
      </c>
      <c r="BG464" s="208">
        <f>IF(O464="zákl. přenesená",K464,0)</f>
        <v>0</v>
      </c>
      <c r="BH464" s="208">
        <f>IF(O464="sníž. přenesená",K464,0)</f>
        <v>0</v>
      </c>
      <c r="BI464" s="208">
        <f>IF(O464="nulová",K464,0)</f>
        <v>0</v>
      </c>
      <c r="BJ464" s="19" t="s">
        <v>1420</v>
      </c>
      <c r="BK464" s="208">
        <f>ROUND(P464*H464,2)</f>
        <v>0</v>
      </c>
      <c r="BL464" s="19" t="s">
        <v>1695</v>
      </c>
      <c r="BM464" s="19" t="s">
        <v>2168</v>
      </c>
    </row>
    <row r="465" spans="2:65" s="13" customFormat="1" x14ac:dyDescent="0.3">
      <c r="B465" s="221"/>
      <c r="C465" s="222"/>
      <c r="D465" s="223" t="s">
        <v>1603</v>
      </c>
      <c r="E465" s="224" t="s">
        <v>1418</v>
      </c>
      <c r="F465" s="225" t="s">
        <v>2169</v>
      </c>
      <c r="G465" s="222"/>
      <c r="H465" s="226" t="s">
        <v>1418</v>
      </c>
      <c r="I465" s="227"/>
      <c r="J465" s="227"/>
      <c r="K465" s="222"/>
      <c r="L465" s="222"/>
      <c r="M465" s="228"/>
      <c r="N465" s="229"/>
      <c r="O465" s="230"/>
      <c r="P465" s="230"/>
      <c r="Q465" s="230"/>
      <c r="R465" s="230"/>
      <c r="S465" s="230"/>
      <c r="T465" s="230"/>
      <c r="U465" s="230"/>
      <c r="V465" s="230"/>
      <c r="W465" s="230"/>
      <c r="X465" s="231"/>
      <c r="AT465" s="232" t="s">
        <v>1603</v>
      </c>
      <c r="AU465" s="232" t="s">
        <v>1481</v>
      </c>
      <c r="AV465" s="13" t="s">
        <v>1420</v>
      </c>
      <c r="AW465" s="13" t="s">
        <v>1402</v>
      </c>
      <c r="AX465" s="13" t="s">
        <v>1473</v>
      </c>
      <c r="AY465" s="232" t="s">
        <v>1594</v>
      </c>
    </row>
    <row r="466" spans="2:65" s="12" customFormat="1" x14ac:dyDescent="0.3">
      <c r="B466" s="209"/>
      <c r="C466" s="210"/>
      <c r="D466" s="211" t="s">
        <v>1603</v>
      </c>
      <c r="E466" s="212" t="s">
        <v>1418</v>
      </c>
      <c r="F466" s="213" t="s">
        <v>2170</v>
      </c>
      <c r="G466" s="210"/>
      <c r="H466" s="214">
        <v>4.5</v>
      </c>
      <c r="I466" s="215"/>
      <c r="J466" s="215"/>
      <c r="K466" s="210"/>
      <c r="L466" s="210"/>
      <c r="M466" s="216"/>
      <c r="N466" s="217"/>
      <c r="O466" s="218"/>
      <c r="P466" s="218"/>
      <c r="Q466" s="218"/>
      <c r="R466" s="218"/>
      <c r="S466" s="218"/>
      <c r="T466" s="218"/>
      <c r="U466" s="218"/>
      <c r="V466" s="218"/>
      <c r="W466" s="218"/>
      <c r="X466" s="219"/>
      <c r="AT466" s="220" t="s">
        <v>1603</v>
      </c>
      <c r="AU466" s="220" t="s">
        <v>1481</v>
      </c>
      <c r="AV466" s="12" t="s">
        <v>1481</v>
      </c>
      <c r="AW466" s="12" t="s">
        <v>1402</v>
      </c>
      <c r="AX466" s="12" t="s">
        <v>1420</v>
      </c>
      <c r="AY466" s="220" t="s">
        <v>1594</v>
      </c>
    </row>
    <row r="467" spans="2:65" s="1" customFormat="1" ht="22.5" customHeight="1" x14ac:dyDescent="0.3">
      <c r="B467" s="36"/>
      <c r="C467" s="261" t="s">
        <v>2171</v>
      </c>
      <c r="D467" s="261" t="s">
        <v>1707</v>
      </c>
      <c r="E467" s="262" t="s">
        <v>2172</v>
      </c>
      <c r="F467" s="263" t="s">
        <v>2173</v>
      </c>
      <c r="G467" s="264" t="s">
        <v>1726</v>
      </c>
      <c r="H467" s="265">
        <v>1</v>
      </c>
      <c r="I467" s="266"/>
      <c r="J467" s="267"/>
      <c r="K467" s="268">
        <f>ROUND(P467*H467,2)</f>
        <v>0</v>
      </c>
      <c r="L467" s="263" t="s">
        <v>1600</v>
      </c>
      <c r="M467" s="269"/>
      <c r="N467" s="270" t="s">
        <v>1418</v>
      </c>
      <c r="O467" s="205" t="s">
        <v>1442</v>
      </c>
      <c r="P467" s="131">
        <f>I467+J467</f>
        <v>0</v>
      </c>
      <c r="Q467" s="131">
        <f>ROUND(I467*H467,2)</f>
        <v>0</v>
      </c>
      <c r="R467" s="131">
        <f>ROUND(J467*H467,2)</f>
        <v>0</v>
      </c>
      <c r="S467" s="37"/>
      <c r="T467" s="206">
        <f>S467*H467</f>
        <v>0</v>
      </c>
      <c r="U467" s="206">
        <v>8.0000000000000007E-5</v>
      </c>
      <c r="V467" s="206">
        <f>U467*H467</f>
        <v>8.0000000000000007E-5</v>
      </c>
      <c r="W467" s="206">
        <v>0</v>
      </c>
      <c r="X467" s="207">
        <f>W467*H467</f>
        <v>0</v>
      </c>
      <c r="AR467" s="19" t="s">
        <v>1825</v>
      </c>
      <c r="AT467" s="19" t="s">
        <v>1707</v>
      </c>
      <c r="AU467" s="19" t="s">
        <v>1481</v>
      </c>
      <c r="AY467" s="19" t="s">
        <v>1594</v>
      </c>
      <c r="BE467" s="208">
        <f>IF(O467="základní",K467,0)</f>
        <v>0</v>
      </c>
      <c r="BF467" s="208">
        <f>IF(O467="snížená",K467,0)</f>
        <v>0</v>
      </c>
      <c r="BG467" s="208">
        <f>IF(O467="zákl. přenesená",K467,0)</f>
        <v>0</v>
      </c>
      <c r="BH467" s="208">
        <f>IF(O467="sníž. přenesená",K467,0)</f>
        <v>0</v>
      </c>
      <c r="BI467" s="208">
        <f>IF(O467="nulová",K467,0)</f>
        <v>0</v>
      </c>
      <c r="BJ467" s="19" t="s">
        <v>1420</v>
      </c>
      <c r="BK467" s="208">
        <f>ROUND(P467*H467,2)</f>
        <v>0</v>
      </c>
      <c r="BL467" s="19" t="s">
        <v>1695</v>
      </c>
      <c r="BM467" s="19" t="s">
        <v>2174</v>
      </c>
    </row>
    <row r="468" spans="2:65" s="12" customFormat="1" x14ac:dyDescent="0.3">
      <c r="B468" s="209"/>
      <c r="C468" s="210"/>
      <c r="D468" s="211" t="s">
        <v>1603</v>
      </c>
      <c r="E468" s="212" t="s">
        <v>1418</v>
      </c>
      <c r="F468" s="213" t="s">
        <v>1729</v>
      </c>
      <c r="G468" s="210"/>
      <c r="H468" s="214">
        <v>1</v>
      </c>
      <c r="I468" s="215"/>
      <c r="J468" s="215"/>
      <c r="K468" s="210"/>
      <c r="L468" s="210"/>
      <c r="M468" s="216"/>
      <c r="N468" s="217"/>
      <c r="O468" s="218"/>
      <c r="P468" s="218"/>
      <c r="Q468" s="218"/>
      <c r="R468" s="218"/>
      <c r="S468" s="218"/>
      <c r="T468" s="218"/>
      <c r="U468" s="218"/>
      <c r="V468" s="218"/>
      <c r="W468" s="218"/>
      <c r="X468" s="219"/>
      <c r="AT468" s="220" t="s">
        <v>1603</v>
      </c>
      <c r="AU468" s="220" t="s">
        <v>1481</v>
      </c>
      <c r="AV468" s="12" t="s">
        <v>1481</v>
      </c>
      <c r="AW468" s="12" t="s">
        <v>1402</v>
      </c>
      <c r="AX468" s="12" t="s">
        <v>1420</v>
      </c>
      <c r="AY468" s="220" t="s">
        <v>1594</v>
      </c>
    </row>
    <row r="469" spans="2:65" s="1" customFormat="1" ht="22.5" customHeight="1" x14ac:dyDescent="0.3">
      <c r="B469" s="36"/>
      <c r="C469" s="261" t="s">
        <v>2175</v>
      </c>
      <c r="D469" s="261" t="s">
        <v>1707</v>
      </c>
      <c r="E469" s="262" t="s">
        <v>2176</v>
      </c>
      <c r="F469" s="263" t="s">
        <v>2177</v>
      </c>
      <c r="G469" s="264" t="s">
        <v>1726</v>
      </c>
      <c r="H469" s="265">
        <v>1</v>
      </c>
      <c r="I469" s="266"/>
      <c r="J469" s="267"/>
      <c r="K469" s="268">
        <f>ROUND(P469*H469,2)</f>
        <v>0</v>
      </c>
      <c r="L469" s="263" t="s">
        <v>1600</v>
      </c>
      <c r="M469" s="269"/>
      <c r="N469" s="270" t="s">
        <v>1418</v>
      </c>
      <c r="O469" s="205" t="s">
        <v>1442</v>
      </c>
      <c r="P469" s="131">
        <f>I469+J469</f>
        <v>0</v>
      </c>
      <c r="Q469" s="131">
        <f>ROUND(I469*H469,2)</f>
        <v>0</v>
      </c>
      <c r="R469" s="131">
        <f>ROUND(J469*H469,2)</f>
        <v>0</v>
      </c>
      <c r="S469" s="37"/>
      <c r="T469" s="206">
        <f>S469*H469</f>
        <v>0</v>
      </c>
      <c r="U469" s="206">
        <v>5.0000000000000002E-5</v>
      </c>
      <c r="V469" s="206">
        <f>U469*H469</f>
        <v>5.0000000000000002E-5</v>
      </c>
      <c r="W469" s="206">
        <v>0</v>
      </c>
      <c r="X469" s="207">
        <f>W469*H469</f>
        <v>0</v>
      </c>
      <c r="AR469" s="19" t="s">
        <v>1825</v>
      </c>
      <c r="AT469" s="19" t="s">
        <v>1707</v>
      </c>
      <c r="AU469" s="19" t="s">
        <v>1481</v>
      </c>
      <c r="AY469" s="19" t="s">
        <v>1594</v>
      </c>
      <c r="BE469" s="208">
        <f>IF(O469="základní",K469,0)</f>
        <v>0</v>
      </c>
      <c r="BF469" s="208">
        <f>IF(O469="snížená",K469,0)</f>
        <v>0</v>
      </c>
      <c r="BG469" s="208">
        <f>IF(O469="zákl. přenesená",K469,0)</f>
        <v>0</v>
      </c>
      <c r="BH469" s="208">
        <f>IF(O469="sníž. přenesená",K469,0)</f>
        <v>0</v>
      </c>
      <c r="BI469" s="208">
        <f>IF(O469="nulová",K469,0)</f>
        <v>0</v>
      </c>
      <c r="BJ469" s="19" t="s">
        <v>1420</v>
      </c>
      <c r="BK469" s="208">
        <f>ROUND(P469*H469,2)</f>
        <v>0</v>
      </c>
      <c r="BL469" s="19" t="s">
        <v>1695</v>
      </c>
      <c r="BM469" s="19" t="s">
        <v>2178</v>
      </c>
    </row>
    <row r="470" spans="2:65" s="12" customFormat="1" x14ac:dyDescent="0.3">
      <c r="B470" s="209"/>
      <c r="C470" s="210"/>
      <c r="D470" s="211" t="s">
        <v>1603</v>
      </c>
      <c r="E470" s="212" t="s">
        <v>1418</v>
      </c>
      <c r="F470" s="213" t="s">
        <v>1729</v>
      </c>
      <c r="G470" s="210"/>
      <c r="H470" s="214">
        <v>1</v>
      </c>
      <c r="I470" s="215"/>
      <c r="J470" s="215"/>
      <c r="K470" s="210"/>
      <c r="L470" s="210"/>
      <c r="M470" s="216"/>
      <c r="N470" s="217"/>
      <c r="O470" s="218"/>
      <c r="P470" s="218"/>
      <c r="Q470" s="218"/>
      <c r="R470" s="218"/>
      <c r="S470" s="218"/>
      <c r="T470" s="218"/>
      <c r="U470" s="218"/>
      <c r="V470" s="218"/>
      <c r="W470" s="218"/>
      <c r="X470" s="219"/>
      <c r="AT470" s="220" t="s">
        <v>1603</v>
      </c>
      <c r="AU470" s="220" t="s">
        <v>1481</v>
      </c>
      <c r="AV470" s="12" t="s">
        <v>1481</v>
      </c>
      <c r="AW470" s="12" t="s">
        <v>1402</v>
      </c>
      <c r="AX470" s="12" t="s">
        <v>1420</v>
      </c>
      <c r="AY470" s="220" t="s">
        <v>1594</v>
      </c>
    </row>
    <row r="471" spans="2:65" s="1" customFormat="1" ht="22.5" customHeight="1" x14ac:dyDescent="0.3">
      <c r="B471" s="36"/>
      <c r="C471" s="261" t="s">
        <v>2179</v>
      </c>
      <c r="D471" s="261" t="s">
        <v>1707</v>
      </c>
      <c r="E471" s="262" t="s">
        <v>2180</v>
      </c>
      <c r="F471" s="263" t="s">
        <v>2181</v>
      </c>
      <c r="G471" s="264" t="s">
        <v>1726</v>
      </c>
      <c r="H471" s="265">
        <v>1</v>
      </c>
      <c r="I471" s="266"/>
      <c r="J471" s="267"/>
      <c r="K471" s="268">
        <f>ROUND(P471*H471,2)</f>
        <v>0</v>
      </c>
      <c r="L471" s="263" t="s">
        <v>1600</v>
      </c>
      <c r="M471" s="269"/>
      <c r="N471" s="270" t="s">
        <v>1418</v>
      </c>
      <c r="O471" s="205" t="s">
        <v>1442</v>
      </c>
      <c r="P471" s="131">
        <f>I471+J471</f>
        <v>0</v>
      </c>
      <c r="Q471" s="131">
        <f>ROUND(I471*H471,2)</f>
        <v>0</v>
      </c>
      <c r="R471" s="131">
        <f>ROUND(J471*H471,2)</f>
        <v>0</v>
      </c>
      <c r="S471" s="37"/>
      <c r="T471" s="206">
        <f>S471*H471</f>
        <v>0</v>
      </c>
      <c r="U471" s="206">
        <v>1.6000000000000001E-4</v>
      </c>
      <c r="V471" s="206">
        <f>U471*H471</f>
        <v>1.6000000000000001E-4</v>
      </c>
      <c r="W471" s="206">
        <v>0</v>
      </c>
      <c r="X471" s="207">
        <f>W471*H471</f>
        <v>0</v>
      </c>
      <c r="AR471" s="19" t="s">
        <v>1825</v>
      </c>
      <c r="AT471" s="19" t="s">
        <v>1707</v>
      </c>
      <c r="AU471" s="19" t="s">
        <v>1481</v>
      </c>
      <c r="AY471" s="19" t="s">
        <v>1594</v>
      </c>
      <c r="BE471" s="208">
        <f>IF(O471="základní",K471,0)</f>
        <v>0</v>
      </c>
      <c r="BF471" s="208">
        <f>IF(O471="snížená",K471,0)</f>
        <v>0</v>
      </c>
      <c r="BG471" s="208">
        <f>IF(O471="zákl. přenesená",K471,0)</f>
        <v>0</v>
      </c>
      <c r="BH471" s="208">
        <f>IF(O471="sníž. přenesená",K471,0)</f>
        <v>0</v>
      </c>
      <c r="BI471" s="208">
        <f>IF(O471="nulová",K471,0)</f>
        <v>0</v>
      </c>
      <c r="BJ471" s="19" t="s">
        <v>1420</v>
      </c>
      <c r="BK471" s="208">
        <f>ROUND(P471*H471,2)</f>
        <v>0</v>
      </c>
      <c r="BL471" s="19" t="s">
        <v>1695</v>
      </c>
      <c r="BM471" s="19" t="s">
        <v>2182</v>
      </c>
    </row>
    <row r="472" spans="2:65" s="12" customFormat="1" x14ac:dyDescent="0.3">
      <c r="B472" s="209"/>
      <c r="C472" s="210"/>
      <c r="D472" s="211" t="s">
        <v>1603</v>
      </c>
      <c r="E472" s="212" t="s">
        <v>1418</v>
      </c>
      <c r="F472" s="213" t="s">
        <v>1729</v>
      </c>
      <c r="G472" s="210"/>
      <c r="H472" s="214">
        <v>1</v>
      </c>
      <c r="I472" s="215"/>
      <c r="J472" s="215"/>
      <c r="K472" s="210"/>
      <c r="L472" s="210"/>
      <c r="M472" s="216"/>
      <c r="N472" s="217"/>
      <c r="O472" s="218"/>
      <c r="P472" s="218"/>
      <c r="Q472" s="218"/>
      <c r="R472" s="218"/>
      <c r="S472" s="218"/>
      <c r="T472" s="218"/>
      <c r="U472" s="218"/>
      <c r="V472" s="218"/>
      <c r="W472" s="218"/>
      <c r="X472" s="219"/>
      <c r="AT472" s="220" t="s">
        <v>1603</v>
      </c>
      <c r="AU472" s="220" t="s">
        <v>1481</v>
      </c>
      <c r="AV472" s="12" t="s">
        <v>1481</v>
      </c>
      <c r="AW472" s="12" t="s">
        <v>1402</v>
      </c>
      <c r="AX472" s="12" t="s">
        <v>1420</v>
      </c>
      <c r="AY472" s="220" t="s">
        <v>1594</v>
      </c>
    </row>
    <row r="473" spans="2:65" s="1" customFormat="1" ht="22.5" customHeight="1" x14ac:dyDescent="0.3">
      <c r="B473" s="36"/>
      <c r="C473" s="261" t="s">
        <v>2183</v>
      </c>
      <c r="D473" s="261" t="s">
        <v>1707</v>
      </c>
      <c r="E473" s="262" t="s">
        <v>2184</v>
      </c>
      <c r="F473" s="263" t="s">
        <v>2185</v>
      </c>
      <c r="G473" s="264" t="s">
        <v>1726</v>
      </c>
      <c r="H473" s="265">
        <v>2</v>
      </c>
      <c r="I473" s="266"/>
      <c r="J473" s="267"/>
      <c r="K473" s="268">
        <f>ROUND(P473*H473,2)</f>
        <v>0</v>
      </c>
      <c r="L473" s="263" t="s">
        <v>1600</v>
      </c>
      <c r="M473" s="269"/>
      <c r="N473" s="270" t="s">
        <v>1418</v>
      </c>
      <c r="O473" s="205" t="s">
        <v>1442</v>
      </c>
      <c r="P473" s="131">
        <f>I473+J473</f>
        <v>0</v>
      </c>
      <c r="Q473" s="131">
        <f>ROUND(I473*H473,2)</f>
        <v>0</v>
      </c>
      <c r="R473" s="131">
        <f>ROUND(J473*H473,2)</f>
        <v>0</v>
      </c>
      <c r="S473" s="37"/>
      <c r="T473" s="206">
        <f>S473*H473</f>
        <v>0</v>
      </c>
      <c r="U473" s="206">
        <v>4.0000000000000003E-5</v>
      </c>
      <c r="V473" s="206">
        <f>U473*H473</f>
        <v>8.0000000000000007E-5</v>
      </c>
      <c r="W473" s="206">
        <v>0</v>
      </c>
      <c r="X473" s="207">
        <f>W473*H473</f>
        <v>0</v>
      </c>
      <c r="AR473" s="19" t="s">
        <v>1825</v>
      </c>
      <c r="AT473" s="19" t="s">
        <v>1707</v>
      </c>
      <c r="AU473" s="19" t="s">
        <v>1481</v>
      </c>
      <c r="AY473" s="19" t="s">
        <v>1594</v>
      </c>
      <c r="BE473" s="208">
        <f>IF(O473="základní",K473,0)</f>
        <v>0</v>
      </c>
      <c r="BF473" s="208">
        <f>IF(O473="snížená",K473,0)</f>
        <v>0</v>
      </c>
      <c r="BG473" s="208">
        <f>IF(O473="zákl. přenesená",K473,0)</f>
        <v>0</v>
      </c>
      <c r="BH473" s="208">
        <f>IF(O473="sníž. přenesená",K473,0)</f>
        <v>0</v>
      </c>
      <c r="BI473" s="208">
        <f>IF(O473="nulová",K473,0)</f>
        <v>0</v>
      </c>
      <c r="BJ473" s="19" t="s">
        <v>1420</v>
      </c>
      <c r="BK473" s="208">
        <f>ROUND(P473*H473,2)</f>
        <v>0</v>
      </c>
      <c r="BL473" s="19" t="s">
        <v>1695</v>
      </c>
      <c r="BM473" s="19" t="s">
        <v>2186</v>
      </c>
    </row>
    <row r="474" spans="2:65" s="12" customFormat="1" x14ac:dyDescent="0.3">
      <c r="B474" s="209"/>
      <c r="C474" s="210"/>
      <c r="D474" s="211" t="s">
        <v>1603</v>
      </c>
      <c r="E474" s="212" t="s">
        <v>1418</v>
      </c>
      <c r="F474" s="213" t="s">
        <v>1996</v>
      </c>
      <c r="G474" s="210"/>
      <c r="H474" s="214">
        <v>2</v>
      </c>
      <c r="I474" s="215"/>
      <c r="J474" s="215"/>
      <c r="K474" s="210"/>
      <c r="L474" s="210"/>
      <c r="M474" s="216"/>
      <c r="N474" s="217"/>
      <c r="O474" s="218"/>
      <c r="P474" s="218"/>
      <c r="Q474" s="218"/>
      <c r="R474" s="218"/>
      <c r="S474" s="218"/>
      <c r="T474" s="218"/>
      <c r="U474" s="218"/>
      <c r="V474" s="218"/>
      <c r="W474" s="218"/>
      <c r="X474" s="219"/>
      <c r="AT474" s="220" t="s">
        <v>1603</v>
      </c>
      <c r="AU474" s="220" t="s">
        <v>1481</v>
      </c>
      <c r="AV474" s="12" t="s">
        <v>1481</v>
      </c>
      <c r="AW474" s="12" t="s">
        <v>1402</v>
      </c>
      <c r="AX474" s="12" t="s">
        <v>1420</v>
      </c>
      <c r="AY474" s="220" t="s">
        <v>1594</v>
      </c>
    </row>
    <row r="475" spans="2:65" s="1" customFormat="1" ht="22.5" customHeight="1" x14ac:dyDescent="0.3">
      <c r="B475" s="36"/>
      <c r="C475" s="261" t="s">
        <v>2187</v>
      </c>
      <c r="D475" s="261" t="s">
        <v>1707</v>
      </c>
      <c r="E475" s="262" t="s">
        <v>2188</v>
      </c>
      <c r="F475" s="263" t="s">
        <v>2189</v>
      </c>
      <c r="G475" s="264" t="s">
        <v>1726</v>
      </c>
      <c r="H475" s="265">
        <v>2</v>
      </c>
      <c r="I475" s="266"/>
      <c r="J475" s="267"/>
      <c r="K475" s="268">
        <f>ROUND(P475*H475,2)</f>
        <v>0</v>
      </c>
      <c r="L475" s="263" t="s">
        <v>1600</v>
      </c>
      <c r="M475" s="269"/>
      <c r="N475" s="270" t="s">
        <v>1418</v>
      </c>
      <c r="O475" s="205" t="s">
        <v>1442</v>
      </c>
      <c r="P475" s="131">
        <f>I475+J475</f>
        <v>0</v>
      </c>
      <c r="Q475" s="131">
        <f>ROUND(I475*H475,2)</f>
        <v>0</v>
      </c>
      <c r="R475" s="131">
        <f>ROUND(J475*H475,2)</f>
        <v>0</v>
      </c>
      <c r="S475" s="37"/>
      <c r="T475" s="206">
        <f>S475*H475</f>
        <v>0</v>
      </c>
      <c r="U475" s="206">
        <v>5.0000000000000002E-5</v>
      </c>
      <c r="V475" s="206">
        <f>U475*H475</f>
        <v>1E-4</v>
      </c>
      <c r="W475" s="206">
        <v>0</v>
      </c>
      <c r="X475" s="207">
        <f>W475*H475</f>
        <v>0</v>
      </c>
      <c r="AR475" s="19" t="s">
        <v>1825</v>
      </c>
      <c r="AT475" s="19" t="s">
        <v>1707</v>
      </c>
      <c r="AU475" s="19" t="s">
        <v>1481</v>
      </c>
      <c r="AY475" s="19" t="s">
        <v>1594</v>
      </c>
      <c r="BE475" s="208">
        <f>IF(O475="základní",K475,0)</f>
        <v>0</v>
      </c>
      <c r="BF475" s="208">
        <f>IF(O475="snížená",K475,0)</f>
        <v>0</v>
      </c>
      <c r="BG475" s="208">
        <f>IF(O475="zákl. přenesená",K475,0)</f>
        <v>0</v>
      </c>
      <c r="BH475" s="208">
        <f>IF(O475="sníž. přenesená",K475,0)</f>
        <v>0</v>
      </c>
      <c r="BI475" s="208">
        <f>IF(O475="nulová",K475,0)</f>
        <v>0</v>
      </c>
      <c r="BJ475" s="19" t="s">
        <v>1420</v>
      </c>
      <c r="BK475" s="208">
        <f>ROUND(P475*H475,2)</f>
        <v>0</v>
      </c>
      <c r="BL475" s="19" t="s">
        <v>1695</v>
      </c>
      <c r="BM475" s="19" t="s">
        <v>2190</v>
      </c>
    </row>
    <row r="476" spans="2:65" s="12" customFormat="1" x14ac:dyDescent="0.3">
      <c r="B476" s="209"/>
      <c r="C476" s="210"/>
      <c r="D476" s="211" t="s">
        <v>1603</v>
      </c>
      <c r="E476" s="212" t="s">
        <v>1418</v>
      </c>
      <c r="F476" s="213" t="s">
        <v>1996</v>
      </c>
      <c r="G476" s="210"/>
      <c r="H476" s="214">
        <v>2</v>
      </c>
      <c r="I476" s="215"/>
      <c r="J476" s="215"/>
      <c r="K476" s="210"/>
      <c r="L476" s="210"/>
      <c r="M476" s="216"/>
      <c r="N476" s="217"/>
      <c r="O476" s="218"/>
      <c r="P476" s="218"/>
      <c r="Q476" s="218"/>
      <c r="R476" s="218"/>
      <c r="S476" s="218"/>
      <c r="T476" s="218"/>
      <c r="U476" s="218"/>
      <c r="V476" s="218"/>
      <c r="W476" s="218"/>
      <c r="X476" s="219"/>
      <c r="AT476" s="220" t="s">
        <v>1603</v>
      </c>
      <c r="AU476" s="220" t="s">
        <v>1481</v>
      </c>
      <c r="AV476" s="12" t="s">
        <v>1481</v>
      </c>
      <c r="AW476" s="12" t="s">
        <v>1402</v>
      </c>
      <c r="AX476" s="12" t="s">
        <v>1420</v>
      </c>
      <c r="AY476" s="220" t="s">
        <v>1594</v>
      </c>
    </row>
    <row r="477" spans="2:65" s="1" customFormat="1" ht="22.5" customHeight="1" x14ac:dyDescent="0.3">
      <c r="B477" s="36"/>
      <c r="C477" s="261" t="s">
        <v>2039</v>
      </c>
      <c r="D477" s="261" t="s">
        <v>1707</v>
      </c>
      <c r="E477" s="262" t="s">
        <v>2191</v>
      </c>
      <c r="F477" s="263" t="s">
        <v>2192</v>
      </c>
      <c r="G477" s="264" t="s">
        <v>1726</v>
      </c>
      <c r="H477" s="265">
        <v>1</v>
      </c>
      <c r="I477" s="266"/>
      <c r="J477" s="267"/>
      <c r="K477" s="268">
        <f>ROUND(P477*H477,2)</f>
        <v>0</v>
      </c>
      <c r="L477" s="263" t="s">
        <v>1600</v>
      </c>
      <c r="M477" s="269"/>
      <c r="N477" s="270" t="s">
        <v>1418</v>
      </c>
      <c r="O477" s="205" t="s">
        <v>1442</v>
      </c>
      <c r="P477" s="131">
        <f>I477+J477</f>
        <v>0</v>
      </c>
      <c r="Q477" s="131">
        <f>ROUND(I477*H477,2)</f>
        <v>0</v>
      </c>
      <c r="R477" s="131">
        <f>ROUND(J477*H477,2)</f>
        <v>0</v>
      </c>
      <c r="S477" s="37"/>
      <c r="T477" s="206">
        <f>S477*H477</f>
        <v>0</v>
      </c>
      <c r="U477" s="206">
        <v>2.4000000000000001E-4</v>
      </c>
      <c r="V477" s="206">
        <f>U477*H477</f>
        <v>2.4000000000000001E-4</v>
      </c>
      <c r="W477" s="206">
        <v>0</v>
      </c>
      <c r="X477" s="207">
        <f>W477*H477</f>
        <v>0</v>
      </c>
      <c r="AR477" s="19" t="s">
        <v>1825</v>
      </c>
      <c r="AT477" s="19" t="s">
        <v>1707</v>
      </c>
      <c r="AU477" s="19" t="s">
        <v>1481</v>
      </c>
      <c r="AY477" s="19" t="s">
        <v>1594</v>
      </c>
      <c r="BE477" s="208">
        <f>IF(O477="základní",K477,0)</f>
        <v>0</v>
      </c>
      <c r="BF477" s="208">
        <f>IF(O477="snížená",K477,0)</f>
        <v>0</v>
      </c>
      <c r="BG477" s="208">
        <f>IF(O477="zákl. přenesená",K477,0)</f>
        <v>0</v>
      </c>
      <c r="BH477" s="208">
        <f>IF(O477="sníž. přenesená",K477,0)</f>
        <v>0</v>
      </c>
      <c r="BI477" s="208">
        <f>IF(O477="nulová",K477,0)</f>
        <v>0</v>
      </c>
      <c r="BJ477" s="19" t="s">
        <v>1420</v>
      </c>
      <c r="BK477" s="208">
        <f>ROUND(P477*H477,2)</f>
        <v>0</v>
      </c>
      <c r="BL477" s="19" t="s">
        <v>1695</v>
      </c>
      <c r="BM477" s="19" t="s">
        <v>2193</v>
      </c>
    </row>
    <row r="478" spans="2:65" s="12" customFormat="1" x14ac:dyDescent="0.3">
      <c r="B478" s="209"/>
      <c r="C478" s="210"/>
      <c r="D478" s="211" t="s">
        <v>1603</v>
      </c>
      <c r="E478" s="212" t="s">
        <v>1418</v>
      </c>
      <c r="F478" s="213" t="s">
        <v>1729</v>
      </c>
      <c r="G478" s="210"/>
      <c r="H478" s="214">
        <v>1</v>
      </c>
      <c r="I478" s="215"/>
      <c r="J478" s="215"/>
      <c r="K478" s="210"/>
      <c r="L478" s="210"/>
      <c r="M478" s="216"/>
      <c r="N478" s="217"/>
      <c r="O478" s="218"/>
      <c r="P478" s="218"/>
      <c r="Q478" s="218"/>
      <c r="R478" s="218"/>
      <c r="S478" s="218"/>
      <c r="T478" s="218"/>
      <c r="U478" s="218"/>
      <c r="V478" s="218"/>
      <c r="W478" s="218"/>
      <c r="X478" s="219"/>
      <c r="AT478" s="220" t="s">
        <v>1603</v>
      </c>
      <c r="AU478" s="220" t="s">
        <v>1481</v>
      </c>
      <c r="AV478" s="12" t="s">
        <v>1481</v>
      </c>
      <c r="AW478" s="12" t="s">
        <v>1402</v>
      </c>
      <c r="AX478" s="12" t="s">
        <v>1420</v>
      </c>
      <c r="AY478" s="220" t="s">
        <v>1594</v>
      </c>
    </row>
    <row r="479" spans="2:65" s="1" customFormat="1" ht="22.5" customHeight="1" x14ac:dyDescent="0.3">
      <c r="B479" s="36"/>
      <c r="C479" s="261" t="s">
        <v>2194</v>
      </c>
      <c r="D479" s="261" t="s">
        <v>1707</v>
      </c>
      <c r="E479" s="262" t="s">
        <v>2195</v>
      </c>
      <c r="F479" s="263" t="s">
        <v>2196</v>
      </c>
      <c r="G479" s="264" t="s">
        <v>1726</v>
      </c>
      <c r="H479" s="265">
        <v>1</v>
      </c>
      <c r="I479" s="266"/>
      <c r="J479" s="267"/>
      <c r="K479" s="268">
        <f>ROUND(P479*H479,2)</f>
        <v>0</v>
      </c>
      <c r="L479" s="263" t="s">
        <v>1600</v>
      </c>
      <c r="M479" s="269"/>
      <c r="N479" s="270" t="s">
        <v>1418</v>
      </c>
      <c r="O479" s="205" t="s">
        <v>1442</v>
      </c>
      <c r="P479" s="131">
        <f>I479+J479</f>
        <v>0</v>
      </c>
      <c r="Q479" s="131">
        <f>ROUND(I479*H479,2)</f>
        <v>0</v>
      </c>
      <c r="R479" s="131">
        <f>ROUND(J479*H479,2)</f>
        <v>0</v>
      </c>
      <c r="S479" s="37"/>
      <c r="T479" s="206">
        <f>S479*H479</f>
        <v>0</v>
      </c>
      <c r="U479" s="206">
        <v>1.6000000000000001E-4</v>
      </c>
      <c r="V479" s="206">
        <f>U479*H479</f>
        <v>1.6000000000000001E-4</v>
      </c>
      <c r="W479" s="206">
        <v>0</v>
      </c>
      <c r="X479" s="207">
        <f>W479*H479</f>
        <v>0</v>
      </c>
      <c r="AR479" s="19" t="s">
        <v>1825</v>
      </c>
      <c r="AT479" s="19" t="s">
        <v>1707</v>
      </c>
      <c r="AU479" s="19" t="s">
        <v>1481</v>
      </c>
      <c r="AY479" s="19" t="s">
        <v>1594</v>
      </c>
      <c r="BE479" s="208">
        <f>IF(O479="základní",K479,0)</f>
        <v>0</v>
      </c>
      <c r="BF479" s="208">
        <f>IF(O479="snížená",K479,0)</f>
        <v>0</v>
      </c>
      <c r="BG479" s="208">
        <f>IF(O479="zákl. přenesená",K479,0)</f>
        <v>0</v>
      </c>
      <c r="BH479" s="208">
        <f>IF(O479="sníž. přenesená",K479,0)</f>
        <v>0</v>
      </c>
      <c r="BI479" s="208">
        <f>IF(O479="nulová",K479,0)</f>
        <v>0</v>
      </c>
      <c r="BJ479" s="19" t="s">
        <v>1420</v>
      </c>
      <c r="BK479" s="208">
        <f>ROUND(P479*H479,2)</f>
        <v>0</v>
      </c>
      <c r="BL479" s="19" t="s">
        <v>1695</v>
      </c>
      <c r="BM479" s="19" t="s">
        <v>2197</v>
      </c>
    </row>
    <row r="480" spans="2:65" s="12" customFormat="1" x14ac:dyDescent="0.3">
      <c r="B480" s="209"/>
      <c r="C480" s="210"/>
      <c r="D480" s="211" t="s">
        <v>1603</v>
      </c>
      <c r="E480" s="212" t="s">
        <v>1418</v>
      </c>
      <c r="F480" s="213" t="s">
        <v>1729</v>
      </c>
      <c r="G480" s="210"/>
      <c r="H480" s="214">
        <v>1</v>
      </c>
      <c r="I480" s="215"/>
      <c r="J480" s="215"/>
      <c r="K480" s="210"/>
      <c r="L480" s="210"/>
      <c r="M480" s="216"/>
      <c r="N480" s="217"/>
      <c r="O480" s="218"/>
      <c r="P480" s="218"/>
      <c r="Q480" s="218"/>
      <c r="R480" s="218"/>
      <c r="S480" s="218"/>
      <c r="T480" s="218"/>
      <c r="U480" s="218"/>
      <c r="V480" s="218"/>
      <c r="W480" s="218"/>
      <c r="X480" s="219"/>
      <c r="AT480" s="220" t="s">
        <v>1603</v>
      </c>
      <c r="AU480" s="220" t="s">
        <v>1481</v>
      </c>
      <c r="AV480" s="12" t="s">
        <v>1481</v>
      </c>
      <c r="AW480" s="12" t="s">
        <v>1402</v>
      </c>
      <c r="AX480" s="12" t="s">
        <v>1420</v>
      </c>
      <c r="AY480" s="220" t="s">
        <v>1594</v>
      </c>
    </row>
    <row r="481" spans="2:65" s="1" customFormat="1" ht="22.5" customHeight="1" x14ac:dyDescent="0.3">
      <c r="B481" s="36"/>
      <c r="C481" s="261" t="s">
        <v>2198</v>
      </c>
      <c r="D481" s="261" t="s">
        <v>1707</v>
      </c>
      <c r="E481" s="262" t="s">
        <v>2199</v>
      </c>
      <c r="F481" s="263" t="s">
        <v>2200</v>
      </c>
      <c r="G481" s="264" t="s">
        <v>1726</v>
      </c>
      <c r="H481" s="265">
        <v>1</v>
      </c>
      <c r="I481" s="266"/>
      <c r="J481" s="267"/>
      <c r="K481" s="268">
        <f>ROUND(P481*H481,2)</f>
        <v>0</v>
      </c>
      <c r="L481" s="263" t="s">
        <v>1600</v>
      </c>
      <c r="M481" s="269"/>
      <c r="N481" s="270" t="s">
        <v>1418</v>
      </c>
      <c r="O481" s="205" t="s">
        <v>1442</v>
      </c>
      <c r="P481" s="131">
        <f>I481+J481</f>
        <v>0</v>
      </c>
      <c r="Q481" s="131">
        <f>ROUND(I481*H481,2)</f>
        <v>0</v>
      </c>
      <c r="R481" s="131">
        <f>ROUND(J481*H481,2)</f>
        <v>0</v>
      </c>
      <c r="S481" s="37"/>
      <c r="T481" s="206">
        <f>S481*H481</f>
        <v>0</v>
      </c>
      <c r="U481" s="206">
        <v>2.2000000000000001E-4</v>
      </c>
      <c r="V481" s="206">
        <f>U481*H481</f>
        <v>2.2000000000000001E-4</v>
      </c>
      <c r="W481" s="206">
        <v>0</v>
      </c>
      <c r="X481" s="207">
        <f>W481*H481</f>
        <v>0</v>
      </c>
      <c r="AR481" s="19" t="s">
        <v>1825</v>
      </c>
      <c r="AT481" s="19" t="s">
        <v>1707</v>
      </c>
      <c r="AU481" s="19" t="s">
        <v>1481</v>
      </c>
      <c r="AY481" s="19" t="s">
        <v>1594</v>
      </c>
      <c r="BE481" s="208">
        <f>IF(O481="základní",K481,0)</f>
        <v>0</v>
      </c>
      <c r="BF481" s="208">
        <f>IF(O481="snížená",K481,0)</f>
        <v>0</v>
      </c>
      <c r="BG481" s="208">
        <f>IF(O481="zákl. přenesená",K481,0)</f>
        <v>0</v>
      </c>
      <c r="BH481" s="208">
        <f>IF(O481="sníž. přenesená",K481,0)</f>
        <v>0</v>
      </c>
      <c r="BI481" s="208">
        <f>IF(O481="nulová",K481,0)</f>
        <v>0</v>
      </c>
      <c r="BJ481" s="19" t="s">
        <v>1420</v>
      </c>
      <c r="BK481" s="208">
        <f>ROUND(P481*H481,2)</f>
        <v>0</v>
      </c>
      <c r="BL481" s="19" t="s">
        <v>1695</v>
      </c>
      <c r="BM481" s="19" t="s">
        <v>2201</v>
      </c>
    </row>
    <row r="482" spans="2:65" s="12" customFormat="1" x14ac:dyDescent="0.3">
      <c r="B482" s="209"/>
      <c r="C482" s="210"/>
      <c r="D482" s="211" t="s">
        <v>1603</v>
      </c>
      <c r="E482" s="212" t="s">
        <v>1418</v>
      </c>
      <c r="F482" s="213" t="s">
        <v>1729</v>
      </c>
      <c r="G482" s="210"/>
      <c r="H482" s="214">
        <v>1</v>
      </c>
      <c r="I482" s="215"/>
      <c r="J482" s="215"/>
      <c r="K482" s="210"/>
      <c r="L482" s="210"/>
      <c r="M482" s="216"/>
      <c r="N482" s="217"/>
      <c r="O482" s="218"/>
      <c r="P482" s="218"/>
      <c r="Q482" s="218"/>
      <c r="R482" s="218"/>
      <c r="S482" s="218"/>
      <c r="T482" s="218"/>
      <c r="U482" s="218"/>
      <c r="V482" s="218"/>
      <c r="W482" s="218"/>
      <c r="X482" s="219"/>
      <c r="AT482" s="220" t="s">
        <v>1603</v>
      </c>
      <c r="AU482" s="220" t="s">
        <v>1481</v>
      </c>
      <c r="AV482" s="12" t="s">
        <v>1481</v>
      </c>
      <c r="AW482" s="12" t="s">
        <v>1402</v>
      </c>
      <c r="AX482" s="12" t="s">
        <v>1420</v>
      </c>
      <c r="AY482" s="220" t="s">
        <v>1594</v>
      </c>
    </row>
    <row r="483" spans="2:65" s="1" customFormat="1" ht="22.5" customHeight="1" x14ac:dyDescent="0.3">
      <c r="B483" s="36"/>
      <c r="C483" s="261" t="s">
        <v>1426</v>
      </c>
      <c r="D483" s="261" t="s">
        <v>1707</v>
      </c>
      <c r="E483" s="262" t="s">
        <v>2202</v>
      </c>
      <c r="F483" s="263" t="s">
        <v>2203</v>
      </c>
      <c r="G483" s="264" t="s">
        <v>1726</v>
      </c>
      <c r="H483" s="265">
        <v>1</v>
      </c>
      <c r="I483" s="266"/>
      <c r="J483" s="267"/>
      <c r="K483" s="268">
        <f>ROUND(P483*H483,2)</f>
        <v>0</v>
      </c>
      <c r="L483" s="263" t="s">
        <v>1600</v>
      </c>
      <c r="M483" s="269"/>
      <c r="N483" s="270" t="s">
        <v>1418</v>
      </c>
      <c r="O483" s="205" t="s">
        <v>1442</v>
      </c>
      <c r="P483" s="131">
        <f>I483+J483</f>
        <v>0</v>
      </c>
      <c r="Q483" s="131">
        <f>ROUND(I483*H483,2)</f>
        <v>0</v>
      </c>
      <c r="R483" s="131">
        <f>ROUND(J483*H483,2)</f>
        <v>0</v>
      </c>
      <c r="S483" s="37"/>
      <c r="T483" s="206">
        <f>S483*H483</f>
        <v>0</v>
      </c>
      <c r="U483" s="206">
        <v>3.8000000000000002E-4</v>
      </c>
      <c r="V483" s="206">
        <f>U483*H483</f>
        <v>3.8000000000000002E-4</v>
      </c>
      <c r="W483" s="206">
        <v>0</v>
      </c>
      <c r="X483" s="207">
        <f>W483*H483</f>
        <v>0</v>
      </c>
      <c r="AR483" s="19" t="s">
        <v>1825</v>
      </c>
      <c r="AT483" s="19" t="s">
        <v>1707</v>
      </c>
      <c r="AU483" s="19" t="s">
        <v>1481</v>
      </c>
      <c r="AY483" s="19" t="s">
        <v>1594</v>
      </c>
      <c r="BE483" s="208">
        <f>IF(O483="základní",K483,0)</f>
        <v>0</v>
      </c>
      <c r="BF483" s="208">
        <f>IF(O483="snížená",K483,0)</f>
        <v>0</v>
      </c>
      <c r="BG483" s="208">
        <f>IF(O483="zákl. přenesená",K483,0)</f>
        <v>0</v>
      </c>
      <c r="BH483" s="208">
        <f>IF(O483="sníž. přenesená",K483,0)</f>
        <v>0</v>
      </c>
      <c r="BI483" s="208">
        <f>IF(O483="nulová",K483,0)</f>
        <v>0</v>
      </c>
      <c r="BJ483" s="19" t="s">
        <v>1420</v>
      </c>
      <c r="BK483" s="208">
        <f>ROUND(P483*H483,2)</f>
        <v>0</v>
      </c>
      <c r="BL483" s="19" t="s">
        <v>1695</v>
      </c>
      <c r="BM483" s="19" t="s">
        <v>2204</v>
      </c>
    </row>
    <row r="484" spans="2:65" s="12" customFormat="1" x14ac:dyDescent="0.3">
      <c r="B484" s="209"/>
      <c r="C484" s="210"/>
      <c r="D484" s="211" t="s">
        <v>1603</v>
      </c>
      <c r="E484" s="212" t="s">
        <v>1418</v>
      </c>
      <c r="F484" s="213" t="s">
        <v>1729</v>
      </c>
      <c r="G484" s="210"/>
      <c r="H484" s="214">
        <v>1</v>
      </c>
      <c r="I484" s="215"/>
      <c r="J484" s="215"/>
      <c r="K484" s="210"/>
      <c r="L484" s="210"/>
      <c r="M484" s="216"/>
      <c r="N484" s="217"/>
      <c r="O484" s="218"/>
      <c r="P484" s="218"/>
      <c r="Q484" s="218"/>
      <c r="R484" s="218"/>
      <c r="S484" s="218"/>
      <c r="T484" s="218"/>
      <c r="U484" s="218"/>
      <c r="V484" s="218"/>
      <c r="W484" s="218"/>
      <c r="X484" s="219"/>
      <c r="AT484" s="220" t="s">
        <v>1603</v>
      </c>
      <c r="AU484" s="220" t="s">
        <v>1481</v>
      </c>
      <c r="AV484" s="12" t="s">
        <v>1481</v>
      </c>
      <c r="AW484" s="12" t="s">
        <v>1402</v>
      </c>
      <c r="AX484" s="12" t="s">
        <v>1420</v>
      </c>
      <c r="AY484" s="220" t="s">
        <v>1594</v>
      </c>
    </row>
    <row r="485" spans="2:65" s="1" customFormat="1" ht="22.5" customHeight="1" x14ac:dyDescent="0.3">
      <c r="B485" s="36"/>
      <c r="C485" s="261" t="s">
        <v>2205</v>
      </c>
      <c r="D485" s="261" t="s">
        <v>1707</v>
      </c>
      <c r="E485" s="262" t="s">
        <v>2206</v>
      </c>
      <c r="F485" s="263" t="s">
        <v>2207</v>
      </c>
      <c r="G485" s="264" t="s">
        <v>1726</v>
      </c>
      <c r="H485" s="265">
        <v>1</v>
      </c>
      <c r="I485" s="266"/>
      <c r="J485" s="267"/>
      <c r="K485" s="268">
        <f>ROUND(P485*H485,2)</f>
        <v>0</v>
      </c>
      <c r="L485" s="263" t="s">
        <v>1600</v>
      </c>
      <c r="M485" s="269"/>
      <c r="N485" s="270" t="s">
        <v>1418</v>
      </c>
      <c r="O485" s="205" t="s">
        <v>1442</v>
      </c>
      <c r="P485" s="131">
        <f>I485+J485</f>
        <v>0</v>
      </c>
      <c r="Q485" s="131">
        <f>ROUND(I485*H485,2)</f>
        <v>0</v>
      </c>
      <c r="R485" s="131">
        <f>ROUND(J485*H485,2)</f>
        <v>0</v>
      </c>
      <c r="S485" s="37"/>
      <c r="T485" s="206">
        <f>S485*H485</f>
        <v>0</v>
      </c>
      <c r="U485" s="206">
        <v>3.0000000000000001E-5</v>
      </c>
      <c r="V485" s="206">
        <f>U485*H485</f>
        <v>3.0000000000000001E-5</v>
      </c>
      <c r="W485" s="206">
        <v>0</v>
      </c>
      <c r="X485" s="207">
        <f>W485*H485</f>
        <v>0</v>
      </c>
      <c r="AR485" s="19" t="s">
        <v>1825</v>
      </c>
      <c r="AT485" s="19" t="s">
        <v>1707</v>
      </c>
      <c r="AU485" s="19" t="s">
        <v>1481</v>
      </c>
      <c r="AY485" s="19" t="s">
        <v>1594</v>
      </c>
      <c r="BE485" s="208">
        <f>IF(O485="základní",K485,0)</f>
        <v>0</v>
      </c>
      <c r="BF485" s="208">
        <f>IF(O485="snížená",K485,0)</f>
        <v>0</v>
      </c>
      <c r="BG485" s="208">
        <f>IF(O485="zákl. přenesená",K485,0)</f>
        <v>0</v>
      </c>
      <c r="BH485" s="208">
        <f>IF(O485="sníž. přenesená",K485,0)</f>
        <v>0</v>
      </c>
      <c r="BI485" s="208">
        <f>IF(O485="nulová",K485,0)</f>
        <v>0</v>
      </c>
      <c r="BJ485" s="19" t="s">
        <v>1420</v>
      </c>
      <c r="BK485" s="208">
        <f>ROUND(P485*H485,2)</f>
        <v>0</v>
      </c>
      <c r="BL485" s="19" t="s">
        <v>1695</v>
      </c>
      <c r="BM485" s="19" t="s">
        <v>2208</v>
      </c>
    </row>
    <row r="486" spans="2:65" s="12" customFormat="1" x14ac:dyDescent="0.3">
      <c r="B486" s="209"/>
      <c r="C486" s="210"/>
      <c r="D486" s="211" t="s">
        <v>1603</v>
      </c>
      <c r="E486" s="212" t="s">
        <v>1418</v>
      </c>
      <c r="F486" s="213" t="s">
        <v>1729</v>
      </c>
      <c r="G486" s="210"/>
      <c r="H486" s="214">
        <v>1</v>
      </c>
      <c r="I486" s="215"/>
      <c r="J486" s="215"/>
      <c r="K486" s="210"/>
      <c r="L486" s="210"/>
      <c r="M486" s="216"/>
      <c r="N486" s="217"/>
      <c r="O486" s="218"/>
      <c r="P486" s="218"/>
      <c r="Q486" s="218"/>
      <c r="R486" s="218"/>
      <c r="S486" s="218"/>
      <c r="T486" s="218"/>
      <c r="U486" s="218"/>
      <c r="V486" s="218"/>
      <c r="W486" s="218"/>
      <c r="X486" s="219"/>
      <c r="AT486" s="220" t="s">
        <v>1603</v>
      </c>
      <c r="AU486" s="220" t="s">
        <v>1481</v>
      </c>
      <c r="AV486" s="12" t="s">
        <v>1481</v>
      </c>
      <c r="AW486" s="12" t="s">
        <v>1402</v>
      </c>
      <c r="AX486" s="12" t="s">
        <v>1420</v>
      </c>
      <c r="AY486" s="220" t="s">
        <v>1594</v>
      </c>
    </row>
    <row r="487" spans="2:65" s="1" customFormat="1" ht="22.5" customHeight="1" x14ac:dyDescent="0.3">
      <c r="B487" s="36"/>
      <c r="C487" s="261" t="s">
        <v>2209</v>
      </c>
      <c r="D487" s="261" t="s">
        <v>1707</v>
      </c>
      <c r="E487" s="262" t="s">
        <v>2210</v>
      </c>
      <c r="F487" s="263" t="s">
        <v>2211</v>
      </c>
      <c r="G487" s="264" t="s">
        <v>1726</v>
      </c>
      <c r="H487" s="265">
        <v>1</v>
      </c>
      <c r="I487" s="266"/>
      <c r="J487" s="267"/>
      <c r="K487" s="268">
        <f>ROUND(P487*H487,2)</f>
        <v>0</v>
      </c>
      <c r="L487" s="263" t="s">
        <v>1418</v>
      </c>
      <c r="M487" s="269"/>
      <c r="N487" s="270" t="s">
        <v>1418</v>
      </c>
      <c r="O487" s="205" t="s">
        <v>1442</v>
      </c>
      <c r="P487" s="131">
        <f>I487+J487</f>
        <v>0</v>
      </c>
      <c r="Q487" s="131">
        <f>ROUND(I487*H487,2)</f>
        <v>0</v>
      </c>
      <c r="R487" s="131">
        <f>ROUND(J487*H487,2)</f>
        <v>0</v>
      </c>
      <c r="S487" s="37"/>
      <c r="T487" s="206">
        <f>S487*H487</f>
        <v>0</v>
      </c>
      <c r="U487" s="206">
        <v>1.2E-4</v>
      </c>
      <c r="V487" s="206">
        <f>U487*H487</f>
        <v>1.2E-4</v>
      </c>
      <c r="W487" s="206">
        <v>0</v>
      </c>
      <c r="X487" s="207">
        <f>W487*H487</f>
        <v>0</v>
      </c>
      <c r="AR487" s="19" t="s">
        <v>1825</v>
      </c>
      <c r="AT487" s="19" t="s">
        <v>1707</v>
      </c>
      <c r="AU487" s="19" t="s">
        <v>1481</v>
      </c>
      <c r="AY487" s="19" t="s">
        <v>1594</v>
      </c>
      <c r="BE487" s="208">
        <f>IF(O487="základní",K487,0)</f>
        <v>0</v>
      </c>
      <c r="BF487" s="208">
        <f>IF(O487="snížená",K487,0)</f>
        <v>0</v>
      </c>
      <c r="BG487" s="208">
        <f>IF(O487="zákl. přenesená",K487,0)</f>
        <v>0</v>
      </c>
      <c r="BH487" s="208">
        <f>IF(O487="sníž. přenesená",K487,0)</f>
        <v>0</v>
      </c>
      <c r="BI487" s="208">
        <f>IF(O487="nulová",K487,0)</f>
        <v>0</v>
      </c>
      <c r="BJ487" s="19" t="s">
        <v>1420</v>
      </c>
      <c r="BK487" s="208">
        <f>ROUND(P487*H487,2)</f>
        <v>0</v>
      </c>
      <c r="BL487" s="19" t="s">
        <v>1695</v>
      </c>
      <c r="BM487" s="19" t="s">
        <v>2212</v>
      </c>
    </row>
    <row r="488" spans="2:65" s="12" customFormat="1" x14ac:dyDescent="0.3">
      <c r="B488" s="209"/>
      <c r="C488" s="210"/>
      <c r="D488" s="211" t="s">
        <v>1603</v>
      </c>
      <c r="E488" s="212" t="s">
        <v>1418</v>
      </c>
      <c r="F488" s="213" t="s">
        <v>1729</v>
      </c>
      <c r="G488" s="210"/>
      <c r="H488" s="214">
        <v>1</v>
      </c>
      <c r="I488" s="215"/>
      <c r="J488" s="215"/>
      <c r="K488" s="210"/>
      <c r="L488" s="210"/>
      <c r="M488" s="216"/>
      <c r="N488" s="217"/>
      <c r="O488" s="218"/>
      <c r="P488" s="218"/>
      <c r="Q488" s="218"/>
      <c r="R488" s="218"/>
      <c r="S488" s="218"/>
      <c r="T488" s="218"/>
      <c r="U488" s="218"/>
      <c r="V488" s="218"/>
      <c r="W488" s="218"/>
      <c r="X488" s="219"/>
      <c r="AT488" s="220" t="s">
        <v>1603</v>
      </c>
      <c r="AU488" s="220" t="s">
        <v>1481</v>
      </c>
      <c r="AV488" s="12" t="s">
        <v>1481</v>
      </c>
      <c r="AW488" s="12" t="s">
        <v>1402</v>
      </c>
      <c r="AX488" s="12" t="s">
        <v>1420</v>
      </c>
      <c r="AY488" s="220" t="s">
        <v>1594</v>
      </c>
    </row>
    <row r="489" spans="2:65" s="1" customFormat="1" ht="22.5" customHeight="1" x14ac:dyDescent="0.3">
      <c r="B489" s="36"/>
      <c r="C489" s="197" t="s">
        <v>2213</v>
      </c>
      <c r="D489" s="197" t="s">
        <v>1596</v>
      </c>
      <c r="E489" s="198" t="s">
        <v>2214</v>
      </c>
      <c r="F489" s="199" t="s">
        <v>2215</v>
      </c>
      <c r="G489" s="200" t="s">
        <v>1726</v>
      </c>
      <c r="H489" s="201">
        <v>1</v>
      </c>
      <c r="I489" s="202"/>
      <c r="J489" s="202"/>
      <c r="K489" s="203">
        <f>ROUND(P489*H489,2)</f>
        <v>0</v>
      </c>
      <c r="L489" s="199" t="s">
        <v>1418</v>
      </c>
      <c r="M489" s="56"/>
      <c r="N489" s="204" t="s">
        <v>1418</v>
      </c>
      <c r="O489" s="205" t="s">
        <v>1442</v>
      </c>
      <c r="P489" s="131">
        <f>I489+J489</f>
        <v>0</v>
      </c>
      <c r="Q489" s="131">
        <f>ROUND(I489*H489,2)</f>
        <v>0</v>
      </c>
      <c r="R489" s="131">
        <f>ROUND(J489*H489,2)</f>
        <v>0</v>
      </c>
      <c r="S489" s="37"/>
      <c r="T489" s="206">
        <f>S489*H489</f>
        <v>0</v>
      </c>
      <c r="U489" s="206">
        <v>9.0000000000000006E-5</v>
      </c>
      <c r="V489" s="206">
        <f>U489*H489</f>
        <v>9.0000000000000006E-5</v>
      </c>
      <c r="W489" s="206">
        <v>0</v>
      </c>
      <c r="X489" s="207">
        <f>W489*H489</f>
        <v>0</v>
      </c>
      <c r="AR489" s="19" t="s">
        <v>1695</v>
      </c>
      <c r="AT489" s="19" t="s">
        <v>1596</v>
      </c>
      <c r="AU489" s="19" t="s">
        <v>1481</v>
      </c>
      <c r="AY489" s="19" t="s">
        <v>1594</v>
      </c>
      <c r="BE489" s="208">
        <f>IF(O489="základní",K489,0)</f>
        <v>0</v>
      </c>
      <c r="BF489" s="208">
        <f>IF(O489="snížená",K489,0)</f>
        <v>0</v>
      </c>
      <c r="BG489" s="208">
        <f>IF(O489="zákl. přenesená",K489,0)</f>
        <v>0</v>
      </c>
      <c r="BH489" s="208">
        <f>IF(O489="sníž. přenesená",K489,0)</f>
        <v>0</v>
      </c>
      <c r="BI489" s="208">
        <f>IF(O489="nulová",K489,0)</f>
        <v>0</v>
      </c>
      <c r="BJ489" s="19" t="s">
        <v>1420</v>
      </c>
      <c r="BK489" s="208">
        <f>ROUND(P489*H489,2)</f>
        <v>0</v>
      </c>
      <c r="BL489" s="19" t="s">
        <v>1695</v>
      </c>
      <c r="BM489" s="19" t="s">
        <v>2216</v>
      </c>
    </row>
    <row r="490" spans="2:65" s="12" customFormat="1" x14ac:dyDescent="0.3">
      <c r="B490" s="209"/>
      <c r="C490" s="210"/>
      <c r="D490" s="211" t="s">
        <v>1603</v>
      </c>
      <c r="E490" s="212" t="s">
        <v>1418</v>
      </c>
      <c r="F490" s="213" t="s">
        <v>1729</v>
      </c>
      <c r="G490" s="210"/>
      <c r="H490" s="214">
        <v>1</v>
      </c>
      <c r="I490" s="215"/>
      <c r="J490" s="215"/>
      <c r="K490" s="210"/>
      <c r="L490" s="210"/>
      <c r="M490" s="216"/>
      <c r="N490" s="217"/>
      <c r="O490" s="218"/>
      <c r="P490" s="218"/>
      <c r="Q490" s="218"/>
      <c r="R490" s="218"/>
      <c r="S490" s="218"/>
      <c r="T490" s="218"/>
      <c r="U490" s="218"/>
      <c r="V490" s="218"/>
      <c r="W490" s="218"/>
      <c r="X490" s="219"/>
      <c r="AT490" s="220" t="s">
        <v>1603</v>
      </c>
      <c r="AU490" s="220" t="s">
        <v>1481</v>
      </c>
      <c r="AV490" s="12" t="s">
        <v>1481</v>
      </c>
      <c r="AW490" s="12" t="s">
        <v>1402</v>
      </c>
      <c r="AX490" s="12" t="s">
        <v>1420</v>
      </c>
      <c r="AY490" s="220" t="s">
        <v>1594</v>
      </c>
    </row>
    <row r="491" spans="2:65" s="1" customFormat="1" ht="22.5" customHeight="1" x14ac:dyDescent="0.3">
      <c r="B491" s="36"/>
      <c r="C491" s="197" t="s">
        <v>2217</v>
      </c>
      <c r="D491" s="197" t="s">
        <v>1596</v>
      </c>
      <c r="E491" s="198" t="s">
        <v>2218</v>
      </c>
      <c r="F491" s="199" t="s">
        <v>2219</v>
      </c>
      <c r="G491" s="200" t="s">
        <v>1698</v>
      </c>
      <c r="H491" s="201">
        <v>8.5</v>
      </c>
      <c r="I491" s="202"/>
      <c r="J491" s="202"/>
      <c r="K491" s="203">
        <f>ROUND(P491*H491,2)</f>
        <v>0</v>
      </c>
      <c r="L491" s="199" t="s">
        <v>1600</v>
      </c>
      <c r="M491" s="56"/>
      <c r="N491" s="204" t="s">
        <v>1418</v>
      </c>
      <c r="O491" s="205" t="s">
        <v>1442</v>
      </c>
      <c r="P491" s="131">
        <f>I491+J491</f>
        <v>0</v>
      </c>
      <c r="Q491" s="131">
        <f>ROUND(I491*H491,2)</f>
        <v>0</v>
      </c>
      <c r="R491" s="131">
        <f>ROUND(J491*H491,2)</f>
        <v>0</v>
      </c>
      <c r="S491" s="37"/>
      <c r="T491" s="206">
        <f>S491*H491</f>
        <v>0</v>
      </c>
      <c r="U491" s="206">
        <v>0</v>
      </c>
      <c r="V491" s="206">
        <f>U491*H491</f>
        <v>0</v>
      </c>
      <c r="W491" s="206">
        <v>0</v>
      </c>
      <c r="X491" s="207">
        <f>W491*H491</f>
        <v>0</v>
      </c>
      <c r="AR491" s="19" t="s">
        <v>1695</v>
      </c>
      <c r="AT491" s="19" t="s">
        <v>1596</v>
      </c>
      <c r="AU491" s="19" t="s">
        <v>1481</v>
      </c>
      <c r="AY491" s="19" t="s">
        <v>1594</v>
      </c>
      <c r="BE491" s="208">
        <f>IF(O491="základní",K491,0)</f>
        <v>0</v>
      </c>
      <c r="BF491" s="208">
        <f>IF(O491="snížená",K491,0)</f>
        <v>0</v>
      </c>
      <c r="BG491" s="208">
        <f>IF(O491="zákl. přenesená",K491,0)</f>
        <v>0</v>
      </c>
      <c r="BH491" s="208">
        <f>IF(O491="sníž. přenesená",K491,0)</f>
        <v>0</v>
      </c>
      <c r="BI491" s="208">
        <f>IF(O491="nulová",K491,0)</f>
        <v>0</v>
      </c>
      <c r="BJ491" s="19" t="s">
        <v>1420</v>
      </c>
      <c r="BK491" s="208">
        <f>ROUND(P491*H491,2)</f>
        <v>0</v>
      </c>
      <c r="BL491" s="19" t="s">
        <v>1695</v>
      </c>
      <c r="BM491" s="19" t="s">
        <v>2220</v>
      </c>
    </row>
    <row r="492" spans="2:65" s="12" customFormat="1" x14ac:dyDescent="0.3">
      <c r="B492" s="209"/>
      <c r="C492" s="210"/>
      <c r="D492" s="211" t="s">
        <v>1603</v>
      </c>
      <c r="E492" s="212" t="s">
        <v>1418</v>
      </c>
      <c r="F492" s="213" t="s">
        <v>2221</v>
      </c>
      <c r="G492" s="210"/>
      <c r="H492" s="214">
        <v>8.5</v>
      </c>
      <c r="I492" s="215"/>
      <c r="J492" s="215"/>
      <c r="K492" s="210"/>
      <c r="L492" s="210"/>
      <c r="M492" s="216"/>
      <c r="N492" s="217"/>
      <c r="O492" s="218"/>
      <c r="P492" s="218"/>
      <c r="Q492" s="218"/>
      <c r="R492" s="218"/>
      <c r="S492" s="218"/>
      <c r="T492" s="218"/>
      <c r="U492" s="218"/>
      <c r="V492" s="218"/>
      <c r="W492" s="218"/>
      <c r="X492" s="219"/>
      <c r="AT492" s="220" t="s">
        <v>1603</v>
      </c>
      <c r="AU492" s="220" t="s">
        <v>1481</v>
      </c>
      <c r="AV492" s="12" t="s">
        <v>1481</v>
      </c>
      <c r="AW492" s="12" t="s">
        <v>1402</v>
      </c>
      <c r="AX492" s="12" t="s">
        <v>1420</v>
      </c>
      <c r="AY492" s="220" t="s">
        <v>1594</v>
      </c>
    </row>
    <row r="493" spans="2:65" s="1" customFormat="1" ht="31.5" customHeight="1" x14ac:dyDescent="0.3">
      <c r="B493" s="36"/>
      <c r="C493" s="197" t="s">
        <v>2222</v>
      </c>
      <c r="D493" s="197" t="s">
        <v>1596</v>
      </c>
      <c r="E493" s="198" t="s">
        <v>2223</v>
      </c>
      <c r="F493" s="199" t="s">
        <v>2224</v>
      </c>
      <c r="G493" s="200" t="s">
        <v>1678</v>
      </c>
      <c r="H493" s="201">
        <v>6.0000000000000001E-3</v>
      </c>
      <c r="I493" s="202"/>
      <c r="J493" s="202"/>
      <c r="K493" s="203">
        <f>ROUND(P493*H493,2)</f>
        <v>0</v>
      </c>
      <c r="L493" s="199" t="s">
        <v>1600</v>
      </c>
      <c r="M493" s="56"/>
      <c r="N493" s="204" t="s">
        <v>1418</v>
      </c>
      <c r="O493" s="205" t="s">
        <v>1442</v>
      </c>
      <c r="P493" s="131">
        <f>I493+J493</f>
        <v>0</v>
      </c>
      <c r="Q493" s="131">
        <f>ROUND(I493*H493,2)</f>
        <v>0</v>
      </c>
      <c r="R493" s="131">
        <f>ROUND(J493*H493,2)</f>
        <v>0</v>
      </c>
      <c r="S493" s="37"/>
      <c r="T493" s="206">
        <f>S493*H493</f>
        <v>0</v>
      </c>
      <c r="U493" s="206">
        <v>0</v>
      </c>
      <c r="V493" s="206">
        <f>U493*H493</f>
        <v>0</v>
      </c>
      <c r="W493" s="206">
        <v>0</v>
      </c>
      <c r="X493" s="207">
        <f>W493*H493</f>
        <v>0</v>
      </c>
      <c r="AR493" s="19" t="s">
        <v>1695</v>
      </c>
      <c r="AT493" s="19" t="s">
        <v>1596</v>
      </c>
      <c r="AU493" s="19" t="s">
        <v>1481</v>
      </c>
      <c r="AY493" s="19" t="s">
        <v>1594</v>
      </c>
      <c r="BE493" s="208">
        <f>IF(O493="základní",K493,0)</f>
        <v>0</v>
      </c>
      <c r="BF493" s="208">
        <f>IF(O493="snížená",K493,0)</f>
        <v>0</v>
      </c>
      <c r="BG493" s="208">
        <f>IF(O493="zákl. přenesená",K493,0)</f>
        <v>0</v>
      </c>
      <c r="BH493" s="208">
        <f>IF(O493="sníž. přenesená",K493,0)</f>
        <v>0</v>
      </c>
      <c r="BI493" s="208">
        <f>IF(O493="nulová",K493,0)</f>
        <v>0</v>
      </c>
      <c r="BJ493" s="19" t="s">
        <v>1420</v>
      </c>
      <c r="BK493" s="208">
        <f>ROUND(P493*H493,2)</f>
        <v>0</v>
      </c>
      <c r="BL493" s="19" t="s">
        <v>1695</v>
      </c>
      <c r="BM493" s="19" t="s">
        <v>2225</v>
      </c>
    </row>
    <row r="494" spans="2:65" s="11" customFormat="1" ht="29.85" customHeight="1" x14ac:dyDescent="0.3">
      <c r="B494" s="179"/>
      <c r="C494" s="180"/>
      <c r="D494" s="194" t="s">
        <v>1472</v>
      </c>
      <c r="E494" s="195" t="s">
        <v>2226</v>
      </c>
      <c r="F494" s="195" t="s">
        <v>2227</v>
      </c>
      <c r="G494" s="180"/>
      <c r="H494" s="180"/>
      <c r="I494" s="183"/>
      <c r="J494" s="183"/>
      <c r="K494" s="196">
        <f>BK494</f>
        <v>0</v>
      </c>
      <c r="L494" s="180"/>
      <c r="M494" s="185"/>
      <c r="N494" s="186"/>
      <c r="O494" s="187"/>
      <c r="P494" s="187"/>
      <c r="Q494" s="188">
        <f>SUM(Q495:Q523)</f>
        <v>0</v>
      </c>
      <c r="R494" s="188">
        <f>SUM(R495:R523)</f>
        <v>0</v>
      </c>
      <c r="S494" s="187"/>
      <c r="T494" s="189">
        <f>SUM(T495:T523)</f>
        <v>0</v>
      </c>
      <c r="U494" s="187"/>
      <c r="V494" s="189">
        <f>SUM(V495:V523)</f>
        <v>3.3079999999999991E-2</v>
      </c>
      <c r="W494" s="187"/>
      <c r="X494" s="190">
        <f>SUM(X495:X523)</f>
        <v>0</v>
      </c>
      <c r="AR494" s="191" t="s">
        <v>1481</v>
      </c>
      <c r="AT494" s="192" t="s">
        <v>1472</v>
      </c>
      <c r="AU494" s="192" t="s">
        <v>1420</v>
      </c>
      <c r="AY494" s="191" t="s">
        <v>1594</v>
      </c>
      <c r="BK494" s="193">
        <f>SUM(BK495:BK523)</f>
        <v>0</v>
      </c>
    </row>
    <row r="495" spans="2:65" s="1" customFormat="1" ht="31.5" customHeight="1" x14ac:dyDescent="0.3">
      <c r="B495" s="36"/>
      <c r="C495" s="197" t="s">
        <v>2228</v>
      </c>
      <c r="D495" s="197" t="s">
        <v>1596</v>
      </c>
      <c r="E495" s="198" t="s">
        <v>2229</v>
      </c>
      <c r="F495" s="199" t="s">
        <v>2230</v>
      </c>
      <c r="G495" s="200" t="s">
        <v>1698</v>
      </c>
      <c r="H495" s="201">
        <v>15</v>
      </c>
      <c r="I495" s="202"/>
      <c r="J495" s="202"/>
      <c r="K495" s="203">
        <f>ROUND(P495*H495,2)</f>
        <v>0</v>
      </c>
      <c r="L495" s="199" t="s">
        <v>1600</v>
      </c>
      <c r="M495" s="56"/>
      <c r="N495" s="204" t="s">
        <v>1418</v>
      </c>
      <c r="O495" s="205" t="s">
        <v>1442</v>
      </c>
      <c r="P495" s="131">
        <f>I495+J495</f>
        <v>0</v>
      </c>
      <c r="Q495" s="131">
        <f>ROUND(I495*H495,2)</f>
        <v>0</v>
      </c>
      <c r="R495" s="131">
        <f>ROUND(J495*H495,2)</f>
        <v>0</v>
      </c>
      <c r="S495" s="37"/>
      <c r="T495" s="206">
        <f>S495*H495</f>
        <v>0</v>
      </c>
      <c r="U495" s="206">
        <v>9.6000000000000002E-4</v>
      </c>
      <c r="V495" s="206">
        <f>U495*H495</f>
        <v>1.44E-2</v>
      </c>
      <c r="W495" s="206">
        <v>0</v>
      </c>
      <c r="X495" s="207">
        <f>W495*H495</f>
        <v>0</v>
      </c>
      <c r="AR495" s="19" t="s">
        <v>1695</v>
      </c>
      <c r="AT495" s="19" t="s">
        <v>1596</v>
      </c>
      <c r="AU495" s="19" t="s">
        <v>1481</v>
      </c>
      <c r="AY495" s="19" t="s">
        <v>1594</v>
      </c>
      <c r="BE495" s="208">
        <f>IF(O495="základní",K495,0)</f>
        <v>0</v>
      </c>
      <c r="BF495" s="208">
        <f>IF(O495="snížená",K495,0)</f>
        <v>0</v>
      </c>
      <c r="BG495" s="208">
        <f>IF(O495="zákl. přenesená",K495,0)</f>
        <v>0</v>
      </c>
      <c r="BH495" s="208">
        <f>IF(O495="sníž. přenesená",K495,0)</f>
        <v>0</v>
      </c>
      <c r="BI495" s="208">
        <f>IF(O495="nulová",K495,0)</f>
        <v>0</v>
      </c>
      <c r="BJ495" s="19" t="s">
        <v>1420</v>
      </c>
      <c r="BK495" s="208">
        <f>ROUND(P495*H495,2)</f>
        <v>0</v>
      </c>
      <c r="BL495" s="19" t="s">
        <v>1695</v>
      </c>
      <c r="BM495" s="19" t="s">
        <v>2231</v>
      </c>
    </row>
    <row r="496" spans="2:65" s="12" customFormat="1" x14ac:dyDescent="0.3">
      <c r="B496" s="209"/>
      <c r="C496" s="210"/>
      <c r="D496" s="211" t="s">
        <v>1603</v>
      </c>
      <c r="E496" s="212" t="s">
        <v>1418</v>
      </c>
      <c r="F496" s="213" t="s">
        <v>2232</v>
      </c>
      <c r="G496" s="210"/>
      <c r="H496" s="214">
        <v>15</v>
      </c>
      <c r="I496" s="215"/>
      <c r="J496" s="215"/>
      <c r="K496" s="210"/>
      <c r="L496" s="210"/>
      <c r="M496" s="216"/>
      <c r="N496" s="217"/>
      <c r="O496" s="218"/>
      <c r="P496" s="218"/>
      <c r="Q496" s="218"/>
      <c r="R496" s="218"/>
      <c r="S496" s="218"/>
      <c r="T496" s="218"/>
      <c r="U496" s="218"/>
      <c r="V496" s="218"/>
      <c r="W496" s="218"/>
      <c r="X496" s="219"/>
      <c r="AT496" s="220" t="s">
        <v>1603</v>
      </c>
      <c r="AU496" s="220" t="s">
        <v>1481</v>
      </c>
      <c r="AV496" s="12" t="s">
        <v>1481</v>
      </c>
      <c r="AW496" s="12" t="s">
        <v>1402</v>
      </c>
      <c r="AX496" s="12" t="s">
        <v>1420</v>
      </c>
      <c r="AY496" s="220" t="s">
        <v>1594</v>
      </c>
    </row>
    <row r="497" spans="2:65" s="1" customFormat="1" ht="44.25" customHeight="1" x14ac:dyDescent="0.3">
      <c r="B497" s="36"/>
      <c r="C497" s="197" t="s">
        <v>2233</v>
      </c>
      <c r="D497" s="197" t="s">
        <v>1596</v>
      </c>
      <c r="E497" s="198" t="s">
        <v>2234</v>
      </c>
      <c r="F497" s="199" t="s">
        <v>2235</v>
      </c>
      <c r="G497" s="200" t="s">
        <v>1698</v>
      </c>
      <c r="H497" s="201">
        <v>4</v>
      </c>
      <c r="I497" s="202"/>
      <c r="J497" s="202"/>
      <c r="K497" s="203">
        <f>ROUND(P497*H497,2)</f>
        <v>0</v>
      </c>
      <c r="L497" s="199" t="s">
        <v>1600</v>
      </c>
      <c r="M497" s="56"/>
      <c r="N497" s="204" t="s">
        <v>1418</v>
      </c>
      <c r="O497" s="205" t="s">
        <v>1442</v>
      </c>
      <c r="P497" s="131">
        <f>I497+J497</f>
        <v>0</v>
      </c>
      <c r="Q497" s="131">
        <f>ROUND(I497*H497,2)</f>
        <v>0</v>
      </c>
      <c r="R497" s="131">
        <f>ROUND(J497*H497,2)</f>
        <v>0</v>
      </c>
      <c r="S497" s="37"/>
      <c r="T497" s="206">
        <f>S497*H497</f>
        <v>0</v>
      </c>
      <c r="U497" s="206">
        <v>4.0000000000000003E-5</v>
      </c>
      <c r="V497" s="206">
        <f>U497*H497</f>
        <v>1.6000000000000001E-4</v>
      </c>
      <c r="W497" s="206">
        <v>0</v>
      </c>
      <c r="X497" s="207">
        <f>W497*H497</f>
        <v>0</v>
      </c>
      <c r="AR497" s="19" t="s">
        <v>1695</v>
      </c>
      <c r="AT497" s="19" t="s">
        <v>1596</v>
      </c>
      <c r="AU497" s="19" t="s">
        <v>1481</v>
      </c>
      <c r="AY497" s="19" t="s">
        <v>1594</v>
      </c>
      <c r="BE497" s="208">
        <f>IF(O497="základní",K497,0)</f>
        <v>0</v>
      </c>
      <c r="BF497" s="208">
        <f>IF(O497="snížená",K497,0)</f>
        <v>0</v>
      </c>
      <c r="BG497" s="208">
        <f>IF(O497="zákl. přenesená",K497,0)</f>
        <v>0</v>
      </c>
      <c r="BH497" s="208">
        <f>IF(O497="sníž. přenesená",K497,0)</f>
        <v>0</v>
      </c>
      <c r="BI497" s="208">
        <f>IF(O497="nulová",K497,0)</f>
        <v>0</v>
      </c>
      <c r="BJ497" s="19" t="s">
        <v>1420</v>
      </c>
      <c r="BK497" s="208">
        <f>ROUND(P497*H497,2)</f>
        <v>0</v>
      </c>
      <c r="BL497" s="19" t="s">
        <v>1695</v>
      </c>
      <c r="BM497" s="19" t="s">
        <v>2236</v>
      </c>
    </row>
    <row r="498" spans="2:65" s="12" customFormat="1" x14ac:dyDescent="0.3">
      <c r="B498" s="209"/>
      <c r="C498" s="210"/>
      <c r="D498" s="211" t="s">
        <v>1603</v>
      </c>
      <c r="E498" s="212" t="s">
        <v>1418</v>
      </c>
      <c r="F498" s="213" t="s">
        <v>2237</v>
      </c>
      <c r="G498" s="210"/>
      <c r="H498" s="214">
        <v>4</v>
      </c>
      <c r="I498" s="215"/>
      <c r="J498" s="215"/>
      <c r="K498" s="210"/>
      <c r="L498" s="210"/>
      <c r="M498" s="216"/>
      <c r="N498" s="217"/>
      <c r="O498" s="218"/>
      <c r="P498" s="218"/>
      <c r="Q498" s="218"/>
      <c r="R498" s="218"/>
      <c r="S498" s="218"/>
      <c r="T498" s="218"/>
      <c r="U498" s="218"/>
      <c r="V498" s="218"/>
      <c r="W498" s="218"/>
      <c r="X498" s="219"/>
      <c r="AT498" s="220" t="s">
        <v>1603</v>
      </c>
      <c r="AU498" s="220" t="s">
        <v>1481</v>
      </c>
      <c r="AV498" s="12" t="s">
        <v>1481</v>
      </c>
      <c r="AW498" s="12" t="s">
        <v>1402</v>
      </c>
      <c r="AX498" s="12" t="s">
        <v>1420</v>
      </c>
      <c r="AY498" s="220" t="s">
        <v>1594</v>
      </c>
    </row>
    <row r="499" spans="2:65" s="1" customFormat="1" ht="22.5" customHeight="1" x14ac:dyDescent="0.3">
      <c r="B499" s="36"/>
      <c r="C499" s="197" t="s">
        <v>2238</v>
      </c>
      <c r="D499" s="197" t="s">
        <v>1596</v>
      </c>
      <c r="E499" s="198" t="s">
        <v>2239</v>
      </c>
      <c r="F499" s="199" t="s">
        <v>2240</v>
      </c>
      <c r="G499" s="200" t="s">
        <v>1726</v>
      </c>
      <c r="H499" s="201">
        <v>1</v>
      </c>
      <c r="I499" s="202"/>
      <c r="J499" s="202"/>
      <c r="K499" s="203">
        <f>ROUND(P499*H499,2)</f>
        <v>0</v>
      </c>
      <c r="L499" s="199" t="s">
        <v>1600</v>
      </c>
      <c r="M499" s="56"/>
      <c r="N499" s="204" t="s">
        <v>1418</v>
      </c>
      <c r="O499" s="205" t="s">
        <v>1442</v>
      </c>
      <c r="P499" s="131">
        <f>I499+J499</f>
        <v>0</v>
      </c>
      <c r="Q499" s="131">
        <f>ROUND(I499*H499,2)</f>
        <v>0</v>
      </c>
      <c r="R499" s="131">
        <f>ROUND(J499*H499,2)</f>
        <v>0</v>
      </c>
      <c r="S499" s="37"/>
      <c r="T499" s="206">
        <f>S499*H499</f>
        <v>0</v>
      </c>
      <c r="U499" s="206">
        <v>9.7000000000000005E-4</v>
      </c>
      <c r="V499" s="206">
        <f>U499*H499</f>
        <v>9.7000000000000005E-4</v>
      </c>
      <c r="W499" s="206">
        <v>0</v>
      </c>
      <c r="X499" s="207">
        <f>W499*H499</f>
        <v>0</v>
      </c>
      <c r="AR499" s="19" t="s">
        <v>1695</v>
      </c>
      <c r="AT499" s="19" t="s">
        <v>1596</v>
      </c>
      <c r="AU499" s="19" t="s">
        <v>1481</v>
      </c>
      <c r="AY499" s="19" t="s">
        <v>1594</v>
      </c>
      <c r="BE499" s="208">
        <f>IF(O499="základní",K499,0)</f>
        <v>0</v>
      </c>
      <c r="BF499" s="208">
        <f>IF(O499="snížená",K499,0)</f>
        <v>0</v>
      </c>
      <c r="BG499" s="208">
        <f>IF(O499="zákl. přenesená",K499,0)</f>
        <v>0</v>
      </c>
      <c r="BH499" s="208">
        <f>IF(O499="sníž. přenesená",K499,0)</f>
        <v>0</v>
      </c>
      <c r="BI499" s="208">
        <f>IF(O499="nulová",K499,0)</f>
        <v>0</v>
      </c>
      <c r="BJ499" s="19" t="s">
        <v>1420</v>
      </c>
      <c r="BK499" s="208">
        <f>ROUND(P499*H499,2)</f>
        <v>0</v>
      </c>
      <c r="BL499" s="19" t="s">
        <v>1695</v>
      </c>
      <c r="BM499" s="19" t="s">
        <v>2241</v>
      </c>
    </row>
    <row r="500" spans="2:65" s="12" customFormat="1" x14ac:dyDescent="0.3">
      <c r="B500" s="209"/>
      <c r="C500" s="210"/>
      <c r="D500" s="211" t="s">
        <v>1603</v>
      </c>
      <c r="E500" s="212" t="s">
        <v>1418</v>
      </c>
      <c r="F500" s="213" t="s">
        <v>1729</v>
      </c>
      <c r="G500" s="210"/>
      <c r="H500" s="214">
        <v>1</v>
      </c>
      <c r="I500" s="215"/>
      <c r="J500" s="215"/>
      <c r="K500" s="210"/>
      <c r="L500" s="210"/>
      <c r="M500" s="216"/>
      <c r="N500" s="217"/>
      <c r="O500" s="218"/>
      <c r="P500" s="218"/>
      <c r="Q500" s="218"/>
      <c r="R500" s="218"/>
      <c r="S500" s="218"/>
      <c r="T500" s="218"/>
      <c r="U500" s="218"/>
      <c r="V500" s="218"/>
      <c r="W500" s="218"/>
      <c r="X500" s="219"/>
      <c r="AT500" s="220" t="s">
        <v>1603</v>
      </c>
      <c r="AU500" s="220" t="s">
        <v>1481</v>
      </c>
      <c r="AV500" s="12" t="s">
        <v>1481</v>
      </c>
      <c r="AW500" s="12" t="s">
        <v>1402</v>
      </c>
      <c r="AX500" s="12" t="s">
        <v>1420</v>
      </c>
      <c r="AY500" s="220" t="s">
        <v>1594</v>
      </c>
    </row>
    <row r="501" spans="2:65" s="1" customFormat="1" ht="22.5" customHeight="1" x14ac:dyDescent="0.3">
      <c r="B501" s="36"/>
      <c r="C501" s="197" t="s">
        <v>2242</v>
      </c>
      <c r="D501" s="197" t="s">
        <v>1596</v>
      </c>
      <c r="E501" s="198" t="s">
        <v>2243</v>
      </c>
      <c r="F501" s="199" t="s">
        <v>2244</v>
      </c>
      <c r="G501" s="200" t="s">
        <v>1726</v>
      </c>
      <c r="H501" s="201">
        <v>2</v>
      </c>
      <c r="I501" s="202"/>
      <c r="J501" s="202"/>
      <c r="K501" s="203">
        <f>ROUND(P501*H501,2)</f>
        <v>0</v>
      </c>
      <c r="L501" s="199" t="s">
        <v>1418</v>
      </c>
      <c r="M501" s="56"/>
      <c r="N501" s="204" t="s">
        <v>1418</v>
      </c>
      <c r="O501" s="205" t="s">
        <v>1442</v>
      </c>
      <c r="P501" s="131">
        <f>I501+J501</f>
        <v>0</v>
      </c>
      <c r="Q501" s="131">
        <f>ROUND(I501*H501,2)</f>
        <v>0</v>
      </c>
      <c r="R501" s="131">
        <f>ROUND(J501*H501,2)</f>
        <v>0</v>
      </c>
      <c r="S501" s="37"/>
      <c r="T501" s="206">
        <f>S501*H501</f>
        <v>0</v>
      </c>
      <c r="U501" s="206">
        <v>9.7000000000000005E-4</v>
      </c>
      <c r="V501" s="206">
        <f>U501*H501</f>
        <v>1.9400000000000001E-3</v>
      </c>
      <c r="W501" s="206">
        <v>0</v>
      </c>
      <c r="X501" s="207">
        <f>W501*H501</f>
        <v>0</v>
      </c>
      <c r="AR501" s="19" t="s">
        <v>1695</v>
      </c>
      <c r="AT501" s="19" t="s">
        <v>1596</v>
      </c>
      <c r="AU501" s="19" t="s">
        <v>1481</v>
      </c>
      <c r="AY501" s="19" t="s">
        <v>1594</v>
      </c>
      <c r="BE501" s="208">
        <f>IF(O501="základní",K501,0)</f>
        <v>0</v>
      </c>
      <c r="BF501" s="208">
        <f>IF(O501="snížená",K501,0)</f>
        <v>0</v>
      </c>
      <c r="BG501" s="208">
        <f>IF(O501="zákl. přenesená",K501,0)</f>
        <v>0</v>
      </c>
      <c r="BH501" s="208">
        <f>IF(O501="sníž. přenesená",K501,0)</f>
        <v>0</v>
      </c>
      <c r="BI501" s="208">
        <f>IF(O501="nulová",K501,0)</f>
        <v>0</v>
      </c>
      <c r="BJ501" s="19" t="s">
        <v>1420</v>
      </c>
      <c r="BK501" s="208">
        <f>ROUND(P501*H501,2)</f>
        <v>0</v>
      </c>
      <c r="BL501" s="19" t="s">
        <v>1695</v>
      </c>
      <c r="BM501" s="19" t="s">
        <v>2245</v>
      </c>
    </row>
    <row r="502" spans="2:65" s="12" customFormat="1" x14ac:dyDescent="0.3">
      <c r="B502" s="209"/>
      <c r="C502" s="210"/>
      <c r="D502" s="211" t="s">
        <v>1603</v>
      </c>
      <c r="E502" s="212" t="s">
        <v>1418</v>
      </c>
      <c r="F502" s="213" t="s">
        <v>1996</v>
      </c>
      <c r="G502" s="210"/>
      <c r="H502" s="214">
        <v>2</v>
      </c>
      <c r="I502" s="215"/>
      <c r="J502" s="215"/>
      <c r="K502" s="210"/>
      <c r="L502" s="210"/>
      <c r="M502" s="216"/>
      <c r="N502" s="217"/>
      <c r="O502" s="218"/>
      <c r="P502" s="218"/>
      <c r="Q502" s="218"/>
      <c r="R502" s="218"/>
      <c r="S502" s="218"/>
      <c r="T502" s="218"/>
      <c r="U502" s="218"/>
      <c r="V502" s="218"/>
      <c r="W502" s="218"/>
      <c r="X502" s="219"/>
      <c r="AT502" s="220" t="s">
        <v>1603</v>
      </c>
      <c r="AU502" s="220" t="s">
        <v>1481</v>
      </c>
      <c r="AV502" s="12" t="s">
        <v>1481</v>
      </c>
      <c r="AW502" s="12" t="s">
        <v>1402</v>
      </c>
      <c r="AX502" s="12" t="s">
        <v>1420</v>
      </c>
      <c r="AY502" s="220" t="s">
        <v>1594</v>
      </c>
    </row>
    <row r="503" spans="2:65" s="1" customFormat="1" ht="22.5" customHeight="1" x14ac:dyDescent="0.3">
      <c r="B503" s="36"/>
      <c r="C503" s="197" t="s">
        <v>2246</v>
      </c>
      <c r="D503" s="197" t="s">
        <v>1596</v>
      </c>
      <c r="E503" s="198" t="s">
        <v>2247</v>
      </c>
      <c r="F503" s="199" t="s">
        <v>2248</v>
      </c>
      <c r="G503" s="200" t="s">
        <v>1726</v>
      </c>
      <c r="H503" s="201">
        <v>2</v>
      </c>
      <c r="I503" s="202"/>
      <c r="J503" s="202"/>
      <c r="K503" s="203">
        <f>ROUND(P503*H503,2)</f>
        <v>0</v>
      </c>
      <c r="L503" s="199" t="s">
        <v>1418</v>
      </c>
      <c r="M503" s="56"/>
      <c r="N503" s="204" t="s">
        <v>1418</v>
      </c>
      <c r="O503" s="205" t="s">
        <v>1442</v>
      </c>
      <c r="P503" s="131">
        <f>I503+J503</f>
        <v>0</v>
      </c>
      <c r="Q503" s="131">
        <f>ROUND(I503*H503,2)</f>
        <v>0</v>
      </c>
      <c r="R503" s="131">
        <f>ROUND(J503*H503,2)</f>
        <v>0</v>
      </c>
      <c r="S503" s="37"/>
      <c r="T503" s="206">
        <f>S503*H503</f>
        <v>0</v>
      </c>
      <c r="U503" s="206">
        <v>9.7000000000000005E-4</v>
      </c>
      <c r="V503" s="206">
        <f>U503*H503</f>
        <v>1.9400000000000001E-3</v>
      </c>
      <c r="W503" s="206">
        <v>0</v>
      </c>
      <c r="X503" s="207">
        <f>W503*H503</f>
        <v>0</v>
      </c>
      <c r="AR503" s="19" t="s">
        <v>1695</v>
      </c>
      <c r="AT503" s="19" t="s">
        <v>1596</v>
      </c>
      <c r="AU503" s="19" t="s">
        <v>1481</v>
      </c>
      <c r="AY503" s="19" t="s">
        <v>1594</v>
      </c>
      <c r="BE503" s="208">
        <f>IF(O503="základní",K503,0)</f>
        <v>0</v>
      </c>
      <c r="BF503" s="208">
        <f>IF(O503="snížená",K503,0)</f>
        <v>0</v>
      </c>
      <c r="BG503" s="208">
        <f>IF(O503="zákl. přenesená",K503,0)</f>
        <v>0</v>
      </c>
      <c r="BH503" s="208">
        <f>IF(O503="sníž. přenesená",K503,0)</f>
        <v>0</v>
      </c>
      <c r="BI503" s="208">
        <f>IF(O503="nulová",K503,0)</f>
        <v>0</v>
      </c>
      <c r="BJ503" s="19" t="s">
        <v>1420</v>
      </c>
      <c r="BK503" s="208">
        <f>ROUND(P503*H503,2)</f>
        <v>0</v>
      </c>
      <c r="BL503" s="19" t="s">
        <v>1695</v>
      </c>
      <c r="BM503" s="19" t="s">
        <v>2249</v>
      </c>
    </row>
    <row r="504" spans="2:65" s="12" customFormat="1" x14ac:dyDescent="0.3">
      <c r="B504" s="209"/>
      <c r="C504" s="210"/>
      <c r="D504" s="211" t="s">
        <v>1603</v>
      </c>
      <c r="E504" s="212" t="s">
        <v>1418</v>
      </c>
      <c r="F504" s="213" t="s">
        <v>1996</v>
      </c>
      <c r="G504" s="210"/>
      <c r="H504" s="214">
        <v>2</v>
      </c>
      <c r="I504" s="215"/>
      <c r="J504" s="215"/>
      <c r="K504" s="210"/>
      <c r="L504" s="210"/>
      <c r="M504" s="216"/>
      <c r="N504" s="217"/>
      <c r="O504" s="218"/>
      <c r="P504" s="218"/>
      <c r="Q504" s="218"/>
      <c r="R504" s="218"/>
      <c r="S504" s="218"/>
      <c r="T504" s="218"/>
      <c r="U504" s="218"/>
      <c r="V504" s="218"/>
      <c r="W504" s="218"/>
      <c r="X504" s="219"/>
      <c r="AT504" s="220" t="s">
        <v>1603</v>
      </c>
      <c r="AU504" s="220" t="s">
        <v>1481</v>
      </c>
      <c r="AV504" s="12" t="s">
        <v>1481</v>
      </c>
      <c r="AW504" s="12" t="s">
        <v>1402</v>
      </c>
      <c r="AX504" s="12" t="s">
        <v>1420</v>
      </c>
      <c r="AY504" s="220" t="s">
        <v>1594</v>
      </c>
    </row>
    <row r="505" spans="2:65" s="1" customFormat="1" ht="31.5" customHeight="1" x14ac:dyDescent="0.3">
      <c r="B505" s="36"/>
      <c r="C505" s="197" t="s">
        <v>2250</v>
      </c>
      <c r="D505" s="197" t="s">
        <v>1596</v>
      </c>
      <c r="E505" s="198" t="s">
        <v>2251</v>
      </c>
      <c r="F505" s="199" t="s">
        <v>2252</v>
      </c>
      <c r="G505" s="200" t="s">
        <v>1726</v>
      </c>
      <c r="H505" s="201">
        <v>1</v>
      </c>
      <c r="I505" s="202"/>
      <c r="J505" s="202"/>
      <c r="K505" s="203">
        <f>ROUND(P505*H505,2)</f>
        <v>0</v>
      </c>
      <c r="L505" s="199" t="s">
        <v>1418</v>
      </c>
      <c r="M505" s="56"/>
      <c r="N505" s="204" t="s">
        <v>1418</v>
      </c>
      <c r="O505" s="205" t="s">
        <v>1442</v>
      </c>
      <c r="P505" s="131">
        <f>I505+J505</f>
        <v>0</v>
      </c>
      <c r="Q505" s="131">
        <f>ROUND(I505*H505,2)</f>
        <v>0</v>
      </c>
      <c r="R505" s="131">
        <f>ROUND(J505*H505,2)</f>
        <v>0</v>
      </c>
      <c r="S505" s="37"/>
      <c r="T505" s="206">
        <f>S505*H505</f>
        <v>0</v>
      </c>
      <c r="U505" s="206">
        <v>9.7000000000000005E-4</v>
      </c>
      <c r="V505" s="206">
        <f>U505*H505</f>
        <v>9.7000000000000005E-4</v>
      </c>
      <c r="W505" s="206">
        <v>0</v>
      </c>
      <c r="X505" s="207">
        <f>W505*H505</f>
        <v>0</v>
      </c>
      <c r="AR505" s="19" t="s">
        <v>1695</v>
      </c>
      <c r="AT505" s="19" t="s">
        <v>1596</v>
      </c>
      <c r="AU505" s="19" t="s">
        <v>1481</v>
      </c>
      <c r="AY505" s="19" t="s">
        <v>1594</v>
      </c>
      <c r="BE505" s="208">
        <f>IF(O505="základní",K505,0)</f>
        <v>0</v>
      </c>
      <c r="BF505" s="208">
        <f>IF(O505="snížená",K505,0)</f>
        <v>0</v>
      </c>
      <c r="BG505" s="208">
        <f>IF(O505="zákl. přenesená",K505,0)</f>
        <v>0</v>
      </c>
      <c r="BH505" s="208">
        <f>IF(O505="sníž. přenesená",K505,0)</f>
        <v>0</v>
      </c>
      <c r="BI505" s="208">
        <f>IF(O505="nulová",K505,0)</f>
        <v>0</v>
      </c>
      <c r="BJ505" s="19" t="s">
        <v>1420</v>
      </c>
      <c r="BK505" s="208">
        <f>ROUND(P505*H505,2)</f>
        <v>0</v>
      </c>
      <c r="BL505" s="19" t="s">
        <v>1695</v>
      </c>
      <c r="BM505" s="19" t="s">
        <v>2253</v>
      </c>
    </row>
    <row r="506" spans="2:65" s="12" customFormat="1" x14ac:dyDescent="0.3">
      <c r="B506" s="209"/>
      <c r="C506" s="210"/>
      <c r="D506" s="211" t="s">
        <v>1603</v>
      </c>
      <c r="E506" s="212" t="s">
        <v>1418</v>
      </c>
      <c r="F506" s="213" t="s">
        <v>1729</v>
      </c>
      <c r="G506" s="210"/>
      <c r="H506" s="214">
        <v>1</v>
      </c>
      <c r="I506" s="215"/>
      <c r="J506" s="215"/>
      <c r="K506" s="210"/>
      <c r="L506" s="210"/>
      <c r="M506" s="216"/>
      <c r="N506" s="217"/>
      <c r="O506" s="218"/>
      <c r="P506" s="218"/>
      <c r="Q506" s="218"/>
      <c r="R506" s="218"/>
      <c r="S506" s="218"/>
      <c r="T506" s="218"/>
      <c r="U506" s="218"/>
      <c r="V506" s="218"/>
      <c r="W506" s="218"/>
      <c r="X506" s="219"/>
      <c r="AT506" s="220" t="s">
        <v>1603</v>
      </c>
      <c r="AU506" s="220" t="s">
        <v>1481</v>
      </c>
      <c r="AV506" s="12" t="s">
        <v>1481</v>
      </c>
      <c r="AW506" s="12" t="s">
        <v>1402</v>
      </c>
      <c r="AX506" s="12" t="s">
        <v>1420</v>
      </c>
      <c r="AY506" s="220" t="s">
        <v>1594</v>
      </c>
    </row>
    <row r="507" spans="2:65" s="1" customFormat="1" ht="22.5" customHeight="1" x14ac:dyDescent="0.3">
      <c r="B507" s="36"/>
      <c r="C507" s="197" t="s">
        <v>2254</v>
      </c>
      <c r="D507" s="197" t="s">
        <v>1596</v>
      </c>
      <c r="E507" s="198" t="s">
        <v>2255</v>
      </c>
      <c r="F507" s="199" t="s">
        <v>2256</v>
      </c>
      <c r="G507" s="200" t="s">
        <v>1726</v>
      </c>
      <c r="H507" s="201">
        <v>1</v>
      </c>
      <c r="I507" s="202"/>
      <c r="J507" s="202"/>
      <c r="K507" s="203">
        <f>ROUND(P507*H507,2)</f>
        <v>0</v>
      </c>
      <c r="L507" s="199" t="s">
        <v>1418</v>
      </c>
      <c r="M507" s="56"/>
      <c r="N507" s="204" t="s">
        <v>1418</v>
      </c>
      <c r="O507" s="205" t="s">
        <v>1442</v>
      </c>
      <c r="P507" s="131">
        <f>I507+J507</f>
        <v>0</v>
      </c>
      <c r="Q507" s="131">
        <f>ROUND(I507*H507,2)</f>
        <v>0</v>
      </c>
      <c r="R507" s="131">
        <f>ROUND(J507*H507,2)</f>
        <v>0</v>
      </c>
      <c r="S507" s="37"/>
      <c r="T507" s="206">
        <f>S507*H507</f>
        <v>0</v>
      </c>
      <c r="U507" s="206">
        <v>9.7000000000000005E-4</v>
      </c>
      <c r="V507" s="206">
        <f>U507*H507</f>
        <v>9.7000000000000005E-4</v>
      </c>
      <c r="W507" s="206">
        <v>0</v>
      </c>
      <c r="X507" s="207">
        <f>W507*H507</f>
        <v>0</v>
      </c>
      <c r="AR507" s="19" t="s">
        <v>1695</v>
      </c>
      <c r="AT507" s="19" t="s">
        <v>1596</v>
      </c>
      <c r="AU507" s="19" t="s">
        <v>1481</v>
      </c>
      <c r="AY507" s="19" t="s">
        <v>1594</v>
      </c>
      <c r="BE507" s="208">
        <f>IF(O507="základní",K507,0)</f>
        <v>0</v>
      </c>
      <c r="BF507" s="208">
        <f>IF(O507="snížená",K507,0)</f>
        <v>0</v>
      </c>
      <c r="BG507" s="208">
        <f>IF(O507="zákl. přenesená",K507,0)</f>
        <v>0</v>
      </c>
      <c r="BH507" s="208">
        <f>IF(O507="sníž. přenesená",K507,0)</f>
        <v>0</v>
      </c>
      <c r="BI507" s="208">
        <f>IF(O507="nulová",K507,0)</f>
        <v>0</v>
      </c>
      <c r="BJ507" s="19" t="s">
        <v>1420</v>
      </c>
      <c r="BK507" s="208">
        <f>ROUND(P507*H507,2)</f>
        <v>0</v>
      </c>
      <c r="BL507" s="19" t="s">
        <v>1695</v>
      </c>
      <c r="BM507" s="19" t="s">
        <v>2257</v>
      </c>
    </row>
    <row r="508" spans="2:65" s="12" customFormat="1" x14ac:dyDescent="0.3">
      <c r="B508" s="209"/>
      <c r="C508" s="210"/>
      <c r="D508" s="211" t="s">
        <v>1603</v>
      </c>
      <c r="E508" s="212" t="s">
        <v>1418</v>
      </c>
      <c r="F508" s="213" t="s">
        <v>1729</v>
      </c>
      <c r="G508" s="210"/>
      <c r="H508" s="214">
        <v>1</v>
      </c>
      <c r="I508" s="215"/>
      <c r="J508" s="215"/>
      <c r="K508" s="210"/>
      <c r="L508" s="210"/>
      <c r="M508" s="216"/>
      <c r="N508" s="217"/>
      <c r="O508" s="218"/>
      <c r="P508" s="218"/>
      <c r="Q508" s="218"/>
      <c r="R508" s="218"/>
      <c r="S508" s="218"/>
      <c r="T508" s="218"/>
      <c r="U508" s="218"/>
      <c r="V508" s="218"/>
      <c r="W508" s="218"/>
      <c r="X508" s="219"/>
      <c r="AT508" s="220" t="s">
        <v>1603</v>
      </c>
      <c r="AU508" s="220" t="s">
        <v>1481</v>
      </c>
      <c r="AV508" s="12" t="s">
        <v>1481</v>
      </c>
      <c r="AW508" s="12" t="s">
        <v>1402</v>
      </c>
      <c r="AX508" s="12" t="s">
        <v>1420</v>
      </c>
      <c r="AY508" s="220" t="s">
        <v>1594</v>
      </c>
    </row>
    <row r="509" spans="2:65" s="1" customFormat="1" ht="22.5" customHeight="1" x14ac:dyDescent="0.3">
      <c r="B509" s="36"/>
      <c r="C509" s="197" t="s">
        <v>2258</v>
      </c>
      <c r="D509" s="197" t="s">
        <v>1596</v>
      </c>
      <c r="E509" s="198" t="s">
        <v>2259</v>
      </c>
      <c r="F509" s="199" t="s">
        <v>2260</v>
      </c>
      <c r="G509" s="200" t="s">
        <v>1726</v>
      </c>
      <c r="H509" s="201">
        <v>1</v>
      </c>
      <c r="I509" s="202"/>
      <c r="J509" s="202"/>
      <c r="K509" s="203">
        <f>ROUND(P509*H509,2)</f>
        <v>0</v>
      </c>
      <c r="L509" s="199" t="s">
        <v>1418</v>
      </c>
      <c r="M509" s="56"/>
      <c r="N509" s="204" t="s">
        <v>1418</v>
      </c>
      <c r="O509" s="205" t="s">
        <v>1442</v>
      </c>
      <c r="P509" s="131">
        <f>I509+J509</f>
        <v>0</v>
      </c>
      <c r="Q509" s="131">
        <f>ROUND(I509*H509,2)</f>
        <v>0</v>
      </c>
      <c r="R509" s="131">
        <f>ROUND(J509*H509,2)</f>
        <v>0</v>
      </c>
      <c r="S509" s="37"/>
      <c r="T509" s="206">
        <f>S509*H509</f>
        <v>0</v>
      </c>
      <c r="U509" s="206">
        <v>9.7000000000000005E-4</v>
      </c>
      <c r="V509" s="206">
        <f>U509*H509</f>
        <v>9.7000000000000005E-4</v>
      </c>
      <c r="W509" s="206">
        <v>0</v>
      </c>
      <c r="X509" s="207">
        <f>W509*H509</f>
        <v>0</v>
      </c>
      <c r="AR509" s="19" t="s">
        <v>1695</v>
      </c>
      <c r="AT509" s="19" t="s">
        <v>1596</v>
      </c>
      <c r="AU509" s="19" t="s">
        <v>1481</v>
      </c>
      <c r="AY509" s="19" t="s">
        <v>1594</v>
      </c>
      <c r="BE509" s="208">
        <f>IF(O509="základní",K509,0)</f>
        <v>0</v>
      </c>
      <c r="BF509" s="208">
        <f>IF(O509="snížená",K509,0)</f>
        <v>0</v>
      </c>
      <c r="BG509" s="208">
        <f>IF(O509="zákl. přenesená",K509,0)</f>
        <v>0</v>
      </c>
      <c r="BH509" s="208">
        <f>IF(O509="sníž. přenesená",K509,0)</f>
        <v>0</v>
      </c>
      <c r="BI509" s="208">
        <f>IF(O509="nulová",K509,0)</f>
        <v>0</v>
      </c>
      <c r="BJ509" s="19" t="s">
        <v>1420</v>
      </c>
      <c r="BK509" s="208">
        <f>ROUND(P509*H509,2)</f>
        <v>0</v>
      </c>
      <c r="BL509" s="19" t="s">
        <v>1695</v>
      </c>
      <c r="BM509" s="19" t="s">
        <v>2261</v>
      </c>
    </row>
    <row r="510" spans="2:65" s="12" customFormat="1" x14ac:dyDescent="0.3">
      <c r="B510" s="209"/>
      <c r="C510" s="210"/>
      <c r="D510" s="211" t="s">
        <v>1603</v>
      </c>
      <c r="E510" s="212" t="s">
        <v>1418</v>
      </c>
      <c r="F510" s="213" t="s">
        <v>1729</v>
      </c>
      <c r="G510" s="210"/>
      <c r="H510" s="214">
        <v>1</v>
      </c>
      <c r="I510" s="215"/>
      <c r="J510" s="215"/>
      <c r="K510" s="210"/>
      <c r="L510" s="210"/>
      <c r="M510" s="216"/>
      <c r="N510" s="217"/>
      <c r="O510" s="218"/>
      <c r="P510" s="218"/>
      <c r="Q510" s="218"/>
      <c r="R510" s="218"/>
      <c r="S510" s="218"/>
      <c r="T510" s="218"/>
      <c r="U510" s="218"/>
      <c r="V510" s="218"/>
      <c r="W510" s="218"/>
      <c r="X510" s="219"/>
      <c r="AT510" s="220" t="s">
        <v>1603</v>
      </c>
      <c r="AU510" s="220" t="s">
        <v>1481</v>
      </c>
      <c r="AV510" s="12" t="s">
        <v>1481</v>
      </c>
      <c r="AW510" s="12" t="s">
        <v>1402</v>
      </c>
      <c r="AX510" s="12" t="s">
        <v>1420</v>
      </c>
      <c r="AY510" s="220" t="s">
        <v>1594</v>
      </c>
    </row>
    <row r="511" spans="2:65" s="1" customFormat="1" ht="22.5" customHeight="1" x14ac:dyDescent="0.3">
      <c r="B511" s="36"/>
      <c r="C511" s="197" t="s">
        <v>2262</v>
      </c>
      <c r="D511" s="197" t="s">
        <v>1596</v>
      </c>
      <c r="E511" s="198" t="s">
        <v>2263</v>
      </c>
      <c r="F511" s="199" t="s">
        <v>2264</v>
      </c>
      <c r="G511" s="200" t="s">
        <v>1726</v>
      </c>
      <c r="H511" s="201">
        <v>2</v>
      </c>
      <c r="I511" s="202"/>
      <c r="J511" s="202"/>
      <c r="K511" s="203">
        <f>ROUND(P511*H511,2)</f>
        <v>0</v>
      </c>
      <c r="L511" s="199" t="s">
        <v>1418</v>
      </c>
      <c r="M511" s="56"/>
      <c r="N511" s="204" t="s">
        <v>1418</v>
      </c>
      <c r="O511" s="205" t="s">
        <v>1442</v>
      </c>
      <c r="P511" s="131">
        <f>I511+J511</f>
        <v>0</v>
      </c>
      <c r="Q511" s="131">
        <f>ROUND(I511*H511,2)</f>
        <v>0</v>
      </c>
      <c r="R511" s="131">
        <f>ROUND(J511*H511,2)</f>
        <v>0</v>
      </c>
      <c r="S511" s="37"/>
      <c r="T511" s="206">
        <f>S511*H511</f>
        <v>0</v>
      </c>
      <c r="U511" s="206">
        <v>9.7000000000000005E-4</v>
      </c>
      <c r="V511" s="206">
        <f>U511*H511</f>
        <v>1.9400000000000001E-3</v>
      </c>
      <c r="W511" s="206">
        <v>0</v>
      </c>
      <c r="X511" s="207">
        <f>W511*H511</f>
        <v>0</v>
      </c>
      <c r="AR511" s="19" t="s">
        <v>1695</v>
      </c>
      <c r="AT511" s="19" t="s">
        <v>1596</v>
      </c>
      <c r="AU511" s="19" t="s">
        <v>1481</v>
      </c>
      <c r="AY511" s="19" t="s">
        <v>1594</v>
      </c>
      <c r="BE511" s="208">
        <f>IF(O511="základní",K511,0)</f>
        <v>0</v>
      </c>
      <c r="BF511" s="208">
        <f>IF(O511="snížená",K511,0)</f>
        <v>0</v>
      </c>
      <c r="BG511" s="208">
        <f>IF(O511="zákl. přenesená",K511,0)</f>
        <v>0</v>
      </c>
      <c r="BH511" s="208">
        <f>IF(O511="sníž. přenesená",K511,0)</f>
        <v>0</v>
      </c>
      <c r="BI511" s="208">
        <f>IF(O511="nulová",K511,0)</f>
        <v>0</v>
      </c>
      <c r="BJ511" s="19" t="s">
        <v>1420</v>
      </c>
      <c r="BK511" s="208">
        <f>ROUND(P511*H511,2)</f>
        <v>0</v>
      </c>
      <c r="BL511" s="19" t="s">
        <v>1695</v>
      </c>
      <c r="BM511" s="19" t="s">
        <v>2265</v>
      </c>
    </row>
    <row r="512" spans="2:65" s="12" customFormat="1" x14ac:dyDescent="0.3">
      <c r="B512" s="209"/>
      <c r="C512" s="210"/>
      <c r="D512" s="211" t="s">
        <v>1603</v>
      </c>
      <c r="E512" s="212" t="s">
        <v>1418</v>
      </c>
      <c r="F512" s="213" t="s">
        <v>1996</v>
      </c>
      <c r="G512" s="210"/>
      <c r="H512" s="214">
        <v>2</v>
      </c>
      <c r="I512" s="215"/>
      <c r="J512" s="215"/>
      <c r="K512" s="210"/>
      <c r="L512" s="210"/>
      <c r="M512" s="216"/>
      <c r="N512" s="217"/>
      <c r="O512" s="218"/>
      <c r="P512" s="218"/>
      <c r="Q512" s="218"/>
      <c r="R512" s="218"/>
      <c r="S512" s="218"/>
      <c r="T512" s="218"/>
      <c r="U512" s="218"/>
      <c r="V512" s="218"/>
      <c r="W512" s="218"/>
      <c r="X512" s="219"/>
      <c r="AT512" s="220" t="s">
        <v>1603</v>
      </c>
      <c r="AU512" s="220" t="s">
        <v>1481</v>
      </c>
      <c r="AV512" s="12" t="s">
        <v>1481</v>
      </c>
      <c r="AW512" s="12" t="s">
        <v>1402</v>
      </c>
      <c r="AX512" s="12" t="s">
        <v>1420</v>
      </c>
      <c r="AY512" s="220" t="s">
        <v>1594</v>
      </c>
    </row>
    <row r="513" spans="2:65" s="1" customFormat="1" ht="22.5" customHeight="1" x14ac:dyDescent="0.3">
      <c r="B513" s="36"/>
      <c r="C513" s="197" t="s">
        <v>2266</v>
      </c>
      <c r="D513" s="197" t="s">
        <v>1596</v>
      </c>
      <c r="E513" s="198" t="s">
        <v>2267</v>
      </c>
      <c r="F513" s="199" t="s">
        <v>2268</v>
      </c>
      <c r="G513" s="200" t="s">
        <v>1726</v>
      </c>
      <c r="H513" s="201">
        <v>4</v>
      </c>
      <c r="I513" s="202"/>
      <c r="J513" s="202"/>
      <c r="K513" s="203">
        <f>ROUND(P513*H513,2)</f>
        <v>0</v>
      </c>
      <c r="L513" s="199" t="s">
        <v>1418</v>
      </c>
      <c r="M513" s="56"/>
      <c r="N513" s="204" t="s">
        <v>1418</v>
      </c>
      <c r="O513" s="205" t="s">
        <v>1442</v>
      </c>
      <c r="P513" s="131">
        <f>I513+J513</f>
        <v>0</v>
      </c>
      <c r="Q513" s="131">
        <f>ROUND(I513*H513,2)</f>
        <v>0</v>
      </c>
      <c r="R513" s="131">
        <f>ROUND(J513*H513,2)</f>
        <v>0</v>
      </c>
      <c r="S513" s="37"/>
      <c r="T513" s="206">
        <f>S513*H513</f>
        <v>0</v>
      </c>
      <c r="U513" s="206">
        <v>9.7000000000000005E-4</v>
      </c>
      <c r="V513" s="206">
        <f>U513*H513</f>
        <v>3.8800000000000002E-3</v>
      </c>
      <c r="W513" s="206">
        <v>0</v>
      </c>
      <c r="X513" s="207">
        <f>W513*H513</f>
        <v>0</v>
      </c>
      <c r="AR513" s="19" t="s">
        <v>1695</v>
      </c>
      <c r="AT513" s="19" t="s">
        <v>1596</v>
      </c>
      <c r="AU513" s="19" t="s">
        <v>1481</v>
      </c>
      <c r="AY513" s="19" t="s">
        <v>1594</v>
      </c>
      <c r="BE513" s="208">
        <f>IF(O513="základní",K513,0)</f>
        <v>0</v>
      </c>
      <c r="BF513" s="208">
        <f>IF(O513="snížená",K513,0)</f>
        <v>0</v>
      </c>
      <c r="BG513" s="208">
        <f>IF(O513="zákl. přenesená",K513,0)</f>
        <v>0</v>
      </c>
      <c r="BH513" s="208">
        <f>IF(O513="sníž. přenesená",K513,0)</f>
        <v>0</v>
      </c>
      <c r="BI513" s="208">
        <f>IF(O513="nulová",K513,0)</f>
        <v>0</v>
      </c>
      <c r="BJ513" s="19" t="s">
        <v>1420</v>
      </c>
      <c r="BK513" s="208">
        <f>ROUND(P513*H513,2)</f>
        <v>0</v>
      </c>
      <c r="BL513" s="19" t="s">
        <v>1695</v>
      </c>
      <c r="BM513" s="19" t="s">
        <v>2269</v>
      </c>
    </row>
    <row r="514" spans="2:65" s="12" customFormat="1" x14ac:dyDescent="0.3">
      <c r="B514" s="209"/>
      <c r="C514" s="210"/>
      <c r="D514" s="211" t="s">
        <v>1603</v>
      </c>
      <c r="E514" s="212" t="s">
        <v>1418</v>
      </c>
      <c r="F514" s="213" t="s">
        <v>2237</v>
      </c>
      <c r="G514" s="210"/>
      <c r="H514" s="214">
        <v>4</v>
      </c>
      <c r="I514" s="215"/>
      <c r="J514" s="215"/>
      <c r="K514" s="210"/>
      <c r="L514" s="210"/>
      <c r="M514" s="216"/>
      <c r="N514" s="217"/>
      <c r="O514" s="218"/>
      <c r="P514" s="218"/>
      <c r="Q514" s="218"/>
      <c r="R514" s="218"/>
      <c r="S514" s="218"/>
      <c r="T514" s="218"/>
      <c r="U514" s="218"/>
      <c r="V514" s="218"/>
      <c r="W514" s="218"/>
      <c r="X514" s="219"/>
      <c r="AT514" s="220" t="s">
        <v>1603</v>
      </c>
      <c r="AU514" s="220" t="s">
        <v>1481</v>
      </c>
      <c r="AV514" s="12" t="s">
        <v>1481</v>
      </c>
      <c r="AW514" s="12" t="s">
        <v>1402</v>
      </c>
      <c r="AX514" s="12" t="s">
        <v>1420</v>
      </c>
      <c r="AY514" s="220" t="s">
        <v>1594</v>
      </c>
    </row>
    <row r="515" spans="2:65" s="1" customFormat="1" ht="22.5" customHeight="1" x14ac:dyDescent="0.3">
      <c r="B515" s="36"/>
      <c r="C515" s="197" t="s">
        <v>2270</v>
      </c>
      <c r="D515" s="197" t="s">
        <v>1596</v>
      </c>
      <c r="E515" s="198" t="s">
        <v>2271</v>
      </c>
      <c r="F515" s="199" t="s">
        <v>2272</v>
      </c>
      <c r="G515" s="200" t="s">
        <v>1726</v>
      </c>
      <c r="H515" s="201">
        <v>1</v>
      </c>
      <c r="I515" s="202"/>
      <c r="J515" s="202"/>
      <c r="K515" s="203">
        <f>ROUND(P515*H515,2)</f>
        <v>0</v>
      </c>
      <c r="L515" s="199" t="s">
        <v>1418</v>
      </c>
      <c r="M515" s="56"/>
      <c r="N515" s="204" t="s">
        <v>1418</v>
      </c>
      <c r="O515" s="205" t="s">
        <v>1442</v>
      </c>
      <c r="P515" s="131">
        <f>I515+J515</f>
        <v>0</v>
      </c>
      <c r="Q515" s="131">
        <f>ROUND(I515*H515,2)</f>
        <v>0</v>
      </c>
      <c r="R515" s="131">
        <f>ROUND(J515*H515,2)</f>
        <v>0</v>
      </c>
      <c r="S515" s="37"/>
      <c r="T515" s="206">
        <f>S515*H515</f>
        <v>0</v>
      </c>
      <c r="U515" s="206">
        <v>9.7000000000000005E-4</v>
      </c>
      <c r="V515" s="206">
        <f>U515*H515</f>
        <v>9.7000000000000005E-4</v>
      </c>
      <c r="W515" s="206">
        <v>0</v>
      </c>
      <c r="X515" s="207">
        <f>W515*H515</f>
        <v>0</v>
      </c>
      <c r="AR515" s="19" t="s">
        <v>1695</v>
      </c>
      <c r="AT515" s="19" t="s">
        <v>1596</v>
      </c>
      <c r="AU515" s="19" t="s">
        <v>1481</v>
      </c>
      <c r="AY515" s="19" t="s">
        <v>1594</v>
      </c>
      <c r="BE515" s="208">
        <f>IF(O515="základní",K515,0)</f>
        <v>0</v>
      </c>
      <c r="BF515" s="208">
        <f>IF(O515="snížená",K515,0)</f>
        <v>0</v>
      </c>
      <c r="BG515" s="208">
        <f>IF(O515="zákl. přenesená",K515,0)</f>
        <v>0</v>
      </c>
      <c r="BH515" s="208">
        <f>IF(O515="sníž. přenesená",K515,0)</f>
        <v>0</v>
      </c>
      <c r="BI515" s="208">
        <f>IF(O515="nulová",K515,0)</f>
        <v>0</v>
      </c>
      <c r="BJ515" s="19" t="s">
        <v>1420</v>
      </c>
      <c r="BK515" s="208">
        <f>ROUND(P515*H515,2)</f>
        <v>0</v>
      </c>
      <c r="BL515" s="19" t="s">
        <v>1695</v>
      </c>
      <c r="BM515" s="19" t="s">
        <v>2273</v>
      </c>
    </row>
    <row r="516" spans="2:65" s="12" customFormat="1" x14ac:dyDescent="0.3">
      <c r="B516" s="209"/>
      <c r="C516" s="210"/>
      <c r="D516" s="211" t="s">
        <v>1603</v>
      </c>
      <c r="E516" s="212" t="s">
        <v>1418</v>
      </c>
      <c r="F516" s="213" t="s">
        <v>1729</v>
      </c>
      <c r="G516" s="210"/>
      <c r="H516" s="214">
        <v>1</v>
      </c>
      <c r="I516" s="215"/>
      <c r="J516" s="215"/>
      <c r="K516" s="210"/>
      <c r="L516" s="210"/>
      <c r="M516" s="216"/>
      <c r="N516" s="217"/>
      <c r="O516" s="218"/>
      <c r="P516" s="218"/>
      <c r="Q516" s="218"/>
      <c r="R516" s="218"/>
      <c r="S516" s="218"/>
      <c r="T516" s="218"/>
      <c r="U516" s="218"/>
      <c r="V516" s="218"/>
      <c r="W516" s="218"/>
      <c r="X516" s="219"/>
      <c r="AT516" s="220" t="s">
        <v>1603</v>
      </c>
      <c r="AU516" s="220" t="s">
        <v>1481</v>
      </c>
      <c r="AV516" s="12" t="s">
        <v>1481</v>
      </c>
      <c r="AW516" s="12" t="s">
        <v>1402</v>
      </c>
      <c r="AX516" s="12" t="s">
        <v>1420</v>
      </c>
      <c r="AY516" s="220" t="s">
        <v>1594</v>
      </c>
    </row>
    <row r="517" spans="2:65" s="1" customFormat="1" ht="22.5" customHeight="1" x14ac:dyDescent="0.3">
      <c r="B517" s="36"/>
      <c r="C517" s="197" t="s">
        <v>2274</v>
      </c>
      <c r="D517" s="197" t="s">
        <v>1596</v>
      </c>
      <c r="E517" s="198" t="s">
        <v>2275</v>
      </c>
      <c r="F517" s="199" t="s">
        <v>2276</v>
      </c>
      <c r="G517" s="200" t="s">
        <v>1726</v>
      </c>
      <c r="H517" s="201">
        <v>1</v>
      </c>
      <c r="I517" s="202"/>
      <c r="J517" s="202"/>
      <c r="K517" s="203">
        <f>ROUND(P517*H517,2)</f>
        <v>0</v>
      </c>
      <c r="L517" s="199" t="s">
        <v>1418</v>
      </c>
      <c r="M517" s="56"/>
      <c r="N517" s="204" t="s">
        <v>1418</v>
      </c>
      <c r="O517" s="205" t="s">
        <v>1442</v>
      </c>
      <c r="P517" s="131">
        <f>I517+J517</f>
        <v>0</v>
      </c>
      <c r="Q517" s="131">
        <f>ROUND(I517*H517,2)</f>
        <v>0</v>
      </c>
      <c r="R517" s="131">
        <f>ROUND(J517*H517,2)</f>
        <v>0</v>
      </c>
      <c r="S517" s="37"/>
      <c r="T517" s="206">
        <f>S517*H517</f>
        <v>0</v>
      </c>
      <c r="U517" s="206">
        <v>9.7000000000000005E-4</v>
      </c>
      <c r="V517" s="206">
        <f>U517*H517</f>
        <v>9.7000000000000005E-4</v>
      </c>
      <c r="W517" s="206">
        <v>0</v>
      </c>
      <c r="X517" s="207">
        <f>W517*H517</f>
        <v>0</v>
      </c>
      <c r="AR517" s="19" t="s">
        <v>1695</v>
      </c>
      <c r="AT517" s="19" t="s">
        <v>1596</v>
      </c>
      <c r="AU517" s="19" t="s">
        <v>1481</v>
      </c>
      <c r="AY517" s="19" t="s">
        <v>1594</v>
      </c>
      <c r="BE517" s="208">
        <f>IF(O517="základní",K517,0)</f>
        <v>0</v>
      </c>
      <c r="BF517" s="208">
        <f>IF(O517="snížená",K517,0)</f>
        <v>0</v>
      </c>
      <c r="BG517" s="208">
        <f>IF(O517="zákl. přenesená",K517,0)</f>
        <v>0</v>
      </c>
      <c r="BH517" s="208">
        <f>IF(O517="sníž. přenesená",K517,0)</f>
        <v>0</v>
      </c>
      <c r="BI517" s="208">
        <f>IF(O517="nulová",K517,0)</f>
        <v>0</v>
      </c>
      <c r="BJ517" s="19" t="s">
        <v>1420</v>
      </c>
      <c r="BK517" s="208">
        <f>ROUND(P517*H517,2)</f>
        <v>0</v>
      </c>
      <c r="BL517" s="19" t="s">
        <v>1695</v>
      </c>
      <c r="BM517" s="19" t="s">
        <v>2277</v>
      </c>
    </row>
    <row r="518" spans="2:65" s="12" customFormat="1" x14ac:dyDescent="0.3">
      <c r="B518" s="209"/>
      <c r="C518" s="210"/>
      <c r="D518" s="211" t="s">
        <v>1603</v>
      </c>
      <c r="E518" s="212" t="s">
        <v>1418</v>
      </c>
      <c r="F518" s="213" t="s">
        <v>1729</v>
      </c>
      <c r="G518" s="210"/>
      <c r="H518" s="214">
        <v>1</v>
      </c>
      <c r="I518" s="215"/>
      <c r="J518" s="215"/>
      <c r="K518" s="210"/>
      <c r="L518" s="210"/>
      <c r="M518" s="216"/>
      <c r="N518" s="217"/>
      <c r="O518" s="218"/>
      <c r="P518" s="218"/>
      <c r="Q518" s="218"/>
      <c r="R518" s="218"/>
      <c r="S518" s="218"/>
      <c r="T518" s="218"/>
      <c r="U518" s="218"/>
      <c r="V518" s="218"/>
      <c r="W518" s="218"/>
      <c r="X518" s="219"/>
      <c r="AT518" s="220" t="s">
        <v>1603</v>
      </c>
      <c r="AU518" s="220" t="s">
        <v>1481</v>
      </c>
      <c r="AV518" s="12" t="s">
        <v>1481</v>
      </c>
      <c r="AW518" s="12" t="s">
        <v>1402</v>
      </c>
      <c r="AX518" s="12" t="s">
        <v>1420</v>
      </c>
      <c r="AY518" s="220" t="s">
        <v>1594</v>
      </c>
    </row>
    <row r="519" spans="2:65" s="1" customFormat="1" ht="31.5" customHeight="1" x14ac:dyDescent="0.3">
      <c r="B519" s="36"/>
      <c r="C519" s="197" t="s">
        <v>2278</v>
      </c>
      <c r="D519" s="197" t="s">
        <v>1596</v>
      </c>
      <c r="E519" s="198" t="s">
        <v>2279</v>
      </c>
      <c r="F519" s="199" t="s">
        <v>2280</v>
      </c>
      <c r="G519" s="200" t="s">
        <v>1698</v>
      </c>
      <c r="H519" s="201">
        <v>15</v>
      </c>
      <c r="I519" s="202"/>
      <c r="J519" s="202"/>
      <c r="K519" s="203">
        <f>ROUND(P519*H519,2)</f>
        <v>0</v>
      </c>
      <c r="L519" s="199" t="s">
        <v>1600</v>
      </c>
      <c r="M519" s="56"/>
      <c r="N519" s="204" t="s">
        <v>1418</v>
      </c>
      <c r="O519" s="205" t="s">
        <v>1442</v>
      </c>
      <c r="P519" s="131">
        <f>I519+J519</f>
        <v>0</v>
      </c>
      <c r="Q519" s="131">
        <f>ROUND(I519*H519,2)</f>
        <v>0</v>
      </c>
      <c r="R519" s="131">
        <f>ROUND(J519*H519,2)</f>
        <v>0</v>
      </c>
      <c r="S519" s="37"/>
      <c r="T519" s="206">
        <f>S519*H519</f>
        <v>0</v>
      </c>
      <c r="U519" s="206">
        <v>1.9000000000000001E-4</v>
      </c>
      <c r="V519" s="206">
        <f>U519*H519</f>
        <v>2.8500000000000001E-3</v>
      </c>
      <c r="W519" s="206">
        <v>0</v>
      </c>
      <c r="X519" s="207">
        <f>W519*H519</f>
        <v>0</v>
      </c>
      <c r="AR519" s="19" t="s">
        <v>1695</v>
      </c>
      <c r="AT519" s="19" t="s">
        <v>1596</v>
      </c>
      <c r="AU519" s="19" t="s">
        <v>1481</v>
      </c>
      <c r="AY519" s="19" t="s">
        <v>1594</v>
      </c>
      <c r="BE519" s="208">
        <f>IF(O519="základní",K519,0)</f>
        <v>0</v>
      </c>
      <c r="BF519" s="208">
        <f>IF(O519="snížená",K519,0)</f>
        <v>0</v>
      </c>
      <c r="BG519" s="208">
        <f>IF(O519="zákl. přenesená",K519,0)</f>
        <v>0</v>
      </c>
      <c r="BH519" s="208">
        <f>IF(O519="sníž. přenesená",K519,0)</f>
        <v>0</v>
      </c>
      <c r="BI519" s="208">
        <f>IF(O519="nulová",K519,0)</f>
        <v>0</v>
      </c>
      <c r="BJ519" s="19" t="s">
        <v>1420</v>
      </c>
      <c r="BK519" s="208">
        <f>ROUND(P519*H519,2)</f>
        <v>0</v>
      </c>
      <c r="BL519" s="19" t="s">
        <v>1695</v>
      </c>
      <c r="BM519" s="19" t="s">
        <v>2281</v>
      </c>
    </row>
    <row r="520" spans="2:65" s="12" customFormat="1" x14ac:dyDescent="0.3">
      <c r="B520" s="209"/>
      <c r="C520" s="210"/>
      <c r="D520" s="211" t="s">
        <v>1603</v>
      </c>
      <c r="E520" s="212" t="s">
        <v>1418</v>
      </c>
      <c r="F520" s="213" t="s">
        <v>2232</v>
      </c>
      <c r="G520" s="210"/>
      <c r="H520" s="214">
        <v>15</v>
      </c>
      <c r="I520" s="215"/>
      <c r="J520" s="215"/>
      <c r="K520" s="210"/>
      <c r="L520" s="210"/>
      <c r="M520" s="216"/>
      <c r="N520" s="217"/>
      <c r="O520" s="218"/>
      <c r="P520" s="218"/>
      <c r="Q520" s="218"/>
      <c r="R520" s="218"/>
      <c r="S520" s="218"/>
      <c r="T520" s="218"/>
      <c r="U520" s="218"/>
      <c r="V520" s="218"/>
      <c r="W520" s="218"/>
      <c r="X520" s="219"/>
      <c r="AT520" s="220" t="s">
        <v>1603</v>
      </c>
      <c r="AU520" s="220" t="s">
        <v>1481</v>
      </c>
      <c r="AV520" s="12" t="s">
        <v>1481</v>
      </c>
      <c r="AW520" s="12" t="s">
        <v>1402</v>
      </c>
      <c r="AX520" s="12" t="s">
        <v>1420</v>
      </c>
      <c r="AY520" s="220" t="s">
        <v>1594</v>
      </c>
    </row>
    <row r="521" spans="2:65" s="1" customFormat="1" ht="31.5" customHeight="1" x14ac:dyDescent="0.3">
      <c r="B521" s="36"/>
      <c r="C521" s="197" t="s">
        <v>2282</v>
      </c>
      <c r="D521" s="197" t="s">
        <v>1596</v>
      </c>
      <c r="E521" s="198" t="s">
        <v>2283</v>
      </c>
      <c r="F521" s="199" t="s">
        <v>2284</v>
      </c>
      <c r="G521" s="200" t="s">
        <v>1698</v>
      </c>
      <c r="H521" s="201">
        <v>15</v>
      </c>
      <c r="I521" s="202"/>
      <c r="J521" s="202"/>
      <c r="K521" s="203">
        <f>ROUND(P521*H521,2)</f>
        <v>0</v>
      </c>
      <c r="L521" s="199" t="s">
        <v>1600</v>
      </c>
      <c r="M521" s="56"/>
      <c r="N521" s="204" t="s">
        <v>1418</v>
      </c>
      <c r="O521" s="205" t="s">
        <v>1442</v>
      </c>
      <c r="P521" s="131">
        <f>I521+J521</f>
        <v>0</v>
      </c>
      <c r="Q521" s="131">
        <f>ROUND(I521*H521,2)</f>
        <v>0</v>
      </c>
      <c r="R521" s="131">
        <f>ROUND(J521*H521,2)</f>
        <v>0</v>
      </c>
      <c r="S521" s="37"/>
      <c r="T521" s="206">
        <f>S521*H521</f>
        <v>0</v>
      </c>
      <c r="U521" s="206">
        <v>1.0000000000000001E-5</v>
      </c>
      <c r="V521" s="206">
        <f>U521*H521</f>
        <v>1.5000000000000001E-4</v>
      </c>
      <c r="W521" s="206">
        <v>0</v>
      </c>
      <c r="X521" s="207">
        <f>W521*H521</f>
        <v>0</v>
      </c>
      <c r="AR521" s="19" t="s">
        <v>1695</v>
      </c>
      <c r="AT521" s="19" t="s">
        <v>1596</v>
      </c>
      <c r="AU521" s="19" t="s">
        <v>1481</v>
      </c>
      <c r="AY521" s="19" t="s">
        <v>1594</v>
      </c>
      <c r="BE521" s="208">
        <f>IF(O521="základní",K521,0)</f>
        <v>0</v>
      </c>
      <c r="BF521" s="208">
        <f>IF(O521="snížená",K521,0)</f>
        <v>0</v>
      </c>
      <c r="BG521" s="208">
        <f>IF(O521="zákl. přenesená",K521,0)</f>
        <v>0</v>
      </c>
      <c r="BH521" s="208">
        <f>IF(O521="sníž. přenesená",K521,0)</f>
        <v>0</v>
      </c>
      <c r="BI521" s="208">
        <f>IF(O521="nulová",K521,0)</f>
        <v>0</v>
      </c>
      <c r="BJ521" s="19" t="s">
        <v>1420</v>
      </c>
      <c r="BK521" s="208">
        <f>ROUND(P521*H521,2)</f>
        <v>0</v>
      </c>
      <c r="BL521" s="19" t="s">
        <v>1695</v>
      </c>
      <c r="BM521" s="19" t="s">
        <v>2285</v>
      </c>
    </row>
    <row r="522" spans="2:65" s="12" customFormat="1" x14ac:dyDescent="0.3">
      <c r="B522" s="209"/>
      <c r="C522" s="210"/>
      <c r="D522" s="211" t="s">
        <v>1603</v>
      </c>
      <c r="E522" s="212" t="s">
        <v>1418</v>
      </c>
      <c r="F522" s="213" t="s">
        <v>2232</v>
      </c>
      <c r="G522" s="210"/>
      <c r="H522" s="214">
        <v>15</v>
      </c>
      <c r="I522" s="215"/>
      <c r="J522" s="215"/>
      <c r="K522" s="210"/>
      <c r="L522" s="210"/>
      <c r="M522" s="216"/>
      <c r="N522" s="217"/>
      <c r="O522" s="218"/>
      <c r="P522" s="218"/>
      <c r="Q522" s="218"/>
      <c r="R522" s="218"/>
      <c r="S522" s="218"/>
      <c r="T522" s="218"/>
      <c r="U522" s="218"/>
      <c r="V522" s="218"/>
      <c r="W522" s="218"/>
      <c r="X522" s="219"/>
      <c r="AT522" s="220" t="s">
        <v>1603</v>
      </c>
      <c r="AU522" s="220" t="s">
        <v>1481</v>
      </c>
      <c r="AV522" s="12" t="s">
        <v>1481</v>
      </c>
      <c r="AW522" s="12" t="s">
        <v>1402</v>
      </c>
      <c r="AX522" s="12" t="s">
        <v>1420</v>
      </c>
      <c r="AY522" s="220" t="s">
        <v>1594</v>
      </c>
    </row>
    <row r="523" spans="2:65" s="1" customFormat="1" ht="31.5" customHeight="1" x14ac:dyDescent="0.3">
      <c r="B523" s="36"/>
      <c r="C523" s="197" t="s">
        <v>2286</v>
      </c>
      <c r="D523" s="197" t="s">
        <v>1596</v>
      </c>
      <c r="E523" s="198" t="s">
        <v>2287</v>
      </c>
      <c r="F523" s="199" t="s">
        <v>2288</v>
      </c>
      <c r="G523" s="200" t="s">
        <v>1678</v>
      </c>
      <c r="H523" s="201">
        <v>3.3000000000000002E-2</v>
      </c>
      <c r="I523" s="202"/>
      <c r="J523" s="202"/>
      <c r="K523" s="203">
        <f>ROUND(P523*H523,2)</f>
        <v>0</v>
      </c>
      <c r="L523" s="199" t="s">
        <v>1600</v>
      </c>
      <c r="M523" s="56"/>
      <c r="N523" s="204" t="s">
        <v>1418</v>
      </c>
      <c r="O523" s="205" t="s">
        <v>1442</v>
      </c>
      <c r="P523" s="131">
        <f>I523+J523</f>
        <v>0</v>
      </c>
      <c r="Q523" s="131">
        <f>ROUND(I523*H523,2)</f>
        <v>0</v>
      </c>
      <c r="R523" s="131">
        <f>ROUND(J523*H523,2)</f>
        <v>0</v>
      </c>
      <c r="S523" s="37"/>
      <c r="T523" s="206">
        <f>S523*H523</f>
        <v>0</v>
      </c>
      <c r="U523" s="206">
        <v>0</v>
      </c>
      <c r="V523" s="206">
        <f>U523*H523</f>
        <v>0</v>
      </c>
      <c r="W523" s="206">
        <v>0</v>
      </c>
      <c r="X523" s="207">
        <f>W523*H523</f>
        <v>0</v>
      </c>
      <c r="AR523" s="19" t="s">
        <v>1695</v>
      </c>
      <c r="AT523" s="19" t="s">
        <v>1596</v>
      </c>
      <c r="AU523" s="19" t="s">
        <v>1481</v>
      </c>
      <c r="AY523" s="19" t="s">
        <v>1594</v>
      </c>
      <c r="BE523" s="208">
        <f>IF(O523="základní",K523,0)</f>
        <v>0</v>
      </c>
      <c r="BF523" s="208">
        <f>IF(O523="snížená",K523,0)</f>
        <v>0</v>
      </c>
      <c r="BG523" s="208">
        <f>IF(O523="zákl. přenesená",K523,0)</f>
        <v>0</v>
      </c>
      <c r="BH523" s="208">
        <f>IF(O523="sníž. přenesená",K523,0)</f>
        <v>0</v>
      </c>
      <c r="BI523" s="208">
        <f>IF(O523="nulová",K523,0)</f>
        <v>0</v>
      </c>
      <c r="BJ523" s="19" t="s">
        <v>1420</v>
      </c>
      <c r="BK523" s="208">
        <f>ROUND(P523*H523,2)</f>
        <v>0</v>
      </c>
      <c r="BL523" s="19" t="s">
        <v>1695</v>
      </c>
      <c r="BM523" s="19" t="s">
        <v>2289</v>
      </c>
    </row>
    <row r="524" spans="2:65" s="11" customFormat="1" ht="29.85" customHeight="1" x14ac:dyDescent="0.3">
      <c r="B524" s="179"/>
      <c r="C524" s="180"/>
      <c r="D524" s="194" t="s">
        <v>1472</v>
      </c>
      <c r="E524" s="195" t="s">
        <v>2290</v>
      </c>
      <c r="F524" s="195" t="s">
        <v>2291</v>
      </c>
      <c r="G524" s="180"/>
      <c r="H524" s="180"/>
      <c r="I524" s="183"/>
      <c r="J524" s="183"/>
      <c r="K524" s="196">
        <f>BK524</f>
        <v>0</v>
      </c>
      <c r="L524" s="180"/>
      <c r="M524" s="185"/>
      <c r="N524" s="186"/>
      <c r="O524" s="187"/>
      <c r="P524" s="187"/>
      <c r="Q524" s="188">
        <f>SUM(Q525:Q533)</f>
        <v>0</v>
      </c>
      <c r="R524" s="188">
        <f>SUM(R525:R533)</f>
        <v>0</v>
      </c>
      <c r="S524" s="187"/>
      <c r="T524" s="189">
        <f>SUM(T525:T533)</f>
        <v>0</v>
      </c>
      <c r="U524" s="187"/>
      <c r="V524" s="189">
        <f>SUM(V525:V533)</f>
        <v>4.2259999999999999E-2</v>
      </c>
      <c r="W524" s="187"/>
      <c r="X524" s="190">
        <f>SUM(X525:X533)</f>
        <v>0</v>
      </c>
      <c r="AR524" s="191" t="s">
        <v>1481</v>
      </c>
      <c r="AT524" s="192" t="s">
        <v>1472</v>
      </c>
      <c r="AU524" s="192" t="s">
        <v>1420</v>
      </c>
      <c r="AY524" s="191" t="s">
        <v>1594</v>
      </c>
      <c r="BK524" s="193">
        <f>SUM(BK525:BK533)</f>
        <v>0</v>
      </c>
    </row>
    <row r="525" spans="2:65" s="1" customFormat="1" ht="22.5" customHeight="1" x14ac:dyDescent="0.3">
      <c r="B525" s="36"/>
      <c r="C525" s="197" t="s">
        <v>2292</v>
      </c>
      <c r="D525" s="197" t="s">
        <v>1596</v>
      </c>
      <c r="E525" s="198" t="s">
        <v>2293</v>
      </c>
      <c r="F525" s="199" t="s">
        <v>2294</v>
      </c>
      <c r="G525" s="200" t="s">
        <v>2295</v>
      </c>
      <c r="H525" s="201">
        <v>1</v>
      </c>
      <c r="I525" s="202"/>
      <c r="J525" s="202"/>
      <c r="K525" s="203">
        <f>ROUND(P525*H525,2)</f>
        <v>0</v>
      </c>
      <c r="L525" s="199" t="s">
        <v>1600</v>
      </c>
      <c r="M525" s="56"/>
      <c r="N525" s="204" t="s">
        <v>1418</v>
      </c>
      <c r="O525" s="205" t="s">
        <v>1442</v>
      </c>
      <c r="P525" s="131">
        <f>I525+J525</f>
        <v>0</v>
      </c>
      <c r="Q525" s="131">
        <f>ROUND(I525*H525,2)</f>
        <v>0</v>
      </c>
      <c r="R525" s="131">
        <f>ROUND(J525*H525,2)</f>
        <v>0</v>
      </c>
      <c r="S525" s="37"/>
      <c r="T525" s="206">
        <f>S525*H525</f>
        <v>0</v>
      </c>
      <c r="U525" s="206">
        <v>2.3230000000000001E-2</v>
      </c>
      <c r="V525" s="206">
        <f>U525*H525</f>
        <v>2.3230000000000001E-2</v>
      </c>
      <c r="W525" s="206">
        <v>0</v>
      </c>
      <c r="X525" s="207">
        <f>W525*H525</f>
        <v>0</v>
      </c>
      <c r="AR525" s="19" t="s">
        <v>1695</v>
      </c>
      <c r="AT525" s="19" t="s">
        <v>1596</v>
      </c>
      <c r="AU525" s="19" t="s">
        <v>1481</v>
      </c>
      <c r="AY525" s="19" t="s">
        <v>1594</v>
      </c>
      <c r="BE525" s="208">
        <f>IF(O525="základní",K525,0)</f>
        <v>0</v>
      </c>
      <c r="BF525" s="208">
        <f>IF(O525="snížená",K525,0)</f>
        <v>0</v>
      </c>
      <c r="BG525" s="208">
        <f>IF(O525="zákl. přenesená",K525,0)</f>
        <v>0</v>
      </c>
      <c r="BH525" s="208">
        <f>IF(O525="sníž. přenesená",K525,0)</f>
        <v>0</v>
      </c>
      <c r="BI525" s="208">
        <f>IF(O525="nulová",K525,0)</f>
        <v>0</v>
      </c>
      <c r="BJ525" s="19" t="s">
        <v>1420</v>
      </c>
      <c r="BK525" s="208">
        <f>ROUND(P525*H525,2)</f>
        <v>0</v>
      </c>
      <c r="BL525" s="19" t="s">
        <v>1695</v>
      </c>
      <c r="BM525" s="19" t="s">
        <v>2296</v>
      </c>
    </row>
    <row r="526" spans="2:65" s="12" customFormat="1" x14ac:dyDescent="0.3">
      <c r="B526" s="209"/>
      <c r="C526" s="210"/>
      <c r="D526" s="211" t="s">
        <v>1603</v>
      </c>
      <c r="E526" s="212" t="s">
        <v>1418</v>
      </c>
      <c r="F526" s="213" t="s">
        <v>1729</v>
      </c>
      <c r="G526" s="210"/>
      <c r="H526" s="214">
        <v>1</v>
      </c>
      <c r="I526" s="215"/>
      <c r="J526" s="215"/>
      <c r="K526" s="210"/>
      <c r="L526" s="210"/>
      <c r="M526" s="216"/>
      <c r="N526" s="217"/>
      <c r="O526" s="218"/>
      <c r="P526" s="218"/>
      <c r="Q526" s="218"/>
      <c r="R526" s="218"/>
      <c r="S526" s="218"/>
      <c r="T526" s="218"/>
      <c r="U526" s="218"/>
      <c r="V526" s="218"/>
      <c r="W526" s="218"/>
      <c r="X526" s="219"/>
      <c r="AT526" s="220" t="s">
        <v>1603</v>
      </c>
      <c r="AU526" s="220" t="s">
        <v>1481</v>
      </c>
      <c r="AV526" s="12" t="s">
        <v>1481</v>
      </c>
      <c r="AW526" s="12" t="s">
        <v>1402</v>
      </c>
      <c r="AX526" s="12" t="s">
        <v>1420</v>
      </c>
      <c r="AY526" s="220" t="s">
        <v>1594</v>
      </c>
    </row>
    <row r="527" spans="2:65" s="1" customFormat="1" ht="31.5" customHeight="1" x14ac:dyDescent="0.3">
      <c r="B527" s="36"/>
      <c r="C527" s="197" t="s">
        <v>2297</v>
      </c>
      <c r="D527" s="197" t="s">
        <v>1596</v>
      </c>
      <c r="E527" s="198" t="s">
        <v>2298</v>
      </c>
      <c r="F527" s="199" t="s">
        <v>2299</v>
      </c>
      <c r="G527" s="200" t="s">
        <v>2295</v>
      </c>
      <c r="H527" s="201">
        <v>1</v>
      </c>
      <c r="I527" s="202"/>
      <c r="J527" s="202"/>
      <c r="K527" s="203">
        <f>ROUND(P527*H527,2)</f>
        <v>0</v>
      </c>
      <c r="L527" s="199" t="s">
        <v>1600</v>
      </c>
      <c r="M527" s="56"/>
      <c r="N527" s="204" t="s">
        <v>1418</v>
      </c>
      <c r="O527" s="205" t="s">
        <v>1442</v>
      </c>
      <c r="P527" s="131">
        <f>I527+J527</f>
        <v>0</v>
      </c>
      <c r="Q527" s="131">
        <f>ROUND(I527*H527,2)</f>
        <v>0</v>
      </c>
      <c r="R527" s="131">
        <f>ROUND(J527*H527,2)</f>
        <v>0</v>
      </c>
      <c r="S527" s="37"/>
      <c r="T527" s="206">
        <f>S527*H527</f>
        <v>0</v>
      </c>
      <c r="U527" s="206">
        <v>1.7260000000000001E-2</v>
      </c>
      <c r="V527" s="206">
        <f>U527*H527</f>
        <v>1.7260000000000001E-2</v>
      </c>
      <c r="W527" s="206">
        <v>0</v>
      </c>
      <c r="X527" s="207">
        <f>W527*H527</f>
        <v>0</v>
      </c>
      <c r="AR527" s="19" t="s">
        <v>1695</v>
      </c>
      <c r="AT527" s="19" t="s">
        <v>1596</v>
      </c>
      <c r="AU527" s="19" t="s">
        <v>1481</v>
      </c>
      <c r="AY527" s="19" t="s">
        <v>1594</v>
      </c>
      <c r="BE527" s="208">
        <f>IF(O527="základní",K527,0)</f>
        <v>0</v>
      </c>
      <c r="BF527" s="208">
        <f>IF(O527="snížená",K527,0)</f>
        <v>0</v>
      </c>
      <c r="BG527" s="208">
        <f>IF(O527="zákl. přenesená",K527,0)</f>
        <v>0</v>
      </c>
      <c r="BH527" s="208">
        <f>IF(O527="sníž. přenesená",K527,0)</f>
        <v>0</v>
      </c>
      <c r="BI527" s="208">
        <f>IF(O527="nulová",K527,0)</f>
        <v>0</v>
      </c>
      <c r="BJ527" s="19" t="s">
        <v>1420</v>
      </c>
      <c r="BK527" s="208">
        <f>ROUND(P527*H527,2)</f>
        <v>0</v>
      </c>
      <c r="BL527" s="19" t="s">
        <v>1695</v>
      </c>
      <c r="BM527" s="19" t="s">
        <v>2300</v>
      </c>
    </row>
    <row r="528" spans="2:65" s="12" customFormat="1" x14ac:dyDescent="0.3">
      <c r="B528" s="209"/>
      <c r="C528" s="210"/>
      <c r="D528" s="211" t="s">
        <v>1603</v>
      </c>
      <c r="E528" s="212" t="s">
        <v>1418</v>
      </c>
      <c r="F528" s="213" t="s">
        <v>1729</v>
      </c>
      <c r="G528" s="210"/>
      <c r="H528" s="214">
        <v>1</v>
      </c>
      <c r="I528" s="215"/>
      <c r="J528" s="215"/>
      <c r="K528" s="210"/>
      <c r="L528" s="210"/>
      <c r="M528" s="216"/>
      <c r="N528" s="217"/>
      <c r="O528" s="218"/>
      <c r="P528" s="218"/>
      <c r="Q528" s="218"/>
      <c r="R528" s="218"/>
      <c r="S528" s="218"/>
      <c r="T528" s="218"/>
      <c r="U528" s="218"/>
      <c r="V528" s="218"/>
      <c r="W528" s="218"/>
      <c r="X528" s="219"/>
      <c r="AT528" s="220" t="s">
        <v>1603</v>
      </c>
      <c r="AU528" s="220" t="s">
        <v>1481</v>
      </c>
      <c r="AV528" s="12" t="s">
        <v>1481</v>
      </c>
      <c r="AW528" s="12" t="s">
        <v>1402</v>
      </c>
      <c r="AX528" s="12" t="s">
        <v>1420</v>
      </c>
      <c r="AY528" s="220" t="s">
        <v>1594</v>
      </c>
    </row>
    <row r="529" spans="2:65" s="1" customFormat="1" ht="22.5" customHeight="1" x14ac:dyDescent="0.3">
      <c r="B529" s="36"/>
      <c r="C529" s="197" t="s">
        <v>2301</v>
      </c>
      <c r="D529" s="197" t="s">
        <v>1596</v>
      </c>
      <c r="E529" s="198" t="s">
        <v>2302</v>
      </c>
      <c r="F529" s="199" t="s">
        <v>2303</v>
      </c>
      <c r="G529" s="200" t="s">
        <v>2295</v>
      </c>
      <c r="H529" s="201">
        <v>1</v>
      </c>
      <c r="I529" s="202"/>
      <c r="J529" s="202"/>
      <c r="K529" s="203">
        <f>ROUND(P529*H529,2)</f>
        <v>0</v>
      </c>
      <c r="L529" s="199" t="s">
        <v>1600</v>
      </c>
      <c r="M529" s="56"/>
      <c r="N529" s="204" t="s">
        <v>1418</v>
      </c>
      <c r="O529" s="205" t="s">
        <v>1442</v>
      </c>
      <c r="P529" s="131">
        <f>I529+J529</f>
        <v>0</v>
      </c>
      <c r="Q529" s="131">
        <f>ROUND(I529*H529,2)</f>
        <v>0</v>
      </c>
      <c r="R529" s="131">
        <f>ROUND(J529*H529,2)</f>
        <v>0</v>
      </c>
      <c r="S529" s="37"/>
      <c r="T529" s="206">
        <f>S529*H529</f>
        <v>0</v>
      </c>
      <c r="U529" s="206">
        <v>1.5399999999999999E-3</v>
      </c>
      <c r="V529" s="206">
        <f>U529*H529</f>
        <v>1.5399999999999999E-3</v>
      </c>
      <c r="W529" s="206">
        <v>0</v>
      </c>
      <c r="X529" s="207">
        <f>W529*H529</f>
        <v>0</v>
      </c>
      <c r="AR529" s="19" t="s">
        <v>1695</v>
      </c>
      <c r="AT529" s="19" t="s">
        <v>1596</v>
      </c>
      <c r="AU529" s="19" t="s">
        <v>1481</v>
      </c>
      <c r="AY529" s="19" t="s">
        <v>1594</v>
      </c>
      <c r="BE529" s="208">
        <f>IF(O529="základní",K529,0)</f>
        <v>0</v>
      </c>
      <c r="BF529" s="208">
        <f>IF(O529="snížená",K529,0)</f>
        <v>0</v>
      </c>
      <c r="BG529" s="208">
        <f>IF(O529="zákl. přenesená",K529,0)</f>
        <v>0</v>
      </c>
      <c r="BH529" s="208">
        <f>IF(O529="sníž. přenesená",K529,0)</f>
        <v>0</v>
      </c>
      <c r="BI529" s="208">
        <f>IF(O529="nulová",K529,0)</f>
        <v>0</v>
      </c>
      <c r="BJ529" s="19" t="s">
        <v>1420</v>
      </c>
      <c r="BK529" s="208">
        <f>ROUND(P529*H529,2)</f>
        <v>0</v>
      </c>
      <c r="BL529" s="19" t="s">
        <v>1695</v>
      </c>
      <c r="BM529" s="19" t="s">
        <v>2304</v>
      </c>
    </row>
    <row r="530" spans="2:65" s="12" customFormat="1" x14ac:dyDescent="0.3">
      <c r="B530" s="209"/>
      <c r="C530" s="210"/>
      <c r="D530" s="211" t="s">
        <v>1603</v>
      </c>
      <c r="E530" s="212" t="s">
        <v>1418</v>
      </c>
      <c r="F530" s="213" t="s">
        <v>1729</v>
      </c>
      <c r="G530" s="210"/>
      <c r="H530" s="214">
        <v>1</v>
      </c>
      <c r="I530" s="215"/>
      <c r="J530" s="215"/>
      <c r="K530" s="210"/>
      <c r="L530" s="210"/>
      <c r="M530" s="216"/>
      <c r="N530" s="217"/>
      <c r="O530" s="218"/>
      <c r="P530" s="218"/>
      <c r="Q530" s="218"/>
      <c r="R530" s="218"/>
      <c r="S530" s="218"/>
      <c r="T530" s="218"/>
      <c r="U530" s="218"/>
      <c r="V530" s="218"/>
      <c r="W530" s="218"/>
      <c r="X530" s="219"/>
      <c r="AT530" s="220" t="s">
        <v>1603</v>
      </c>
      <c r="AU530" s="220" t="s">
        <v>1481</v>
      </c>
      <c r="AV530" s="12" t="s">
        <v>1481</v>
      </c>
      <c r="AW530" s="12" t="s">
        <v>1402</v>
      </c>
      <c r="AX530" s="12" t="s">
        <v>1420</v>
      </c>
      <c r="AY530" s="220" t="s">
        <v>1594</v>
      </c>
    </row>
    <row r="531" spans="2:65" s="1" customFormat="1" ht="22.5" customHeight="1" x14ac:dyDescent="0.3">
      <c r="B531" s="36"/>
      <c r="C531" s="197" t="s">
        <v>2305</v>
      </c>
      <c r="D531" s="197" t="s">
        <v>1596</v>
      </c>
      <c r="E531" s="198" t="s">
        <v>2306</v>
      </c>
      <c r="F531" s="199" t="s">
        <v>2307</v>
      </c>
      <c r="G531" s="200" t="s">
        <v>1726</v>
      </c>
      <c r="H531" s="201">
        <v>1</v>
      </c>
      <c r="I531" s="202"/>
      <c r="J531" s="202"/>
      <c r="K531" s="203">
        <f>ROUND(P531*H531,2)</f>
        <v>0</v>
      </c>
      <c r="L531" s="199" t="s">
        <v>1600</v>
      </c>
      <c r="M531" s="56"/>
      <c r="N531" s="204" t="s">
        <v>1418</v>
      </c>
      <c r="O531" s="205" t="s">
        <v>1442</v>
      </c>
      <c r="P531" s="131">
        <f>I531+J531</f>
        <v>0</v>
      </c>
      <c r="Q531" s="131">
        <f>ROUND(I531*H531,2)</f>
        <v>0</v>
      </c>
      <c r="R531" s="131">
        <f>ROUND(J531*H531,2)</f>
        <v>0</v>
      </c>
      <c r="S531" s="37"/>
      <c r="T531" s="206">
        <f>S531*H531</f>
        <v>0</v>
      </c>
      <c r="U531" s="206">
        <v>2.3000000000000001E-4</v>
      </c>
      <c r="V531" s="206">
        <f>U531*H531</f>
        <v>2.3000000000000001E-4</v>
      </c>
      <c r="W531" s="206">
        <v>0</v>
      </c>
      <c r="X531" s="207">
        <f>W531*H531</f>
        <v>0</v>
      </c>
      <c r="AR531" s="19" t="s">
        <v>1695</v>
      </c>
      <c r="AT531" s="19" t="s">
        <v>1596</v>
      </c>
      <c r="AU531" s="19" t="s">
        <v>1481</v>
      </c>
      <c r="AY531" s="19" t="s">
        <v>1594</v>
      </c>
      <c r="BE531" s="208">
        <f>IF(O531="základní",K531,0)</f>
        <v>0</v>
      </c>
      <c r="BF531" s="208">
        <f>IF(O531="snížená",K531,0)</f>
        <v>0</v>
      </c>
      <c r="BG531" s="208">
        <f>IF(O531="zákl. přenesená",K531,0)</f>
        <v>0</v>
      </c>
      <c r="BH531" s="208">
        <f>IF(O531="sníž. přenesená",K531,0)</f>
        <v>0</v>
      </c>
      <c r="BI531" s="208">
        <f>IF(O531="nulová",K531,0)</f>
        <v>0</v>
      </c>
      <c r="BJ531" s="19" t="s">
        <v>1420</v>
      </c>
      <c r="BK531" s="208">
        <f>ROUND(P531*H531,2)</f>
        <v>0</v>
      </c>
      <c r="BL531" s="19" t="s">
        <v>1695</v>
      </c>
      <c r="BM531" s="19" t="s">
        <v>2308</v>
      </c>
    </row>
    <row r="532" spans="2:65" s="12" customFormat="1" x14ac:dyDescent="0.3">
      <c r="B532" s="209"/>
      <c r="C532" s="210"/>
      <c r="D532" s="211" t="s">
        <v>1603</v>
      </c>
      <c r="E532" s="212" t="s">
        <v>1418</v>
      </c>
      <c r="F532" s="213" t="s">
        <v>1729</v>
      </c>
      <c r="G532" s="210"/>
      <c r="H532" s="214">
        <v>1</v>
      </c>
      <c r="I532" s="215"/>
      <c r="J532" s="215"/>
      <c r="K532" s="210"/>
      <c r="L532" s="210"/>
      <c r="M532" s="216"/>
      <c r="N532" s="217"/>
      <c r="O532" s="218"/>
      <c r="P532" s="218"/>
      <c r="Q532" s="218"/>
      <c r="R532" s="218"/>
      <c r="S532" s="218"/>
      <c r="T532" s="218"/>
      <c r="U532" s="218"/>
      <c r="V532" s="218"/>
      <c r="W532" s="218"/>
      <c r="X532" s="219"/>
      <c r="AT532" s="220" t="s">
        <v>1603</v>
      </c>
      <c r="AU532" s="220" t="s">
        <v>1481</v>
      </c>
      <c r="AV532" s="12" t="s">
        <v>1481</v>
      </c>
      <c r="AW532" s="12" t="s">
        <v>1402</v>
      </c>
      <c r="AX532" s="12" t="s">
        <v>1420</v>
      </c>
      <c r="AY532" s="220" t="s">
        <v>1594</v>
      </c>
    </row>
    <row r="533" spans="2:65" s="1" customFormat="1" ht="31.5" customHeight="1" x14ac:dyDescent="0.3">
      <c r="B533" s="36"/>
      <c r="C533" s="197" t="s">
        <v>2309</v>
      </c>
      <c r="D533" s="197" t="s">
        <v>1596</v>
      </c>
      <c r="E533" s="198" t="s">
        <v>2310</v>
      </c>
      <c r="F533" s="199" t="s">
        <v>2311</v>
      </c>
      <c r="G533" s="200" t="s">
        <v>1678</v>
      </c>
      <c r="H533" s="201">
        <v>4.2000000000000003E-2</v>
      </c>
      <c r="I533" s="202"/>
      <c r="J533" s="202"/>
      <c r="K533" s="203">
        <f>ROUND(P533*H533,2)</f>
        <v>0</v>
      </c>
      <c r="L533" s="199" t="s">
        <v>1600</v>
      </c>
      <c r="M533" s="56"/>
      <c r="N533" s="204" t="s">
        <v>1418</v>
      </c>
      <c r="O533" s="205" t="s">
        <v>1442</v>
      </c>
      <c r="P533" s="131">
        <f>I533+J533</f>
        <v>0</v>
      </c>
      <c r="Q533" s="131">
        <f>ROUND(I533*H533,2)</f>
        <v>0</v>
      </c>
      <c r="R533" s="131">
        <f>ROUND(J533*H533,2)</f>
        <v>0</v>
      </c>
      <c r="S533" s="37"/>
      <c r="T533" s="206">
        <f>S533*H533</f>
        <v>0</v>
      </c>
      <c r="U533" s="206">
        <v>0</v>
      </c>
      <c r="V533" s="206">
        <f>U533*H533</f>
        <v>0</v>
      </c>
      <c r="W533" s="206">
        <v>0</v>
      </c>
      <c r="X533" s="207">
        <f>W533*H533</f>
        <v>0</v>
      </c>
      <c r="AR533" s="19" t="s">
        <v>1695</v>
      </c>
      <c r="AT533" s="19" t="s">
        <v>1596</v>
      </c>
      <c r="AU533" s="19" t="s">
        <v>1481</v>
      </c>
      <c r="AY533" s="19" t="s">
        <v>1594</v>
      </c>
      <c r="BE533" s="208">
        <f>IF(O533="základní",K533,0)</f>
        <v>0</v>
      </c>
      <c r="BF533" s="208">
        <f>IF(O533="snížená",K533,0)</f>
        <v>0</v>
      </c>
      <c r="BG533" s="208">
        <f>IF(O533="zákl. přenesená",K533,0)</f>
        <v>0</v>
      </c>
      <c r="BH533" s="208">
        <f>IF(O533="sníž. přenesená",K533,0)</f>
        <v>0</v>
      </c>
      <c r="BI533" s="208">
        <f>IF(O533="nulová",K533,0)</f>
        <v>0</v>
      </c>
      <c r="BJ533" s="19" t="s">
        <v>1420</v>
      </c>
      <c r="BK533" s="208">
        <f>ROUND(P533*H533,2)</f>
        <v>0</v>
      </c>
      <c r="BL533" s="19" t="s">
        <v>1695</v>
      </c>
      <c r="BM533" s="19" t="s">
        <v>2312</v>
      </c>
    </row>
    <row r="534" spans="2:65" s="11" customFormat="1" ht="29.85" customHeight="1" x14ac:dyDescent="0.3">
      <c r="B534" s="179"/>
      <c r="C534" s="180"/>
      <c r="D534" s="194" t="s">
        <v>1472</v>
      </c>
      <c r="E534" s="195" t="s">
        <v>2313</v>
      </c>
      <c r="F534" s="195" t="s">
        <v>2314</v>
      </c>
      <c r="G534" s="180"/>
      <c r="H534" s="180"/>
      <c r="I534" s="183"/>
      <c r="J534" s="183"/>
      <c r="K534" s="196">
        <f>BK534</f>
        <v>0</v>
      </c>
      <c r="L534" s="180"/>
      <c r="M534" s="185"/>
      <c r="N534" s="186"/>
      <c r="O534" s="187"/>
      <c r="P534" s="187"/>
      <c r="Q534" s="188">
        <f>SUM(Q535:Q548)</f>
        <v>0</v>
      </c>
      <c r="R534" s="188">
        <f>SUM(R535:R548)</f>
        <v>0</v>
      </c>
      <c r="S534" s="187"/>
      <c r="T534" s="189">
        <f>SUM(T535:T548)</f>
        <v>0</v>
      </c>
      <c r="U534" s="187"/>
      <c r="V534" s="189">
        <f>SUM(V535:V548)</f>
        <v>0.13761000000000001</v>
      </c>
      <c r="W534" s="187"/>
      <c r="X534" s="190">
        <f>SUM(X535:X548)</f>
        <v>0</v>
      </c>
      <c r="AR534" s="191" t="s">
        <v>1481</v>
      </c>
      <c r="AT534" s="192" t="s">
        <v>1472</v>
      </c>
      <c r="AU534" s="192" t="s">
        <v>1420</v>
      </c>
      <c r="AY534" s="191" t="s">
        <v>1594</v>
      </c>
      <c r="BK534" s="193">
        <f>SUM(BK535:BK548)</f>
        <v>0</v>
      </c>
    </row>
    <row r="535" spans="2:65" s="1" customFormat="1" ht="22.5" customHeight="1" x14ac:dyDescent="0.3">
      <c r="B535" s="36"/>
      <c r="C535" s="197" t="s">
        <v>2315</v>
      </c>
      <c r="D535" s="197" t="s">
        <v>1596</v>
      </c>
      <c r="E535" s="198" t="s">
        <v>2316</v>
      </c>
      <c r="F535" s="199" t="s">
        <v>2317</v>
      </c>
      <c r="G535" s="200" t="s">
        <v>1726</v>
      </c>
      <c r="H535" s="201">
        <v>1</v>
      </c>
      <c r="I535" s="202"/>
      <c r="J535" s="202"/>
      <c r="K535" s="203">
        <f>ROUND(P535*H535,2)</f>
        <v>0</v>
      </c>
      <c r="L535" s="199" t="s">
        <v>1600</v>
      </c>
      <c r="M535" s="56"/>
      <c r="N535" s="204" t="s">
        <v>1418</v>
      </c>
      <c r="O535" s="205" t="s">
        <v>1442</v>
      </c>
      <c r="P535" s="131">
        <f>I535+J535</f>
        <v>0</v>
      </c>
      <c r="Q535" s="131">
        <f>ROUND(I535*H535,2)</f>
        <v>0</v>
      </c>
      <c r="R535" s="131">
        <f>ROUND(J535*H535,2)</f>
        <v>0</v>
      </c>
      <c r="S535" s="37"/>
      <c r="T535" s="206">
        <f>S535*H535</f>
        <v>0</v>
      </c>
      <c r="U535" s="206">
        <v>0</v>
      </c>
      <c r="V535" s="206">
        <f>U535*H535</f>
        <v>0</v>
      </c>
      <c r="W535" s="206">
        <v>0</v>
      </c>
      <c r="X535" s="207">
        <f>W535*H535</f>
        <v>0</v>
      </c>
      <c r="AR535" s="19" t="s">
        <v>1695</v>
      </c>
      <c r="AT535" s="19" t="s">
        <v>1596</v>
      </c>
      <c r="AU535" s="19" t="s">
        <v>1481</v>
      </c>
      <c r="AY535" s="19" t="s">
        <v>1594</v>
      </c>
      <c r="BE535" s="208">
        <f>IF(O535="základní",K535,0)</f>
        <v>0</v>
      </c>
      <c r="BF535" s="208">
        <f>IF(O535="snížená",K535,0)</f>
        <v>0</v>
      </c>
      <c r="BG535" s="208">
        <f>IF(O535="zákl. přenesená",K535,0)</f>
        <v>0</v>
      </c>
      <c r="BH535" s="208">
        <f>IF(O535="sníž. přenesená",K535,0)</f>
        <v>0</v>
      </c>
      <c r="BI535" s="208">
        <f>IF(O535="nulová",K535,0)</f>
        <v>0</v>
      </c>
      <c r="BJ535" s="19" t="s">
        <v>1420</v>
      </c>
      <c r="BK535" s="208">
        <f>ROUND(P535*H535,2)</f>
        <v>0</v>
      </c>
      <c r="BL535" s="19" t="s">
        <v>1695</v>
      </c>
      <c r="BM535" s="19" t="s">
        <v>2318</v>
      </c>
    </row>
    <row r="536" spans="2:65" s="12" customFormat="1" x14ac:dyDescent="0.3">
      <c r="B536" s="209"/>
      <c r="C536" s="210"/>
      <c r="D536" s="211" t="s">
        <v>1603</v>
      </c>
      <c r="E536" s="212" t="s">
        <v>1418</v>
      </c>
      <c r="F536" s="213" t="s">
        <v>1729</v>
      </c>
      <c r="G536" s="210"/>
      <c r="H536" s="214">
        <v>1</v>
      </c>
      <c r="I536" s="215"/>
      <c r="J536" s="215"/>
      <c r="K536" s="210"/>
      <c r="L536" s="210"/>
      <c r="M536" s="216"/>
      <c r="N536" s="217"/>
      <c r="O536" s="218"/>
      <c r="P536" s="218"/>
      <c r="Q536" s="218"/>
      <c r="R536" s="218"/>
      <c r="S536" s="218"/>
      <c r="T536" s="218"/>
      <c r="U536" s="218"/>
      <c r="V536" s="218"/>
      <c r="W536" s="218"/>
      <c r="X536" s="219"/>
      <c r="AT536" s="220" t="s">
        <v>1603</v>
      </c>
      <c r="AU536" s="220" t="s">
        <v>1481</v>
      </c>
      <c r="AV536" s="12" t="s">
        <v>1481</v>
      </c>
      <c r="AW536" s="12" t="s">
        <v>1402</v>
      </c>
      <c r="AX536" s="12" t="s">
        <v>1420</v>
      </c>
      <c r="AY536" s="220" t="s">
        <v>1594</v>
      </c>
    </row>
    <row r="537" spans="2:65" s="1" customFormat="1" ht="22.5" customHeight="1" x14ac:dyDescent="0.3">
      <c r="B537" s="36"/>
      <c r="C537" s="261" t="s">
        <v>2319</v>
      </c>
      <c r="D537" s="261" t="s">
        <v>1707</v>
      </c>
      <c r="E537" s="262" t="s">
        <v>2320</v>
      </c>
      <c r="F537" s="263" t="s">
        <v>2321</v>
      </c>
      <c r="G537" s="264" t="s">
        <v>1726</v>
      </c>
      <c r="H537" s="265">
        <v>1</v>
      </c>
      <c r="I537" s="266"/>
      <c r="J537" s="267"/>
      <c r="K537" s="268">
        <f>ROUND(P537*H537,2)</f>
        <v>0</v>
      </c>
      <c r="L537" s="263" t="s">
        <v>1418</v>
      </c>
      <c r="M537" s="269"/>
      <c r="N537" s="270" t="s">
        <v>1418</v>
      </c>
      <c r="O537" s="205" t="s">
        <v>1442</v>
      </c>
      <c r="P537" s="131">
        <f>I537+J537</f>
        <v>0</v>
      </c>
      <c r="Q537" s="131">
        <f>ROUND(I537*H537,2)</f>
        <v>0</v>
      </c>
      <c r="R537" s="131">
        <f>ROUND(J537*H537,2)</f>
        <v>0</v>
      </c>
      <c r="S537" s="37"/>
      <c r="T537" s="206">
        <f>S537*H537</f>
        <v>0</v>
      </c>
      <c r="U537" s="206">
        <v>0</v>
      </c>
      <c r="V537" s="206">
        <f>U537*H537</f>
        <v>0</v>
      </c>
      <c r="W537" s="206">
        <v>0</v>
      </c>
      <c r="X537" s="207">
        <f>W537*H537</f>
        <v>0</v>
      </c>
      <c r="AR537" s="19" t="s">
        <v>1825</v>
      </c>
      <c r="AT537" s="19" t="s">
        <v>1707</v>
      </c>
      <c r="AU537" s="19" t="s">
        <v>1481</v>
      </c>
      <c r="AY537" s="19" t="s">
        <v>1594</v>
      </c>
      <c r="BE537" s="208">
        <f>IF(O537="základní",K537,0)</f>
        <v>0</v>
      </c>
      <c r="BF537" s="208">
        <f>IF(O537="snížená",K537,0)</f>
        <v>0</v>
      </c>
      <c r="BG537" s="208">
        <f>IF(O537="zákl. přenesená",K537,0)</f>
        <v>0</v>
      </c>
      <c r="BH537" s="208">
        <f>IF(O537="sníž. přenesená",K537,0)</f>
        <v>0</v>
      </c>
      <c r="BI537" s="208">
        <f>IF(O537="nulová",K537,0)</f>
        <v>0</v>
      </c>
      <c r="BJ537" s="19" t="s">
        <v>1420</v>
      </c>
      <c r="BK537" s="208">
        <f>ROUND(P537*H537,2)</f>
        <v>0</v>
      </c>
      <c r="BL537" s="19" t="s">
        <v>1695</v>
      </c>
      <c r="BM537" s="19" t="s">
        <v>2322</v>
      </c>
    </row>
    <row r="538" spans="2:65" s="12" customFormat="1" x14ac:dyDescent="0.3">
      <c r="B538" s="209"/>
      <c r="C538" s="210"/>
      <c r="D538" s="211" t="s">
        <v>1603</v>
      </c>
      <c r="E538" s="212" t="s">
        <v>1418</v>
      </c>
      <c r="F538" s="213" t="s">
        <v>1729</v>
      </c>
      <c r="G538" s="210"/>
      <c r="H538" s="214">
        <v>1</v>
      </c>
      <c r="I538" s="215"/>
      <c r="J538" s="215"/>
      <c r="K538" s="210"/>
      <c r="L538" s="210"/>
      <c r="M538" s="216"/>
      <c r="N538" s="217"/>
      <c r="O538" s="218"/>
      <c r="P538" s="218"/>
      <c r="Q538" s="218"/>
      <c r="R538" s="218"/>
      <c r="S538" s="218"/>
      <c r="T538" s="218"/>
      <c r="U538" s="218"/>
      <c r="V538" s="218"/>
      <c r="W538" s="218"/>
      <c r="X538" s="219"/>
      <c r="AT538" s="220" t="s">
        <v>1603</v>
      </c>
      <c r="AU538" s="220" t="s">
        <v>1481</v>
      </c>
      <c r="AV538" s="12" t="s">
        <v>1481</v>
      </c>
      <c r="AW538" s="12" t="s">
        <v>1402</v>
      </c>
      <c r="AX538" s="12" t="s">
        <v>1420</v>
      </c>
      <c r="AY538" s="220" t="s">
        <v>1594</v>
      </c>
    </row>
    <row r="539" spans="2:65" s="1" customFormat="1" ht="22.5" customHeight="1" x14ac:dyDescent="0.3">
      <c r="B539" s="36"/>
      <c r="C539" s="197" t="s">
        <v>2323</v>
      </c>
      <c r="D539" s="197" t="s">
        <v>1596</v>
      </c>
      <c r="E539" s="198" t="s">
        <v>2324</v>
      </c>
      <c r="F539" s="199" t="s">
        <v>2325</v>
      </c>
      <c r="G539" s="200" t="s">
        <v>1726</v>
      </c>
      <c r="H539" s="201">
        <v>9</v>
      </c>
      <c r="I539" s="202"/>
      <c r="J539" s="202"/>
      <c r="K539" s="203">
        <f>ROUND(P539*H539,2)</f>
        <v>0</v>
      </c>
      <c r="L539" s="199" t="s">
        <v>1600</v>
      </c>
      <c r="M539" s="56"/>
      <c r="N539" s="204" t="s">
        <v>1418</v>
      </c>
      <c r="O539" s="205" t="s">
        <v>1442</v>
      </c>
      <c r="P539" s="131">
        <f>I539+J539</f>
        <v>0</v>
      </c>
      <c r="Q539" s="131">
        <f>ROUND(I539*H539,2)</f>
        <v>0</v>
      </c>
      <c r="R539" s="131">
        <f>ROUND(J539*H539,2)</f>
        <v>0</v>
      </c>
      <c r="S539" s="37"/>
      <c r="T539" s="206">
        <f>S539*H539</f>
        <v>0</v>
      </c>
      <c r="U539" s="206">
        <v>0</v>
      </c>
      <c r="V539" s="206">
        <f>U539*H539</f>
        <v>0</v>
      </c>
      <c r="W539" s="206">
        <v>0</v>
      </c>
      <c r="X539" s="207">
        <f>W539*H539</f>
        <v>0</v>
      </c>
      <c r="AR539" s="19" t="s">
        <v>1695</v>
      </c>
      <c r="AT539" s="19" t="s">
        <v>1596</v>
      </c>
      <c r="AU539" s="19" t="s">
        <v>1481</v>
      </c>
      <c r="AY539" s="19" t="s">
        <v>1594</v>
      </c>
      <c r="BE539" s="208">
        <f>IF(O539="základní",K539,0)</f>
        <v>0</v>
      </c>
      <c r="BF539" s="208">
        <f>IF(O539="snížená",K539,0)</f>
        <v>0</v>
      </c>
      <c r="BG539" s="208">
        <f>IF(O539="zákl. přenesená",K539,0)</f>
        <v>0</v>
      </c>
      <c r="BH539" s="208">
        <f>IF(O539="sníž. přenesená",K539,0)</f>
        <v>0</v>
      </c>
      <c r="BI539" s="208">
        <f>IF(O539="nulová",K539,0)</f>
        <v>0</v>
      </c>
      <c r="BJ539" s="19" t="s">
        <v>1420</v>
      </c>
      <c r="BK539" s="208">
        <f>ROUND(P539*H539,2)</f>
        <v>0</v>
      </c>
      <c r="BL539" s="19" t="s">
        <v>1695</v>
      </c>
      <c r="BM539" s="19" t="s">
        <v>2326</v>
      </c>
    </row>
    <row r="540" spans="2:65" s="12" customFormat="1" x14ac:dyDescent="0.3">
      <c r="B540" s="209"/>
      <c r="C540" s="210"/>
      <c r="D540" s="211" t="s">
        <v>1603</v>
      </c>
      <c r="E540" s="212" t="s">
        <v>1418</v>
      </c>
      <c r="F540" s="213" t="s">
        <v>2327</v>
      </c>
      <c r="G540" s="210"/>
      <c r="H540" s="214">
        <v>9</v>
      </c>
      <c r="I540" s="215"/>
      <c r="J540" s="215"/>
      <c r="K540" s="210"/>
      <c r="L540" s="210"/>
      <c r="M540" s="216"/>
      <c r="N540" s="217"/>
      <c r="O540" s="218"/>
      <c r="P540" s="218"/>
      <c r="Q540" s="218"/>
      <c r="R540" s="218"/>
      <c r="S540" s="218"/>
      <c r="T540" s="218"/>
      <c r="U540" s="218"/>
      <c r="V540" s="218"/>
      <c r="W540" s="218"/>
      <c r="X540" s="219"/>
      <c r="AT540" s="220" t="s">
        <v>1603</v>
      </c>
      <c r="AU540" s="220" t="s">
        <v>1481</v>
      </c>
      <c r="AV540" s="12" t="s">
        <v>1481</v>
      </c>
      <c r="AW540" s="12" t="s">
        <v>1402</v>
      </c>
      <c r="AX540" s="12" t="s">
        <v>1420</v>
      </c>
      <c r="AY540" s="220" t="s">
        <v>1594</v>
      </c>
    </row>
    <row r="541" spans="2:65" s="1" customFormat="1" ht="22.5" customHeight="1" x14ac:dyDescent="0.3">
      <c r="B541" s="36"/>
      <c r="C541" s="261" t="s">
        <v>2328</v>
      </c>
      <c r="D541" s="261" t="s">
        <v>1707</v>
      </c>
      <c r="E541" s="262" t="s">
        <v>2329</v>
      </c>
      <c r="F541" s="263" t="s">
        <v>2330</v>
      </c>
      <c r="G541" s="264" t="s">
        <v>1726</v>
      </c>
      <c r="H541" s="265">
        <v>8</v>
      </c>
      <c r="I541" s="266"/>
      <c r="J541" s="267"/>
      <c r="K541" s="268">
        <f>ROUND(P541*H541,2)</f>
        <v>0</v>
      </c>
      <c r="L541" s="263" t="s">
        <v>1418</v>
      </c>
      <c r="M541" s="269"/>
      <c r="N541" s="270" t="s">
        <v>1418</v>
      </c>
      <c r="O541" s="205" t="s">
        <v>1442</v>
      </c>
      <c r="P541" s="131">
        <f>I541+J541</f>
        <v>0</v>
      </c>
      <c r="Q541" s="131">
        <f>ROUND(I541*H541,2)</f>
        <v>0</v>
      </c>
      <c r="R541" s="131">
        <f>ROUND(J541*H541,2)</f>
        <v>0</v>
      </c>
      <c r="S541" s="37"/>
      <c r="T541" s="206">
        <f>S541*H541</f>
        <v>0</v>
      </c>
      <c r="U541" s="206">
        <v>1.1000000000000001E-3</v>
      </c>
      <c r="V541" s="206">
        <f>U541*H541</f>
        <v>8.8000000000000005E-3</v>
      </c>
      <c r="W541" s="206">
        <v>0</v>
      </c>
      <c r="X541" s="207">
        <f>W541*H541</f>
        <v>0</v>
      </c>
      <c r="AR541" s="19" t="s">
        <v>1825</v>
      </c>
      <c r="AT541" s="19" t="s">
        <v>1707</v>
      </c>
      <c r="AU541" s="19" t="s">
        <v>1481</v>
      </c>
      <c r="AY541" s="19" t="s">
        <v>1594</v>
      </c>
      <c r="BE541" s="208">
        <f>IF(O541="základní",K541,0)</f>
        <v>0</v>
      </c>
      <c r="BF541" s="208">
        <f>IF(O541="snížená",K541,0)</f>
        <v>0</v>
      </c>
      <c r="BG541" s="208">
        <f>IF(O541="zákl. přenesená",K541,0)</f>
        <v>0</v>
      </c>
      <c r="BH541" s="208">
        <f>IF(O541="sníž. přenesená",K541,0)</f>
        <v>0</v>
      </c>
      <c r="BI541" s="208">
        <f>IF(O541="nulová",K541,0)</f>
        <v>0</v>
      </c>
      <c r="BJ541" s="19" t="s">
        <v>1420</v>
      </c>
      <c r="BK541" s="208">
        <f>ROUND(P541*H541,2)</f>
        <v>0</v>
      </c>
      <c r="BL541" s="19" t="s">
        <v>1695</v>
      </c>
      <c r="BM541" s="19" t="s">
        <v>2331</v>
      </c>
    </row>
    <row r="542" spans="2:65" s="12" customFormat="1" x14ac:dyDescent="0.3">
      <c r="B542" s="209"/>
      <c r="C542" s="210"/>
      <c r="D542" s="211" t="s">
        <v>1603</v>
      </c>
      <c r="E542" s="212" t="s">
        <v>1418</v>
      </c>
      <c r="F542" s="213" t="s">
        <v>2332</v>
      </c>
      <c r="G542" s="210"/>
      <c r="H542" s="214">
        <v>8</v>
      </c>
      <c r="I542" s="215"/>
      <c r="J542" s="215"/>
      <c r="K542" s="210"/>
      <c r="L542" s="210"/>
      <c r="M542" s="216"/>
      <c r="N542" s="217"/>
      <c r="O542" s="218"/>
      <c r="P542" s="218"/>
      <c r="Q542" s="218"/>
      <c r="R542" s="218"/>
      <c r="S542" s="218"/>
      <c r="T542" s="218"/>
      <c r="U542" s="218"/>
      <c r="V542" s="218"/>
      <c r="W542" s="218"/>
      <c r="X542" s="219"/>
      <c r="AT542" s="220" t="s">
        <v>1603</v>
      </c>
      <c r="AU542" s="220" t="s">
        <v>1481</v>
      </c>
      <c r="AV542" s="12" t="s">
        <v>1481</v>
      </c>
      <c r="AW542" s="12" t="s">
        <v>1402</v>
      </c>
      <c r="AX542" s="12" t="s">
        <v>1420</v>
      </c>
      <c r="AY542" s="220" t="s">
        <v>1594</v>
      </c>
    </row>
    <row r="543" spans="2:65" s="1" customFormat="1" ht="22.5" customHeight="1" x14ac:dyDescent="0.3">
      <c r="B543" s="36"/>
      <c r="C543" s="261" t="s">
        <v>2333</v>
      </c>
      <c r="D543" s="261" t="s">
        <v>1707</v>
      </c>
      <c r="E543" s="262" t="s">
        <v>2334</v>
      </c>
      <c r="F543" s="263" t="s">
        <v>2335</v>
      </c>
      <c r="G543" s="264" t="s">
        <v>1726</v>
      </c>
      <c r="H543" s="265">
        <v>1</v>
      </c>
      <c r="I543" s="266"/>
      <c r="J543" s="267"/>
      <c r="K543" s="268">
        <f>ROUND(P543*H543,2)</f>
        <v>0</v>
      </c>
      <c r="L543" s="263" t="s">
        <v>1418</v>
      </c>
      <c r="M543" s="269"/>
      <c r="N543" s="270" t="s">
        <v>1418</v>
      </c>
      <c r="O543" s="205" t="s">
        <v>1442</v>
      </c>
      <c r="P543" s="131">
        <f>I543+J543</f>
        <v>0</v>
      </c>
      <c r="Q543" s="131">
        <f>ROUND(I543*H543,2)</f>
        <v>0</v>
      </c>
      <c r="R543" s="131">
        <f>ROUND(J543*H543,2)</f>
        <v>0</v>
      </c>
      <c r="S543" s="37"/>
      <c r="T543" s="206">
        <f>S543*H543</f>
        <v>0</v>
      </c>
      <c r="U543" s="206">
        <v>1.1000000000000001E-3</v>
      </c>
      <c r="V543" s="206">
        <f>U543*H543</f>
        <v>1.1000000000000001E-3</v>
      </c>
      <c r="W543" s="206">
        <v>0</v>
      </c>
      <c r="X543" s="207">
        <f>W543*H543</f>
        <v>0</v>
      </c>
      <c r="AR543" s="19" t="s">
        <v>1825</v>
      </c>
      <c r="AT543" s="19" t="s">
        <v>1707</v>
      </c>
      <c r="AU543" s="19" t="s">
        <v>1481</v>
      </c>
      <c r="AY543" s="19" t="s">
        <v>1594</v>
      </c>
      <c r="BE543" s="208">
        <f>IF(O543="základní",K543,0)</f>
        <v>0</v>
      </c>
      <c r="BF543" s="208">
        <f>IF(O543="snížená",K543,0)</f>
        <v>0</v>
      </c>
      <c r="BG543" s="208">
        <f>IF(O543="zákl. přenesená",K543,0)</f>
        <v>0</v>
      </c>
      <c r="BH543" s="208">
        <f>IF(O543="sníž. přenesená",K543,0)</f>
        <v>0</v>
      </c>
      <c r="BI543" s="208">
        <f>IF(O543="nulová",K543,0)</f>
        <v>0</v>
      </c>
      <c r="BJ543" s="19" t="s">
        <v>1420</v>
      </c>
      <c r="BK543" s="208">
        <f>ROUND(P543*H543,2)</f>
        <v>0</v>
      </c>
      <c r="BL543" s="19" t="s">
        <v>1695</v>
      </c>
      <c r="BM543" s="19" t="s">
        <v>2336</v>
      </c>
    </row>
    <row r="544" spans="2:65" s="12" customFormat="1" x14ac:dyDescent="0.3">
      <c r="B544" s="209"/>
      <c r="C544" s="210"/>
      <c r="D544" s="211" t="s">
        <v>1603</v>
      </c>
      <c r="E544" s="212" t="s">
        <v>1418</v>
      </c>
      <c r="F544" s="213" t="s">
        <v>1729</v>
      </c>
      <c r="G544" s="210"/>
      <c r="H544" s="214">
        <v>1</v>
      </c>
      <c r="I544" s="215"/>
      <c r="J544" s="215"/>
      <c r="K544" s="210"/>
      <c r="L544" s="210"/>
      <c r="M544" s="216"/>
      <c r="N544" s="217"/>
      <c r="O544" s="218"/>
      <c r="P544" s="218"/>
      <c r="Q544" s="218"/>
      <c r="R544" s="218"/>
      <c r="S544" s="218"/>
      <c r="T544" s="218"/>
      <c r="U544" s="218"/>
      <c r="V544" s="218"/>
      <c r="W544" s="218"/>
      <c r="X544" s="219"/>
      <c r="AT544" s="220" t="s">
        <v>1603</v>
      </c>
      <c r="AU544" s="220" t="s">
        <v>1481</v>
      </c>
      <c r="AV544" s="12" t="s">
        <v>1481</v>
      </c>
      <c r="AW544" s="12" t="s">
        <v>1402</v>
      </c>
      <c r="AX544" s="12" t="s">
        <v>1420</v>
      </c>
      <c r="AY544" s="220" t="s">
        <v>1594</v>
      </c>
    </row>
    <row r="545" spans="2:65" s="1" customFormat="1" ht="22.5" customHeight="1" x14ac:dyDescent="0.3">
      <c r="B545" s="36"/>
      <c r="C545" s="261" t="s">
        <v>2337</v>
      </c>
      <c r="D545" s="261" t="s">
        <v>1707</v>
      </c>
      <c r="E545" s="262" t="s">
        <v>2338</v>
      </c>
      <c r="F545" s="263" t="s">
        <v>2339</v>
      </c>
      <c r="G545" s="264" t="s">
        <v>1726</v>
      </c>
      <c r="H545" s="265">
        <v>8</v>
      </c>
      <c r="I545" s="266"/>
      <c r="J545" s="267"/>
      <c r="K545" s="268">
        <f>ROUND(P545*H545,2)</f>
        <v>0</v>
      </c>
      <c r="L545" s="263" t="s">
        <v>1418</v>
      </c>
      <c r="M545" s="269"/>
      <c r="N545" s="270" t="s">
        <v>1418</v>
      </c>
      <c r="O545" s="205" t="s">
        <v>1442</v>
      </c>
      <c r="P545" s="131">
        <f>I545+J545</f>
        <v>0</v>
      </c>
      <c r="Q545" s="131">
        <f>ROUND(I545*H545,2)</f>
        <v>0</v>
      </c>
      <c r="R545" s="131">
        <f>ROUND(J545*H545,2)</f>
        <v>0</v>
      </c>
      <c r="S545" s="37"/>
      <c r="T545" s="206">
        <f>S545*H545</f>
        <v>0</v>
      </c>
      <c r="U545" s="206">
        <v>1.1000000000000001E-3</v>
      </c>
      <c r="V545" s="206">
        <f>U545*H545</f>
        <v>8.8000000000000005E-3</v>
      </c>
      <c r="W545" s="206">
        <v>0</v>
      </c>
      <c r="X545" s="207">
        <f>W545*H545</f>
        <v>0</v>
      </c>
      <c r="AR545" s="19" t="s">
        <v>1825</v>
      </c>
      <c r="AT545" s="19" t="s">
        <v>1707</v>
      </c>
      <c r="AU545" s="19" t="s">
        <v>1481</v>
      </c>
      <c r="AY545" s="19" t="s">
        <v>1594</v>
      </c>
      <c r="BE545" s="208">
        <f>IF(O545="základní",K545,0)</f>
        <v>0</v>
      </c>
      <c r="BF545" s="208">
        <f>IF(O545="snížená",K545,0)</f>
        <v>0</v>
      </c>
      <c r="BG545" s="208">
        <f>IF(O545="zákl. přenesená",K545,0)</f>
        <v>0</v>
      </c>
      <c r="BH545" s="208">
        <f>IF(O545="sníž. přenesená",K545,0)</f>
        <v>0</v>
      </c>
      <c r="BI545" s="208">
        <f>IF(O545="nulová",K545,0)</f>
        <v>0</v>
      </c>
      <c r="BJ545" s="19" t="s">
        <v>1420</v>
      </c>
      <c r="BK545" s="208">
        <f>ROUND(P545*H545,2)</f>
        <v>0</v>
      </c>
      <c r="BL545" s="19" t="s">
        <v>1695</v>
      </c>
      <c r="BM545" s="19" t="s">
        <v>2340</v>
      </c>
    </row>
    <row r="546" spans="2:65" s="12" customFormat="1" x14ac:dyDescent="0.3">
      <c r="B546" s="209"/>
      <c r="C546" s="210"/>
      <c r="D546" s="211" t="s">
        <v>1603</v>
      </c>
      <c r="E546" s="212" t="s">
        <v>1418</v>
      </c>
      <c r="F546" s="213" t="s">
        <v>2332</v>
      </c>
      <c r="G546" s="210"/>
      <c r="H546" s="214">
        <v>8</v>
      </c>
      <c r="I546" s="215"/>
      <c r="J546" s="215"/>
      <c r="K546" s="210"/>
      <c r="L546" s="210"/>
      <c r="M546" s="216"/>
      <c r="N546" s="217"/>
      <c r="O546" s="218"/>
      <c r="P546" s="218"/>
      <c r="Q546" s="218"/>
      <c r="R546" s="218"/>
      <c r="S546" s="218"/>
      <c r="T546" s="218"/>
      <c r="U546" s="218"/>
      <c r="V546" s="218"/>
      <c r="W546" s="218"/>
      <c r="X546" s="219"/>
      <c r="AT546" s="220" t="s">
        <v>1603</v>
      </c>
      <c r="AU546" s="220" t="s">
        <v>1481</v>
      </c>
      <c r="AV546" s="12" t="s">
        <v>1481</v>
      </c>
      <c r="AW546" s="12" t="s">
        <v>1402</v>
      </c>
      <c r="AX546" s="12" t="s">
        <v>1420</v>
      </c>
      <c r="AY546" s="220" t="s">
        <v>1594</v>
      </c>
    </row>
    <row r="547" spans="2:65" s="1" customFormat="1" ht="31.5" customHeight="1" x14ac:dyDescent="0.3">
      <c r="B547" s="36"/>
      <c r="C547" s="197" t="s">
        <v>2341</v>
      </c>
      <c r="D547" s="197" t="s">
        <v>1596</v>
      </c>
      <c r="E547" s="198" t="s">
        <v>2342</v>
      </c>
      <c r="F547" s="199" t="s">
        <v>2343</v>
      </c>
      <c r="G547" s="200" t="s">
        <v>1698</v>
      </c>
      <c r="H547" s="201">
        <v>11</v>
      </c>
      <c r="I547" s="202"/>
      <c r="J547" s="202"/>
      <c r="K547" s="203">
        <f>ROUND(P547*H547,2)</f>
        <v>0</v>
      </c>
      <c r="L547" s="199" t="s">
        <v>1600</v>
      </c>
      <c r="M547" s="56"/>
      <c r="N547" s="204" t="s">
        <v>1418</v>
      </c>
      <c r="O547" s="205" t="s">
        <v>1442</v>
      </c>
      <c r="P547" s="131">
        <f>I547+J547</f>
        <v>0</v>
      </c>
      <c r="Q547" s="131">
        <f>ROUND(I547*H547,2)</f>
        <v>0</v>
      </c>
      <c r="R547" s="131">
        <f>ROUND(J547*H547,2)</f>
        <v>0</v>
      </c>
      <c r="S547" s="37"/>
      <c r="T547" s="206">
        <f>S547*H547</f>
        <v>0</v>
      </c>
      <c r="U547" s="206">
        <v>1.081E-2</v>
      </c>
      <c r="V547" s="206">
        <f>U547*H547</f>
        <v>0.11891</v>
      </c>
      <c r="W547" s="206">
        <v>0</v>
      </c>
      <c r="X547" s="207">
        <f>W547*H547</f>
        <v>0</v>
      </c>
      <c r="AR547" s="19" t="s">
        <v>1695</v>
      </c>
      <c r="AT547" s="19" t="s">
        <v>1596</v>
      </c>
      <c r="AU547" s="19" t="s">
        <v>1481</v>
      </c>
      <c r="AY547" s="19" t="s">
        <v>1594</v>
      </c>
      <c r="BE547" s="208">
        <f>IF(O547="základní",K547,0)</f>
        <v>0</v>
      </c>
      <c r="BF547" s="208">
        <f>IF(O547="snížená",K547,0)</f>
        <v>0</v>
      </c>
      <c r="BG547" s="208">
        <f>IF(O547="zákl. přenesená",K547,0)</f>
        <v>0</v>
      </c>
      <c r="BH547" s="208">
        <f>IF(O547="sníž. přenesená",K547,0)</f>
        <v>0</v>
      </c>
      <c r="BI547" s="208">
        <f>IF(O547="nulová",K547,0)</f>
        <v>0</v>
      </c>
      <c r="BJ547" s="19" t="s">
        <v>1420</v>
      </c>
      <c r="BK547" s="208">
        <f>ROUND(P547*H547,2)</f>
        <v>0</v>
      </c>
      <c r="BL547" s="19" t="s">
        <v>1695</v>
      </c>
      <c r="BM547" s="19" t="s">
        <v>2344</v>
      </c>
    </row>
    <row r="548" spans="2:65" s="12" customFormat="1" x14ac:dyDescent="0.3">
      <c r="B548" s="209"/>
      <c r="C548" s="210"/>
      <c r="D548" s="223" t="s">
        <v>1603</v>
      </c>
      <c r="E548" s="233" t="s">
        <v>1418</v>
      </c>
      <c r="F548" s="234" t="s">
        <v>2345</v>
      </c>
      <c r="G548" s="210"/>
      <c r="H548" s="235">
        <v>11</v>
      </c>
      <c r="I548" s="215"/>
      <c r="J548" s="215"/>
      <c r="K548" s="210"/>
      <c r="L548" s="210"/>
      <c r="M548" s="216"/>
      <c r="N548" s="217"/>
      <c r="O548" s="218"/>
      <c r="P548" s="218"/>
      <c r="Q548" s="218"/>
      <c r="R548" s="218"/>
      <c r="S548" s="218"/>
      <c r="T548" s="218"/>
      <c r="U548" s="218"/>
      <c r="V548" s="218"/>
      <c r="W548" s="218"/>
      <c r="X548" s="219"/>
      <c r="AT548" s="220" t="s">
        <v>1603</v>
      </c>
      <c r="AU548" s="220" t="s">
        <v>1481</v>
      </c>
      <c r="AV548" s="12" t="s">
        <v>1481</v>
      </c>
      <c r="AW548" s="12" t="s">
        <v>1402</v>
      </c>
      <c r="AX548" s="12" t="s">
        <v>1420</v>
      </c>
      <c r="AY548" s="220" t="s">
        <v>1594</v>
      </c>
    </row>
    <row r="549" spans="2:65" s="11" customFormat="1" ht="29.85" customHeight="1" x14ac:dyDescent="0.3">
      <c r="B549" s="179"/>
      <c r="C549" s="180"/>
      <c r="D549" s="194" t="s">
        <v>1472</v>
      </c>
      <c r="E549" s="195" t="s">
        <v>2346</v>
      </c>
      <c r="F549" s="195" t="s">
        <v>2347</v>
      </c>
      <c r="G549" s="180"/>
      <c r="H549" s="180"/>
      <c r="I549" s="183"/>
      <c r="J549" s="183"/>
      <c r="K549" s="196">
        <f>BK549</f>
        <v>0</v>
      </c>
      <c r="L549" s="180"/>
      <c r="M549" s="185"/>
      <c r="N549" s="186"/>
      <c r="O549" s="187"/>
      <c r="P549" s="187"/>
      <c r="Q549" s="188">
        <f>SUM(Q550:Q555)</f>
        <v>0</v>
      </c>
      <c r="R549" s="188">
        <f>SUM(R550:R555)</f>
        <v>0</v>
      </c>
      <c r="S549" s="187"/>
      <c r="T549" s="189">
        <f>SUM(T550:T555)</f>
        <v>0</v>
      </c>
      <c r="U549" s="187"/>
      <c r="V549" s="189">
        <f>SUM(V550:V555)</f>
        <v>0.48400000000000004</v>
      </c>
      <c r="W549" s="187"/>
      <c r="X549" s="190">
        <f>SUM(X550:X555)</f>
        <v>0</v>
      </c>
      <c r="AR549" s="191" t="s">
        <v>1481</v>
      </c>
      <c r="AT549" s="192" t="s">
        <v>1472</v>
      </c>
      <c r="AU549" s="192" t="s">
        <v>1420</v>
      </c>
      <c r="AY549" s="191" t="s">
        <v>1594</v>
      </c>
      <c r="BK549" s="193">
        <f>SUM(BK550:BK555)</f>
        <v>0</v>
      </c>
    </row>
    <row r="550" spans="2:65" s="1" customFormat="1" ht="31.5" customHeight="1" x14ac:dyDescent="0.3">
      <c r="B550" s="36"/>
      <c r="C550" s="197" t="s">
        <v>2348</v>
      </c>
      <c r="D550" s="197" t="s">
        <v>1596</v>
      </c>
      <c r="E550" s="198" t="s">
        <v>2349</v>
      </c>
      <c r="F550" s="199" t="s">
        <v>2350</v>
      </c>
      <c r="G550" s="200" t="s">
        <v>1688</v>
      </c>
      <c r="H550" s="201">
        <v>319</v>
      </c>
      <c r="I550" s="202"/>
      <c r="J550" s="202"/>
      <c r="K550" s="203">
        <f>ROUND(P550*H550,2)</f>
        <v>0</v>
      </c>
      <c r="L550" s="199" t="s">
        <v>1600</v>
      </c>
      <c r="M550" s="56"/>
      <c r="N550" s="204" t="s">
        <v>1418</v>
      </c>
      <c r="O550" s="205" t="s">
        <v>1442</v>
      </c>
      <c r="P550" s="131">
        <f>I550+J550</f>
        <v>0</v>
      </c>
      <c r="Q550" s="131">
        <f>ROUND(I550*H550,2)</f>
        <v>0</v>
      </c>
      <c r="R550" s="131">
        <f>ROUND(J550*H550,2)</f>
        <v>0</v>
      </c>
      <c r="S550" s="37"/>
      <c r="T550" s="206">
        <f>S550*H550</f>
        <v>0</v>
      </c>
      <c r="U550" s="206">
        <v>0</v>
      </c>
      <c r="V550" s="206">
        <f>U550*H550</f>
        <v>0</v>
      </c>
      <c r="W550" s="206">
        <v>0</v>
      </c>
      <c r="X550" s="207">
        <f>W550*H550</f>
        <v>0</v>
      </c>
      <c r="AR550" s="19" t="s">
        <v>1695</v>
      </c>
      <c r="AT550" s="19" t="s">
        <v>1596</v>
      </c>
      <c r="AU550" s="19" t="s">
        <v>1481</v>
      </c>
      <c r="AY550" s="19" t="s">
        <v>1594</v>
      </c>
      <c r="BE550" s="208">
        <f>IF(O550="základní",K550,0)</f>
        <v>0</v>
      </c>
      <c r="BF550" s="208">
        <f>IF(O550="snížená",K550,0)</f>
        <v>0</v>
      </c>
      <c r="BG550" s="208">
        <f>IF(O550="zákl. přenesená",K550,0)</f>
        <v>0</v>
      </c>
      <c r="BH550" s="208">
        <f>IF(O550="sníž. přenesená",K550,0)</f>
        <v>0</v>
      </c>
      <c r="BI550" s="208">
        <f>IF(O550="nulová",K550,0)</f>
        <v>0</v>
      </c>
      <c r="BJ550" s="19" t="s">
        <v>1420</v>
      </c>
      <c r="BK550" s="208">
        <f>ROUND(P550*H550,2)</f>
        <v>0</v>
      </c>
      <c r="BL550" s="19" t="s">
        <v>1695</v>
      </c>
      <c r="BM550" s="19" t="s">
        <v>2351</v>
      </c>
    </row>
    <row r="551" spans="2:65" s="13" customFormat="1" x14ac:dyDescent="0.3">
      <c r="B551" s="221"/>
      <c r="C551" s="222"/>
      <c r="D551" s="223" t="s">
        <v>1603</v>
      </c>
      <c r="E551" s="224" t="s">
        <v>1418</v>
      </c>
      <c r="F551" s="225" t="s">
        <v>2352</v>
      </c>
      <c r="G551" s="222"/>
      <c r="H551" s="226" t="s">
        <v>1418</v>
      </c>
      <c r="I551" s="227"/>
      <c r="J551" s="227"/>
      <c r="K551" s="222"/>
      <c r="L551" s="222"/>
      <c r="M551" s="228"/>
      <c r="N551" s="229"/>
      <c r="O551" s="230"/>
      <c r="P551" s="230"/>
      <c r="Q551" s="230"/>
      <c r="R551" s="230"/>
      <c r="S551" s="230"/>
      <c r="T551" s="230"/>
      <c r="U551" s="230"/>
      <c r="V551" s="230"/>
      <c r="W551" s="230"/>
      <c r="X551" s="231"/>
      <c r="AT551" s="232" t="s">
        <v>1603</v>
      </c>
      <c r="AU551" s="232" t="s">
        <v>1481</v>
      </c>
      <c r="AV551" s="13" t="s">
        <v>1420</v>
      </c>
      <c r="AW551" s="13" t="s">
        <v>1402</v>
      </c>
      <c r="AX551" s="13" t="s">
        <v>1473</v>
      </c>
      <c r="AY551" s="232" t="s">
        <v>1594</v>
      </c>
    </row>
    <row r="552" spans="2:65" s="12" customFormat="1" x14ac:dyDescent="0.3">
      <c r="B552" s="209"/>
      <c r="C552" s="210"/>
      <c r="D552" s="211" t="s">
        <v>1603</v>
      </c>
      <c r="E552" s="212" t="s">
        <v>1418</v>
      </c>
      <c r="F552" s="213" t="s">
        <v>2353</v>
      </c>
      <c r="G552" s="210"/>
      <c r="H552" s="214">
        <v>319</v>
      </c>
      <c r="I552" s="215"/>
      <c r="J552" s="215"/>
      <c r="K552" s="210"/>
      <c r="L552" s="210"/>
      <c r="M552" s="216"/>
      <c r="N552" s="217"/>
      <c r="O552" s="218"/>
      <c r="P552" s="218"/>
      <c r="Q552" s="218"/>
      <c r="R552" s="218"/>
      <c r="S552" s="218"/>
      <c r="T552" s="218"/>
      <c r="U552" s="218"/>
      <c r="V552" s="218"/>
      <c r="W552" s="218"/>
      <c r="X552" s="219"/>
      <c r="AT552" s="220" t="s">
        <v>1603</v>
      </c>
      <c r="AU552" s="220" t="s">
        <v>1481</v>
      </c>
      <c r="AV552" s="12" t="s">
        <v>1481</v>
      </c>
      <c r="AW552" s="12" t="s">
        <v>1402</v>
      </c>
      <c r="AX552" s="12" t="s">
        <v>1420</v>
      </c>
      <c r="AY552" s="220" t="s">
        <v>1594</v>
      </c>
    </row>
    <row r="553" spans="2:65" s="1" customFormat="1" ht="22.5" customHeight="1" x14ac:dyDescent="0.3">
      <c r="B553" s="36"/>
      <c r="C553" s="261" t="s">
        <v>2354</v>
      </c>
      <c r="D553" s="261" t="s">
        <v>1707</v>
      </c>
      <c r="E553" s="262" t="s">
        <v>2355</v>
      </c>
      <c r="F553" s="263" t="s">
        <v>2356</v>
      </c>
      <c r="G553" s="264" t="s">
        <v>1613</v>
      </c>
      <c r="H553" s="265">
        <v>0.88</v>
      </c>
      <c r="I553" s="266"/>
      <c r="J553" s="267"/>
      <c r="K553" s="268">
        <f>ROUND(P553*H553,2)</f>
        <v>0</v>
      </c>
      <c r="L553" s="263" t="s">
        <v>1418</v>
      </c>
      <c r="M553" s="269"/>
      <c r="N553" s="270" t="s">
        <v>1418</v>
      </c>
      <c r="O553" s="205" t="s">
        <v>1442</v>
      </c>
      <c r="P553" s="131">
        <f>I553+J553</f>
        <v>0</v>
      </c>
      <c r="Q553" s="131">
        <f>ROUND(I553*H553,2)</f>
        <v>0</v>
      </c>
      <c r="R553" s="131">
        <f>ROUND(J553*H553,2)</f>
        <v>0</v>
      </c>
      <c r="S553" s="37"/>
      <c r="T553" s="206">
        <f>S553*H553</f>
        <v>0</v>
      </c>
      <c r="U553" s="206">
        <v>0.55000000000000004</v>
      </c>
      <c r="V553" s="206">
        <f>U553*H553</f>
        <v>0.48400000000000004</v>
      </c>
      <c r="W553" s="206">
        <v>0</v>
      </c>
      <c r="X553" s="207">
        <f>W553*H553</f>
        <v>0</v>
      </c>
      <c r="AR553" s="19" t="s">
        <v>1825</v>
      </c>
      <c r="AT553" s="19" t="s">
        <v>1707</v>
      </c>
      <c r="AU553" s="19" t="s">
        <v>1481</v>
      </c>
      <c r="AY553" s="19" t="s">
        <v>1594</v>
      </c>
      <c r="BE553" s="208">
        <f>IF(O553="základní",K553,0)</f>
        <v>0</v>
      </c>
      <c r="BF553" s="208">
        <f>IF(O553="snížená",K553,0)</f>
        <v>0</v>
      </c>
      <c r="BG553" s="208">
        <f>IF(O553="zákl. přenesená",K553,0)</f>
        <v>0</v>
      </c>
      <c r="BH553" s="208">
        <f>IF(O553="sníž. přenesená",K553,0)</f>
        <v>0</v>
      </c>
      <c r="BI553" s="208">
        <f>IF(O553="nulová",K553,0)</f>
        <v>0</v>
      </c>
      <c r="BJ553" s="19" t="s">
        <v>1420</v>
      </c>
      <c r="BK553" s="208">
        <f>ROUND(P553*H553,2)</f>
        <v>0</v>
      </c>
      <c r="BL553" s="19" t="s">
        <v>1695</v>
      </c>
      <c r="BM553" s="19" t="s">
        <v>2357</v>
      </c>
    </row>
    <row r="554" spans="2:65" s="12" customFormat="1" x14ac:dyDescent="0.3">
      <c r="B554" s="209"/>
      <c r="C554" s="210"/>
      <c r="D554" s="211" t="s">
        <v>1603</v>
      </c>
      <c r="E554" s="212" t="s">
        <v>1418</v>
      </c>
      <c r="F554" s="213" t="s">
        <v>2358</v>
      </c>
      <c r="G554" s="210"/>
      <c r="H554" s="214">
        <v>0.88</v>
      </c>
      <c r="I554" s="215"/>
      <c r="J554" s="215"/>
      <c r="K554" s="210"/>
      <c r="L554" s="210"/>
      <c r="M554" s="216"/>
      <c r="N554" s="217"/>
      <c r="O554" s="218"/>
      <c r="P554" s="218"/>
      <c r="Q554" s="218"/>
      <c r="R554" s="218"/>
      <c r="S554" s="218"/>
      <c r="T554" s="218"/>
      <c r="U554" s="218"/>
      <c r="V554" s="218"/>
      <c r="W554" s="218"/>
      <c r="X554" s="219"/>
      <c r="AT554" s="220" t="s">
        <v>1603</v>
      </c>
      <c r="AU554" s="220" t="s">
        <v>1481</v>
      </c>
      <c r="AV554" s="12" t="s">
        <v>1481</v>
      </c>
      <c r="AW554" s="12" t="s">
        <v>1402</v>
      </c>
      <c r="AX554" s="12" t="s">
        <v>1420</v>
      </c>
      <c r="AY554" s="220" t="s">
        <v>1594</v>
      </c>
    </row>
    <row r="555" spans="2:65" s="1" customFormat="1" ht="31.5" customHeight="1" x14ac:dyDescent="0.3">
      <c r="B555" s="36"/>
      <c r="C555" s="197" t="s">
        <v>2359</v>
      </c>
      <c r="D555" s="197" t="s">
        <v>1596</v>
      </c>
      <c r="E555" s="198" t="s">
        <v>2360</v>
      </c>
      <c r="F555" s="199" t="s">
        <v>2361</v>
      </c>
      <c r="G555" s="200" t="s">
        <v>1678</v>
      </c>
      <c r="H555" s="201">
        <v>0.48399999999999999</v>
      </c>
      <c r="I555" s="202"/>
      <c r="J555" s="202"/>
      <c r="K555" s="203">
        <f>ROUND(P555*H555,2)</f>
        <v>0</v>
      </c>
      <c r="L555" s="199" t="s">
        <v>1600</v>
      </c>
      <c r="M555" s="56"/>
      <c r="N555" s="204" t="s">
        <v>1418</v>
      </c>
      <c r="O555" s="205" t="s">
        <v>1442</v>
      </c>
      <c r="P555" s="131">
        <f>I555+J555</f>
        <v>0</v>
      </c>
      <c r="Q555" s="131">
        <f>ROUND(I555*H555,2)</f>
        <v>0</v>
      </c>
      <c r="R555" s="131">
        <f>ROUND(J555*H555,2)</f>
        <v>0</v>
      </c>
      <c r="S555" s="37"/>
      <c r="T555" s="206">
        <f>S555*H555</f>
        <v>0</v>
      </c>
      <c r="U555" s="206">
        <v>0</v>
      </c>
      <c r="V555" s="206">
        <f>U555*H555</f>
        <v>0</v>
      </c>
      <c r="W555" s="206">
        <v>0</v>
      </c>
      <c r="X555" s="207">
        <f>W555*H555</f>
        <v>0</v>
      </c>
      <c r="AR555" s="19" t="s">
        <v>1695</v>
      </c>
      <c r="AT555" s="19" t="s">
        <v>1596</v>
      </c>
      <c r="AU555" s="19" t="s">
        <v>1481</v>
      </c>
      <c r="AY555" s="19" t="s">
        <v>1594</v>
      </c>
      <c r="BE555" s="208">
        <f>IF(O555="základní",K555,0)</f>
        <v>0</v>
      </c>
      <c r="BF555" s="208">
        <f>IF(O555="snížená",K555,0)</f>
        <v>0</v>
      </c>
      <c r="BG555" s="208">
        <f>IF(O555="zákl. přenesená",K555,0)</f>
        <v>0</v>
      </c>
      <c r="BH555" s="208">
        <f>IF(O555="sníž. přenesená",K555,0)</f>
        <v>0</v>
      </c>
      <c r="BI555" s="208">
        <f>IF(O555="nulová",K555,0)</f>
        <v>0</v>
      </c>
      <c r="BJ555" s="19" t="s">
        <v>1420</v>
      </c>
      <c r="BK555" s="208">
        <f>ROUND(P555*H555,2)</f>
        <v>0</v>
      </c>
      <c r="BL555" s="19" t="s">
        <v>1695</v>
      </c>
      <c r="BM555" s="19" t="s">
        <v>2362</v>
      </c>
    </row>
    <row r="556" spans="2:65" s="11" customFormat="1" ht="29.85" customHeight="1" x14ac:dyDescent="0.3">
      <c r="B556" s="179"/>
      <c r="C556" s="180"/>
      <c r="D556" s="194" t="s">
        <v>1472</v>
      </c>
      <c r="E556" s="195" t="s">
        <v>2363</v>
      </c>
      <c r="F556" s="195" t="s">
        <v>2364</v>
      </c>
      <c r="G556" s="180"/>
      <c r="H556" s="180"/>
      <c r="I556" s="183"/>
      <c r="J556" s="183"/>
      <c r="K556" s="196">
        <f>BK556</f>
        <v>0</v>
      </c>
      <c r="L556" s="180"/>
      <c r="M556" s="185"/>
      <c r="N556" s="186"/>
      <c r="O556" s="187"/>
      <c r="P556" s="187"/>
      <c r="Q556" s="188">
        <f>SUM(Q557:Q561)</f>
        <v>0</v>
      </c>
      <c r="R556" s="188">
        <f>SUM(R557:R561)</f>
        <v>0</v>
      </c>
      <c r="S556" s="187"/>
      <c r="T556" s="189">
        <f>SUM(T557:T561)</f>
        <v>0</v>
      </c>
      <c r="U556" s="187"/>
      <c r="V556" s="189">
        <f>SUM(V557:V561)</f>
        <v>1.4000000000000001</v>
      </c>
      <c r="W556" s="187"/>
      <c r="X556" s="190">
        <f>SUM(X557:X561)</f>
        <v>0</v>
      </c>
      <c r="AR556" s="191" t="s">
        <v>1481</v>
      </c>
      <c r="AT556" s="192" t="s">
        <v>1472</v>
      </c>
      <c r="AU556" s="192" t="s">
        <v>1420</v>
      </c>
      <c r="AY556" s="191" t="s">
        <v>1594</v>
      </c>
      <c r="BK556" s="193">
        <f>SUM(BK557:BK561)</f>
        <v>0</v>
      </c>
    </row>
    <row r="557" spans="2:65" s="1" customFormat="1" ht="31.5" customHeight="1" x14ac:dyDescent="0.3">
      <c r="B557" s="36"/>
      <c r="C557" s="197" t="s">
        <v>2365</v>
      </c>
      <c r="D557" s="197" t="s">
        <v>1596</v>
      </c>
      <c r="E557" s="198" t="s">
        <v>2366</v>
      </c>
      <c r="F557" s="199" t="s">
        <v>2367</v>
      </c>
      <c r="G557" s="200" t="s">
        <v>1698</v>
      </c>
      <c r="H557" s="201">
        <v>120.4</v>
      </c>
      <c r="I557" s="202"/>
      <c r="J557" s="202"/>
      <c r="K557" s="203">
        <f>ROUND(P557*H557,2)</f>
        <v>0</v>
      </c>
      <c r="L557" s="199" t="s">
        <v>1600</v>
      </c>
      <c r="M557" s="56"/>
      <c r="N557" s="204" t="s">
        <v>1418</v>
      </c>
      <c r="O557" s="205" t="s">
        <v>1442</v>
      </c>
      <c r="P557" s="131">
        <f>I557+J557</f>
        <v>0</v>
      </c>
      <c r="Q557" s="131">
        <f>ROUND(I557*H557,2)</f>
        <v>0</v>
      </c>
      <c r="R557" s="131">
        <f>ROUND(J557*H557,2)</f>
        <v>0</v>
      </c>
      <c r="S557" s="37"/>
      <c r="T557" s="206">
        <f>S557*H557</f>
        <v>0</v>
      </c>
      <c r="U557" s="206">
        <v>0</v>
      </c>
      <c r="V557" s="206">
        <f>U557*H557</f>
        <v>0</v>
      </c>
      <c r="W557" s="206">
        <v>0</v>
      </c>
      <c r="X557" s="207">
        <f>W557*H557</f>
        <v>0</v>
      </c>
      <c r="AR557" s="19" t="s">
        <v>1695</v>
      </c>
      <c r="AT557" s="19" t="s">
        <v>1596</v>
      </c>
      <c r="AU557" s="19" t="s">
        <v>1481</v>
      </c>
      <c r="AY557" s="19" t="s">
        <v>1594</v>
      </c>
      <c r="BE557" s="208">
        <f>IF(O557="základní",K557,0)</f>
        <v>0</v>
      </c>
      <c r="BF557" s="208">
        <f>IF(O557="snížená",K557,0)</f>
        <v>0</v>
      </c>
      <c r="BG557" s="208">
        <f>IF(O557="zákl. přenesená",K557,0)</f>
        <v>0</v>
      </c>
      <c r="BH557" s="208">
        <f>IF(O557="sníž. přenesená",K557,0)</f>
        <v>0</v>
      </c>
      <c r="BI557" s="208">
        <f>IF(O557="nulová",K557,0)</f>
        <v>0</v>
      </c>
      <c r="BJ557" s="19" t="s">
        <v>1420</v>
      </c>
      <c r="BK557" s="208">
        <f>ROUND(P557*H557,2)</f>
        <v>0</v>
      </c>
      <c r="BL557" s="19" t="s">
        <v>1695</v>
      </c>
      <c r="BM557" s="19" t="s">
        <v>2368</v>
      </c>
    </row>
    <row r="558" spans="2:65" s="12" customFormat="1" x14ac:dyDescent="0.3">
      <c r="B558" s="209"/>
      <c r="C558" s="210"/>
      <c r="D558" s="211" t="s">
        <v>1603</v>
      </c>
      <c r="E558" s="212" t="s">
        <v>1418</v>
      </c>
      <c r="F558" s="213" t="s">
        <v>2369</v>
      </c>
      <c r="G558" s="210"/>
      <c r="H558" s="214">
        <v>120.4</v>
      </c>
      <c r="I558" s="215"/>
      <c r="J558" s="215"/>
      <c r="K558" s="210"/>
      <c r="L558" s="210"/>
      <c r="M558" s="216"/>
      <c r="N558" s="217"/>
      <c r="O558" s="218"/>
      <c r="P558" s="218"/>
      <c r="Q558" s="218"/>
      <c r="R558" s="218"/>
      <c r="S558" s="218"/>
      <c r="T558" s="218"/>
      <c r="U558" s="218"/>
      <c r="V558" s="218"/>
      <c r="W558" s="218"/>
      <c r="X558" s="219"/>
      <c r="AT558" s="220" t="s">
        <v>1603</v>
      </c>
      <c r="AU558" s="220" t="s">
        <v>1481</v>
      </c>
      <c r="AV558" s="12" t="s">
        <v>1481</v>
      </c>
      <c r="AW558" s="12" t="s">
        <v>1402</v>
      </c>
      <c r="AX558" s="12" t="s">
        <v>1420</v>
      </c>
      <c r="AY558" s="220" t="s">
        <v>1594</v>
      </c>
    </row>
    <row r="559" spans="2:65" s="1" customFormat="1" ht="31.5" customHeight="1" x14ac:dyDescent="0.3">
      <c r="B559" s="36"/>
      <c r="C559" s="261" t="s">
        <v>2370</v>
      </c>
      <c r="D559" s="261" t="s">
        <v>1707</v>
      </c>
      <c r="E559" s="262" t="s">
        <v>2371</v>
      </c>
      <c r="F559" s="263" t="s">
        <v>2372</v>
      </c>
      <c r="G559" s="264" t="s">
        <v>1726</v>
      </c>
      <c r="H559" s="265">
        <v>14</v>
      </c>
      <c r="I559" s="266"/>
      <c r="J559" s="267"/>
      <c r="K559" s="268">
        <f>ROUND(P559*H559,2)</f>
        <v>0</v>
      </c>
      <c r="L559" s="263" t="s">
        <v>1418</v>
      </c>
      <c r="M559" s="269"/>
      <c r="N559" s="270" t="s">
        <v>1418</v>
      </c>
      <c r="O559" s="205" t="s">
        <v>1442</v>
      </c>
      <c r="P559" s="131">
        <f>I559+J559</f>
        <v>0</v>
      </c>
      <c r="Q559" s="131">
        <f>ROUND(I559*H559,2)</f>
        <v>0</v>
      </c>
      <c r="R559" s="131">
        <f>ROUND(J559*H559,2)</f>
        <v>0</v>
      </c>
      <c r="S559" s="37"/>
      <c r="T559" s="206">
        <f>S559*H559</f>
        <v>0</v>
      </c>
      <c r="U559" s="206">
        <v>0.1</v>
      </c>
      <c r="V559" s="206">
        <f>U559*H559</f>
        <v>1.4000000000000001</v>
      </c>
      <c r="W559" s="206">
        <v>0</v>
      </c>
      <c r="X559" s="207">
        <f>W559*H559</f>
        <v>0</v>
      </c>
      <c r="AR559" s="19" t="s">
        <v>1825</v>
      </c>
      <c r="AT559" s="19" t="s">
        <v>1707</v>
      </c>
      <c r="AU559" s="19" t="s">
        <v>1481</v>
      </c>
      <c r="AY559" s="19" t="s">
        <v>1594</v>
      </c>
      <c r="BE559" s="208">
        <f>IF(O559="základní",K559,0)</f>
        <v>0</v>
      </c>
      <c r="BF559" s="208">
        <f>IF(O559="snížená",K559,0)</f>
        <v>0</v>
      </c>
      <c r="BG559" s="208">
        <f>IF(O559="zákl. přenesená",K559,0)</f>
        <v>0</v>
      </c>
      <c r="BH559" s="208">
        <f>IF(O559="sníž. přenesená",K559,0)</f>
        <v>0</v>
      </c>
      <c r="BI559" s="208">
        <f>IF(O559="nulová",K559,0)</f>
        <v>0</v>
      </c>
      <c r="BJ559" s="19" t="s">
        <v>1420</v>
      </c>
      <c r="BK559" s="208">
        <f>ROUND(P559*H559,2)</f>
        <v>0</v>
      </c>
      <c r="BL559" s="19" t="s">
        <v>1695</v>
      </c>
      <c r="BM559" s="19" t="s">
        <v>2373</v>
      </c>
    </row>
    <row r="560" spans="2:65" s="12" customFormat="1" x14ac:dyDescent="0.3">
      <c r="B560" s="209"/>
      <c r="C560" s="210"/>
      <c r="D560" s="211" t="s">
        <v>1603</v>
      </c>
      <c r="E560" s="212" t="s">
        <v>1418</v>
      </c>
      <c r="F560" s="213" t="s">
        <v>2374</v>
      </c>
      <c r="G560" s="210"/>
      <c r="H560" s="214">
        <v>14</v>
      </c>
      <c r="I560" s="215"/>
      <c r="J560" s="215"/>
      <c r="K560" s="210"/>
      <c r="L560" s="210"/>
      <c r="M560" s="216"/>
      <c r="N560" s="217"/>
      <c r="O560" s="218"/>
      <c r="P560" s="218"/>
      <c r="Q560" s="218"/>
      <c r="R560" s="218"/>
      <c r="S560" s="218"/>
      <c r="T560" s="218"/>
      <c r="U560" s="218"/>
      <c r="V560" s="218"/>
      <c r="W560" s="218"/>
      <c r="X560" s="219"/>
      <c r="AT560" s="220" t="s">
        <v>1603</v>
      </c>
      <c r="AU560" s="220" t="s">
        <v>1481</v>
      </c>
      <c r="AV560" s="12" t="s">
        <v>1481</v>
      </c>
      <c r="AW560" s="12" t="s">
        <v>1402</v>
      </c>
      <c r="AX560" s="12" t="s">
        <v>1420</v>
      </c>
      <c r="AY560" s="220" t="s">
        <v>1594</v>
      </c>
    </row>
    <row r="561" spans="2:65" s="1" customFormat="1" ht="31.5" customHeight="1" x14ac:dyDescent="0.3">
      <c r="B561" s="36"/>
      <c r="C561" s="197" t="s">
        <v>2375</v>
      </c>
      <c r="D561" s="197" t="s">
        <v>1596</v>
      </c>
      <c r="E561" s="198" t="s">
        <v>2376</v>
      </c>
      <c r="F561" s="199" t="s">
        <v>2377</v>
      </c>
      <c r="G561" s="200" t="s">
        <v>1678</v>
      </c>
      <c r="H561" s="201">
        <v>1.4</v>
      </c>
      <c r="I561" s="202"/>
      <c r="J561" s="202"/>
      <c r="K561" s="203">
        <f>ROUND(P561*H561,2)</f>
        <v>0</v>
      </c>
      <c r="L561" s="199" t="s">
        <v>1600</v>
      </c>
      <c r="M561" s="56"/>
      <c r="N561" s="204" t="s">
        <v>1418</v>
      </c>
      <c r="O561" s="205" t="s">
        <v>1442</v>
      </c>
      <c r="P561" s="131">
        <f>I561+J561</f>
        <v>0</v>
      </c>
      <c r="Q561" s="131">
        <f>ROUND(I561*H561,2)</f>
        <v>0</v>
      </c>
      <c r="R561" s="131">
        <f>ROUND(J561*H561,2)</f>
        <v>0</v>
      </c>
      <c r="S561" s="37"/>
      <c r="T561" s="206">
        <f>S561*H561</f>
        <v>0</v>
      </c>
      <c r="U561" s="206">
        <v>0</v>
      </c>
      <c r="V561" s="206">
        <f>U561*H561</f>
        <v>0</v>
      </c>
      <c r="W561" s="206">
        <v>0</v>
      </c>
      <c r="X561" s="207">
        <f>W561*H561</f>
        <v>0</v>
      </c>
      <c r="AR561" s="19" t="s">
        <v>1695</v>
      </c>
      <c r="AT561" s="19" t="s">
        <v>1596</v>
      </c>
      <c r="AU561" s="19" t="s">
        <v>1481</v>
      </c>
      <c r="AY561" s="19" t="s">
        <v>1594</v>
      </c>
      <c r="BE561" s="208">
        <f>IF(O561="základní",K561,0)</f>
        <v>0</v>
      </c>
      <c r="BF561" s="208">
        <f>IF(O561="snížená",K561,0)</f>
        <v>0</v>
      </c>
      <c r="BG561" s="208">
        <f>IF(O561="zákl. přenesená",K561,0)</f>
        <v>0</v>
      </c>
      <c r="BH561" s="208">
        <f>IF(O561="sníž. přenesená",K561,0)</f>
        <v>0</v>
      </c>
      <c r="BI561" s="208">
        <f>IF(O561="nulová",K561,0)</f>
        <v>0</v>
      </c>
      <c r="BJ561" s="19" t="s">
        <v>1420</v>
      </c>
      <c r="BK561" s="208">
        <f>ROUND(P561*H561,2)</f>
        <v>0</v>
      </c>
      <c r="BL561" s="19" t="s">
        <v>1695</v>
      </c>
      <c r="BM561" s="19" t="s">
        <v>2378</v>
      </c>
    </row>
    <row r="562" spans="2:65" s="11" customFormat="1" ht="29.85" customHeight="1" x14ac:dyDescent="0.3">
      <c r="B562" s="179"/>
      <c r="C562" s="180"/>
      <c r="D562" s="194" t="s">
        <v>1472</v>
      </c>
      <c r="E562" s="195" t="s">
        <v>2379</v>
      </c>
      <c r="F562" s="195" t="s">
        <v>2380</v>
      </c>
      <c r="G562" s="180"/>
      <c r="H562" s="180"/>
      <c r="I562" s="183"/>
      <c r="J562" s="183"/>
      <c r="K562" s="196">
        <f>BK562</f>
        <v>0</v>
      </c>
      <c r="L562" s="180"/>
      <c r="M562" s="185"/>
      <c r="N562" s="186"/>
      <c r="O562" s="187"/>
      <c r="P562" s="187"/>
      <c r="Q562" s="188">
        <f>SUM(Q563:Q589)</f>
        <v>0</v>
      </c>
      <c r="R562" s="188">
        <f>SUM(R563:R589)</f>
        <v>0</v>
      </c>
      <c r="S562" s="187"/>
      <c r="T562" s="189">
        <f>SUM(T563:T589)</f>
        <v>0</v>
      </c>
      <c r="U562" s="187"/>
      <c r="V562" s="189">
        <f>SUM(V563:V589)</f>
        <v>0.34484250000000005</v>
      </c>
      <c r="W562" s="187"/>
      <c r="X562" s="190">
        <f>SUM(X563:X589)</f>
        <v>0</v>
      </c>
      <c r="AR562" s="191" t="s">
        <v>1481</v>
      </c>
      <c r="AT562" s="192" t="s">
        <v>1472</v>
      </c>
      <c r="AU562" s="192" t="s">
        <v>1420</v>
      </c>
      <c r="AY562" s="191" t="s">
        <v>1594</v>
      </c>
      <c r="BK562" s="193">
        <f>SUM(BK563:BK589)</f>
        <v>0</v>
      </c>
    </row>
    <row r="563" spans="2:65" s="1" customFormat="1" ht="31.5" customHeight="1" x14ac:dyDescent="0.3">
      <c r="B563" s="36"/>
      <c r="C563" s="197" t="s">
        <v>2381</v>
      </c>
      <c r="D563" s="197" t="s">
        <v>1596</v>
      </c>
      <c r="E563" s="198" t="s">
        <v>2382</v>
      </c>
      <c r="F563" s="199" t="s">
        <v>2383</v>
      </c>
      <c r="G563" s="200" t="s">
        <v>1698</v>
      </c>
      <c r="H563" s="201">
        <v>14.5</v>
      </c>
      <c r="I563" s="202"/>
      <c r="J563" s="202"/>
      <c r="K563" s="203">
        <f>ROUND(P563*H563,2)</f>
        <v>0</v>
      </c>
      <c r="L563" s="199" t="s">
        <v>1600</v>
      </c>
      <c r="M563" s="56"/>
      <c r="N563" s="204" t="s">
        <v>1418</v>
      </c>
      <c r="O563" s="205" t="s">
        <v>1442</v>
      </c>
      <c r="P563" s="131">
        <f>I563+J563</f>
        <v>0</v>
      </c>
      <c r="Q563" s="131">
        <f>ROUND(I563*H563,2)</f>
        <v>0</v>
      </c>
      <c r="R563" s="131">
        <f>ROUND(J563*H563,2)</f>
        <v>0</v>
      </c>
      <c r="S563" s="37"/>
      <c r="T563" s="206">
        <f>S563*H563</f>
        <v>0</v>
      </c>
      <c r="U563" s="206">
        <v>3.2000000000000002E-3</v>
      </c>
      <c r="V563" s="206">
        <f>U563*H563</f>
        <v>4.6400000000000004E-2</v>
      </c>
      <c r="W563" s="206">
        <v>0</v>
      </c>
      <c r="X563" s="207">
        <f>W563*H563</f>
        <v>0</v>
      </c>
      <c r="AR563" s="19" t="s">
        <v>1695</v>
      </c>
      <c r="AT563" s="19" t="s">
        <v>1596</v>
      </c>
      <c r="AU563" s="19" t="s">
        <v>1481</v>
      </c>
      <c r="AY563" s="19" t="s">
        <v>1594</v>
      </c>
      <c r="BE563" s="208">
        <f>IF(O563="základní",K563,0)</f>
        <v>0</v>
      </c>
      <c r="BF563" s="208">
        <f>IF(O563="snížená",K563,0)</f>
        <v>0</v>
      </c>
      <c r="BG563" s="208">
        <f>IF(O563="zákl. přenesená",K563,0)</f>
        <v>0</v>
      </c>
      <c r="BH563" s="208">
        <f>IF(O563="sníž. přenesená",K563,0)</f>
        <v>0</v>
      </c>
      <c r="BI563" s="208">
        <f>IF(O563="nulová",K563,0)</f>
        <v>0</v>
      </c>
      <c r="BJ563" s="19" t="s">
        <v>1420</v>
      </c>
      <c r="BK563" s="208">
        <f>ROUND(P563*H563,2)</f>
        <v>0</v>
      </c>
      <c r="BL563" s="19" t="s">
        <v>1695</v>
      </c>
      <c r="BM563" s="19" t="s">
        <v>2384</v>
      </c>
    </row>
    <row r="564" spans="2:65" s="12" customFormat="1" x14ac:dyDescent="0.3">
      <c r="B564" s="209"/>
      <c r="C564" s="210"/>
      <c r="D564" s="211" t="s">
        <v>1603</v>
      </c>
      <c r="E564" s="212" t="s">
        <v>1418</v>
      </c>
      <c r="F564" s="213" t="s">
        <v>2385</v>
      </c>
      <c r="G564" s="210"/>
      <c r="H564" s="214">
        <v>14.5</v>
      </c>
      <c r="I564" s="215"/>
      <c r="J564" s="215"/>
      <c r="K564" s="210"/>
      <c r="L564" s="210"/>
      <c r="M564" s="216"/>
      <c r="N564" s="217"/>
      <c r="O564" s="218"/>
      <c r="P564" s="218"/>
      <c r="Q564" s="218"/>
      <c r="R564" s="218"/>
      <c r="S564" s="218"/>
      <c r="T564" s="218"/>
      <c r="U564" s="218"/>
      <c r="V564" s="218"/>
      <c r="W564" s="218"/>
      <c r="X564" s="219"/>
      <c r="AT564" s="220" t="s">
        <v>1603</v>
      </c>
      <c r="AU564" s="220" t="s">
        <v>1481</v>
      </c>
      <c r="AV564" s="12" t="s">
        <v>1481</v>
      </c>
      <c r="AW564" s="12" t="s">
        <v>1402</v>
      </c>
      <c r="AX564" s="12" t="s">
        <v>1420</v>
      </c>
      <c r="AY564" s="220" t="s">
        <v>1594</v>
      </c>
    </row>
    <row r="565" spans="2:65" s="1" customFormat="1" ht="31.5" customHeight="1" x14ac:dyDescent="0.3">
      <c r="B565" s="36"/>
      <c r="C565" s="197" t="s">
        <v>2386</v>
      </c>
      <c r="D565" s="197" t="s">
        <v>1596</v>
      </c>
      <c r="E565" s="198" t="s">
        <v>2387</v>
      </c>
      <c r="F565" s="199" t="s">
        <v>2388</v>
      </c>
      <c r="G565" s="200" t="s">
        <v>1698</v>
      </c>
      <c r="H565" s="201">
        <v>21.2</v>
      </c>
      <c r="I565" s="202"/>
      <c r="J565" s="202"/>
      <c r="K565" s="203">
        <f>ROUND(P565*H565,2)</f>
        <v>0</v>
      </c>
      <c r="L565" s="199" t="s">
        <v>1600</v>
      </c>
      <c r="M565" s="56"/>
      <c r="N565" s="204" t="s">
        <v>1418</v>
      </c>
      <c r="O565" s="205" t="s">
        <v>1442</v>
      </c>
      <c r="P565" s="131">
        <f>I565+J565</f>
        <v>0</v>
      </c>
      <c r="Q565" s="131">
        <f>ROUND(I565*H565,2)</f>
        <v>0</v>
      </c>
      <c r="R565" s="131">
        <f>ROUND(J565*H565,2)</f>
        <v>0</v>
      </c>
      <c r="S565" s="37"/>
      <c r="T565" s="206">
        <f>S565*H565</f>
        <v>0</v>
      </c>
      <c r="U565" s="206">
        <v>1.9400000000000001E-3</v>
      </c>
      <c r="V565" s="206">
        <f>U565*H565</f>
        <v>4.1127999999999998E-2</v>
      </c>
      <c r="W565" s="206">
        <v>0</v>
      </c>
      <c r="X565" s="207">
        <f>W565*H565</f>
        <v>0</v>
      </c>
      <c r="AR565" s="19" t="s">
        <v>1695</v>
      </c>
      <c r="AT565" s="19" t="s">
        <v>1596</v>
      </c>
      <c r="AU565" s="19" t="s">
        <v>1481</v>
      </c>
      <c r="AY565" s="19" t="s">
        <v>1594</v>
      </c>
      <c r="BE565" s="208">
        <f>IF(O565="základní",K565,0)</f>
        <v>0</v>
      </c>
      <c r="BF565" s="208">
        <f>IF(O565="snížená",K565,0)</f>
        <v>0</v>
      </c>
      <c r="BG565" s="208">
        <f>IF(O565="zákl. přenesená",K565,0)</f>
        <v>0</v>
      </c>
      <c r="BH565" s="208">
        <f>IF(O565="sníž. přenesená",K565,0)</f>
        <v>0</v>
      </c>
      <c r="BI565" s="208">
        <f>IF(O565="nulová",K565,0)</f>
        <v>0</v>
      </c>
      <c r="BJ565" s="19" t="s">
        <v>1420</v>
      </c>
      <c r="BK565" s="208">
        <f>ROUND(P565*H565,2)</f>
        <v>0</v>
      </c>
      <c r="BL565" s="19" t="s">
        <v>1695</v>
      </c>
      <c r="BM565" s="19" t="s">
        <v>2389</v>
      </c>
    </row>
    <row r="566" spans="2:65" s="12" customFormat="1" x14ac:dyDescent="0.3">
      <c r="B566" s="209"/>
      <c r="C566" s="210"/>
      <c r="D566" s="211" t="s">
        <v>1603</v>
      </c>
      <c r="E566" s="212" t="s">
        <v>1418</v>
      </c>
      <c r="F566" s="213" t="s">
        <v>2390</v>
      </c>
      <c r="G566" s="210"/>
      <c r="H566" s="214">
        <v>21.2</v>
      </c>
      <c r="I566" s="215"/>
      <c r="J566" s="215"/>
      <c r="K566" s="210"/>
      <c r="L566" s="210"/>
      <c r="M566" s="216"/>
      <c r="N566" s="217"/>
      <c r="O566" s="218"/>
      <c r="P566" s="218"/>
      <c r="Q566" s="218"/>
      <c r="R566" s="218"/>
      <c r="S566" s="218"/>
      <c r="T566" s="218"/>
      <c r="U566" s="218"/>
      <c r="V566" s="218"/>
      <c r="W566" s="218"/>
      <c r="X566" s="219"/>
      <c r="AT566" s="220" t="s">
        <v>1603</v>
      </c>
      <c r="AU566" s="220" t="s">
        <v>1481</v>
      </c>
      <c r="AV566" s="12" t="s">
        <v>1481</v>
      </c>
      <c r="AW566" s="12" t="s">
        <v>1402</v>
      </c>
      <c r="AX566" s="12" t="s">
        <v>1420</v>
      </c>
      <c r="AY566" s="220" t="s">
        <v>1594</v>
      </c>
    </row>
    <row r="567" spans="2:65" s="1" customFormat="1" ht="31.5" customHeight="1" x14ac:dyDescent="0.3">
      <c r="B567" s="36"/>
      <c r="C567" s="197" t="s">
        <v>2391</v>
      </c>
      <c r="D567" s="197" t="s">
        <v>1596</v>
      </c>
      <c r="E567" s="198" t="s">
        <v>2392</v>
      </c>
      <c r="F567" s="199" t="s">
        <v>2393</v>
      </c>
      <c r="G567" s="200" t="s">
        <v>1698</v>
      </c>
      <c r="H567" s="201">
        <v>29</v>
      </c>
      <c r="I567" s="202"/>
      <c r="J567" s="202"/>
      <c r="K567" s="203">
        <f>ROUND(P567*H567,2)</f>
        <v>0</v>
      </c>
      <c r="L567" s="199" t="s">
        <v>1600</v>
      </c>
      <c r="M567" s="56"/>
      <c r="N567" s="204" t="s">
        <v>1418</v>
      </c>
      <c r="O567" s="205" t="s">
        <v>1442</v>
      </c>
      <c r="P567" s="131">
        <f>I567+J567</f>
        <v>0</v>
      </c>
      <c r="Q567" s="131">
        <f>ROUND(I567*H567,2)</f>
        <v>0</v>
      </c>
      <c r="R567" s="131">
        <f>ROUND(J567*H567,2)</f>
        <v>0</v>
      </c>
      <c r="S567" s="37"/>
      <c r="T567" s="206">
        <f>S567*H567</f>
        <v>0</v>
      </c>
      <c r="U567" s="206">
        <v>1.98E-3</v>
      </c>
      <c r="V567" s="206">
        <f>U567*H567</f>
        <v>5.7419999999999999E-2</v>
      </c>
      <c r="W567" s="206">
        <v>0</v>
      </c>
      <c r="X567" s="207">
        <f>W567*H567</f>
        <v>0</v>
      </c>
      <c r="AR567" s="19" t="s">
        <v>1695</v>
      </c>
      <c r="AT567" s="19" t="s">
        <v>1596</v>
      </c>
      <c r="AU567" s="19" t="s">
        <v>1481</v>
      </c>
      <c r="AY567" s="19" t="s">
        <v>1594</v>
      </c>
      <c r="BE567" s="208">
        <f>IF(O567="základní",K567,0)</f>
        <v>0</v>
      </c>
      <c r="BF567" s="208">
        <f>IF(O567="snížená",K567,0)</f>
        <v>0</v>
      </c>
      <c r="BG567" s="208">
        <f>IF(O567="zákl. přenesená",K567,0)</f>
        <v>0</v>
      </c>
      <c r="BH567" s="208">
        <f>IF(O567="sníž. přenesená",K567,0)</f>
        <v>0</v>
      </c>
      <c r="BI567" s="208">
        <f>IF(O567="nulová",K567,0)</f>
        <v>0</v>
      </c>
      <c r="BJ567" s="19" t="s">
        <v>1420</v>
      </c>
      <c r="BK567" s="208">
        <f>ROUND(P567*H567,2)</f>
        <v>0</v>
      </c>
      <c r="BL567" s="19" t="s">
        <v>1695</v>
      </c>
      <c r="BM567" s="19" t="s">
        <v>2394</v>
      </c>
    </row>
    <row r="568" spans="2:65" s="12" customFormat="1" x14ac:dyDescent="0.3">
      <c r="B568" s="209"/>
      <c r="C568" s="210"/>
      <c r="D568" s="211" t="s">
        <v>1603</v>
      </c>
      <c r="E568" s="212" t="s">
        <v>1418</v>
      </c>
      <c r="F568" s="213" t="s">
        <v>2395</v>
      </c>
      <c r="G568" s="210"/>
      <c r="H568" s="214">
        <v>29</v>
      </c>
      <c r="I568" s="215"/>
      <c r="J568" s="215"/>
      <c r="K568" s="210"/>
      <c r="L568" s="210"/>
      <c r="M568" s="216"/>
      <c r="N568" s="217"/>
      <c r="O568" s="218"/>
      <c r="P568" s="218"/>
      <c r="Q568" s="218"/>
      <c r="R568" s="218"/>
      <c r="S568" s="218"/>
      <c r="T568" s="218"/>
      <c r="U568" s="218"/>
      <c r="V568" s="218"/>
      <c r="W568" s="218"/>
      <c r="X568" s="219"/>
      <c r="AT568" s="220" t="s">
        <v>1603</v>
      </c>
      <c r="AU568" s="220" t="s">
        <v>1481</v>
      </c>
      <c r="AV568" s="12" t="s">
        <v>1481</v>
      </c>
      <c r="AW568" s="12" t="s">
        <v>1402</v>
      </c>
      <c r="AX568" s="12" t="s">
        <v>1420</v>
      </c>
      <c r="AY568" s="220" t="s">
        <v>1594</v>
      </c>
    </row>
    <row r="569" spans="2:65" s="1" customFormat="1" ht="31.5" customHeight="1" x14ac:dyDescent="0.3">
      <c r="B569" s="36"/>
      <c r="C569" s="197" t="s">
        <v>2396</v>
      </c>
      <c r="D569" s="197" t="s">
        <v>1596</v>
      </c>
      <c r="E569" s="198" t="s">
        <v>2397</v>
      </c>
      <c r="F569" s="199" t="s">
        <v>2398</v>
      </c>
      <c r="G569" s="200" t="s">
        <v>1698</v>
      </c>
      <c r="H569" s="201">
        <v>30</v>
      </c>
      <c r="I569" s="202"/>
      <c r="J569" s="202"/>
      <c r="K569" s="203">
        <f>ROUND(P569*H569,2)</f>
        <v>0</v>
      </c>
      <c r="L569" s="199" t="s">
        <v>1600</v>
      </c>
      <c r="M569" s="56"/>
      <c r="N569" s="204" t="s">
        <v>1418</v>
      </c>
      <c r="O569" s="205" t="s">
        <v>1442</v>
      </c>
      <c r="P569" s="131">
        <f>I569+J569</f>
        <v>0</v>
      </c>
      <c r="Q569" s="131">
        <f>ROUND(I569*H569,2)</f>
        <v>0</v>
      </c>
      <c r="R569" s="131">
        <f>ROUND(J569*H569,2)</f>
        <v>0</v>
      </c>
      <c r="S569" s="37"/>
      <c r="T569" s="206">
        <f>S569*H569</f>
        <v>0</v>
      </c>
      <c r="U569" s="206">
        <v>1.33E-3</v>
      </c>
      <c r="V569" s="206">
        <f>U569*H569</f>
        <v>3.9899999999999998E-2</v>
      </c>
      <c r="W569" s="206">
        <v>0</v>
      </c>
      <c r="X569" s="207">
        <f>W569*H569</f>
        <v>0</v>
      </c>
      <c r="AR569" s="19" t="s">
        <v>1695</v>
      </c>
      <c r="AT569" s="19" t="s">
        <v>1596</v>
      </c>
      <c r="AU569" s="19" t="s">
        <v>1481</v>
      </c>
      <c r="AY569" s="19" t="s">
        <v>1594</v>
      </c>
      <c r="BE569" s="208">
        <f>IF(O569="základní",K569,0)</f>
        <v>0</v>
      </c>
      <c r="BF569" s="208">
        <f>IF(O569="snížená",K569,0)</f>
        <v>0</v>
      </c>
      <c r="BG569" s="208">
        <f>IF(O569="zákl. přenesená",K569,0)</f>
        <v>0</v>
      </c>
      <c r="BH569" s="208">
        <f>IF(O569="sníž. přenesená",K569,0)</f>
        <v>0</v>
      </c>
      <c r="BI569" s="208">
        <f>IF(O569="nulová",K569,0)</f>
        <v>0</v>
      </c>
      <c r="BJ569" s="19" t="s">
        <v>1420</v>
      </c>
      <c r="BK569" s="208">
        <f>ROUND(P569*H569,2)</f>
        <v>0</v>
      </c>
      <c r="BL569" s="19" t="s">
        <v>1695</v>
      </c>
      <c r="BM569" s="19" t="s">
        <v>2399</v>
      </c>
    </row>
    <row r="570" spans="2:65" s="12" customFormat="1" x14ac:dyDescent="0.3">
      <c r="B570" s="209"/>
      <c r="C570" s="210"/>
      <c r="D570" s="211" t="s">
        <v>1603</v>
      </c>
      <c r="E570" s="212" t="s">
        <v>1418</v>
      </c>
      <c r="F570" s="213" t="s">
        <v>1609</v>
      </c>
      <c r="G570" s="210"/>
      <c r="H570" s="214">
        <v>30</v>
      </c>
      <c r="I570" s="215"/>
      <c r="J570" s="215"/>
      <c r="K570" s="210"/>
      <c r="L570" s="210"/>
      <c r="M570" s="216"/>
      <c r="N570" s="217"/>
      <c r="O570" s="218"/>
      <c r="P570" s="218"/>
      <c r="Q570" s="218"/>
      <c r="R570" s="218"/>
      <c r="S570" s="218"/>
      <c r="T570" s="218"/>
      <c r="U570" s="218"/>
      <c r="V570" s="218"/>
      <c r="W570" s="218"/>
      <c r="X570" s="219"/>
      <c r="AT570" s="220" t="s">
        <v>1603</v>
      </c>
      <c r="AU570" s="220" t="s">
        <v>1481</v>
      </c>
      <c r="AV570" s="12" t="s">
        <v>1481</v>
      </c>
      <c r="AW570" s="12" t="s">
        <v>1402</v>
      </c>
      <c r="AX570" s="12" t="s">
        <v>1420</v>
      </c>
      <c r="AY570" s="220" t="s">
        <v>1594</v>
      </c>
    </row>
    <row r="571" spans="2:65" s="1" customFormat="1" ht="31.5" customHeight="1" x14ac:dyDescent="0.3">
      <c r="B571" s="36"/>
      <c r="C571" s="197" t="s">
        <v>2400</v>
      </c>
      <c r="D571" s="197" t="s">
        <v>1596</v>
      </c>
      <c r="E571" s="198" t="s">
        <v>2401</v>
      </c>
      <c r="F571" s="199" t="s">
        <v>2402</v>
      </c>
      <c r="G571" s="200" t="s">
        <v>1698</v>
      </c>
      <c r="H571" s="201">
        <v>7.95</v>
      </c>
      <c r="I571" s="202"/>
      <c r="J571" s="202"/>
      <c r="K571" s="203">
        <f>ROUND(P571*H571,2)</f>
        <v>0</v>
      </c>
      <c r="L571" s="199" t="s">
        <v>1600</v>
      </c>
      <c r="M571" s="56"/>
      <c r="N571" s="204" t="s">
        <v>1418</v>
      </c>
      <c r="O571" s="205" t="s">
        <v>1442</v>
      </c>
      <c r="P571" s="131">
        <f>I571+J571</f>
        <v>0</v>
      </c>
      <c r="Q571" s="131">
        <f>ROUND(I571*H571,2)</f>
        <v>0</v>
      </c>
      <c r="R571" s="131">
        <f>ROUND(J571*H571,2)</f>
        <v>0</v>
      </c>
      <c r="S571" s="37"/>
      <c r="T571" s="206">
        <f>S571*H571</f>
        <v>0</v>
      </c>
      <c r="U571" s="206">
        <v>1.5100000000000001E-3</v>
      </c>
      <c r="V571" s="206">
        <f>U571*H571</f>
        <v>1.2004500000000001E-2</v>
      </c>
      <c r="W571" s="206">
        <v>0</v>
      </c>
      <c r="X571" s="207">
        <f>W571*H571</f>
        <v>0</v>
      </c>
      <c r="AR571" s="19" t="s">
        <v>1695</v>
      </c>
      <c r="AT571" s="19" t="s">
        <v>1596</v>
      </c>
      <c r="AU571" s="19" t="s">
        <v>1481</v>
      </c>
      <c r="AY571" s="19" t="s">
        <v>1594</v>
      </c>
      <c r="BE571" s="208">
        <f>IF(O571="základní",K571,0)</f>
        <v>0</v>
      </c>
      <c r="BF571" s="208">
        <f>IF(O571="snížená",K571,0)</f>
        <v>0</v>
      </c>
      <c r="BG571" s="208">
        <f>IF(O571="zákl. přenesená",K571,0)</f>
        <v>0</v>
      </c>
      <c r="BH571" s="208">
        <f>IF(O571="sníž. přenesená",K571,0)</f>
        <v>0</v>
      </c>
      <c r="BI571" s="208">
        <f>IF(O571="nulová",K571,0)</f>
        <v>0</v>
      </c>
      <c r="BJ571" s="19" t="s">
        <v>1420</v>
      </c>
      <c r="BK571" s="208">
        <f>ROUND(P571*H571,2)</f>
        <v>0</v>
      </c>
      <c r="BL571" s="19" t="s">
        <v>1695</v>
      </c>
      <c r="BM571" s="19" t="s">
        <v>2403</v>
      </c>
    </row>
    <row r="572" spans="2:65" s="12" customFormat="1" x14ac:dyDescent="0.3">
      <c r="B572" s="209"/>
      <c r="C572" s="210"/>
      <c r="D572" s="223" t="s">
        <v>1603</v>
      </c>
      <c r="E572" s="233" t="s">
        <v>1418</v>
      </c>
      <c r="F572" s="234" t="s">
        <v>2404</v>
      </c>
      <c r="G572" s="210"/>
      <c r="H572" s="235">
        <v>7.5</v>
      </c>
      <c r="I572" s="215"/>
      <c r="J572" s="215"/>
      <c r="K572" s="210"/>
      <c r="L572" s="210"/>
      <c r="M572" s="216"/>
      <c r="N572" s="217"/>
      <c r="O572" s="218"/>
      <c r="P572" s="218"/>
      <c r="Q572" s="218"/>
      <c r="R572" s="218"/>
      <c r="S572" s="218"/>
      <c r="T572" s="218"/>
      <c r="U572" s="218"/>
      <c r="V572" s="218"/>
      <c r="W572" s="218"/>
      <c r="X572" s="219"/>
      <c r="AT572" s="220" t="s">
        <v>1603</v>
      </c>
      <c r="AU572" s="220" t="s">
        <v>1481</v>
      </c>
      <c r="AV572" s="12" t="s">
        <v>1481</v>
      </c>
      <c r="AW572" s="12" t="s">
        <v>1402</v>
      </c>
      <c r="AX572" s="12" t="s">
        <v>1473</v>
      </c>
      <c r="AY572" s="220" t="s">
        <v>1594</v>
      </c>
    </row>
    <row r="573" spans="2:65" s="12" customFormat="1" x14ac:dyDescent="0.3">
      <c r="B573" s="209"/>
      <c r="C573" s="210"/>
      <c r="D573" s="223" t="s">
        <v>1603</v>
      </c>
      <c r="E573" s="233" t="s">
        <v>1418</v>
      </c>
      <c r="F573" s="234" t="s">
        <v>2405</v>
      </c>
      <c r="G573" s="210"/>
      <c r="H573" s="235">
        <v>0.45</v>
      </c>
      <c r="I573" s="215"/>
      <c r="J573" s="215"/>
      <c r="K573" s="210"/>
      <c r="L573" s="210"/>
      <c r="M573" s="216"/>
      <c r="N573" s="217"/>
      <c r="O573" s="218"/>
      <c r="P573" s="218"/>
      <c r="Q573" s="218"/>
      <c r="R573" s="218"/>
      <c r="S573" s="218"/>
      <c r="T573" s="218"/>
      <c r="U573" s="218"/>
      <c r="V573" s="218"/>
      <c r="W573" s="218"/>
      <c r="X573" s="219"/>
      <c r="AT573" s="220" t="s">
        <v>1603</v>
      </c>
      <c r="AU573" s="220" t="s">
        <v>1481</v>
      </c>
      <c r="AV573" s="12" t="s">
        <v>1481</v>
      </c>
      <c r="AW573" s="12" t="s">
        <v>1402</v>
      </c>
      <c r="AX573" s="12" t="s">
        <v>1473</v>
      </c>
      <c r="AY573" s="220" t="s">
        <v>1594</v>
      </c>
    </row>
    <row r="574" spans="2:65" s="14" customFormat="1" x14ac:dyDescent="0.3">
      <c r="B574" s="236"/>
      <c r="C574" s="237"/>
      <c r="D574" s="211" t="s">
        <v>1603</v>
      </c>
      <c r="E574" s="247" t="s">
        <v>1418</v>
      </c>
      <c r="F574" s="248" t="s">
        <v>1621</v>
      </c>
      <c r="G574" s="237"/>
      <c r="H574" s="249">
        <v>7.95</v>
      </c>
      <c r="I574" s="241"/>
      <c r="J574" s="241"/>
      <c r="K574" s="237"/>
      <c r="L574" s="237"/>
      <c r="M574" s="242"/>
      <c r="N574" s="243"/>
      <c r="O574" s="244"/>
      <c r="P574" s="244"/>
      <c r="Q574" s="244"/>
      <c r="R574" s="244"/>
      <c r="S574" s="244"/>
      <c r="T574" s="244"/>
      <c r="U574" s="244"/>
      <c r="V574" s="244"/>
      <c r="W574" s="244"/>
      <c r="X574" s="245"/>
      <c r="AT574" s="246" t="s">
        <v>1603</v>
      </c>
      <c r="AU574" s="246" t="s">
        <v>1481</v>
      </c>
      <c r="AV574" s="14" t="s">
        <v>1601</v>
      </c>
      <c r="AW574" s="14" t="s">
        <v>1402</v>
      </c>
      <c r="AX574" s="14" t="s">
        <v>1420</v>
      </c>
      <c r="AY574" s="246" t="s">
        <v>1594</v>
      </c>
    </row>
    <row r="575" spans="2:65" s="1" customFormat="1" ht="44.25" customHeight="1" x14ac:dyDescent="0.3">
      <c r="B575" s="36"/>
      <c r="C575" s="197" t="s">
        <v>2406</v>
      </c>
      <c r="D575" s="197" t="s">
        <v>1596</v>
      </c>
      <c r="E575" s="198" t="s">
        <v>2407</v>
      </c>
      <c r="F575" s="199" t="s">
        <v>2408</v>
      </c>
      <c r="G575" s="200" t="s">
        <v>1726</v>
      </c>
      <c r="H575" s="201">
        <v>14</v>
      </c>
      <c r="I575" s="202"/>
      <c r="J575" s="202"/>
      <c r="K575" s="203">
        <f>ROUND(P575*H575,2)</f>
        <v>0</v>
      </c>
      <c r="L575" s="199" t="s">
        <v>1600</v>
      </c>
      <c r="M575" s="56"/>
      <c r="N575" s="204" t="s">
        <v>1418</v>
      </c>
      <c r="O575" s="205" t="s">
        <v>1442</v>
      </c>
      <c r="P575" s="131">
        <f>I575+J575</f>
        <v>0</v>
      </c>
      <c r="Q575" s="131">
        <f>ROUND(I575*H575,2)</f>
        <v>0</v>
      </c>
      <c r="R575" s="131">
        <f>ROUND(J575*H575,2)</f>
        <v>0</v>
      </c>
      <c r="S575" s="37"/>
      <c r="T575" s="206">
        <f>S575*H575</f>
        <v>0</v>
      </c>
      <c r="U575" s="206">
        <v>0</v>
      </c>
      <c r="V575" s="206">
        <f>U575*H575</f>
        <v>0</v>
      </c>
      <c r="W575" s="206">
        <v>0</v>
      </c>
      <c r="X575" s="207">
        <f>W575*H575</f>
        <v>0</v>
      </c>
      <c r="AR575" s="19" t="s">
        <v>1695</v>
      </c>
      <c r="AT575" s="19" t="s">
        <v>1596</v>
      </c>
      <c r="AU575" s="19" t="s">
        <v>1481</v>
      </c>
      <c r="AY575" s="19" t="s">
        <v>1594</v>
      </c>
      <c r="BE575" s="208">
        <f>IF(O575="základní",K575,0)</f>
        <v>0</v>
      </c>
      <c r="BF575" s="208">
        <f>IF(O575="snížená",K575,0)</f>
        <v>0</v>
      </c>
      <c r="BG575" s="208">
        <f>IF(O575="zákl. přenesená",K575,0)</f>
        <v>0</v>
      </c>
      <c r="BH575" s="208">
        <f>IF(O575="sníž. přenesená",K575,0)</f>
        <v>0</v>
      </c>
      <c r="BI575" s="208">
        <f>IF(O575="nulová",K575,0)</f>
        <v>0</v>
      </c>
      <c r="BJ575" s="19" t="s">
        <v>1420</v>
      </c>
      <c r="BK575" s="208">
        <f>ROUND(P575*H575,2)</f>
        <v>0</v>
      </c>
      <c r="BL575" s="19" t="s">
        <v>1695</v>
      </c>
      <c r="BM575" s="19" t="s">
        <v>2409</v>
      </c>
    </row>
    <row r="576" spans="2:65" s="12" customFormat="1" x14ac:dyDescent="0.3">
      <c r="B576" s="209"/>
      <c r="C576" s="210"/>
      <c r="D576" s="211" t="s">
        <v>1603</v>
      </c>
      <c r="E576" s="212" t="s">
        <v>1418</v>
      </c>
      <c r="F576" s="213" t="s">
        <v>2410</v>
      </c>
      <c r="G576" s="210"/>
      <c r="H576" s="214">
        <v>14</v>
      </c>
      <c r="I576" s="215"/>
      <c r="J576" s="215"/>
      <c r="K576" s="210"/>
      <c r="L576" s="210"/>
      <c r="M576" s="216"/>
      <c r="N576" s="217"/>
      <c r="O576" s="218"/>
      <c r="P576" s="218"/>
      <c r="Q576" s="218"/>
      <c r="R576" s="218"/>
      <c r="S576" s="218"/>
      <c r="T576" s="218"/>
      <c r="U576" s="218"/>
      <c r="V576" s="218"/>
      <c r="W576" s="218"/>
      <c r="X576" s="219"/>
      <c r="AT576" s="220" t="s">
        <v>1603</v>
      </c>
      <c r="AU576" s="220" t="s">
        <v>1481</v>
      </c>
      <c r="AV576" s="12" t="s">
        <v>1481</v>
      </c>
      <c r="AW576" s="12" t="s">
        <v>1402</v>
      </c>
      <c r="AX576" s="12" t="s">
        <v>1420</v>
      </c>
      <c r="AY576" s="220" t="s">
        <v>1594</v>
      </c>
    </row>
    <row r="577" spans="2:65" s="1" customFormat="1" ht="22.5" customHeight="1" x14ac:dyDescent="0.3">
      <c r="B577" s="36"/>
      <c r="C577" s="197" t="s">
        <v>2411</v>
      </c>
      <c r="D577" s="197" t="s">
        <v>1596</v>
      </c>
      <c r="E577" s="198" t="s">
        <v>2412</v>
      </c>
      <c r="F577" s="199" t="s">
        <v>2413</v>
      </c>
      <c r="G577" s="200" t="s">
        <v>1726</v>
      </c>
      <c r="H577" s="201">
        <v>3</v>
      </c>
      <c r="I577" s="202"/>
      <c r="J577" s="202"/>
      <c r="K577" s="203">
        <f>ROUND(P577*H577,2)</f>
        <v>0</v>
      </c>
      <c r="L577" s="199" t="s">
        <v>1600</v>
      </c>
      <c r="M577" s="56"/>
      <c r="N577" s="204" t="s">
        <v>1418</v>
      </c>
      <c r="O577" s="205" t="s">
        <v>1442</v>
      </c>
      <c r="P577" s="131">
        <f>I577+J577</f>
        <v>0</v>
      </c>
      <c r="Q577" s="131">
        <f>ROUND(I577*H577,2)</f>
        <v>0</v>
      </c>
      <c r="R577" s="131">
        <f>ROUND(J577*H577,2)</f>
        <v>0</v>
      </c>
      <c r="S577" s="37"/>
      <c r="T577" s="206">
        <f>S577*H577</f>
        <v>0</v>
      </c>
      <c r="U577" s="206">
        <v>0</v>
      </c>
      <c r="V577" s="206">
        <f>U577*H577</f>
        <v>0</v>
      </c>
      <c r="W577" s="206">
        <v>0</v>
      </c>
      <c r="X577" s="207">
        <f>W577*H577</f>
        <v>0</v>
      </c>
      <c r="AR577" s="19" t="s">
        <v>1695</v>
      </c>
      <c r="AT577" s="19" t="s">
        <v>1596</v>
      </c>
      <c r="AU577" s="19" t="s">
        <v>1481</v>
      </c>
      <c r="AY577" s="19" t="s">
        <v>1594</v>
      </c>
      <c r="BE577" s="208">
        <f>IF(O577="základní",K577,0)</f>
        <v>0</v>
      </c>
      <c r="BF577" s="208">
        <f>IF(O577="snížená",K577,0)</f>
        <v>0</v>
      </c>
      <c r="BG577" s="208">
        <f>IF(O577="zákl. přenesená",K577,0)</f>
        <v>0</v>
      </c>
      <c r="BH577" s="208">
        <f>IF(O577="sníž. přenesená",K577,0)</f>
        <v>0</v>
      </c>
      <c r="BI577" s="208">
        <f>IF(O577="nulová",K577,0)</f>
        <v>0</v>
      </c>
      <c r="BJ577" s="19" t="s">
        <v>1420</v>
      </c>
      <c r="BK577" s="208">
        <f>ROUND(P577*H577,2)</f>
        <v>0</v>
      </c>
      <c r="BL577" s="19" t="s">
        <v>1695</v>
      </c>
      <c r="BM577" s="19" t="s">
        <v>2414</v>
      </c>
    </row>
    <row r="578" spans="2:65" s="12" customFormat="1" x14ac:dyDescent="0.3">
      <c r="B578" s="209"/>
      <c r="C578" s="210"/>
      <c r="D578" s="211" t="s">
        <v>1603</v>
      </c>
      <c r="E578" s="212" t="s">
        <v>1418</v>
      </c>
      <c r="F578" s="213" t="s">
        <v>1742</v>
      </c>
      <c r="G578" s="210"/>
      <c r="H578" s="214">
        <v>3</v>
      </c>
      <c r="I578" s="215"/>
      <c r="J578" s="215"/>
      <c r="K578" s="210"/>
      <c r="L578" s="210"/>
      <c r="M578" s="216"/>
      <c r="N578" s="217"/>
      <c r="O578" s="218"/>
      <c r="P578" s="218"/>
      <c r="Q578" s="218"/>
      <c r="R578" s="218"/>
      <c r="S578" s="218"/>
      <c r="T578" s="218"/>
      <c r="U578" s="218"/>
      <c r="V578" s="218"/>
      <c r="W578" s="218"/>
      <c r="X578" s="219"/>
      <c r="AT578" s="220" t="s">
        <v>1603</v>
      </c>
      <c r="AU578" s="220" t="s">
        <v>1481</v>
      </c>
      <c r="AV578" s="12" t="s">
        <v>1481</v>
      </c>
      <c r="AW578" s="12" t="s">
        <v>1402</v>
      </c>
      <c r="AX578" s="12" t="s">
        <v>1420</v>
      </c>
      <c r="AY578" s="220" t="s">
        <v>1594</v>
      </c>
    </row>
    <row r="579" spans="2:65" s="1" customFormat="1" ht="22.5" customHeight="1" x14ac:dyDescent="0.3">
      <c r="B579" s="36"/>
      <c r="C579" s="261" t="s">
        <v>2415</v>
      </c>
      <c r="D579" s="261" t="s">
        <v>1707</v>
      </c>
      <c r="E579" s="262" t="s">
        <v>2416</v>
      </c>
      <c r="F579" s="263" t="s">
        <v>2417</v>
      </c>
      <c r="G579" s="264" t="s">
        <v>1726</v>
      </c>
      <c r="H579" s="265">
        <v>3</v>
      </c>
      <c r="I579" s="266"/>
      <c r="J579" s="267"/>
      <c r="K579" s="268">
        <f>ROUND(P579*H579,2)</f>
        <v>0</v>
      </c>
      <c r="L579" s="263" t="s">
        <v>1600</v>
      </c>
      <c r="M579" s="269"/>
      <c r="N579" s="270" t="s">
        <v>1418</v>
      </c>
      <c r="O579" s="205" t="s">
        <v>1442</v>
      </c>
      <c r="P579" s="131">
        <f>I579+J579</f>
        <v>0</v>
      </c>
      <c r="Q579" s="131">
        <f>ROUND(I579*H579,2)</f>
        <v>0</v>
      </c>
      <c r="R579" s="131">
        <f>ROUND(J579*H579,2)</f>
        <v>0</v>
      </c>
      <c r="S579" s="37"/>
      <c r="T579" s="206">
        <f>S579*H579</f>
        <v>0</v>
      </c>
      <c r="U579" s="206">
        <v>5.5999999999999999E-3</v>
      </c>
      <c r="V579" s="206">
        <f>U579*H579</f>
        <v>1.6799999999999999E-2</v>
      </c>
      <c r="W579" s="206">
        <v>0</v>
      </c>
      <c r="X579" s="207">
        <f>W579*H579</f>
        <v>0</v>
      </c>
      <c r="AR579" s="19" t="s">
        <v>1825</v>
      </c>
      <c r="AT579" s="19" t="s">
        <v>1707</v>
      </c>
      <c r="AU579" s="19" t="s">
        <v>1481</v>
      </c>
      <c r="AY579" s="19" t="s">
        <v>1594</v>
      </c>
      <c r="BE579" s="208">
        <f>IF(O579="základní",K579,0)</f>
        <v>0</v>
      </c>
      <c r="BF579" s="208">
        <f>IF(O579="snížená",K579,0)</f>
        <v>0</v>
      </c>
      <c r="BG579" s="208">
        <f>IF(O579="zákl. přenesená",K579,0)</f>
        <v>0</v>
      </c>
      <c r="BH579" s="208">
        <f>IF(O579="sníž. přenesená",K579,0)</f>
        <v>0</v>
      </c>
      <c r="BI579" s="208">
        <f>IF(O579="nulová",K579,0)</f>
        <v>0</v>
      </c>
      <c r="BJ579" s="19" t="s">
        <v>1420</v>
      </c>
      <c r="BK579" s="208">
        <f>ROUND(P579*H579,2)</f>
        <v>0</v>
      </c>
      <c r="BL579" s="19" t="s">
        <v>1695</v>
      </c>
      <c r="BM579" s="19" t="s">
        <v>2418</v>
      </c>
    </row>
    <row r="580" spans="2:65" s="12" customFormat="1" x14ac:dyDescent="0.3">
      <c r="B580" s="209"/>
      <c r="C580" s="210"/>
      <c r="D580" s="211" t="s">
        <v>1603</v>
      </c>
      <c r="E580" s="212" t="s">
        <v>1418</v>
      </c>
      <c r="F580" s="213" t="s">
        <v>1742</v>
      </c>
      <c r="G580" s="210"/>
      <c r="H580" s="214">
        <v>3</v>
      </c>
      <c r="I580" s="215"/>
      <c r="J580" s="215"/>
      <c r="K580" s="210"/>
      <c r="L580" s="210"/>
      <c r="M580" s="216"/>
      <c r="N580" s="217"/>
      <c r="O580" s="218"/>
      <c r="P580" s="218"/>
      <c r="Q580" s="218"/>
      <c r="R580" s="218"/>
      <c r="S580" s="218"/>
      <c r="T580" s="218"/>
      <c r="U580" s="218"/>
      <c r="V580" s="218"/>
      <c r="W580" s="218"/>
      <c r="X580" s="219"/>
      <c r="AT580" s="220" t="s">
        <v>1603</v>
      </c>
      <c r="AU580" s="220" t="s">
        <v>1481</v>
      </c>
      <c r="AV580" s="12" t="s">
        <v>1481</v>
      </c>
      <c r="AW580" s="12" t="s">
        <v>1402</v>
      </c>
      <c r="AX580" s="12" t="s">
        <v>1420</v>
      </c>
      <c r="AY580" s="220" t="s">
        <v>1594</v>
      </c>
    </row>
    <row r="581" spans="2:65" s="1" customFormat="1" ht="44.25" customHeight="1" x14ac:dyDescent="0.3">
      <c r="B581" s="36"/>
      <c r="C581" s="197" t="s">
        <v>2419</v>
      </c>
      <c r="D581" s="197" t="s">
        <v>1596</v>
      </c>
      <c r="E581" s="198" t="s">
        <v>2420</v>
      </c>
      <c r="F581" s="199" t="s">
        <v>2421</v>
      </c>
      <c r="G581" s="200" t="s">
        <v>1726</v>
      </c>
      <c r="H581" s="201">
        <v>3</v>
      </c>
      <c r="I581" s="202"/>
      <c r="J581" s="202"/>
      <c r="K581" s="203">
        <f>ROUND(P581*H581,2)</f>
        <v>0</v>
      </c>
      <c r="L581" s="199" t="s">
        <v>1600</v>
      </c>
      <c r="M581" s="56"/>
      <c r="N581" s="204" t="s">
        <v>1418</v>
      </c>
      <c r="O581" s="205" t="s">
        <v>1442</v>
      </c>
      <c r="P581" s="131">
        <f>I581+J581</f>
        <v>0</v>
      </c>
      <c r="Q581" s="131">
        <f>ROUND(I581*H581,2)</f>
        <v>0</v>
      </c>
      <c r="R581" s="131">
        <f>ROUND(J581*H581,2)</f>
        <v>0</v>
      </c>
      <c r="S581" s="37"/>
      <c r="T581" s="206">
        <f>S581*H581</f>
        <v>0</v>
      </c>
      <c r="U581" s="206">
        <v>9.3900000000000008E-3</v>
      </c>
      <c r="V581" s="206">
        <f>U581*H581</f>
        <v>2.8170000000000001E-2</v>
      </c>
      <c r="W581" s="206">
        <v>0</v>
      </c>
      <c r="X581" s="207">
        <f>W581*H581</f>
        <v>0</v>
      </c>
      <c r="AR581" s="19" t="s">
        <v>1695</v>
      </c>
      <c r="AT581" s="19" t="s">
        <v>1596</v>
      </c>
      <c r="AU581" s="19" t="s">
        <v>1481</v>
      </c>
      <c r="AY581" s="19" t="s">
        <v>1594</v>
      </c>
      <c r="BE581" s="208">
        <f>IF(O581="základní",K581,0)</f>
        <v>0</v>
      </c>
      <c r="BF581" s="208">
        <f>IF(O581="snížená",K581,0)</f>
        <v>0</v>
      </c>
      <c r="BG581" s="208">
        <f>IF(O581="zákl. přenesená",K581,0)</f>
        <v>0</v>
      </c>
      <c r="BH581" s="208">
        <f>IF(O581="sníž. přenesená",K581,0)</f>
        <v>0</v>
      </c>
      <c r="BI581" s="208">
        <f>IF(O581="nulová",K581,0)</f>
        <v>0</v>
      </c>
      <c r="BJ581" s="19" t="s">
        <v>1420</v>
      </c>
      <c r="BK581" s="208">
        <f>ROUND(P581*H581,2)</f>
        <v>0</v>
      </c>
      <c r="BL581" s="19" t="s">
        <v>1695</v>
      </c>
      <c r="BM581" s="19" t="s">
        <v>2422</v>
      </c>
    </row>
    <row r="582" spans="2:65" s="12" customFormat="1" x14ac:dyDescent="0.3">
      <c r="B582" s="209"/>
      <c r="C582" s="210"/>
      <c r="D582" s="211" t="s">
        <v>1603</v>
      </c>
      <c r="E582" s="212" t="s">
        <v>1418</v>
      </c>
      <c r="F582" s="213" t="s">
        <v>1742</v>
      </c>
      <c r="G582" s="210"/>
      <c r="H582" s="214">
        <v>3</v>
      </c>
      <c r="I582" s="215"/>
      <c r="J582" s="215"/>
      <c r="K582" s="210"/>
      <c r="L582" s="210"/>
      <c r="M582" s="216"/>
      <c r="N582" s="217"/>
      <c r="O582" s="218"/>
      <c r="P582" s="218"/>
      <c r="Q582" s="218"/>
      <c r="R582" s="218"/>
      <c r="S582" s="218"/>
      <c r="T582" s="218"/>
      <c r="U582" s="218"/>
      <c r="V582" s="218"/>
      <c r="W582" s="218"/>
      <c r="X582" s="219"/>
      <c r="AT582" s="220" t="s">
        <v>1603</v>
      </c>
      <c r="AU582" s="220" t="s">
        <v>1481</v>
      </c>
      <c r="AV582" s="12" t="s">
        <v>1481</v>
      </c>
      <c r="AW582" s="12" t="s">
        <v>1402</v>
      </c>
      <c r="AX582" s="12" t="s">
        <v>1420</v>
      </c>
      <c r="AY582" s="220" t="s">
        <v>1594</v>
      </c>
    </row>
    <row r="583" spans="2:65" s="1" customFormat="1" ht="31.5" customHeight="1" x14ac:dyDescent="0.3">
      <c r="B583" s="36"/>
      <c r="C583" s="197" t="s">
        <v>2423</v>
      </c>
      <c r="D583" s="197" t="s">
        <v>1596</v>
      </c>
      <c r="E583" s="198" t="s">
        <v>2424</v>
      </c>
      <c r="F583" s="199" t="s">
        <v>2425</v>
      </c>
      <c r="G583" s="200" t="s">
        <v>1698</v>
      </c>
      <c r="H583" s="201">
        <v>28.5</v>
      </c>
      <c r="I583" s="202"/>
      <c r="J583" s="202"/>
      <c r="K583" s="203">
        <f>ROUND(P583*H583,2)</f>
        <v>0</v>
      </c>
      <c r="L583" s="199" t="s">
        <v>1600</v>
      </c>
      <c r="M583" s="56"/>
      <c r="N583" s="204" t="s">
        <v>1418</v>
      </c>
      <c r="O583" s="205" t="s">
        <v>1442</v>
      </c>
      <c r="P583" s="131">
        <f>I583+J583</f>
        <v>0</v>
      </c>
      <c r="Q583" s="131">
        <f>ROUND(I583*H583,2)</f>
        <v>0</v>
      </c>
      <c r="R583" s="131">
        <f>ROUND(J583*H583,2)</f>
        <v>0</v>
      </c>
      <c r="S583" s="37"/>
      <c r="T583" s="206">
        <f>S583*H583</f>
        <v>0</v>
      </c>
      <c r="U583" s="206">
        <v>2.8600000000000001E-3</v>
      </c>
      <c r="V583" s="206">
        <f>U583*H583</f>
        <v>8.1509999999999999E-2</v>
      </c>
      <c r="W583" s="206">
        <v>0</v>
      </c>
      <c r="X583" s="207">
        <f>W583*H583</f>
        <v>0</v>
      </c>
      <c r="AR583" s="19" t="s">
        <v>1695</v>
      </c>
      <c r="AT583" s="19" t="s">
        <v>1596</v>
      </c>
      <c r="AU583" s="19" t="s">
        <v>1481</v>
      </c>
      <c r="AY583" s="19" t="s">
        <v>1594</v>
      </c>
      <c r="BE583" s="208">
        <f>IF(O583="základní",K583,0)</f>
        <v>0</v>
      </c>
      <c r="BF583" s="208">
        <f>IF(O583="snížená",K583,0)</f>
        <v>0</v>
      </c>
      <c r="BG583" s="208">
        <f>IF(O583="zákl. přenesená",K583,0)</f>
        <v>0</v>
      </c>
      <c r="BH583" s="208">
        <f>IF(O583="sníž. přenesená",K583,0)</f>
        <v>0</v>
      </c>
      <c r="BI583" s="208">
        <f>IF(O583="nulová",K583,0)</f>
        <v>0</v>
      </c>
      <c r="BJ583" s="19" t="s">
        <v>1420</v>
      </c>
      <c r="BK583" s="208">
        <f>ROUND(P583*H583,2)</f>
        <v>0</v>
      </c>
      <c r="BL583" s="19" t="s">
        <v>1695</v>
      </c>
      <c r="BM583" s="19" t="s">
        <v>2426</v>
      </c>
    </row>
    <row r="584" spans="2:65" s="12" customFormat="1" x14ac:dyDescent="0.3">
      <c r="B584" s="209"/>
      <c r="C584" s="210"/>
      <c r="D584" s="211" t="s">
        <v>1603</v>
      </c>
      <c r="E584" s="212" t="s">
        <v>1418</v>
      </c>
      <c r="F584" s="213" t="s">
        <v>2427</v>
      </c>
      <c r="G584" s="210"/>
      <c r="H584" s="214">
        <v>28.5</v>
      </c>
      <c r="I584" s="215"/>
      <c r="J584" s="215"/>
      <c r="K584" s="210"/>
      <c r="L584" s="210"/>
      <c r="M584" s="216"/>
      <c r="N584" s="217"/>
      <c r="O584" s="218"/>
      <c r="P584" s="218"/>
      <c r="Q584" s="218"/>
      <c r="R584" s="218"/>
      <c r="S584" s="218"/>
      <c r="T584" s="218"/>
      <c r="U584" s="218"/>
      <c r="V584" s="218"/>
      <c r="W584" s="218"/>
      <c r="X584" s="219"/>
      <c r="AT584" s="220" t="s">
        <v>1603</v>
      </c>
      <c r="AU584" s="220" t="s">
        <v>1481</v>
      </c>
      <c r="AV584" s="12" t="s">
        <v>1481</v>
      </c>
      <c r="AW584" s="12" t="s">
        <v>1402</v>
      </c>
      <c r="AX584" s="12" t="s">
        <v>1420</v>
      </c>
      <c r="AY584" s="220" t="s">
        <v>1594</v>
      </c>
    </row>
    <row r="585" spans="2:65" s="1" customFormat="1" ht="31.5" customHeight="1" x14ac:dyDescent="0.3">
      <c r="B585" s="36"/>
      <c r="C585" s="197" t="s">
        <v>2428</v>
      </c>
      <c r="D585" s="197" t="s">
        <v>1596</v>
      </c>
      <c r="E585" s="198" t="s">
        <v>2429</v>
      </c>
      <c r="F585" s="199" t="s">
        <v>2430</v>
      </c>
      <c r="G585" s="200" t="s">
        <v>1726</v>
      </c>
      <c r="H585" s="201">
        <v>2</v>
      </c>
      <c r="I585" s="202"/>
      <c r="J585" s="202"/>
      <c r="K585" s="203">
        <f>ROUND(P585*H585,2)</f>
        <v>0</v>
      </c>
      <c r="L585" s="199" t="s">
        <v>1600</v>
      </c>
      <c r="M585" s="56"/>
      <c r="N585" s="204" t="s">
        <v>1418</v>
      </c>
      <c r="O585" s="205" t="s">
        <v>1442</v>
      </c>
      <c r="P585" s="131">
        <f>I585+J585</f>
        <v>0</v>
      </c>
      <c r="Q585" s="131">
        <f>ROUND(I585*H585,2)</f>
        <v>0</v>
      </c>
      <c r="R585" s="131">
        <f>ROUND(J585*H585,2)</f>
        <v>0</v>
      </c>
      <c r="S585" s="37"/>
      <c r="T585" s="206">
        <f>S585*H585</f>
        <v>0</v>
      </c>
      <c r="U585" s="206">
        <v>6.4000000000000005E-4</v>
      </c>
      <c r="V585" s="206">
        <f>U585*H585</f>
        <v>1.2800000000000001E-3</v>
      </c>
      <c r="W585" s="206">
        <v>0</v>
      </c>
      <c r="X585" s="207">
        <f>W585*H585</f>
        <v>0</v>
      </c>
      <c r="AR585" s="19" t="s">
        <v>1695</v>
      </c>
      <c r="AT585" s="19" t="s">
        <v>1596</v>
      </c>
      <c r="AU585" s="19" t="s">
        <v>1481</v>
      </c>
      <c r="AY585" s="19" t="s">
        <v>1594</v>
      </c>
      <c r="BE585" s="208">
        <f>IF(O585="základní",K585,0)</f>
        <v>0</v>
      </c>
      <c r="BF585" s="208">
        <f>IF(O585="snížená",K585,0)</f>
        <v>0</v>
      </c>
      <c r="BG585" s="208">
        <f>IF(O585="zákl. přenesená",K585,0)</f>
        <v>0</v>
      </c>
      <c r="BH585" s="208">
        <f>IF(O585="sníž. přenesená",K585,0)</f>
        <v>0</v>
      </c>
      <c r="BI585" s="208">
        <f>IF(O585="nulová",K585,0)</f>
        <v>0</v>
      </c>
      <c r="BJ585" s="19" t="s">
        <v>1420</v>
      </c>
      <c r="BK585" s="208">
        <f>ROUND(P585*H585,2)</f>
        <v>0</v>
      </c>
      <c r="BL585" s="19" t="s">
        <v>1695</v>
      </c>
      <c r="BM585" s="19" t="s">
        <v>2431</v>
      </c>
    </row>
    <row r="586" spans="2:65" s="12" customFormat="1" x14ac:dyDescent="0.3">
      <c r="B586" s="209"/>
      <c r="C586" s="210"/>
      <c r="D586" s="211" t="s">
        <v>1603</v>
      </c>
      <c r="E586" s="212" t="s">
        <v>1418</v>
      </c>
      <c r="F586" s="213" t="s">
        <v>1996</v>
      </c>
      <c r="G586" s="210"/>
      <c r="H586" s="214">
        <v>2</v>
      </c>
      <c r="I586" s="215"/>
      <c r="J586" s="215"/>
      <c r="K586" s="210"/>
      <c r="L586" s="210"/>
      <c r="M586" s="216"/>
      <c r="N586" s="217"/>
      <c r="O586" s="218"/>
      <c r="P586" s="218"/>
      <c r="Q586" s="218"/>
      <c r="R586" s="218"/>
      <c r="S586" s="218"/>
      <c r="T586" s="218"/>
      <c r="U586" s="218"/>
      <c r="V586" s="218"/>
      <c r="W586" s="218"/>
      <c r="X586" s="219"/>
      <c r="AT586" s="220" t="s">
        <v>1603</v>
      </c>
      <c r="AU586" s="220" t="s">
        <v>1481</v>
      </c>
      <c r="AV586" s="12" t="s">
        <v>1481</v>
      </c>
      <c r="AW586" s="12" t="s">
        <v>1402</v>
      </c>
      <c r="AX586" s="12" t="s">
        <v>1420</v>
      </c>
      <c r="AY586" s="220" t="s">
        <v>1594</v>
      </c>
    </row>
    <row r="587" spans="2:65" s="1" customFormat="1" ht="31.5" customHeight="1" x14ac:dyDescent="0.3">
      <c r="B587" s="36"/>
      <c r="C587" s="197" t="s">
        <v>2432</v>
      </c>
      <c r="D587" s="197" t="s">
        <v>1596</v>
      </c>
      <c r="E587" s="198" t="s">
        <v>2433</v>
      </c>
      <c r="F587" s="199" t="s">
        <v>2434</v>
      </c>
      <c r="G587" s="200" t="s">
        <v>1698</v>
      </c>
      <c r="H587" s="201">
        <v>7</v>
      </c>
      <c r="I587" s="202"/>
      <c r="J587" s="202"/>
      <c r="K587" s="203">
        <f>ROUND(P587*H587,2)</f>
        <v>0</v>
      </c>
      <c r="L587" s="199" t="s">
        <v>1600</v>
      </c>
      <c r="M587" s="56"/>
      <c r="N587" s="204" t="s">
        <v>1418</v>
      </c>
      <c r="O587" s="205" t="s">
        <v>1442</v>
      </c>
      <c r="P587" s="131">
        <f>I587+J587</f>
        <v>0</v>
      </c>
      <c r="Q587" s="131">
        <f>ROUND(I587*H587,2)</f>
        <v>0</v>
      </c>
      <c r="R587" s="131">
        <f>ROUND(J587*H587,2)</f>
        <v>0</v>
      </c>
      <c r="S587" s="37"/>
      <c r="T587" s="206">
        <f>S587*H587</f>
        <v>0</v>
      </c>
      <c r="U587" s="206">
        <v>2.8900000000000002E-3</v>
      </c>
      <c r="V587" s="206">
        <f>U587*H587</f>
        <v>2.0230000000000001E-2</v>
      </c>
      <c r="W587" s="206">
        <v>0</v>
      </c>
      <c r="X587" s="207">
        <f>W587*H587</f>
        <v>0</v>
      </c>
      <c r="AR587" s="19" t="s">
        <v>1695</v>
      </c>
      <c r="AT587" s="19" t="s">
        <v>1596</v>
      </c>
      <c r="AU587" s="19" t="s">
        <v>1481</v>
      </c>
      <c r="AY587" s="19" t="s">
        <v>1594</v>
      </c>
      <c r="BE587" s="208">
        <f>IF(O587="základní",K587,0)</f>
        <v>0</v>
      </c>
      <c r="BF587" s="208">
        <f>IF(O587="snížená",K587,0)</f>
        <v>0</v>
      </c>
      <c r="BG587" s="208">
        <f>IF(O587="zákl. přenesená",K587,0)</f>
        <v>0</v>
      </c>
      <c r="BH587" s="208">
        <f>IF(O587="sníž. přenesená",K587,0)</f>
        <v>0</v>
      </c>
      <c r="BI587" s="208">
        <f>IF(O587="nulová",K587,0)</f>
        <v>0</v>
      </c>
      <c r="BJ587" s="19" t="s">
        <v>1420</v>
      </c>
      <c r="BK587" s="208">
        <f>ROUND(P587*H587,2)</f>
        <v>0</v>
      </c>
      <c r="BL587" s="19" t="s">
        <v>1695</v>
      </c>
      <c r="BM587" s="19" t="s">
        <v>2435</v>
      </c>
    </row>
    <row r="588" spans="2:65" s="12" customFormat="1" x14ac:dyDescent="0.3">
      <c r="B588" s="209"/>
      <c r="C588" s="210"/>
      <c r="D588" s="211" t="s">
        <v>1603</v>
      </c>
      <c r="E588" s="212" t="s">
        <v>1418</v>
      </c>
      <c r="F588" s="213" t="s">
        <v>2436</v>
      </c>
      <c r="G588" s="210"/>
      <c r="H588" s="214">
        <v>7</v>
      </c>
      <c r="I588" s="215"/>
      <c r="J588" s="215"/>
      <c r="K588" s="210"/>
      <c r="L588" s="210"/>
      <c r="M588" s="216"/>
      <c r="N588" s="217"/>
      <c r="O588" s="218"/>
      <c r="P588" s="218"/>
      <c r="Q588" s="218"/>
      <c r="R588" s="218"/>
      <c r="S588" s="218"/>
      <c r="T588" s="218"/>
      <c r="U588" s="218"/>
      <c r="V588" s="218"/>
      <c r="W588" s="218"/>
      <c r="X588" s="219"/>
      <c r="AT588" s="220" t="s">
        <v>1603</v>
      </c>
      <c r="AU588" s="220" t="s">
        <v>1481</v>
      </c>
      <c r="AV588" s="12" t="s">
        <v>1481</v>
      </c>
      <c r="AW588" s="12" t="s">
        <v>1402</v>
      </c>
      <c r="AX588" s="12" t="s">
        <v>1420</v>
      </c>
      <c r="AY588" s="220" t="s">
        <v>1594</v>
      </c>
    </row>
    <row r="589" spans="2:65" s="1" customFormat="1" ht="31.5" customHeight="1" x14ac:dyDescent="0.3">
      <c r="B589" s="36"/>
      <c r="C589" s="197" t="s">
        <v>2437</v>
      </c>
      <c r="D589" s="197" t="s">
        <v>1596</v>
      </c>
      <c r="E589" s="198" t="s">
        <v>2438</v>
      </c>
      <c r="F589" s="199" t="s">
        <v>2439</v>
      </c>
      <c r="G589" s="200" t="s">
        <v>1678</v>
      </c>
      <c r="H589" s="201">
        <v>0.34499999999999997</v>
      </c>
      <c r="I589" s="202"/>
      <c r="J589" s="202"/>
      <c r="K589" s="203">
        <f>ROUND(P589*H589,2)</f>
        <v>0</v>
      </c>
      <c r="L589" s="199" t="s">
        <v>1600</v>
      </c>
      <c r="M589" s="56"/>
      <c r="N589" s="204" t="s">
        <v>1418</v>
      </c>
      <c r="O589" s="205" t="s">
        <v>1442</v>
      </c>
      <c r="P589" s="131">
        <f>I589+J589</f>
        <v>0</v>
      </c>
      <c r="Q589" s="131">
        <f>ROUND(I589*H589,2)</f>
        <v>0</v>
      </c>
      <c r="R589" s="131">
        <f>ROUND(J589*H589,2)</f>
        <v>0</v>
      </c>
      <c r="S589" s="37"/>
      <c r="T589" s="206">
        <f>S589*H589</f>
        <v>0</v>
      </c>
      <c r="U589" s="206">
        <v>0</v>
      </c>
      <c r="V589" s="206">
        <f>U589*H589</f>
        <v>0</v>
      </c>
      <c r="W589" s="206">
        <v>0</v>
      </c>
      <c r="X589" s="207">
        <f>W589*H589</f>
        <v>0</v>
      </c>
      <c r="AR589" s="19" t="s">
        <v>1695</v>
      </c>
      <c r="AT589" s="19" t="s">
        <v>1596</v>
      </c>
      <c r="AU589" s="19" t="s">
        <v>1481</v>
      </c>
      <c r="AY589" s="19" t="s">
        <v>1594</v>
      </c>
      <c r="BE589" s="208">
        <f>IF(O589="základní",K589,0)</f>
        <v>0</v>
      </c>
      <c r="BF589" s="208">
        <f>IF(O589="snížená",K589,0)</f>
        <v>0</v>
      </c>
      <c r="BG589" s="208">
        <f>IF(O589="zákl. přenesená",K589,0)</f>
        <v>0</v>
      </c>
      <c r="BH589" s="208">
        <f>IF(O589="sníž. přenesená",K589,0)</f>
        <v>0</v>
      </c>
      <c r="BI589" s="208">
        <f>IF(O589="nulová",K589,0)</f>
        <v>0</v>
      </c>
      <c r="BJ589" s="19" t="s">
        <v>1420</v>
      </c>
      <c r="BK589" s="208">
        <f>ROUND(P589*H589,2)</f>
        <v>0</v>
      </c>
      <c r="BL589" s="19" t="s">
        <v>1695</v>
      </c>
      <c r="BM589" s="19" t="s">
        <v>2440</v>
      </c>
    </row>
    <row r="590" spans="2:65" s="11" customFormat="1" ht="29.85" customHeight="1" x14ac:dyDescent="0.3">
      <c r="B590" s="179"/>
      <c r="C590" s="180"/>
      <c r="D590" s="194" t="s">
        <v>1472</v>
      </c>
      <c r="E590" s="195" t="s">
        <v>2441</v>
      </c>
      <c r="F590" s="195" t="s">
        <v>2442</v>
      </c>
      <c r="G590" s="180"/>
      <c r="H590" s="180"/>
      <c r="I590" s="183"/>
      <c r="J590" s="183"/>
      <c r="K590" s="196">
        <f>BK590</f>
        <v>0</v>
      </c>
      <c r="L590" s="180"/>
      <c r="M590" s="185"/>
      <c r="N590" s="186"/>
      <c r="O590" s="187"/>
      <c r="P590" s="187"/>
      <c r="Q590" s="188">
        <f>SUM(Q591:Q600)</f>
        <v>0</v>
      </c>
      <c r="R590" s="188">
        <f>SUM(R591:R600)</f>
        <v>0</v>
      </c>
      <c r="S590" s="187"/>
      <c r="T590" s="189">
        <f>SUM(T591:T600)</f>
        <v>0</v>
      </c>
      <c r="U590" s="187"/>
      <c r="V590" s="189">
        <f>SUM(V591:V600)</f>
        <v>7.5609379999999993</v>
      </c>
      <c r="W590" s="187"/>
      <c r="X590" s="190">
        <f>SUM(X591:X600)</f>
        <v>0</v>
      </c>
      <c r="AR590" s="191" t="s">
        <v>1481</v>
      </c>
      <c r="AT590" s="192" t="s">
        <v>1472</v>
      </c>
      <c r="AU590" s="192" t="s">
        <v>1420</v>
      </c>
      <c r="AY590" s="191" t="s">
        <v>1594</v>
      </c>
      <c r="BK590" s="193">
        <f>SUM(BK591:BK600)</f>
        <v>0</v>
      </c>
    </row>
    <row r="591" spans="2:65" s="1" customFormat="1" ht="31.5" customHeight="1" x14ac:dyDescent="0.3">
      <c r="B591" s="36"/>
      <c r="C591" s="197" t="s">
        <v>2443</v>
      </c>
      <c r="D591" s="197" t="s">
        <v>1596</v>
      </c>
      <c r="E591" s="198" t="s">
        <v>2444</v>
      </c>
      <c r="F591" s="199" t="s">
        <v>2445</v>
      </c>
      <c r="G591" s="200" t="s">
        <v>1688</v>
      </c>
      <c r="H591" s="201">
        <v>159.5</v>
      </c>
      <c r="I591" s="202"/>
      <c r="J591" s="202"/>
      <c r="K591" s="203">
        <f>ROUND(P591*H591,2)</f>
        <v>0</v>
      </c>
      <c r="L591" s="199" t="s">
        <v>1600</v>
      </c>
      <c r="M591" s="56"/>
      <c r="N591" s="204" t="s">
        <v>1418</v>
      </c>
      <c r="O591" s="205" t="s">
        <v>1442</v>
      </c>
      <c r="P591" s="131">
        <f>I591+J591</f>
        <v>0</v>
      </c>
      <c r="Q591" s="131">
        <f>ROUND(I591*H591,2)</f>
        <v>0</v>
      </c>
      <c r="R591" s="131">
        <f>ROUND(J591*H591,2)</f>
        <v>0</v>
      </c>
      <c r="S591" s="37"/>
      <c r="T591" s="206">
        <f>S591*H591</f>
        <v>0</v>
      </c>
      <c r="U591" s="206">
        <v>0</v>
      </c>
      <c r="V591" s="206">
        <f>U591*H591</f>
        <v>0</v>
      </c>
      <c r="W591" s="206">
        <v>0</v>
      </c>
      <c r="X591" s="207">
        <f>W591*H591</f>
        <v>0</v>
      </c>
      <c r="AR591" s="19" t="s">
        <v>1695</v>
      </c>
      <c r="AT591" s="19" t="s">
        <v>1596</v>
      </c>
      <c r="AU591" s="19" t="s">
        <v>1481</v>
      </c>
      <c r="AY591" s="19" t="s">
        <v>1594</v>
      </c>
      <c r="BE591" s="208">
        <f>IF(O591="základní",K591,0)</f>
        <v>0</v>
      </c>
      <c r="BF591" s="208">
        <f>IF(O591="snížená",K591,0)</f>
        <v>0</v>
      </c>
      <c r="BG591" s="208">
        <f>IF(O591="zákl. přenesená",K591,0)</f>
        <v>0</v>
      </c>
      <c r="BH591" s="208">
        <f>IF(O591="sníž. přenesená",K591,0)</f>
        <v>0</v>
      </c>
      <c r="BI591" s="208">
        <f>IF(O591="nulová",K591,0)</f>
        <v>0</v>
      </c>
      <c r="BJ591" s="19" t="s">
        <v>1420</v>
      </c>
      <c r="BK591" s="208">
        <f>ROUND(P591*H591,2)</f>
        <v>0</v>
      </c>
      <c r="BL591" s="19" t="s">
        <v>1695</v>
      </c>
      <c r="BM591" s="19" t="s">
        <v>2446</v>
      </c>
    </row>
    <row r="592" spans="2:65" s="12" customFormat="1" x14ac:dyDescent="0.3">
      <c r="B592" s="209"/>
      <c r="C592" s="210"/>
      <c r="D592" s="211" t="s">
        <v>1603</v>
      </c>
      <c r="E592" s="212" t="s">
        <v>1418</v>
      </c>
      <c r="F592" s="213" t="s">
        <v>2447</v>
      </c>
      <c r="G592" s="210"/>
      <c r="H592" s="214">
        <v>159.5</v>
      </c>
      <c r="I592" s="215"/>
      <c r="J592" s="215"/>
      <c r="K592" s="210"/>
      <c r="L592" s="210"/>
      <c r="M592" s="216"/>
      <c r="N592" s="217"/>
      <c r="O592" s="218"/>
      <c r="P592" s="218"/>
      <c r="Q592" s="218"/>
      <c r="R592" s="218"/>
      <c r="S592" s="218"/>
      <c r="T592" s="218"/>
      <c r="U592" s="218"/>
      <c r="V592" s="218"/>
      <c r="W592" s="218"/>
      <c r="X592" s="219"/>
      <c r="AT592" s="220" t="s">
        <v>1603</v>
      </c>
      <c r="AU592" s="220" t="s">
        <v>1481</v>
      </c>
      <c r="AV592" s="12" t="s">
        <v>1481</v>
      </c>
      <c r="AW592" s="12" t="s">
        <v>1402</v>
      </c>
      <c r="AX592" s="12" t="s">
        <v>1420</v>
      </c>
      <c r="AY592" s="220" t="s">
        <v>1594</v>
      </c>
    </row>
    <row r="593" spans="2:65" s="1" customFormat="1" ht="31.5" customHeight="1" x14ac:dyDescent="0.3">
      <c r="B593" s="36"/>
      <c r="C593" s="261" t="s">
        <v>2448</v>
      </c>
      <c r="D593" s="261" t="s">
        <v>1707</v>
      </c>
      <c r="E593" s="262" t="s">
        <v>2449</v>
      </c>
      <c r="F593" s="263" t="s">
        <v>2450</v>
      </c>
      <c r="G593" s="264" t="s">
        <v>1688</v>
      </c>
      <c r="H593" s="265">
        <v>167.47499999999999</v>
      </c>
      <c r="I593" s="266"/>
      <c r="J593" s="267"/>
      <c r="K593" s="268">
        <f>ROUND(P593*H593,2)</f>
        <v>0</v>
      </c>
      <c r="L593" s="263" t="s">
        <v>1418</v>
      </c>
      <c r="M593" s="269"/>
      <c r="N593" s="270" t="s">
        <v>1418</v>
      </c>
      <c r="O593" s="205" t="s">
        <v>1442</v>
      </c>
      <c r="P593" s="131">
        <f>I593+J593</f>
        <v>0</v>
      </c>
      <c r="Q593" s="131">
        <f>ROUND(I593*H593,2)</f>
        <v>0</v>
      </c>
      <c r="R593" s="131">
        <f>ROUND(J593*H593,2)</f>
        <v>0</v>
      </c>
      <c r="S593" s="37"/>
      <c r="T593" s="206">
        <f>S593*H593</f>
        <v>0</v>
      </c>
      <c r="U593" s="206">
        <v>4.4999999999999998E-2</v>
      </c>
      <c r="V593" s="206">
        <f>U593*H593</f>
        <v>7.5363749999999996</v>
      </c>
      <c r="W593" s="206">
        <v>0</v>
      </c>
      <c r="X593" s="207">
        <f>W593*H593</f>
        <v>0</v>
      </c>
      <c r="AR593" s="19" t="s">
        <v>1825</v>
      </c>
      <c r="AT593" s="19" t="s">
        <v>1707</v>
      </c>
      <c r="AU593" s="19" t="s">
        <v>1481</v>
      </c>
      <c r="AY593" s="19" t="s">
        <v>1594</v>
      </c>
      <c r="BE593" s="208">
        <f>IF(O593="základní",K593,0)</f>
        <v>0</v>
      </c>
      <c r="BF593" s="208">
        <f>IF(O593="snížená",K593,0)</f>
        <v>0</v>
      </c>
      <c r="BG593" s="208">
        <f>IF(O593="zákl. přenesená",K593,0)</f>
        <v>0</v>
      </c>
      <c r="BH593" s="208">
        <f>IF(O593="sníž. přenesená",K593,0)</f>
        <v>0</v>
      </c>
      <c r="BI593" s="208">
        <f>IF(O593="nulová",K593,0)</f>
        <v>0</v>
      </c>
      <c r="BJ593" s="19" t="s">
        <v>1420</v>
      </c>
      <c r="BK593" s="208">
        <f>ROUND(P593*H593,2)</f>
        <v>0</v>
      </c>
      <c r="BL593" s="19" t="s">
        <v>1695</v>
      </c>
      <c r="BM593" s="19" t="s">
        <v>2451</v>
      </c>
    </row>
    <row r="594" spans="2:65" s="12" customFormat="1" x14ac:dyDescent="0.3">
      <c r="B594" s="209"/>
      <c r="C594" s="210"/>
      <c r="D594" s="211" t="s">
        <v>1603</v>
      </c>
      <c r="E594" s="212" t="s">
        <v>1418</v>
      </c>
      <c r="F594" s="213" t="s">
        <v>2452</v>
      </c>
      <c r="G594" s="210"/>
      <c r="H594" s="214">
        <v>167.47499999999999</v>
      </c>
      <c r="I594" s="215"/>
      <c r="J594" s="215"/>
      <c r="K594" s="210"/>
      <c r="L594" s="210"/>
      <c r="M594" s="216"/>
      <c r="N594" s="217"/>
      <c r="O594" s="218"/>
      <c r="P594" s="218"/>
      <c r="Q594" s="218"/>
      <c r="R594" s="218"/>
      <c r="S594" s="218"/>
      <c r="T594" s="218"/>
      <c r="U594" s="218"/>
      <c r="V594" s="218"/>
      <c r="W594" s="218"/>
      <c r="X594" s="219"/>
      <c r="AT594" s="220" t="s">
        <v>1603</v>
      </c>
      <c r="AU594" s="220" t="s">
        <v>1481</v>
      </c>
      <c r="AV594" s="12" t="s">
        <v>1481</v>
      </c>
      <c r="AW594" s="12" t="s">
        <v>1402</v>
      </c>
      <c r="AX594" s="12" t="s">
        <v>1420</v>
      </c>
      <c r="AY594" s="220" t="s">
        <v>1594</v>
      </c>
    </row>
    <row r="595" spans="2:65" s="1" customFormat="1" ht="31.5" customHeight="1" x14ac:dyDescent="0.3">
      <c r="B595" s="36"/>
      <c r="C595" s="197" t="s">
        <v>2453</v>
      </c>
      <c r="D595" s="197" t="s">
        <v>1596</v>
      </c>
      <c r="E595" s="198" t="s">
        <v>2454</v>
      </c>
      <c r="F595" s="199" t="s">
        <v>2455</v>
      </c>
      <c r="G595" s="200" t="s">
        <v>1688</v>
      </c>
      <c r="H595" s="201">
        <v>159.5</v>
      </c>
      <c r="I595" s="202"/>
      <c r="J595" s="202"/>
      <c r="K595" s="203">
        <f>ROUND(P595*H595,2)</f>
        <v>0</v>
      </c>
      <c r="L595" s="199" t="s">
        <v>1600</v>
      </c>
      <c r="M595" s="56"/>
      <c r="N595" s="204" t="s">
        <v>1418</v>
      </c>
      <c r="O595" s="205" t="s">
        <v>1442</v>
      </c>
      <c r="P595" s="131">
        <f>I595+J595</f>
        <v>0</v>
      </c>
      <c r="Q595" s="131">
        <f>ROUND(I595*H595,2)</f>
        <v>0</v>
      </c>
      <c r="R595" s="131">
        <f>ROUND(J595*H595,2)</f>
        <v>0</v>
      </c>
      <c r="S595" s="37"/>
      <c r="T595" s="206">
        <f>S595*H595</f>
        <v>0</v>
      </c>
      <c r="U595" s="206">
        <v>0</v>
      </c>
      <c r="V595" s="206">
        <f>U595*H595</f>
        <v>0</v>
      </c>
      <c r="W595" s="206">
        <v>0</v>
      </c>
      <c r="X595" s="207">
        <f>W595*H595</f>
        <v>0</v>
      </c>
      <c r="AR595" s="19" t="s">
        <v>1695</v>
      </c>
      <c r="AT595" s="19" t="s">
        <v>1596</v>
      </c>
      <c r="AU595" s="19" t="s">
        <v>1481</v>
      </c>
      <c r="AY595" s="19" t="s">
        <v>1594</v>
      </c>
      <c r="BE595" s="208">
        <f>IF(O595="základní",K595,0)</f>
        <v>0</v>
      </c>
      <c r="BF595" s="208">
        <f>IF(O595="snížená",K595,0)</f>
        <v>0</v>
      </c>
      <c r="BG595" s="208">
        <f>IF(O595="zákl. přenesená",K595,0)</f>
        <v>0</v>
      </c>
      <c r="BH595" s="208">
        <f>IF(O595="sníž. přenesená",K595,0)</f>
        <v>0</v>
      </c>
      <c r="BI595" s="208">
        <f>IF(O595="nulová",K595,0)</f>
        <v>0</v>
      </c>
      <c r="BJ595" s="19" t="s">
        <v>1420</v>
      </c>
      <c r="BK595" s="208">
        <f>ROUND(P595*H595,2)</f>
        <v>0</v>
      </c>
      <c r="BL595" s="19" t="s">
        <v>1695</v>
      </c>
      <c r="BM595" s="19" t="s">
        <v>2456</v>
      </c>
    </row>
    <row r="596" spans="2:65" s="12" customFormat="1" x14ac:dyDescent="0.3">
      <c r="B596" s="209"/>
      <c r="C596" s="210"/>
      <c r="D596" s="211" t="s">
        <v>1603</v>
      </c>
      <c r="E596" s="212" t="s">
        <v>1418</v>
      </c>
      <c r="F596" s="213" t="s">
        <v>2447</v>
      </c>
      <c r="G596" s="210"/>
      <c r="H596" s="214">
        <v>159.5</v>
      </c>
      <c r="I596" s="215"/>
      <c r="J596" s="215"/>
      <c r="K596" s="210"/>
      <c r="L596" s="210"/>
      <c r="M596" s="216"/>
      <c r="N596" s="217"/>
      <c r="O596" s="218"/>
      <c r="P596" s="218"/>
      <c r="Q596" s="218"/>
      <c r="R596" s="218"/>
      <c r="S596" s="218"/>
      <c r="T596" s="218"/>
      <c r="U596" s="218"/>
      <c r="V596" s="218"/>
      <c r="W596" s="218"/>
      <c r="X596" s="219"/>
      <c r="AT596" s="220" t="s">
        <v>1603</v>
      </c>
      <c r="AU596" s="220" t="s">
        <v>1481</v>
      </c>
      <c r="AV596" s="12" t="s">
        <v>1481</v>
      </c>
      <c r="AW596" s="12" t="s">
        <v>1402</v>
      </c>
      <c r="AX596" s="12" t="s">
        <v>1420</v>
      </c>
      <c r="AY596" s="220" t="s">
        <v>1594</v>
      </c>
    </row>
    <row r="597" spans="2:65" s="1" customFormat="1" ht="22.5" customHeight="1" x14ac:dyDescent="0.3">
      <c r="B597" s="36"/>
      <c r="C597" s="261" t="s">
        <v>2457</v>
      </c>
      <c r="D597" s="261" t="s">
        <v>1707</v>
      </c>
      <c r="E597" s="262" t="s">
        <v>432</v>
      </c>
      <c r="F597" s="263" t="s">
        <v>433</v>
      </c>
      <c r="G597" s="264" t="s">
        <v>1688</v>
      </c>
      <c r="H597" s="265">
        <v>175.45</v>
      </c>
      <c r="I597" s="266"/>
      <c r="J597" s="267"/>
      <c r="K597" s="268">
        <f>ROUND(P597*H597,2)</f>
        <v>0</v>
      </c>
      <c r="L597" s="263" t="s">
        <v>1600</v>
      </c>
      <c r="M597" s="269"/>
      <c r="N597" s="270" t="s">
        <v>1418</v>
      </c>
      <c r="O597" s="205" t="s">
        <v>1442</v>
      </c>
      <c r="P597" s="131">
        <f>I597+J597</f>
        <v>0</v>
      </c>
      <c r="Q597" s="131">
        <f>ROUND(I597*H597,2)</f>
        <v>0</v>
      </c>
      <c r="R597" s="131">
        <f>ROUND(J597*H597,2)</f>
        <v>0</v>
      </c>
      <c r="S597" s="37"/>
      <c r="T597" s="206">
        <f>S597*H597</f>
        <v>0</v>
      </c>
      <c r="U597" s="206">
        <v>1.3999999999999999E-4</v>
      </c>
      <c r="V597" s="206">
        <f>U597*H597</f>
        <v>2.4562999999999995E-2</v>
      </c>
      <c r="W597" s="206">
        <v>0</v>
      </c>
      <c r="X597" s="207">
        <f>W597*H597</f>
        <v>0</v>
      </c>
      <c r="AR597" s="19" t="s">
        <v>1825</v>
      </c>
      <c r="AT597" s="19" t="s">
        <v>1707</v>
      </c>
      <c r="AU597" s="19" t="s">
        <v>1481</v>
      </c>
      <c r="AY597" s="19" t="s">
        <v>1594</v>
      </c>
      <c r="BE597" s="208">
        <f>IF(O597="základní",K597,0)</f>
        <v>0</v>
      </c>
      <c r="BF597" s="208">
        <f>IF(O597="snížená",K597,0)</f>
        <v>0</v>
      </c>
      <c r="BG597" s="208">
        <f>IF(O597="zákl. přenesená",K597,0)</f>
        <v>0</v>
      </c>
      <c r="BH597" s="208">
        <f>IF(O597="sníž. přenesená",K597,0)</f>
        <v>0</v>
      </c>
      <c r="BI597" s="208">
        <f>IF(O597="nulová",K597,0)</f>
        <v>0</v>
      </c>
      <c r="BJ597" s="19" t="s">
        <v>1420</v>
      </c>
      <c r="BK597" s="208">
        <f>ROUND(P597*H597,2)</f>
        <v>0</v>
      </c>
      <c r="BL597" s="19" t="s">
        <v>1695</v>
      </c>
      <c r="BM597" s="19" t="s">
        <v>434</v>
      </c>
    </row>
    <row r="598" spans="2:65" s="12" customFormat="1" x14ac:dyDescent="0.3">
      <c r="B598" s="209"/>
      <c r="C598" s="210"/>
      <c r="D598" s="223" t="s">
        <v>1603</v>
      </c>
      <c r="E598" s="233" t="s">
        <v>1418</v>
      </c>
      <c r="F598" s="234" t="s">
        <v>435</v>
      </c>
      <c r="G598" s="210"/>
      <c r="H598" s="235">
        <v>159.5</v>
      </c>
      <c r="I598" s="215"/>
      <c r="J598" s="215"/>
      <c r="K598" s="210"/>
      <c r="L598" s="210"/>
      <c r="M598" s="216"/>
      <c r="N598" s="217"/>
      <c r="O598" s="218"/>
      <c r="P598" s="218"/>
      <c r="Q598" s="218"/>
      <c r="R598" s="218"/>
      <c r="S598" s="218"/>
      <c r="T598" s="218"/>
      <c r="U598" s="218"/>
      <c r="V598" s="218"/>
      <c r="W598" s="218"/>
      <c r="X598" s="219"/>
      <c r="AT598" s="220" t="s">
        <v>1603</v>
      </c>
      <c r="AU598" s="220" t="s">
        <v>1481</v>
      </c>
      <c r="AV598" s="12" t="s">
        <v>1481</v>
      </c>
      <c r="AW598" s="12" t="s">
        <v>1402</v>
      </c>
      <c r="AX598" s="12" t="s">
        <v>1420</v>
      </c>
      <c r="AY598" s="220" t="s">
        <v>1594</v>
      </c>
    </row>
    <row r="599" spans="2:65" s="12" customFormat="1" x14ac:dyDescent="0.3">
      <c r="B599" s="209"/>
      <c r="C599" s="210"/>
      <c r="D599" s="211" t="s">
        <v>1603</v>
      </c>
      <c r="E599" s="210"/>
      <c r="F599" s="213" t="s">
        <v>436</v>
      </c>
      <c r="G599" s="210"/>
      <c r="H599" s="214">
        <v>175.45</v>
      </c>
      <c r="I599" s="215"/>
      <c r="J599" s="215"/>
      <c r="K599" s="210"/>
      <c r="L599" s="210"/>
      <c r="M599" s="216"/>
      <c r="N599" s="217"/>
      <c r="O599" s="218"/>
      <c r="P599" s="218"/>
      <c r="Q599" s="218"/>
      <c r="R599" s="218"/>
      <c r="S599" s="218"/>
      <c r="T599" s="218"/>
      <c r="U599" s="218"/>
      <c r="V599" s="218"/>
      <c r="W599" s="218"/>
      <c r="X599" s="219"/>
      <c r="AT599" s="220" t="s">
        <v>1603</v>
      </c>
      <c r="AU599" s="220" t="s">
        <v>1481</v>
      </c>
      <c r="AV599" s="12" t="s">
        <v>1481</v>
      </c>
      <c r="AW599" s="12" t="s">
        <v>1401</v>
      </c>
      <c r="AX599" s="12" t="s">
        <v>1420</v>
      </c>
      <c r="AY599" s="220" t="s">
        <v>1594</v>
      </c>
    </row>
    <row r="600" spans="2:65" s="1" customFormat="1" ht="31.5" customHeight="1" x14ac:dyDescent="0.3">
      <c r="B600" s="36"/>
      <c r="C600" s="197" t="s">
        <v>437</v>
      </c>
      <c r="D600" s="197" t="s">
        <v>1596</v>
      </c>
      <c r="E600" s="198" t="s">
        <v>438</v>
      </c>
      <c r="F600" s="199" t="s">
        <v>439</v>
      </c>
      <c r="G600" s="200" t="s">
        <v>1678</v>
      </c>
      <c r="H600" s="201">
        <v>7.5609999999999999</v>
      </c>
      <c r="I600" s="202"/>
      <c r="J600" s="202"/>
      <c r="K600" s="203">
        <f>ROUND(P600*H600,2)</f>
        <v>0</v>
      </c>
      <c r="L600" s="199" t="s">
        <v>1600</v>
      </c>
      <c r="M600" s="56"/>
      <c r="N600" s="204" t="s">
        <v>1418</v>
      </c>
      <c r="O600" s="205" t="s">
        <v>1442</v>
      </c>
      <c r="P600" s="131">
        <f>I600+J600</f>
        <v>0</v>
      </c>
      <c r="Q600" s="131">
        <f>ROUND(I600*H600,2)</f>
        <v>0</v>
      </c>
      <c r="R600" s="131">
        <f>ROUND(J600*H600,2)</f>
        <v>0</v>
      </c>
      <c r="S600" s="37"/>
      <c r="T600" s="206">
        <f>S600*H600</f>
        <v>0</v>
      </c>
      <c r="U600" s="206">
        <v>0</v>
      </c>
      <c r="V600" s="206">
        <f>U600*H600</f>
        <v>0</v>
      </c>
      <c r="W600" s="206">
        <v>0</v>
      </c>
      <c r="X600" s="207">
        <f>W600*H600</f>
        <v>0</v>
      </c>
      <c r="AR600" s="19" t="s">
        <v>1695</v>
      </c>
      <c r="AT600" s="19" t="s">
        <v>1596</v>
      </c>
      <c r="AU600" s="19" t="s">
        <v>1481</v>
      </c>
      <c r="AY600" s="19" t="s">
        <v>1594</v>
      </c>
      <c r="BE600" s="208">
        <f>IF(O600="základní",K600,0)</f>
        <v>0</v>
      </c>
      <c r="BF600" s="208">
        <f>IF(O600="snížená",K600,0)</f>
        <v>0</v>
      </c>
      <c r="BG600" s="208">
        <f>IF(O600="zákl. přenesená",K600,0)</f>
        <v>0</v>
      </c>
      <c r="BH600" s="208">
        <f>IF(O600="sníž. přenesená",K600,0)</f>
        <v>0</v>
      </c>
      <c r="BI600" s="208">
        <f>IF(O600="nulová",K600,0)</f>
        <v>0</v>
      </c>
      <c r="BJ600" s="19" t="s">
        <v>1420</v>
      </c>
      <c r="BK600" s="208">
        <f>ROUND(P600*H600,2)</f>
        <v>0</v>
      </c>
      <c r="BL600" s="19" t="s">
        <v>1695</v>
      </c>
      <c r="BM600" s="19" t="s">
        <v>440</v>
      </c>
    </row>
    <row r="601" spans="2:65" s="11" customFormat="1" ht="29.85" customHeight="1" x14ac:dyDescent="0.3">
      <c r="B601" s="179"/>
      <c r="C601" s="180"/>
      <c r="D601" s="194" t="s">
        <v>1472</v>
      </c>
      <c r="E601" s="195" t="s">
        <v>441</v>
      </c>
      <c r="F601" s="195" t="s">
        <v>442</v>
      </c>
      <c r="G601" s="180"/>
      <c r="H601" s="180"/>
      <c r="I601" s="183"/>
      <c r="J601" s="183"/>
      <c r="K601" s="196">
        <f>BK601</f>
        <v>0</v>
      </c>
      <c r="L601" s="180"/>
      <c r="M601" s="185"/>
      <c r="N601" s="186"/>
      <c r="O601" s="187"/>
      <c r="P601" s="187"/>
      <c r="Q601" s="188">
        <f>SUM(Q602:Q636)</f>
        <v>0</v>
      </c>
      <c r="R601" s="188">
        <f>SUM(R602:R636)</f>
        <v>0</v>
      </c>
      <c r="S601" s="187"/>
      <c r="T601" s="189">
        <f>SUM(T602:T636)</f>
        <v>0</v>
      </c>
      <c r="U601" s="187"/>
      <c r="V601" s="189">
        <f>SUM(V602:V636)</f>
        <v>1.4486485000000002</v>
      </c>
      <c r="W601" s="187"/>
      <c r="X601" s="190">
        <f>SUM(X602:X636)</f>
        <v>0</v>
      </c>
      <c r="AR601" s="191" t="s">
        <v>1481</v>
      </c>
      <c r="AT601" s="192" t="s">
        <v>1472</v>
      </c>
      <c r="AU601" s="192" t="s">
        <v>1420</v>
      </c>
      <c r="AY601" s="191" t="s">
        <v>1594</v>
      </c>
      <c r="BK601" s="193">
        <f>SUM(BK602:BK636)</f>
        <v>0</v>
      </c>
    </row>
    <row r="602" spans="2:65" s="1" customFormat="1" ht="22.5" customHeight="1" x14ac:dyDescent="0.3">
      <c r="B602" s="36"/>
      <c r="C602" s="197" t="s">
        <v>443</v>
      </c>
      <c r="D602" s="197" t="s">
        <v>1596</v>
      </c>
      <c r="E602" s="198" t="s">
        <v>444</v>
      </c>
      <c r="F602" s="199" t="s">
        <v>445</v>
      </c>
      <c r="G602" s="200" t="s">
        <v>1698</v>
      </c>
      <c r="H602" s="201">
        <v>150</v>
      </c>
      <c r="I602" s="202"/>
      <c r="J602" s="202"/>
      <c r="K602" s="203">
        <f>ROUND(P602*H602,2)</f>
        <v>0</v>
      </c>
      <c r="L602" s="199" t="s">
        <v>1600</v>
      </c>
      <c r="M602" s="56"/>
      <c r="N602" s="204" t="s">
        <v>1418</v>
      </c>
      <c r="O602" s="205" t="s">
        <v>1442</v>
      </c>
      <c r="P602" s="131">
        <f>I602+J602</f>
        <v>0</v>
      </c>
      <c r="Q602" s="131">
        <f>ROUND(I602*H602,2)</f>
        <v>0</v>
      </c>
      <c r="R602" s="131">
        <f>ROUND(J602*H602,2)</f>
        <v>0</v>
      </c>
      <c r="S602" s="37"/>
      <c r="T602" s="206">
        <f>S602*H602</f>
        <v>0</v>
      </c>
      <c r="U602" s="206">
        <v>0</v>
      </c>
      <c r="V602" s="206">
        <f>U602*H602</f>
        <v>0</v>
      </c>
      <c r="W602" s="206">
        <v>0</v>
      </c>
      <c r="X602" s="207">
        <f>W602*H602</f>
        <v>0</v>
      </c>
      <c r="AR602" s="19" t="s">
        <v>1695</v>
      </c>
      <c r="AT602" s="19" t="s">
        <v>1596</v>
      </c>
      <c r="AU602" s="19" t="s">
        <v>1481</v>
      </c>
      <c r="AY602" s="19" t="s">
        <v>1594</v>
      </c>
      <c r="BE602" s="208">
        <f>IF(O602="základní",K602,0)</f>
        <v>0</v>
      </c>
      <c r="BF602" s="208">
        <f>IF(O602="snížená",K602,0)</f>
        <v>0</v>
      </c>
      <c r="BG602" s="208">
        <f>IF(O602="zákl. přenesená",K602,0)</f>
        <v>0</v>
      </c>
      <c r="BH602" s="208">
        <f>IF(O602="sníž. přenesená",K602,0)</f>
        <v>0</v>
      </c>
      <c r="BI602" s="208">
        <f>IF(O602="nulová",K602,0)</f>
        <v>0</v>
      </c>
      <c r="BJ602" s="19" t="s">
        <v>1420</v>
      </c>
      <c r="BK602" s="208">
        <f>ROUND(P602*H602,2)</f>
        <v>0</v>
      </c>
      <c r="BL602" s="19" t="s">
        <v>1695</v>
      </c>
      <c r="BM602" s="19" t="s">
        <v>446</v>
      </c>
    </row>
    <row r="603" spans="2:65" s="12" customFormat="1" x14ac:dyDescent="0.3">
      <c r="B603" s="209"/>
      <c r="C603" s="210"/>
      <c r="D603" s="211" t="s">
        <v>1603</v>
      </c>
      <c r="E603" s="212" t="s">
        <v>1418</v>
      </c>
      <c r="F603" s="213" t="s">
        <v>447</v>
      </c>
      <c r="G603" s="210"/>
      <c r="H603" s="214">
        <v>150</v>
      </c>
      <c r="I603" s="215"/>
      <c r="J603" s="215"/>
      <c r="K603" s="210"/>
      <c r="L603" s="210"/>
      <c r="M603" s="216"/>
      <c r="N603" s="217"/>
      <c r="O603" s="218"/>
      <c r="P603" s="218"/>
      <c r="Q603" s="218"/>
      <c r="R603" s="218"/>
      <c r="S603" s="218"/>
      <c r="T603" s="218"/>
      <c r="U603" s="218"/>
      <c r="V603" s="218"/>
      <c r="W603" s="218"/>
      <c r="X603" s="219"/>
      <c r="AT603" s="220" t="s">
        <v>1603</v>
      </c>
      <c r="AU603" s="220" t="s">
        <v>1481</v>
      </c>
      <c r="AV603" s="12" t="s">
        <v>1481</v>
      </c>
      <c r="AW603" s="12" t="s">
        <v>1402</v>
      </c>
      <c r="AX603" s="12" t="s">
        <v>1420</v>
      </c>
      <c r="AY603" s="220" t="s">
        <v>1594</v>
      </c>
    </row>
    <row r="604" spans="2:65" s="1" customFormat="1" ht="22.5" customHeight="1" x14ac:dyDescent="0.3">
      <c r="B604" s="36"/>
      <c r="C604" s="261" t="s">
        <v>448</v>
      </c>
      <c r="D604" s="261" t="s">
        <v>1707</v>
      </c>
      <c r="E604" s="262" t="s">
        <v>449</v>
      </c>
      <c r="F604" s="263" t="s">
        <v>450</v>
      </c>
      <c r="G604" s="264" t="s">
        <v>1613</v>
      </c>
      <c r="H604" s="265">
        <v>0.39400000000000002</v>
      </c>
      <c r="I604" s="266"/>
      <c r="J604" s="267"/>
      <c r="K604" s="268">
        <f>ROUND(P604*H604,2)</f>
        <v>0</v>
      </c>
      <c r="L604" s="263" t="s">
        <v>1600</v>
      </c>
      <c r="M604" s="269"/>
      <c r="N604" s="270" t="s">
        <v>1418</v>
      </c>
      <c r="O604" s="205" t="s">
        <v>1442</v>
      </c>
      <c r="P604" s="131">
        <f>I604+J604</f>
        <v>0</v>
      </c>
      <c r="Q604" s="131">
        <f>ROUND(I604*H604,2)</f>
        <v>0</v>
      </c>
      <c r="R604" s="131">
        <f>ROUND(J604*H604,2)</f>
        <v>0</v>
      </c>
      <c r="S604" s="37"/>
      <c r="T604" s="206">
        <f>S604*H604</f>
        <v>0</v>
      </c>
      <c r="U604" s="206">
        <v>0.55000000000000004</v>
      </c>
      <c r="V604" s="206">
        <f>U604*H604</f>
        <v>0.21670000000000003</v>
      </c>
      <c r="W604" s="206">
        <v>0</v>
      </c>
      <c r="X604" s="207">
        <f>W604*H604</f>
        <v>0</v>
      </c>
      <c r="AR604" s="19" t="s">
        <v>1825</v>
      </c>
      <c r="AT604" s="19" t="s">
        <v>1707</v>
      </c>
      <c r="AU604" s="19" t="s">
        <v>1481</v>
      </c>
      <c r="AY604" s="19" t="s">
        <v>1594</v>
      </c>
      <c r="BE604" s="208">
        <f>IF(O604="základní",K604,0)</f>
        <v>0</v>
      </c>
      <c r="BF604" s="208">
        <f>IF(O604="snížená",K604,0)</f>
        <v>0</v>
      </c>
      <c r="BG604" s="208">
        <f>IF(O604="zákl. přenesená",K604,0)</f>
        <v>0</v>
      </c>
      <c r="BH604" s="208">
        <f>IF(O604="sníž. přenesená",K604,0)</f>
        <v>0</v>
      </c>
      <c r="BI604" s="208">
        <f>IF(O604="nulová",K604,0)</f>
        <v>0</v>
      </c>
      <c r="BJ604" s="19" t="s">
        <v>1420</v>
      </c>
      <c r="BK604" s="208">
        <f>ROUND(P604*H604,2)</f>
        <v>0</v>
      </c>
      <c r="BL604" s="19" t="s">
        <v>1695</v>
      </c>
      <c r="BM604" s="19" t="s">
        <v>451</v>
      </c>
    </row>
    <row r="605" spans="2:65" s="12" customFormat="1" x14ac:dyDescent="0.3">
      <c r="B605" s="209"/>
      <c r="C605" s="210"/>
      <c r="D605" s="211" t="s">
        <v>1603</v>
      </c>
      <c r="E605" s="212" t="s">
        <v>1418</v>
      </c>
      <c r="F605" s="213" t="s">
        <v>452</v>
      </c>
      <c r="G605" s="210"/>
      <c r="H605" s="214">
        <v>0.39400000000000002</v>
      </c>
      <c r="I605" s="215"/>
      <c r="J605" s="215"/>
      <c r="K605" s="210"/>
      <c r="L605" s="210"/>
      <c r="M605" s="216"/>
      <c r="N605" s="217"/>
      <c r="O605" s="218"/>
      <c r="P605" s="218"/>
      <c r="Q605" s="218"/>
      <c r="R605" s="218"/>
      <c r="S605" s="218"/>
      <c r="T605" s="218"/>
      <c r="U605" s="218"/>
      <c r="V605" s="218"/>
      <c r="W605" s="218"/>
      <c r="X605" s="219"/>
      <c r="AT605" s="220" t="s">
        <v>1603</v>
      </c>
      <c r="AU605" s="220" t="s">
        <v>1481</v>
      </c>
      <c r="AV605" s="12" t="s">
        <v>1481</v>
      </c>
      <c r="AW605" s="12" t="s">
        <v>1402</v>
      </c>
      <c r="AX605" s="12" t="s">
        <v>1420</v>
      </c>
      <c r="AY605" s="220" t="s">
        <v>1594</v>
      </c>
    </row>
    <row r="606" spans="2:65" s="1" customFormat="1" ht="31.5" customHeight="1" x14ac:dyDescent="0.3">
      <c r="B606" s="36"/>
      <c r="C606" s="197" t="s">
        <v>453</v>
      </c>
      <c r="D606" s="197" t="s">
        <v>1596</v>
      </c>
      <c r="E606" s="198" t="s">
        <v>454</v>
      </c>
      <c r="F606" s="199" t="s">
        <v>455</v>
      </c>
      <c r="G606" s="200" t="s">
        <v>1688</v>
      </c>
      <c r="H606" s="201">
        <v>8.64</v>
      </c>
      <c r="I606" s="202"/>
      <c r="J606" s="202"/>
      <c r="K606" s="203">
        <f>ROUND(P606*H606,2)</f>
        <v>0</v>
      </c>
      <c r="L606" s="199" t="s">
        <v>1600</v>
      </c>
      <c r="M606" s="56"/>
      <c r="N606" s="204" t="s">
        <v>1418</v>
      </c>
      <c r="O606" s="205" t="s">
        <v>1442</v>
      </c>
      <c r="P606" s="131">
        <f>I606+J606</f>
        <v>0</v>
      </c>
      <c r="Q606" s="131">
        <f>ROUND(I606*H606,2)</f>
        <v>0</v>
      </c>
      <c r="R606" s="131">
        <f>ROUND(J606*H606,2)</f>
        <v>0</v>
      </c>
      <c r="S606" s="37"/>
      <c r="T606" s="206">
        <f>S606*H606</f>
        <v>0</v>
      </c>
      <c r="U606" s="206">
        <v>2.5000000000000001E-4</v>
      </c>
      <c r="V606" s="206">
        <f>U606*H606</f>
        <v>2.16E-3</v>
      </c>
      <c r="W606" s="206">
        <v>0</v>
      </c>
      <c r="X606" s="207">
        <f>W606*H606</f>
        <v>0</v>
      </c>
      <c r="AR606" s="19" t="s">
        <v>1695</v>
      </c>
      <c r="AT606" s="19" t="s">
        <v>1596</v>
      </c>
      <c r="AU606" s="19" t="s">
        <v>1481</v>
      </c>
      <c r="AY606" s="19" t="s">
        <v>1594</v>
      </c>
      <c r="BE606" s="208">
        <f>IF(O606="základní",K606,0)</f>
        <v>0</v>
      </c>
      <c r="BF606" s="208">
        <f>IF(O606="snížená",K606,0)</f>
        <v>0</v>
      </c>
      <c r="BG606" s="208">
        <f>IF(O606="zákl. přenesená",K606,0)</f>
        <v>0</v>
      </c>
      <c r="BH606" s="208">
        <f>IF(O606="sníž. přenesená",K606,0)</f>
        <v>0</v>
      </c>
      <c r="BI606" s="208">
        <f>IF(O606="nulová",K606,0)</f>
        <v>0</v>
      </c>
      <c r="BJ606" s="19" t="s">
        <v>1420</v>
      </c>
      <c r="BK606" s="208">
        <f>ROUND(P606*H606,2)</f>
        <v>0</v>
      </c>
      <c r="BL606" s="19" t="s">
        <v>1695</v>
      </c>
      <c r="BM606" s="19" t="s">
        <v>456</v>
      </c>
    </row>
    <row r="607" spans="2:65" s="12" customFormat="1" x14ac:dyDescent="0.3">
      <c r="B607" s="209"/>
      <c r="C607" s="210"/>
      <c r="D607" s="211" t="s">
        <v>1603</v>
      </c>
      <c r="E607" s="212" t="s">
        <v>1418</v>
      </c>
      <c r="F607" s="213" t="s">
        <v>1969</v>
      </c>
      <c r="G607" s="210"/>
      <c r="H607" s="214">
        <v>8.64</v>
      </c>
      <c r="I607" s="215"/>
      <c r="J607" s="215"/>
      <c r="K607" s="210"/>
      <c r="L607" s="210"/>
      <c r="M607" s="216"/>
      <c r="N607" s="217"/>
      <c r="O607" s="218"/>
      <c r="P607" s="218"/>
      <c r="Q607" s="218"/>
      <c r="R607" s="218"/>
      <c r="S607" s="218"/>
      <c r="T607" s="218"/>
      <c r="U607" s="218"/>
      <c r="V607" s="218"/>
      <c r="W607" s="218"/>
      <c r="X607" s="219"/>
      <c r="AT607" s="220" t="s">
        <v>1603</v>
      </c>
      <c r="AU607" s="220" t="s">
        <v>1481</v>
      </c>
      <c r="AV607" s="12" t="s">
        <v>1481</v>
      </c>
      <c r="AW607" s="12" t="s">
        <v>1402</v>
      </c>
      <c r="AX607" s="12" t="s">
        <v>1420</v>
      </c>
      <c r="AY607" s="220" t="s">
        <v>1594</v>
      </c>
    </row>
    <row r="608" spans="2:65" s="1" customFormat="1" ht="31.5" customHeight="1" x14ac:dyDescent="0.3">
      <c r="B608" s="36"/>
      <c r="C608" s="261" t="s">
        <v>457</v>
      </c>
      <c r="D608" s="261" t="s">
        <v>1707</v>
      </c>
      <c r="E608" s="262" t="s">
        <v>458</v>
      </c>
      <c r="F608" s="263" t="s">
        <v>459</v>
      </c>
      <c r="G608" s="264" t="s">
        <v>1726</v>
      </c>
      <c r="H608" s="265">
        <v>6</v>
      </c>
      <c r="I608" s="266"/>
      <c r="J608" s="267"/>
      <c r="K608" s="268">
        <f>ROUND(P608*H608,2)</f>
        <v>0</v>
      </c>
      <c r="L608" s="263" t="s">
        <v>1418</v>
      </c>
      <c r="M608" s="269"/>
      <c r="N608" s="270" t="s">
        <v>1418</v>
      </c>
      <c r="O608" s="205" t="s">
        <v>1442</v>
      </c>
      <c r="P608" s="131">
        <f>I608+J608</f>
        <v>0</v>
      </c>
      <c r="Q608" s="131">
        <f>ROUND(I608*H608,2)</f>
        <v>0</v>
      </c>
      <c r="R608" s="131">
        <f>ROUND(J608*H608,2)</f>
        <v>0</v>
      </c>
      <c r="S608" s="37"/>
      <c r="T608" s="206">
        <f>S608*H608</f>
        <v>0</v>
      </c>
      <c r="U608" s="206">
        <v>2.4E-2</v>
      </c>
      <c r="V608" s="206">
        <f>U608*H608</f>
        <v>0.14400000000000002</v>
      </c>
      <c r="W608" s="206">
        <v>0</v>
      </c>
      <c r="X608" s="207">
        <f>W608*H608</f>
        <v>0</v>
      </c>
      <c r="AR608" s="19" t="s">
        <v>1825</v>
      </c>
      <c r="AT608" s="19" t="s">
        <v>1707</v>
      </c>
      <c r="AU608" s="19" t="s">
        <v>1481</v>
      </c>
      <c r="AY608" s="19" t="s">
        <v>1594</v>
      </c>
      <c r="BE608" s="208">
        <f>IF(O608="základní",K608,0)</f>
        <v>0</v>
      </c>
      <c r="BF608" s="208">
        <f>IF(O608="snížená",K608,0)</f>
        <v>0</v>
      </c>
      <c r="BG608" s="208">
        <f>IF(O608="zákl. přenesená",K608,0)</f>
        <v>0</v>
      </c>
      <c r="BH608" s="208">
        <f>IF(O608="sníž. přenesená",K608,0)</f>
        <v>0</v>
      </c>
      <c r="BI608" s="208">
        <f>IF(O608="nulová",K608,0)</f>
        <v>0</v>
      </c>
      <c r="BJ608" s="19" t="s">
        <v>1420</v>
      </c>
      <c r="BK608" s="208">
        <f>ROUND(P608*H608,2)</f>
        <v>0</v>
      </c>
      <c r="BL608" s="19" t="s">
        <v>1695</v>
      </c>
      <c r="BM608" s="19" t="s">
        <v>460</v>
      </c>
    </row>
    <row r="609" spans="2:65" s="12" customFormat="1" x14ac:dyDescent="0.3">
      <c r="B609" s="209"/>
      <c r="C609" s="210"/>
      <c r="D609" s="211" t="s">
        <v>1603</v>
      </c>
      <c r="E609" s="212" t="s">
        <v>1418</v>
      </c>
      <c r="F609" s="213" t="s">
        <v>1935</v>
      </c>
      <c r="G609" s="210"/>
      <c r="H609" s="214">
        <v>6</v>
      </c>
      <c r="I609" s="215"/>
      <c r="J609" s="215"/>
      <c r="K609" s="210"/>
      <c r="L609" s="210"/>
      <c r="M609" s="216"/>
      <c r="N609" s="217"/>
      <c r="O609" s="218"/>
      <c r="P609" s="218"/>
      <c r="Q609" s="218"/>
      <c r="R609" s="218"/>
      <c r="S609" s="218"/>
      <c r="T609" s="218"/>
      <c r="U609" s="218"/>
      <c r="V609" s="218"/>
      <c r="W609" s="218"/>
      <c r="X609" s="219"/>
      <c r="AT609" s="220" t="s">
        <v>1603</v>
      </c>
      <c r="AU609" s="220" t="s">
        <v>1481</v>
      </c>
      <c r="AV609" s="12" t="s">
        <v>1481</v>
      </c>
      <c r="AW609" s="12" t="s">
        <v>1402</v>
      </c>
      <c r="AX609" s="12" t="s">
        <v>1420</v>
      </c>
      <c r="AY609" s="220" t="s">
        <v>1594</v>
      </c>
    </row>
    <row r="610" spans="2:65" s="1" customFormat="1" ht="31.5" customHeight="1" x14ac:dyDescent="0.3">
      <c r="B610" s="36"/>
      <c r="C610" s="197" t="s">
        <v>461</v>
      </c>
      <c r="D610" s="197" t="s">
        <v>1596</v>
      </c>
      <c r="E610" s="198" t="s">
        <v>462</v>
      </c>
      <c r="F610" s="199" t="s">
        <v>463</v>
      </c>
      <c r="G610" s="200" t="s">
        <v>1726</v>
      </c>
      <c r="H610" s="201">
        <v>1</v>
      </c>
      <c r="I610" s="202"/>
      <c r="J610" s="202"/>
      <c r="K610" s="203">
        <f>ROUND(P610*H610,2)</f>
        <v>0</v>
      </c>
      <c r="L610" s="199" t="s">
        <v>1600</v>
      </c>
      <c r="M610" s="56"/>
      <c r="N610" s="204" t="s">
        <v>1418</v>
      </c>
      <c r="O610" s="205" t="s">
        <v>1442</v>
      </c>
      <c r="P610" s="131">
        <f>I610+J610</f>
        <v>0</v>
      </c>
      <c r="Q610" s="131">
        <f>ROUND(I610*H610,2)</f>
        <v>0</v>
      </c>
      <c r="R610" s="131">
        <f>ROUND(J610*H610,2)</f>
        <v>0</v>
      </c>
      <c r="S610" s="37"/>
      <c r="T610" s="206">
        <f>S610*H610</f>
        <v>0</v>
      </c>
      <c r="U610" s="206">
        <v>2.5000000000000001E-4</v>
      </c>
      <c r="V610" s="206">
        <f>U610*H610</f>
        <v>2.5000000000000001E-4</v>
      </c>
      <c r="W610" s="206">
        <v>0</v>
      </c>
      <c r="X610" s="207">
        <f>W610*H610</f>
        <v>0</v>
      </c>
      <c r="AR610" s="19" t="s">
        <v>1695</v>
      </c>
      <c r="AT610" s="19" t="s">
        <v>1596</v>
      </c>
      <c r="AU610" s="19" t="s">
        <v>1481</v>
      </c>
      <c r="AY610" s="19" t="s">
        <v>1594</v>
      </c>
      <c r="BE610" s="208">
        <f>IF(O610="základní",K610,0)</f>
        <v>0</v>
      </c>
      <c r="BF610" s="208">
        <f>IF(O610="snížená",K610,0)</f>
        <v>0</v>
      </c>
      <c r="BG610" s="208">
        <f>IF(O610="zákl. přenesená",K610,0)</f>
        <v>0</v>
      </c>
      <c r="BH610" s="208">
        <f>IF(O610="sníž. přenesená",K610,0)</f>
        <v>0</v>
      </c>
      <c r="BI610" s="208">
        <f>IF(O610="nulová",K610,0)</f>
        <v>0</v>
      </c>
      <c r="BJ610" s="19" t="s">
        <v>1420</v>
      </c>
      <c r="BK610" s="208">
        <f>ROUND(P610*H610,2)</f>
        <v>0</v>
      </c>
      <c r="BL610" s="19" t="s">
        <v>1695</v>
      </c>
      <c r="BM610" s="19" t="s">
        <v>464</v>
      </c>
    </row>
    <row r="611" spans="2:65" s="12" customFormat="1" x14ac:dyDescent="0.3">
      <c r="B611" s="209"/>
      <c r="C611" s="210"/>
      <c r="D611" s="211" t="s">
        <v>1603</v>
      </c>
      <c r="E611" s="212" t="s">
        <v>1418</v>
      </c>
      <c r="F611" s="213" t="s">
        <v>1729</v>
      </c>
      <c r="G611" s="210"/>
      <c r="H611" s="214">
        <v>1</v>
      </c>
      <c r="I611" s="215"/>
      <c r="J611" s="215"/>
      <c r="K611" s="210"/>
      <c r="L611" s="210"/>
      <c r="M611" s="216"/>
      <c r="N611" s="217"/>
      <c r="O611" s="218"/>
      <c r="P611" s="218"/>
      <c r="Q611" s="218"/>
      <c r="R611" s="218"/>
      <c r="S611" s="218"/>
      <c r="T611" s="218"/>
      <c r="U611" s="218"/>
      <c r="V611" s="218"/>
      <c r="W611" s="218"/>
      <c r="X611" s="219"/>
      <c r="AT611" s="220" t="s">
        <v>1603</v>
      </c>
      <c r="AU611" s="220" t="s">
        <v>1481</v>
      </c>
      <c r="AV611" s="12" t="s">
        <v>1481</v>
      </c>
      <c r="AW611" s="12" t="s">
        <v>1402</v>
      </c>
      <c r="AX611" s="12" t="s">
        <v>1420</v>
      </c>
      <c r="AY611" s="220" t="s">
        <v>1594</v>
      </c>
    </row>
    <row r="612" spans="2:65" s="1" customFormat="1" ht="31.5" customHeight="1" x14ac:dyDescent="0.3">
      <c r="B612" s="36"/>
      <c r="C612" s="261" t="s">
        <v>465</v>
      </c>
      <c r="D612" s="261" t="s">
        <v>1707</v>
      </c>
      <c r="E612" s="262" t="s">
        <v>466</v>
      </c>
      <c r="F612" s="263" t="s">
        <v>467</v>
      </c>
      <c r="G612" s="264" t="s">
        <v>1726</v>
      </c>
      <c r="H612" s="265">
        <v>1</v>
      </c>
      <c r="I612" s="266"/>
      <c r="J612" s="267"/>
      <c r="K612" s="268">
        <f>ROUND(P612*H612,2)</f>
        <v>0</v>
      </c>
      <c r="L612" s="263" t="s">
        <v>1418</v>
      </c>
      <c r="M612" s="269"/>
      <c r="N612" s="270" t="s">
        <v>1418</v>
      </c>
      <c r="O612" s="205" t="s">
        <v>1442</v>
      </c>
      <c r="P612" s="131">
        <f>I612+J612</f>
        <v>0</v>
      </c>
      <c r="Q612" s="131">
        <f>ROUND(I612*H612,2)</f>
        <v>0</v>
      </c>
      <c r="R612" s="131">
        <f>ROUND(J612*H612,2)</f>
        <v>0</v>
      </c>
      <c r="S612" s="37"/>
      <c r="T612" s="206">
        <f>S612*H612</f>
        <v>0</v>
      </c>
      <c r="U612" s="206">
        <v>8.0000000000000002E-3</v>
      </c>
      <c r="V612" s="206">
        <f>U612*H612</f>
        <v>8.0000000000000002E-3</v>
      </c>
      <c r="W612" s="206">
        <v>0</v>
      </c>
      <c r="X612" s="207">
        <f>W612*H612</f>
        <v>0</v>
      </c>
      <c r="AR612" s="19" t="s">
        <v>1825</v>
      </c>
      <c r="AT612" s="19" t="s">
        <v>1707</v>
      </c>
      <c r="AU612" s="19" t="s">
        <v>1481</v>
      </c>
      <c r="AY612" s="19" t="s">
        <v>1594</v>
      </c>
      <c r="BE612" s="208">
        <f>IF(O612="základní",K612,0)</f>
        <v>0</v>
      </c>
      <c r="BF612" s="208">
        <f>IF(O612="snížená",K612,0)</f>
        <v>0</v>
      </c>
      <c r="BG612" s="208">
        <f>IF(O612="zákl. přenesená",K612,0)</f>
        <v>0</v>
      </c>
      <c r="BH612" s="208">
        <f>IF(O612="sníž. přenesená",K612,0)</f>
        <v>0</v>
      </c>
      <c r="BI612" s="208">
        <f>IF(O612="nulová",K612,0)</f>
        <v>0</v>
      </c>
      <c r="BJ612" s="19" t="s">
        <v>1420</v>
      </c>
      <c r="BK612" s="208">
        <f>ROUND(P612*H612,2)</f>
        <v>0</v>
      </c>
      <c r="BL612" s="19" t="s">
        <v>1695</v>
      </c>
      <c r="BM612" s="19" t="s">
        <v>468</v>
      </c>
    </row>
    <row r="613" spans="2:65" s="12" customFormat="1" x14ac:dyDescent="0.3">
      <c r="B613" s="209"/>
      <c r="C613" s="210"/>
      <c r="D613" s="211" t="s">
        <v>1603</v>
      </c>
      <c r="E613" s="212" t="s">
        <v>1418</v>
      </c>
      <c r="F613" s="213" t="s">
        <v>1729</v>
      </c>
      <c r="G613" s="210"/>
      <c r="H613" s="214">
        <v>1</v>
      </c>
      <c r="I613" s="215"/>
      <c r="J613" s="215"/>
      <c r="K613" s="210"/>
      <c r="L613" s="210"/>
      <c r="M613" s="216"/>
      <c r="N613" s="217"/>
      <c r="O613" s="218"/>
      <c r="P613" s="218"/>
      <c r="Q613" s="218"/>
      <c r="R613" s="218"/>
      <c r="S613" s="218"/>
      <c r="T613" s="218"/>
      <c r="U613" s="218"/>
      <c r="V613" s="218"/>
      <c r="W613" s="218"/>
      <c r="X613" s="219"/>
      <c r="AT613" s="220" t="s">
        <v>1603</v>
      </c>
      <c r="AU613" s="220" t="s">
        <v>1481</v>
      </c>
      <c r="AV613" s="12" t="s">
        <v>1481</v>
      </c>
      <c r="AW613" s="12" t="s">
        <v>1402</v>
      </c>
      <c r="AX613" s="12" t="s">
        <v>1420</v>
      </c>
      <c r="AY613" s="220" t="s">
        <v>1594</v>
      </c>
    </row>
    <row r="614" spans="2:65" s="1" customFormat="1" ht="31.5" customHeight="1" x14ac:dyDescent="0.3">
      <c r="B614" s="36"/>
      <c r="C614" s="197" t="s">
        <v>469</v>
      </c>
      <c r="D614" s="197" t="s">
        <v>1596</v>
      </c>
      <c r="E614" s="198" t="s">
        <v>470</v>
      </c>
      <c r="F614" s="199" t="s">
        <v>471</v>
      </c>
      <c r="G614" s="200" t="s">
        <v>1726</v>
      </c>
      <c r="H614" s="201">
        <v>3</v>
      </c>
      <c r="I614" s="202"/>
      <c r="J614" s="202"/>
      <c r="K614" s="203">
        <f>ROUND(P614*H614,2)</f>
        <v>0</v>
      </c>
      <c r="L614" s="199" t="s">
        <v>1600</v>
      </c>
      <c r="M614" s="56"/>
      <c r="N614" s="204" t="s">
        <v>1418</v>
      </c>
      <c r="O614" s="205" t="s">
        <v>1442</v>
      </c>
      <c r="P614" s="131">
        <f>I614+J614</f>
        <v>0</v>
      </c>
      <c r="Q614" s="131">
        <f>ROUND(I614*H614,2)</f>
        <v>0</v>
      </c>
      <c r="R614" s="131">
        <f>ROUND(J614*H614,2)</f>
        <v>0</v>
      </c>
      <c r="S614" s="37"/>
      <c r="T614" s="206">
        <f>S614*H614</f>
        <v>0</v>
      </c>
      <c r="U614" s="206">
        <v>0</v>
      </c>
      <c r="V614" s="206">
        <f>U614*H614</f>
        <v>0</v>
      </c>
      <c r="W614" s="206">
        <v>0</v>
      </c>
      <c r="X614" s="207">
        <f>W614*H614</f>
        <v>0</v>
      </c>
      <c r="AR614" s="19" t="s">
        <v>1695</v>
      </c>
      <c r="AT614" s="19" t="s">
        <v>1596</v>
      </c>
      <c r="AU614" s="19" t="s">
        <v>1481</v>
      </c>
      <c r="AY614" s="19" t="s">
        <v>1594</v>
      </c>
      <c r="BE614" s="208">
        <f>IF(O614="základní",K614,0)</f>
        <v>0</v>
      </c>
      <c r="BF614" s="208">
        <f>IF(O614="snížená",K614,0)</f>
        <v>0</v>
      </c>
      <c r="BG614" s="208">
        <f>IF(O614="zákl. přenesená",K614,0)</f>
        <v>0</v>
      </c>
      <c r="BH614" s="208">
        <f>IF(O614="sníž. přenesená",K614,0)</f>
        <v>0</v>
      </c>
      <c r="BI614" s="208">
        <f>IF(O614="nulová",K614,0)</f>
        <v>0</v>
      </c>
      <c r="BJ614" s="19" t="s">
        <v>1420</v>
      </c>
      <c r="BK614" s="208">
        <f>ROUND(P614*H614,2)</f>
        <v>0</v>
      </c>
      <c r="BL614" s="19" t="s">
        <v>1695</v>
      </c>
      <c r="BM614" s="19" t="s">
        <v>472</v>
      </c>
    </row>
    <row r="615" spans="2:65" s="12" customFormat="1" x14ac:dyDescent="0.3">
      <c r="B615" s="209"/>
      <c r="C615" s="210"/>
      <c r="D615" s="211" t="s">
        <v>1603</v>
      </c>
      <c r="E615" s="212" t="s">
        <v>1418</v>
      </c>
      <c r="F615" s="213" t="s">
        <v>1742</v>
      </c>
      <c r="G615" s="210"/>
      <c r="H615" s="214">
        <v>3</v>
      </c>
      <c r="I615" s="215"/>
      <c r="J615" s="215"/>
      <c r="K615" s="210"/>
      <c r="L615" s="210"/>
      <c r="M615" s="216"/>
      <c r="N615" s="217"/>
      <c r="O615" s="218"/>
      <c r="P615" s="218"/>
      <c r="Q615" s="218"/>
      <c r="R615" s="218"/>
      <c r="S615" s="218"/>
      <c r="T615" s="218"/>
      <c r="U615" s="218"/>
      <c r="V615" s="218"/>
      <c r="W615" s="218"/>
      <c r="X615" s="219"/>
      <c r="AT615" s="220" t="s">
        <v>1603</v>
      </c>
      <c r="AU615" s="220" t="s">
        <v>1481</v>
      </c>
      <c r="AV615" s="12" t="s">
        <v>1481</v>
      </c>
      <c r="AW615" s="12" t="s">
        <v>1402</v>
      </c>
      <c r="AX615" s="12" t="s">
        <v>1420</v>
      </c>
      <c r="AY615" s="220" t="s">
        <v>1594</v>
      </c>
    </row>
    <row r="616" spans="2:65" s="1" customFormat="1" ht="22.5" customHeight="1" x14ac:dyDescent="0.3">
      <c r="B616" s="36"/>
      <c r="C616" s="261" t="s">
        <v>473</v>
      </c>
      <c r="D616" s="261" t="s">
        <v>1707</v>
      </c>
      <c r="E616" s="262" t="s">
        <v>474</v>
      </c>
      <c r="F616" s="263" t="s">
        <v>475</v>
      </c>
      <c r="G616" s="264" t="s">
        <v>1726</v>
      </c>
      <c r="H616" s="265">
        <v>1</v>
      </c>
      <c r="I616" s="266"/>
      <c r="J616" s="267"/>
      <c r="K616" s="268">
        <f>ROUND(P616*H616,2)</f>
        <v>0</v>
      </c>
      <c r="L616" s="263" t="s">
        <v>1418</v>
      </c>
      <c r="M616" s="269"/>
      <c r="N616" s="270" t="s">
        <v>1418</v>
      </c>
      <c r="O616" s="205" t="s">
        <v>1442</v>
      </c>
      <c r="P616" s="131">
        <f>I616+J616</f>
        <v>0</v>
      </c>
      <c r="Q616" s="131">
        <f>ROUND(I616*H616,2)</f>
        <v>0</v>
      </c>
      <c r="R616" s="131">
        <f>ROUND(J616*H616,2)</f>
        <v>0</v>
      </c>
      <c r="S616" s="37"/>
      <c r="T616" s="206">
        <f>S616*H616</f>
        <v>0</v>
      </c>
      <c r="U616" s="206">
        <v>1.4E-2</v>
      </c>
      <c r="V616" s="206">
        <f>U616*H616</f>
        <v>1.4E-2</v>
      </c>
      <c r="W616" s="206">
        <v>0</v>
      </c>
      <c r="X616" s="207">
        <f>W616*H616</f>
        <v>0</v>
      </c>
      <c r="AR616" s="19" t="s">
        <v>1825</v>
      </c>
      <c r="AT616" s="19" t="s">
        <v>1707</v>
      </c>
      <c r="AU616" s="19" t="s">
        <v>1481</v>
      </c>
      <c r="AY616" s="19" t="s">
        <v>1594</v>
      </c>
      <c r="BE616" s="208">
        <f>IF(O616="základní",K616,0)</f>
        <v>0</v>
      </c>
      <c r="BF616" s="208">
        <f>IF(O616="snížená",K616,0)</f>
        <v>0</v>
      </c>
      <c r="BG616" s="208">
        <f>IF(O616="zákl. přenesená",K616,0)</f>
        <v>0</v>
      </c>
      <c r="BH616" s="208">
        <f>IF(O616="sníž. přenesená",K616,0)</f>
        <v>0</v>
      </c>
      <c r="BI616" s="208">
        <f>IF(O616="nulová",K616,0)</f>
        <v>0</v>
      </c>
      <c r="BJ616" s="19" t="s">
        <v>1420</v>
      </c>
      <c r="BK616" s="208">
        <f>ROUND(P616*H616,2)</f>
        <v>0</v>
      </c>
      <c r="BL616" s="19" t="s">
        <v>1695</v>
      </c>
      <c r="BM616" s="19" t="s">
        <v>476</v>
      </c>
    </row>
    <row r="617" spans="2:65" s="12" customFormat="1" x14ac:dyDescent="0.3">
      <c r="B617" s="209"/>
      <c r="C617" s="210"/>
      <c r="D617" s="211" t="s">
        <v>1603</v>
      </c>
      <c r="E617" s="212" t="s">
        <v>1418</v>
      </c>
      <c r="F617" s="213" t="s">
        <v>1729</v>
      </c>
      <c r="G617" s="210"/>
      <c r="H617" s="214">
        <v>1</v>
      </c>
      <c r="I617" s="215"/>
      <c r="J617" s="215"/>
      <c r="K617" s="210"/>
      <c r="L617" s="210"/>
      <c r="M617" s="216"/>
      <c r="N617" s="217"/>
      <c r="O617" s="218"/>
      <c r="P617" s="218"/>
      <c r="Q617" s="218"/>
      <c r="R617" s="218"/>
      <c r="S617" s="218"/>
      <c r="T617" s="218"/>
      <c r="U617" s="218"/>
      <c r="V617" s="218"/>
      <c r="W617" s="218"/>
      <c r="X617" s="219"/>
      <c r="AT617" s="220" t="s">
        <v>1603</v>
      </c>
      <c r="AU617" s="220" t="s">
        <v>1481</v>
      </c>
      <c r="AV617" s="12" t="s">
        <v>1481</v>
      </c>
      <c r="AW617" s="12" t="s">
        <v>1402</v>
      </c>
      <c r="AX617" s="12" t="s">
        <v>1420</v>
      </c>
      <c r="AY617" s="220" t="s">
        <v>1594</v>
      </c>
    </row>
    <row r="618" spans="2:65" s="1" customFormat="1" ht="22.5" customHeight="1" x14ac:dyDescent="0.3">
      <c r="B618" s="36"/>
      <c r="C618" s="261" t="s">
        <v>477</v>
      </c>
      <c r="D618" s="261" t="s">
        <v>1707</v>
      </c>
      <c r="E618" s="262" t="s">
        <v>478</v>
      </c>
      <c r="F618" s="263" t="s">
        <v>479</v>
      </c>
      <c r="G618" s="264" t="s">
        <v>1726</v>
      </c>
      <c r="H618" s="265">
        <v>2</v>
      </c>
      <c r="I618" s="266"/>
      <c r="J618" s="267"/>
      <c r="K618" s="268">
        <f>ROUND(P618*H618,2)</f>
        <v>0</v>
      </c>
      <c r="L618" s="263" t="s">
        <v>1418</v>
      </c>
      <c r="M618" s="269"/>
      <c r="N618" s="270" t="s">
        <v>1418</v>
      </c>
      <c r="O618" s="205" t="s">
        <v>1442</v>
      </c>
      <c r="P618" s="131">
        <f>I618+J618</f>
        <v>0</v>
      </c>
      <c r="Q618" s="131">
        <f>ROUND(I618*H618,2)</f>
        <v>0</v>
      </c>
      <c r="R618" s="131">
        <f>ROUND(J618*H618,2)</f>
        <v>0</v>
      </c>
      <c r="S618" s="37"/>
      <c r="T618" s="206">
        <f>S618*H618</f>
        <v>0</v>
      </c>
      <c r="U618" s="206">
        <v>1.6E-2</v>
      </c>
      <c r="V618" s="206">
        <f>U618*H618</f>
        <v>3.2000000000000001E-2</v>
      </c>
      <c r="W618" s="206">
        <v>0</v>
      </c>
      <c r="X618" s="207">
        <f>W618*H618</f>
        <v>0</v>
      </c>
      <c r="AR618" s="19" t="s">
        <v>1825</v>
      </c>
      <c r="AT618" s="19" t="s">
        <v>1707</v>
      </c>
      <c r="AU618" s="19" t="s">
        <v>1481</v>
      </c>
      <c r="AY618" s="19" t="s">
        <v>1594</v>
      </c>
      <c r="BE618" s="208">
        <f>IF(O618="základní",K618,0)</f>
        <v>0</v>
      </c>
      <c r="BF618" s="208">
        <f>IF(O618="snížená",K618,0)</f>
        <v>0</v>
      </c>
      <c r="BG618" s="208">
        <f>IF(O618="zákl. přenesená",K618,0)</f>
        <v>0</v>
      </c>
      <c r="BH618" s="208">
        <f>IF(O618="sníž. přenesená",K618,0)</f>
        <v>0</v>
      </c>
      <c r="BI618" s="208">
        <f>IF(O618="nulová",K618,0)</f>
        <v>0</v>
      </c>
      <c r="BJ618" s="19" t="s">
        <v>1420</v>
      </c>
      <c r="BK618" s="208">
        <f>ROUND(P618*H618,2)</f>
        <v>0</v>
      </c>
      <c r="BL618" s="19" t="s">
        <v>1695</v>
      </c>
      <c r="BM618" s="19" t="s">
        <v>480</v>
      </c>
    </row>
    <row r="619" spans="2:65" s="12" customFormat="1" x14ac:dyDescent="0.3">
      <c r="B619" s="209"/>
      <c r="C619" s="210"/>
      <c r="D619" s="211" t="s">
        <v>1603</v>
      </c>
      <c r="E619" s="212" t="s">
        <v>1418</v>
      </c>
      <c r="F619" s="213" t="s">
        <v>1996</v>
      </c>
      <c r="G619" s="210"/>
      <c r="H619" s="214">
        <v>2</v>
      </c>
      <c r="I619" s="215"/>
      <c r="J619" s="215"/>
      <c r="K619" s="210"/>
      <c r="L619" s="210"/>
      <c r="M619" s="216"/>
      <c r="N619" s="217"/>
      <c r="O619" s="218"/>
      <c r="P619" s="218"/>
      <c r="Q619" s="218"/>
      <c r="R619" s="218"/>
      <c r="S619" s="218"/>
      <c r="T619" s="218"/>
      <c r="U619" s="218"/>
      <c r="V619" s="218"/>
      <c r="W619" s="218"/>
      <c r="X619" s="219"/>
      <c r="AT619" s="220" t="s">
        <v>1603</v>
      </c>
      <c r="AU619" s="220" t="s">
        <v>1481</v>
      </c>
      <c r="AV619" s="12" t="s">
        <v>1481</v>
      </c>
      <c r="AW619" s="12" t="s">
        <v>1402</v>
      </c>
      <c r="AX619" s="12" t="s">
        <v>1420</v>
      </c>
      <c r="AY619" s="220" t="s">
        <v>1594</v>
      </c>
    </row>
    <row r="620" spans="2:65" s="1" customFormat="1" ht="31.5" customHeight="1" x14ac:dyDescent="0.3">
      <c r="B620" s="36"/>
      <c r="C620" s="197" t="s">
        <v>481</v>
      </c>
      <c r="D620" s="197" t="s">
        <v>1596</v>
      </c>
      <c r="E620" s="198" t="s">
        <v>482</v>
      </c>
      <c r="F620" s="199" t="s">
        <v>483</v>
      </c>
      <c r="G620" s="200" t="s">
        <v>1726</v>
      </c>
      <c r="H620" s="201">
        <v>1</v>
      </c>
      <c r="I620" s="202"/>
      <c r="J620" s="202"/>
      <c r="K620" s="203">
        <f>ROUND(P620*H620,2)</f>
        <v>0</v>
      </c>
      <c r="L620" s="199" t="s">
        <v>1600</v>
      </c>
      <c r="M620" s="56"/>
      <c r="N620" s="204" t="s">
        <v>1418</v>
      </c>
      <c r="O620" s="205" t="s">
        <v>1442</v>
      </c>
      <c r="P620" s="131">
        <f>I620+J620</f>
        <v>0</v>
      </c>
      <c r="Q620" s="131">
        <f>ROUND(I620*H620,2)</f>
        <v>0</v>
      </c>
      <c r="R620" s="131">
        <f>ROUND(J620*H620,2)</f>
        <v>0</v>
      </c>
      <c r="S620" s="37"/>
      <c r="T620" s="206">
        <f>S620*H620</f>
        <v>0</v>
      </c>
      <c r="U620" s="206">
        <v>8.7000000000000001E-4</v>
      </c>
      <c r="V620" s="206">
        <f>U620*H620</f>
        <v>8.7000000000000001E-4</v>
      </c>
      <c r="W620" s="206">
        <v>0</v>
      </c>
      <c r="X620" s="207">
        <f>W620*H620</f>
        <v>0</v>
      </c>
      <c r="AR620" s="19" t="s">
        <v>1695</v>
      </c>
      <c r="AT620" s="19" t="s">
        <v>1596</v>
      </c>
      <c r="AU620" s="19" t="s">
        <v>1481</v>
      </c>
      <c r="AY620" s="19" t="s">
        <v>1594</v>
      </c>
      <c r="BE620" s="208">
        <f>IF(O620="základní",K620,0)</f>
        <v>0</v>
      </c>
      <c r="BF620" s="208">
        <f>IF(O620="snížená",K620,0)</f>
        <v>0</v>
      </c>
      <c r="BG620" s="208">
        <f>IF(O620="zákl. přenesená",K620,0)</f>
        <v>0</v>
      </c>
      <c r="BH620" s="208">
        <f>IF(O620="sníž. přenesená",K620,0)</f>
        <v>0</v>
      </c>
      <c r="BI620" s="208">
        <f>IF(O620="nulová",K620,0)</f>
        <v>0</v>
      </c>
      <c r="BJ620" s="19" t="s">
        <v>1420</v>
      </c>
      <c r="BK620" s="208">
        <f>ROUND(P620*H620,2)</f>
        <v>0</v>
      </c>
      <c r="BL620" s="19" t="s">
        <v>1695</v>
      </c>
      <c r="BM620" s="19" t="s">
        <v>484</v>
      </c>
    </row>
    <row r="621" spans="2:65" s="12" customFormat="1" x14ac:dyDescent="0.3">
      <c r="B621" s="209"/>
      <c r="C621" s="210"/>
      <c r="D621" s="211" t="s">
        <v>1603</v>
      </c>
      <c r="E621" s="212" t="s">
        <v>1418</v>
      </c>
      <c r="F621" s="213" t="s">
        <v>1729</v>
      </c>
      <c r="G621" s="210"/>
      <c r="H621" s="214">
        <v>1</v>
      </c>
      <c r="I621" s="215"/>
      <c r="J621" s="215"/>
      <c r="K621" s="210"/>
      <c r="L621" s="210"/>
      <c r="M621" s="216"/>
      <c r="N621" s="217"/>
      <c r="O621" s="218"/>
      <c r="P621" s="218"/>
      <c r="Q621" s="218"/>
      <c r="R621" s="218"/>
      <c r="S621" s="218"/>
      <c r="T621" s="218"/>
      <c r="U621" s="218"/>
      <c r="V621" s="218"/>
      <c r="W621" s="218"/>
      <c r="X621" s="219"/>
      <c r="AT621" s="220" t="s">
        <v>1603</v>
      </c>
      <c r="AU621" s="220" t="s">
        <v>1481</v>
      </c>
      <c r="AV621" s="12" t="s">
        <v>1481</v>
      </c>
      <c r="AW621" s="12" t="s">
        <v>1402</v>
      </c>
      <c r="AX621" s="12" t="s">
        <v>1420</v>
      </c>
      <c r="AY621" s="220" t="s">
        <v>1594</v>
      </c>
    </row>
    <row r="622" spans="2:65" s="1" customFormat="1" ht="22.5" customHeight="1" x14ac:dyDescent="0.3">
      <c r="B622" s="36"/>
      <c r="C622" s="261" t="s">
        <v>485</v>
      </c>
      <c r="D622" s="261" t="s">
        <v>1707</v>
      </c>
      <c r="E622" s="262" t="s">
        <v>486</v>
      </c>
      <c r="F622" s="263" t="s">
        <v>487</v>
      </c>
      <c r="G622" s="264" t="s">
        <v>1726</v>
      </c>
      <c r="H622" s="265">
        <v>1</v>
      </c>
      <c r="I622" s="266"/>
      <c r="J622" s="267"/>
      <c r="K622" s="268">
        <f>ROUND(P622*H622,2)</f>
        <v>0</v>
      </c>
      <c r="L622" s="263" t="s">
        <v>1418</v>
      </c>
      <c r="M622" s="269"/>
      <c r="N622" s="270" t="s">
        <v>1418</v>
      </c>
      <c r="O622" s="205" t="s">
        <v>1442</v>
      </c>
      <c r="P622" s="131">
        <f>I622+J622</f>
        <v>0</v>
      </c>
      <c r="Q622" s="131">
        <f>ROUND(I622*H622,2)</f>
        <v>0</v>
      </c>
      <c r="R622" s="131">
        <f>ROUND(J622*H622,2)</f>
        <v>0</v>
      </c>
      <c r="S622" s="37"/>
      <c r="T622" s="206">
        <f>S622*H622</f>
        <v>0</v>
      </c>
      <c r="U622" s="206">
        <v>6.4000000000000001E-2</v>
      </c>
      <c r="V622" s="206">
        <f>U622*H622</f>
        <v>6.4000000000000001E-2</v>
      </c>
      <c r="W622" s="206">
        <v>0</v>
      </c>
      <c r="X622" s="207">
        <f>W622*H622</f>
        <v>0</v>
      </c>
      <c r="AR622" s="19" t="s">
        <v>1825</v>
      </c>
      <c r="AT622" s="19" t="s">
        <v>1707</v>
      </c>
      <c r="AU622" s="19" t="s">
        <v>1481</v>
      </c>
      <c r="AY622" s="19" t="s">
        <v>1594</v>
      </c>
      <c r="BE622" s="208">
        <f>IF(O622="základní",K622,0)</f>
        <v>0</v>
      </c>
      <c r="BF622" s="208">
        <f>IF(O622="snížená",K622,0)</f>
        <v>0</v>
      </c>
      <c r="BG622" s="208">
        <f>IF(O622="zákl. přenesená",K622,0)</f>
        <v>0</v>
      </c>
      <c r="BH622" s="208">
        <f>IF(O622="sníž. přenesená",K622,0)</f>
        <v>0</v>
      </c>
      <c r="BI622" s="208">
        <f>IF(O622="nulová",K622,0)</f>
        <v>0</v>
      </c>
      <c r="BJ622" s="19" t="s">
        <v>1420</v>
      </c>
      <c r="BK622" s="208">
        <f>ROUND(P622*H622,2)</f>
        <v>0</v>
      </c>
      <c r="BL622" s="19" t="s">
        <v>1695</v>
      </c>
      <c r="BM622" s="19" t="s">
        <v>488</v>
      </c>
    </row>
    <row r="623" spans="2:65" s="12" customFormat="1" x14ac:dyDescent="0.3">
      <c r="B623" s="209"/>
      <c r="C623" s="210"/>
      <c r="D623" s="211" t="s">
        <v>1603</v>
      </c>
      <c r="E623" s="212" t="s">
        <v>1418</v>
      </c>
      <c r="F623" s="213" t="s">
        <v>1729</v>
      </c>
      <c r="G623" s="210"/>
      <c r="H623" s="214">
        <v>1</v>
      </c>
      <c r="I623" s="215"/>
      <c r="J623" s="215"/>
      <c r="K623" s="210"/>
      <c r="L623" s="210"/>
      <c r="M623" s="216"/>
      <c r="N623" s="217"/>
      <c r="O623" s="218"/>
      <c r="P623" s="218"/>
      <c r="Q623" s="218"/>
      <c r="R623" s="218"/>
      <c r="S623" s="218"/>
      <c r="T623" s="218"/>
      <c r="U623" s="218"/>
      <c r="V623" s="218"/>
      <c r="W623" s="218"/>
      <c r="X623" s="219"/>
      <c r="AT623" s="220" t="s">
        <v>1603</v>
      </c>
      <c r="AU623" s="220" t="s">
        <v>1481</v>
      </c>
      <c r="AV623" s="12" t="s">
        <v>1481</v>
      </c>
      <c r="AW623" s="12" t="s">
        <v>1402</v>
      </c>
      <c r="AX623" s="12" t="s">
        <v>1420</v>
      </c>
      <c r="AY623" s="220" t="s">
        <v>1594</v>
      </c>
    </row>
    <row r="624" spans="2:65" s="1" customFormat="1" ht="31.5" customHeight="1" x14ac:dyDescent="0.3">
      <c r="B624" s="36"/>
      <c r="C624" s="197" t="s">
        <v>489</v>
      </c>
      <c r="D624" s="197" t="s">
        <v>1596</v>
      </c>
      <c r="E624" s="198" t="s">
        <v>490</v>
      </c>
      <c r="F624" s="199" t="s">
        <v>491</v>
      </c>
      <c r="G624" s="200" t="s">
        <v>1726</v>
      </c>
      <c r="H624" s="201">
        <v>1</v>
      </c>
      <c r="I624" s="202"/>
      <c r="J624" s="202"/>
      <c r="K624" s="203">
        <f>ROUND(P624*H624,2)</f>
        <v>0</v>
      </c>
      <c r="L624" s="199" t="s">
        <v>1600</v>
      </c>
      <c r="M624" s="56"/>
      <c r="N624" s="204" t="s">
        <v>1418</v>
      </c>
      <c r="O624" s="205" t="s">
        <v>1442</v>
      </c>
      <c r="P624" s="131">
        <f>I624+J624</f>
        <v>0</v>
      </c>
      <c r="Q624" s="131">
        <f>ROUND(I624*H624,2)</f>
        <v>0</v>
      </c>
      <c r="R624" s="131">
        <f>ROUND(J624*H624,2)</f>
        <v>0</v>
      </c>
      <c r="S624" s="37"/>
      <c r="T624" s="206">
        <f>S624*H624</f>
        <v>0</v>
      </c>
      <c r="U624" s="206">
        <v>8.4000000000000003E-4</v>
      </c>
      <c r="V624" s="206">
        <f>U624*H624</f>
        <v>8.4000000000000003E-4</v>
      </c>
      <c r="W624" s="206">
        <v>0</v>
      </c>
      <c r="X624" s="207">
        <f>W624*H624</f>
        <v>0</v>
      </c>
      <c r="AR624" s="19" t="s">
        <v>1695</v>
      </c>
      <c r="AT624" s="19" t="s">
        <v>1596</v>
      </c>
      <c r="AU624" s="19" t="s">
        <v>1481</v>
      </c>
      <c r="AY624" s="19" t="s">
        <v>1594</v>
      </c>
      <c r="BE624" s="208">
        <f>IF(O624="základní",K624,0)</f>
        <v>0</v>
      </c>
      <c r="BF624" s="208">
        <f>IF(O624="snížená",K624,0)</f>
        <v>0</v>
      </c>
      <c r="BG624" s="208">
        <f>IF(O624="zákl. přenesená",K624,0)</f>
        <v>0</v>
      </c>
      <c r="BH624" s="208">
        <f>IF(O624="sníž. přenesená",K624,0)</f>
        <v>0</v>
      </c>
      <c r="BI624" s="208">
        <f>IF(O624="nulová",K624,0)</f>
        <v>0</v>
      </c>
      <c r="BJ624" s="19" t="s">
        <v>1420</v>
      </c>
      <c r="BK624" s="208">
        <f>ROUND(P624*H624,2)</f>
        <v>0</v>
      </c>
      <c r="BL624" s="19" t="s">
        <v>1695</v>
      </c>
      <c r="BM624" s="19" t="s">
        <v>492</v>
      </c>
    </row>
    <row r="625" spans="2:65" s="12" customFormat="1" x14ac:dyDescent="0.3">
      <c r="B625" s="209"/>
      <c r="C625" s="210"/>
      <c r="D625" s="211" t="s">
        <v>1603</v>
      </c>
      <c r="E625" s="212" t="s">
        <v>1418</v>
      </c>
      <c r="F625" s="213" t="s">
        <v>1729</v>
      </c>
      <c r="G625" s="210"/>
      <c r="H625" s="214">
        <v>1</v>
      </c>
      <c r="I625" s="215"/>
      <c r="J625" s="215"/>
      <c r="K625" s="210"/>
      <c r="L625" s="210"/>
      <c r="M625" s="216"/>
      <c r="N625" s="217"/>
      <c r="O625" s="218"/>
      <c r="P625" s="218"/>
      <c r="Q625" s="218"/>
      <c r="R625" s="218"/>
      <c r="S625" s="218"/>
      <c r="T625" s="218"/>
      <c r="U625" s="218"/>
      <c r="V625" s="218"/>
      <c r="W625" s="218"/>
      <c r="X625" s="219"/>
      <c r="AT625" s="220" t="s">
        <v>1603</v>
      </c>
      <c r="AU625" s="220" t="s">
        <v>1481</v>
      </c>
      <c r="AV625" s="12" t="s">
        <v>1481</v>
      </c>
      <c r="AW625" s="12" t="s">
        <v>1402</v>
      </c>
      <c r="AX625" s="12" t="s">
        <v>1420</v>
      </c>
      <c r="AY625" s="220" t="s">
        <v>1594</v>
      </c>
    </row>
    <row r="626" spans="2:65" s="1" customFormat="1" ht="22.5" customHeight="1" x14ac:dyDescent="0.3">
      <c r="B626" s="36"/>
      <c r="C626" s="261" t="s">
        <v>493</v>
      </c>
      <c r="D626" s="261" t="s">
        <v>1707</v>
      </c>
      <c r="E626" s="262" t="s">
        <v>494</v>
      </c>
      <c r="F626" s="263" t="s">
        <v>495</v>
      </c>
      <c r="G626" s="264" t="s">
        <v>1726</v>
      </c>
      <c r="H626" s="265">
        <v>1</v>
      </c>
      <c r="I626" s="266"/>
      <c r="J626" s="267"/>
      <c r="K626" s="268">
        <f>ROUND(P626*H626,2)</f>
        <v>0</v>
      </c>
      <c r="L626" s="263" t="s">
        <v>1418</v>
      </c>
      <c r="M626" s="269"/>
      <c r="N626" s="270" t="s">
        <v>1418</v>
      </c>
      <c r="O626" s="205" t="s">
        <v>1442</v>
      </c>
      <c r="P626" s="131">
        <f>I626+J626</f>
        <v>0</v>
      </c>
      <c r="Q626" s="131">
        <f>ROUND(I626*H626,2)</f>
        <v>0</v>
      </c>
      <c r="R626" s="131">
        <f>ROUND(J626*H626,2)</f>
        <v>0</v>
      </c>
      <c r="S626" s="37"/>
      <c r="T626" s="206">
        <f>S626*H626</f>
        <v>0</v>
      </c>
      <c r="U626" s="206">
        <v>0.13600000000000001</v>
      </c>
      <c r="V626" s="206">
        <f>U626*H626</f>
        <v>0.13600000000000001</v>
      </c>
      <c r="W626" s="206">
        <v>0</v>
      </c>
      <c r="X626" s="207">
        <f>W626*H626</f>
        <v>0</v>
      </c>
      <c r="AR626" s="19" t="s">
        <v>1825</v>
      </c>
      <c r="AT626" s="19" t="s">
        <v>1707</v>
      </c>
      <c r="AU626" s="19" t="s">
        <v>1481</v>
      </c>
      <c r="AY626" s="19" t="s">
        <v>1594</v>
      </c>
      <c r="BE626" s="208">
        <f>IF(O626="základní",K626,0)</f>
        <v>0</v>
      </c>
      <c r="BF626" s="208">
        <f>IF(O626="snížená",K626,0)</f>
        <v>0</v>
      </c>
      <c r="BG626" s="208">
        <f>IF(O626="zákl. přenesená",K626,0)</f>
        <v>0</v>
      </c>
      <c r="BH626" s="208">
        <f>IF(O626="sníž. přenesená",K626,0)</f>
        <v>0</v>
      </c>
      <c r="BI626" s="208">
        <f>IF(O626="nulová",K626,0)</f>
        <v>0</v>
      </c>
      <c r="BJ626" s="19" t="s">
        <v>1420</v>
      </c>
      <c r="BK626" s="208">
        <f>ROUND(P626*H626,2)</f>
        <v>0</v>
      </c>
      <c r="BL626" s="19" t="s">
        <v>1695</v>
      </c>
      <c r="BM626" s="19" t="s">
        <v>496</v>
      </c>
    </row>
    <row r="627" spans="2:65" s="12" customFormat="1" x14ac:dyDescent="0.3">
      <c r="B627" s="209"/>
      <c r="C627" s="210"/>
      <c r="D627" s="211" t="s">
        <v>1603</v>
      </c>
      <c r="E627" s="212" t="s">
        <v>1418</v>
      </c>
      <c r="F627" s="213" t="s">
        <v>1729</v>
      </c>
      <c r="G627" s="210"/>
      <c r="H627" s="214">
        <v>1</v>
      </c>
      <c r="I627" s="215"/>
      <c r="J627" s="215"/>
      <c r="K627" s="210"/>
      <c r="L627" s="210"/>
      <c r="M627" s="216"/>
      <c r="N627" s="217"/>
      <c r="O627" s="218"/>
      <c r="P627" s="218"/>
      <c r="Q627" s="218"/>
      <c r="R627" s="218"/>
      <c r="S627" s="218"/>
      <c r="T627" s="218"/>
      <c r="U627" s="218"/>
      <c r="V627" s="218"/>
      <c r="W627" s="218"/>
      <c r="X627" s="219"/>
      <c r="AT627" s="220" t="s">
        <v>1603</v>
      </c>
      <c r="AU627" s="220" t="s">
        <v>1481</v>
      </c>
      <c r="AV627" s="12" t="s">
        <v>1481</v>
      </c>
      <c r="AW627" s="12" t="s">
        <v>1402</v>
      </c>
      <c r="AX627" s="12" t="s">
        <v>1420</v>
      </c>
      <c r="AY627" s="220" t="s">
        <v>1594</v>
      </c>
    </row>
    <row r="628" spans="2:65" s="1" customFormat="1" ht="31.5" customHeight="1" x14ac:dyDescent="0.3">
      <c r="B628" s="36"/>
      <c r="C628" s="197" t="s">
        <v>497</v>
      </c>
      <c r="D628" s="197" t="s">
        <v>1596</v>
      </c>
      <c r="E628" s="198" t="s">
        <v>498</v>
      </c>
      <c r="F628" s="199" t="s">
        <v>499</v>
      </c>
      <c r="G628" s="200" t="s">
        <v>1688</v>
      </c>
      <c r="H628" s="201">
        <v>107.7</v>
      </c>
      <c r="I628" s="202"/>
      <c r="J628" s="202"/>
      <c r="K628" s="203">
        <f>ROUND(P628*H628,2)</f>
        <v>0</v>
      </c>
      <c r="L628" s="199" t="s">
        <v>1418</v>
      </c>
      <c r="M628" s="56"/>
      <c r="N628" s="204" t="s">
        <v>1418</v>
      </c>
      <c r="O628" s="205" t="s">
        <v>1442</v>
      </c>
      <c r="P628" s="131">
        <f>I628+J628</f>
        <v>0</v>
      </c>
      <c r="Q628" s="131">
        <f>ROUND(I628*H628,2)</f>
        <v>0</v>
      </c>
      <c r="R628" s="131">
        <f>ROUND(J628*H628,2)</f>
        <v>0</v>
      </c>
      <c r="S628" s="37"/>
      <c r="T628" s="206">
        <f>S628*H628</f>
        <v>0</v>
      </c>
      <c r="U628" s="206">
        <v>0</v>
      </c>
      <c r="V628" s="206">
        <f>U628*H628</f>
        <v>0</v>
      </c>
      <c r="W628" s="206">
        <v>0</v>
      </c>
      <c r="X628" s="207">
        <f>W628*H628</f>
        <v>0</v>
      </c>
      <c r="AR628" s="19" t="s">
        <v>1695</v>
      </c>
      <c r="AT628" s="19" t="s">
        <v>1596</v>
      </c>
      <c r="AU628" s="19" t="s">
        <v>1481</v>
      </c>
      <c r="AY628" s="19" t="s">
        <v>1594</v>
      </c>
      <c r="BE628" s="208">
        <f>IF(O628="základní",K628,0)</f>
        <v>0</v>
      </c>
      <c r="BF628" s="208">
        <f>IF(O628="snížená",K628,0)</f>
        <v>0</v>
      </c>
      <c r="BG628" s="208">
        <f>IF(O628="zákl. přenesená",K628,0)</f>
        <v>0</v>
      </c>
      <c r="BH628" s="208">
        <f>IF(O628="sníž. přenesená",K628,0)</f>
        <v>0</v>
      </c>
      <c r="BI628" s="208">
        <f>IF(O628="nulová",K628,0)</f>
        <v>0</v>
      </c>
      <c r="BJ628" s="19" t="s">
        <v>1420</v>
      </c>
      <c r="BK628" s="208">
        <f>ROUND(P628*H628,2)</f>
        <v>0</v>
      </c>
      <c r="BL628" s="19" t="s">
        <v>1695</v>
      </c>
      <c r="BM628" s="19" t="s">
        <v>500</v>
      </c>
    </row>
    <row r="629" spans="2:65" s="13" customFormat="1" x14ac:dyDescent="0.3">
      <c r="B629" s="221"/>
      <c r="C629" s="222"/>
      <c r="D629" s="223" t="s">
        <v>1603</v>
      </c>
      <c r="E629" s="224" t="s">
        <v>1418</v>
      </c>
      <c r="F629" s="225" t="s">
        <v>501</v>
      </c>
      <c r="G629" s="222"/>
      <c r="H629" s="226" t="s">
        <v>1418</v>
      </c>
      <c r="I629" s="227"/>
      <c r="J629" s="227"/>
      <c r="K629" s="222"/>
      <c r="L629" s="222"/>
      <c r="M629" s="228"/>
      <c r="N629" s="229"/>
      <c r="O629" s="230"/>
      <c r="P629" s="230"/>
      <c r="Q629" s="230"/>
      <c r="R629" s="230"/>
      <c r="S629" s="230"/>
      <c r="T629" s="230"/>
      <c r="U629" s="230"/>
      <c r="V629" s="230"/>
      <c r="W629" s="230"/>
      <c r="X629" s="231"/>
      <c r="AT629" s="232" t="s">
        <v>1603</v>
      </c>
      <c r="AU629" s="232" t="s">
        <v>1481</v>
      </c>
      <c r="AV629" s="13" t="s">
        <v>1420</v>
      </c>
      <c r="AW629" s="13" t="s">
        <v>1402</v>
      </c>
      <c r="AX629" s="13" t="s">
        <v>1473</v>
      </c>
      <c r="AY629" s="232" t="s">
        <v>1594</v>
      </c>
    </row>
    <row r="630" spans="2:65" s="12" customFormat="1" x14ac:dyDescent="0.3">
      <c r="B630" s="209"/>
      <c r="C630" s="210"/>
      <c r="D630" s="223" t="s">
        <v>1603</v>
      </c>
      <c r="E630" s="233" t="s">
        <v>1418</v>
      </c>
      <c r="F630" s="234" t="s">
        <v>502</v>
      </c>
      <c r="G630" s="210"/>
      <c r="H630" s="235">
        <v>90.3</v>
      </c>
      <c r="I630" s="215"/>
      <c r="J630" s="215"/>
      <c r="K630" s="210"/>
      <c r="L630" s="210"/>
      <c r="M630" s="216"/>
      <c r="N630" s="217"/>
      <c r="O630" s="218"/>
      <c r="P630" s="218"/>
      <c r="Q630" s="218"/>
      <c r="R630" s="218"/>
      <c r="S630" s="218"/>
      <c r="T630" s="218"/>
      <c r="U630" s="218"/>
      <c r="V630" s="218"/>
      <c r="W630" s="218"/>
      <c r="X630" s="219"/>
      <c r="AT630" s="220" t="s">
        <v>1603</v>
      </c>
      <c r="AU630" s="220" t="s">
        <v>1481</v>
      </c>
      <c r="AV630" s="12" t="s">
        <v>1481</v>
      </c>
      <c r="AW630" s="12" t="s">
        <v>1402</v>
      </c>
      <c r="AX630" s="12" t="s">
        <v>1473</v>
      </c>
      <c r="AY630" s="220" t="s">
        <v>1594</v>
      </c>
    </row>
    <row r="631" spans="2:65" s="13" customFormat="1" x14ac:dyDescent="0.3">
      <c r="B631" s="221"/>
      <c r="C631" s="222"/>
      <c r="D631" s="223" t="s">
        <v>1603</v>
      </c>
      <c r="E631" s="224" t="s">
        <v>1418</v>
      </c>
      <c r="F631" s="225" t="s">
        <v>503</v>
      </c>
      <c r="G631" s="222"/>
      <c r="H631" s="226" t="s">
        <v>1418</v>
      </c>
      <c r="I631" s="227"/>
      <c r="J631" s="227"/>
      <c r="K631" s="222"/>
      <c r="L631" s="222"/>
      <c r="M631" s="228"/>
      <c r="N631" s="229"/>
      <c r="O631" s="230"/>
      <c r="P631" s="230"/>
      <c r="Q631" s="230"/>
      <c r="R631" s="230"/>
      <c r="S631" s="230"/>
      <c r="T631" s="230"/>
      <c r="U631" s="230"/>
      <c r="V631" s="230"/>
      <c r="W631" s="230"/>
      <c r="X631" s="231"/>
      <c r="AT631" s="232" t="s">
        <v>1603</v>
      </c>
      <c r="AU631" s="232" t="s">
        <v>1481</v>
      </c>
      <c r="AV631" s="13" t="s">
        <v>1420</v>
      </c>
      <c r="AW631" s="13" t="s">
        <v>1402</v>
      </c>
      <c r="AX631" s="13" t="s">
        <v>1473</v>
      </c>
      <c r="AY631" s="232" t="s">
        <v>1594</v>
      </c>
    </row>
    <row r="632" spans="2:65" s="12" customFormat="1" x14ac:dyDescent="0.3">
      <c r="B632" s="209"/>
      <c r="C632" s="210"/>
      <c r="D632" s="223" t="s">
        <v>1603</v>
      </c>
      <c r="E632" s="233" t="s">
        <v>1418</v>
      </c>
      <c r="F632" s="234" t="s">
        <v>504</v>
      </c>
      <c r="G632" s="210"/>
      <c r="H632" s="235">
        <v>17.399999999999999</v>
      </c>
      <c r="I632" s="215"/>
      <c r="J632" s="215"/>
      <c r="K632" s="210"/>
      <c r="L632" s="210"/>
      <c r="M632" s="216"/>
      <c r="N632" s="217"/>
      <c r="O632" s="218"/>
      <c r="P632" s="218"/>
      <c r="Q632" s="218"/>
      <c r="R632" s="218"/>
      <c r="S632" s="218"/>
      <c r="T632" s="218"/>
      <c r="U632" s="218"/>
      <c r="V632" s="218"/>
      <c r="W632" s="218"/>
      <c r="X632" s="219"/>
      <c r="AT632" s="220" t="s">
        <v>1603</v>
      </c>
      <c r="AU632" s="220" t="s">
        <v>1481</v>
      </c>
      <c r="AV632" s="12" t="s">
        <v>1481</v>
      </c>
      <c r="AW632" s="12" t="s">
        <v>1402</v>
      </c>
      <c r="AX632" s="12" t="s">
        <v>1473</v>
      </c>
      <c r="AY632" s="220" t="s">
        <v>1594</v>
      </c>
    </row>
    <row r="633" spans="2:65" s="14" customFormat="1" x14ac:dyDescent="0.3">
      <c r="B633" s="236"/>
      <c r="C633" s="237"/>
      <c r="D633" s="211" t="s">
        <v>1603</v>
      </c>
      <c r="E633" s="247" t="s">
        <v>1418</v>
      </c>
      <c r="F633" s="248" t="s">
        <v>1621</v>
      </c>
      <c r="G633" s="237"/>
      <c r="H633" s="249">
        <v>107.7</v>
      </c>
      <c r="I633" s="241"/>
      <c r="J633" s="241"/>
      <c r="K633" s="237"/>
      <c r="L633" s="237"/>
      <c r="M633" s="242"/>
      <c r="N633" s="243"/>
      <c r="O633" s="244"/>
      <c r="P633" s="244"/>
      <c r="Q633" s="244"/>
      <c r="R633" s="244"/>
      <c r="S633" s="244"/>
      <c r="T633" s="244"/>
      <c r="U633" s="244"/>
      <c r="V633" s="244"/>
      <c r="W633" s="244"/>
      <c r="X633" s="245"/>
      <c r="AT633" s="246" t="s">
        <v>1603</v>
      </c>
      <c r="AU633" s="246" t="s">
        <v>1481</v>
      </c>
      <c r="AV633" s="14" t="s">
        <v>1601</v>
      </c>
      <c r="AW633" s="14" t="s">
        <v>1402</v>
      </c>
      <c r="AX633" s="14" t="s">
        <v>1420</v>
      </c>
      <c r="AY633" s="246" t="s">
        <v>1594</v>
      </c>
    </row>
    <row r="634" spans="2:65" s="1" customFormat="1" ht="22.5" customHeight="1" x14ac:dyDescent="0.3">
      <c r="B634" s="36"/>
      <c r="C634" s="261" t="s">
        <v>505</v>
      </c>
      <c r="D634" s="261" t="s">
        <v>1707</v>
      </c>
      <c r="E634" s="262" t="s">
        <v>506</v>
      </c>
      <c r="F634" s="263" t="s">
        <v>507</v>
      </c>
      <c r="G634" s="264" t="s">
        <v>1688</v>
      </c>
      <c r="H634" s="265">
        <v>123.855</v>
      </c>
      <c r="I634" s="266"/>
      <c r="J634" s="267"/>
      <c r="K634" s="268">
        <f>ROUND(P634*H634,2)</f>
        <v>0</v>
      </c>
      <c r="L634" s="263" t="s">
        <v>1418</v>
      </c>
      <c r="M634" s="269"/>
      <c r="N634" s="270" t="s">
        <v>1418</v>
      </c>
      <c r="O634" s="205" t="s">
        <v>1442</v>
      </c>
      <c r="P634" s="131">
        <f>I634+J634</f>
        <v>0</v>
      </c>
      <c r="Q634" s="131">
        <f>ROUND(I634*H634,2)</f>
        <v>0</v>
      </c>
      <c r="R634" s="131">
        <f>ROUND(J634*H634,2)</f>
        <v>0</v>
      </c>
      <c r="S634" s="37"/>
      <c r="T634" s="206">
        <f>S634*H634</f>
        <v>0</v>
      </c>
      <c r="U634" s="206">
        <v>6.7000000000000002E-3</v>
      </c>
      <c r="V634" s="206">
        <f>U634*H634</f>
        <v>0.82982850000000008</v>
      </c>
      <c r="W634" s="206">
        <v>0</v>
      </c>
      <c r="X634" s="207">
        <f>W634*H634</f>
        <v>0</v>
      </c>
      <c r="AR634" s="19" t="s">
        <v>1825</v>
      </c>
      <c r="AT634" s="19" t="s">
        <v>1707</v>
      </c>
      <c r="AU634" s="19" t="s">
        <v>1481</v>
      </c>
      <c r="AY634" s="19" t="s">
        <v>1594</v>
      </c>
      <c r="BE634" s="208">
        <f>IF(O634="základní",K634,0)</f>
        <v>0</v>
      </c>
      <c r="BF634" s="208">
        <f>IF(O634="snížená",K634,0)</f>
        <v>0</v>
      </c>
      <c r="BG634" s="208">
        <f>IF(O634="zákl. přenesená",K634,0)</f>
        <v>0</v>
      </c>
      <c r="BH634" s="208">
        <f>IF(O634="sníž. přenesená",K634,0)</f>
        <v>0</v>
      </c>
      <c r="BI634" s="208">
        <f>IF(O634="nulová",K634,0)</f>
        <v>0</v>
      </c>
      <c r="BJ634" s="19" t="s">
        <v>1420</v>
      </c>
      <c r="BK634" s="208">
        <f>ROUND(P634*H634,2)</f>
        <v>0</v>
      </c>
      <c r="BL634" s="19" t="s">
        <v>1695</v>
      </c>
      <c r="BM634" s="19" t="s">
        <v>508</v>
      </c>
    </row>
    <row r="635" spans="2:65" s="12" customFormat="1" x14ac:dyDescent="0.3">
      <c r="B635" s="209"/>
      <c r="C635" s="210"/>
      <c r="D635" s="211" t="s">
        <v>1603</v>
      </c>
      <c r="E635" s="212" t="s">
        <v>1418</v>
      </c>
      <c r="F635" s="213" t="s">
        <v>509</v>
      </c>
      <c r="G635" s="210"/>
      <c r="H635" s="214">
        <v>123.855</v>
      </c>
      <c r="I635" s="215"/>
      <c r="J635" s="215"/>
      <c r="K635" s="210"/>
      <c r="L635" s="210"/>
      <c r="M635" s="216"/>
      <c r="N635" s="217"/>
      <c r="O635" s="218"/>
      <c r="P635" s="218"/>
      <c r="Q635" s="218"/>
      <c r="R635" s="218"/>
      <c r="S635" s="218"/>
      <c r="T635" s="218"/>
      <c r="U635" s="218"/>
      <c r="V635" s="218"/>
      <c r="W635" s="218"/>
      <c r="X635" s="219"/>
      <c r="AT635" s="220" t="s">
        <v>1603</v>
      </c>
      <c r="AU635" s="220" t="s">
        <v>1481</v>
      </c>
      <c r="AV635" s="12" t="s">
        <v>1481</v>
      </c>
      <c r="AW635" s="12" t="s">
        <v>1402</v>
      </c>
      <c r="AX635" s="12" t="s">
        <v>1420</v>
      </c>
      <c r="AY635" s="220" t="s">
        <v>1594</v>
      </c>
    </row>
    <row r="636" spans="2:65" s="1" customFormat="1" ht="31.5" customHeight="1" x14ac:dyDescent="0.3">
      <c r="B636" s="36"/>
      <c r="C636" s="197" t="s">
        <v>510</v>
      </c>
      <c r="D636" s="197" t="s">
        <v>1596</v>
      </c>
      <c r="E636" s="198" t="s">
        <v>511</v>
      </c>
      <c r="F636" s="199" t="s">
        <v>512</v>
      </c>
      <c r="G636" s="200" t="s">
        <v>1678</v>
      </c>
      <c r="H636" s="201">
        <v>1.4490000000000001</v>
      </c>
      <c r="I636" s="202"/>
      <c r="J636" s="202"/>
      <c r="K636" s="203">
        <f>ROUND(P636*H636,2)</f>
        <v>0</v>
      </c>
      <c r="L636" s="199" t="s">
        <v>1600</v>
      </c>
      <c r="M636" s="56"/>
      <c r="N636" s="204" t="s">
        <v>1418</v>
      </c>
      <c r="O636" s="205" t="s">
        <v>1442</v>
      </c>
      <c r="P636" s="131">
        <f>I636+J636</f>
        <v>0</v>
      </c>
      <c r="Q636" s="131">
        <f>ROUND(I636*H636,2)</f>
        <v>0</v>
      </c>
      <c r="R636" s="131">
        <f>ROUND(J636*H636,2)</f>
        <v>0</v>
      </c>
      <c r="S636" s="37"/>
      <c r="T636" s="206">
        <f>S636*H636</f>
        <v>0</v>
      </c>
      <c r="U636" s="206">
        <v>0</v>
      </c>
      <c r="V636" s="206">
        <f>U636*H636</f>
        <v>0</v>
      </c>
      <c r="W636" s="206">
        <v>0</v>
      </c>
      <c r="X636" s="207">
        <f>W636*H636</f>
        <v>0</v>
      </c>
      <c r="AR636" s="19" t="s">
        <v>1695</v>
      </c>
      <c r="AT636" s="19" t="s">
        <v>1596</v>
      </c>
      <c r="AU636" s="19" t="s">
        <v>1481</v>
      </c>
      <c r="AY636" s="19" t="s">
        <v>1594</v>
      </c>
      <c r="BE636" s="208">
        <f>IF(O636="základní",K636,0)</f>
        <v>0</v>
      </c>
      <c r="BF636" s="208">
        <f>IF(O636="snížená",K636,0)</f>
        <v>0</v>
      </c>
      <c r="BG636" s="208">
        <f>IF(O636="zákl. přenesená",K636,0)</f>
        <v>0</v>
      </c>
      <c r="BH636" s="208">
        <f>IF(O636="sníž. přenesená",K636,0)</f>
        <v>0</v>
      </c>
      <c r="BI636" s="208">
        <f>IF(O636="nulová",K636,0)</f>
        <v>0</v>
      </c>
      <c r="BJ636" s="19" t="s">
        <v>1420</v>
      </c>
      <c r="BK636" s="208">
        <f>ROUND(P636*H636,2)</f>
        <v>0</v>
      </c>
      <c r="BL636" s="19" t="s">
        <v>1695</v>
      </c>
      <c r="BM636" s="19" t="s">
        <v>513</v>
      </c>
    </row>
    <row r="637" spans="2:65" s="11" customFormat="1" ht="29.85" customHeight="1" x14ac:dyDescent="0.3">
      <c r="B637" s="179"/>
      <c r="C637" s="180"/>
      <c r="D637" s="194" t="s">
        <v>1472</v>
      </c>
      <c r="E637" s="195" t="s">
        <v>514</v>
      </c>
      <c r="F637" s="195" t="s">
        <v>515</v>
      </c>
      <c r="G637" s="180"/>
      <c r="H637" s="180"/>
      <c r="I637" s="183"/>
      <c r="J637" s="183"/>
      <c r="K637" s="196">
        <f>BK637</f>
        <v>0</v>
      </c>
      <c r="L637" s="180"/>
      <c r="M637" s="185"/>
      <c r="N637" s="186"/>
      <c r="O637" s="187"/>
      <c r="P637" s="187"/>
      <c r="Q637" s="188">
        <f>SUM(Q638:Q665)</f>
        <v>0</v>
      </c>
      <c r="R637" s="188">
        <f>SUM(R638:R665)</f>
        <v>0</v>
      </c>
      <c r="S637" s="187"/>
      <c r="T637" s="189">
        <f>SUM(T638:T665)</f>
        <v>0</v>
      </c>
      <c r="U637" s="187"/>
      <c r="V637" s="189">
        <f>SUM(V638:V665)</f>
        <v>1.0106925</v>
      </c>
      <c r="W637" s="187"/>
      <c r="X637" s="190">
        <f>SUM(X638:X665)</f>
        <v>0</v>
      </c>
      <c r="AR637" s="191" t="s">
        <v>1481</v>
      </c>
      <c r="AT637" s="192" t="s">
        <v>1472</v>
      </c>
      <c r="AU637" s="192" t="s">
        <v>1420</v>
      </c>
      <c r="AY637" s="191" t="s">
        <v>1594</v>
      </c>
      <c r="BK637" s="193">
        <f>SUM(BK638:BK665)</f>
        <v>0</v>
      </c>
    </row>
    <row r="638" spans="2:65" s="1" customFormat="1" ht="31.5" customHeight="1" x14ac:dyDescent="0.3">
      <c r="B638" s="36"/>
      <c r="C638" s="197" t="s">
        <v>516</v>
      </c>
      <c r="D638" s="197" t="s">
        <v>1596</v>
      </c>
      <c r="E638" s="198" t="s">
        <v>517</v>
      </c>
      <c r="F638" s="199" t="s">
        <v>518</v>
      </c>
      <c r="G638" s="200" t="s">
        <v>1698</v>
      </c>
      <c r="H638" s="201">
        <v>46</v>
      </c>
      <c r="I638" s="202"/>
      <c r="J638" s="202"/>
      <c r="K638" s="203">
        <f>ROUND(P638*H638,2)</f>
        <v>0</v>
      </c>
      <c r="L638" s="199" t="s">
        <v>1600</v>
      </c>
      <c r="M638" s="56"/>
      <c r="N638" s="204" t="s">
        <v>1418</v>
      </c>
      <c r="O638" s="205" t="s">
        <v>1442</v>
      </c>
      <c r="P638" s="131">
        <f>I638+J638</f>
        <v>0</v>
      </c>
      <c r="Q638" s="131">
        <f>ROUND(I638*H638,2)</f>
        <v>0</v>
      </c>
      <c r="R638" s="131">
        <f>ROUND(J638*H638,2)</f>
        <v>0</v>
      </c>
      <c r="S638" s="37"/>
      <c r="T638" s="206">
        <f>S638*H638</f>
        <v>0</v>
      </c>
      <c r="U638" s="206">
        <v>6.0000000000000002E-5</v>
      </c>
      <c r="V638" s="206">
        <f>U638*H638</f>
        <v>2.7599999999999999E-3</v>
      </c>
      <c r="W638" s="206">
        <v>0</v>
      </c>
      <c r="X638" s="207">
        <f>W638*H638</f>
        <v>0</v>
      </c>
      <c r="AR638" s="19" t="s">
        <v>1695</v>
      </c>
      <c r="AT638" s="19" t="s">
        <v>1596</v>
      </c>
      <c r="AU638" s="19" t="s">
        <v>1481</v>
      </c>
      <c r="AY638" s="19" t="s">
        <v>1594</v>
      </c>
      <c r="BE638" s="208">
        <f>IF(O638="základní",K638,0)</f>
        <v>0</v>
      </c>
      <c r="BF638" s="208">
        <f>IF(O638="snížená",K638,0)</f>
        <v>0</v>
      </c>
      <c r="BG638" s="208">
        <f>IF(O638="zákl. přenesená",K638,0)</f>
        <v>0</v>
      </c>
      <c r="BH638" s="208">
        <f>IF(O638="sníž. přenesená",K638,0)</f>
        <v>0</v>
      </c>
      <c r="BI638" s="208">
        <f>IF(O638="nulová",K638,0)</f>
        <v>0</v>
      </c>
      <c r="BJ638" s="19" t="s">
        <v>1420</v>
      </c>
      <c r="BK638" s="208">
        <f>ROUND(P638*H638,2)</f>
        <v>0</v>
      </c>
      <c r="BL638" s="19" t="s">
        <v>1695</v>
      </c>
      <c r="BM638" s="19" t="s">
        <v>519</v>
      </c>
    </row>
    <row r="639" spans="2:65" s="13" customFormat="1" x14ac:dyDescent="0.3">
      <c r="B639" s="221"/>
      <c r="C639" s="222"/>
      <c r="D639" s="223" t="s">
        <v>1603</v>
      </c>
      <c r="E639" s="224" t="s">
        <v>1418</v>
      </c>
      <c r="F639" s="225" t="s">
        <v>520</v>
      </c>
      <c r="G639" s="222"/>
      <c r="H639" s="226" t="s">
        <v>1418</v>
      </c>
      <c r="I639" s="227"/>
      <c r="J639" s="227"/>
      <c r="K639" s="222"/>
      <c r="L639" s="222"/>
      <c r="M639" s="228"/>
      <c r="N639" s="229"/>
      <c r="O639" s="230"/>
      <c r="P639" s="230"/>
      <c r="Q639" s="230"/>
      <c r="R639" s="230"/>
      <c r="S639" s="230"/>
      <c r="T639" s="230"/>
      <c r="U639" s="230"/>
      <c r="V639" s="230"/>
      <c r="W639" s="230"/>
      <c r="X639" s="231"/>
      <c r="AT639" s="232" t="s">
        <v>1603</v>
      </c>
      <c r="AU639" s="232" t="s">
        <v>1481</v>
      </c>
      <c r="AV639" s="13" t="s">
        <v>1420</v>
      </c>
      <c r="AW639" s="13" t="s">
        <v>1402</v>
      </c>
      <c r="AX639" s="13" t="s">
        <v>1473</v>
      </c>
      <c r="AY639" s="232" t="s">
        <v>1594</v>
      </c>
    </row>
    <row r="640" spans="2:65" s="12" customFormat="1" x14ac:dyDescent="0.3">
      <c r="B640" s="209"/>
      <c r="C640" s="210"/>
      <c r="D640" s="223" t="s">
        <v>1603</v>
      </c>
      <c r="E640" s="233" t="s">
        <v>1418</v>
      </c>
      <c r="F640" s="234" t="s">
        <v>2237</v>
      </c>
      <c r="G640" s="210"/>
      <c r="H640" s="235">
        <v>4</v>
      </c>
      <c r="I640" s="215"/>
      <c r="J640" s="215"/>
      <c r="K640" s="210"/>
      <c r="L640" s="210"/>
      <c r="M640" s="216"/>
      <c r="N640" s="217"/>
      <c r="O640" s="218"/>
      <c r="P640" s="218"/>
      <c r="Q640" s="218"/>
      <c r="R640" s="218"/>
      <c r="S640" s="218"/>
      <c r="T640" s="218"/>
      <c r="U640" s="218"/>
      <c r="V640" s="218"/>
      <c r="W640" s="218"/>
      <c r="X640" s="219"/>
      <c r="AT640" s="220" t="s">
        <v>1603</v>
      </c>
      <c r="AU640" s="220" t="s">
        <v>1481</v>
      </c>
      <c r="AV640" s="12" t="s">
        <v>1481</v>
      </c>
      <c r="AW640" s="12" t="s">
        <v>1402</v>
      </c>
      <c r="AX640" s="12" t="s">
        <v>1473</v>
      </c>
      <c r="AY640" s="220" t="s">
        <v>1594</v>
      </c>
    </row>
    <row r="641" spans="2:65" s="13" customFormat="1" x14ac:dyDescent="0.3">
      <c r="B641" s="221"/>
      <c r="C641" s="222"/>
      <c r="D641" s="223" t="s">
        <v>1603</v>
      </c>
      <c r="E641" s="224" t="s">
        <v>1418</v>
      </c>
      <c r="F641" s="225" t="s">
        <v>521</v>
      </c>
      <c r="G641" s="222"/>
      <c r="H641" s="226" t="s">
        <v>1418</v>
      </c>
      <c r="I641" s="227"/>
      <c r="J641" s="227"/>
      <c r="K641" s="222"/>
      <c r="L641" s="222"/>
      <c r="M641" s="228"/>
      <c r="N641" s="229"/>
      <c r="O641" s="230"/>
      <c r="P641" s="230"/>
      <c r="Q641" s="230"/>
      <c r="R641" s="230"/>
      <c r="S641" s="230"/>
      <c r="T641" s="230"/>
      <c r="U641" s="230"/>
      <c r="V641" s="230"/>
      <c r="W641" s="230"/>
      <c r="X641" s="231"/>
      <c r="AT641" s="232" t="s">
        <v>1603</v>
      </c>
      <c r="AU641" s="232" t="s">
        <v>1481</v>
      </c>
      <c r="AV641" s="13" t="s">
        <v>1420</v>
      </c>
      <c r="AW641" s="13" t="s">
        <v>1402</v>
      </c>
      <c r="AX641" s="13" t="s">
        <v>1473</v>
      </c>
      <c r="AY641" s="232" t="s">
        <v>1594</v>
      </c>
    </row>
    <row r="642" spans="2:65" s="12" customFormat="1" x14ac:dyDescent="0.3">
      <c r="B642" s="209"/>
      <c r="C642" s="210"/>
      <c r="D642" s="223" t="s">
        <v>1603</v>
      </c>
      <c r="E642" s="233" t="s">
        <v>1418</v>
      </c>
      <c r="F642" s="234" t="s">
        <v>522</v>
      </c>
      <c r="G642" s="210"/>
      <c r="H642" s="235">
        <v>42</v>
      </c>
      <c r="I642" s="215"/>
      <c r="J642" s="215"/>
      <c r="K642" s="210"/>
      <c r="L642" s="210"/>
      <c r="M642" s="216"/>
      <c r="N642" s="217"/>
      <c r="O642" s="218"/>
      <c r="P642" s="218"/>
      <c r="Q642" s="218"/>
      <c r="R642" s="218"/>
      <c r="S642" s="218"/>
      <c r="T642" s="218"/>
      <c r="U642" s="218"/>
      <c r="V642" s="218"/>
      <c r="W642" s="218"/>
      <c r="X642" s="219"/>
      <c r="AT642" s="220" t="s">
        <v>1603</v>
      </c>
      <c r="AU642" s="220" t="s">
        <v>1481</v>
      </c>
      <c r="AV642" s="12" t="s">
        <v>1481</v>
      </c>
      <c r="AW642" s="12" t="s">
        <v>1402</v>
      </c>
      <c r="AX642" s="12" t="s">
        <v>1473</v>
      </c>
      <c r="AY642" s="220" t="s">
        <v>1594</v>
      </c>
    </row>
    <row r="643" spans="2:65" s="14" customFormat="1" x14ac:dyDescent="0.3">
      <c r="B643" s="236"/>
      <c r="C643" s="237"/>
      <c r="D643" s="211" t="s">
        <v>1603</v>
      </c>
      <c r="E643" s="247" t="s">
        <v>1418</v>
      </c>
      <c r="F643" s="248" t="s">
        <v>1621</v>
      </c>
      <c r="G643" s="237"/>
      <c r="H643" s="249">
        <v>46</v>
      </c>
      <c r="I643" s="241"/>
      <c r="J643" s="241"/>
      <c r="K643" s="237"/>
      <c r="L643" s="237"/>
      <c r="M643" s="242"/>
      <c r="N643" s="243"/>
      <c r="O643" s="244"/>
      <c r="P643" s="244"/>
      <c r="Q643" s="244"/>
      <c r="R643" s="244"/>
      <c r="S643" s="244"/>
      <c r="T643" s="244"/>
      <c r="U643" s="244"/>
      <c r="V643" s="244"/>
      <c r="W643" s="244"/>
      <c r="X643" s="245"/>
      <c r="AT643" s="246" t="s">
        <v>1603</v>
      </c>
      <c r="AU643" s="246" t="s">
        <v>1481</v>
      </c>
      <c r="AV643" s="14" t="s">
        <v>1601</v>
      </c>
      <c r="AW643" s="14" t="s">
        <v>1402</v>
      </c>
      <c r="AX643" s="14" t="s">
        <v>1420</v>
      </c>
      <c r="AY643" s="246" t="s">
        <v>1594</v>
      </c>
    </row>
    <row r="644" spans="2:65" s="1" customFormat="1" ht="31.5" customHeight="1" x14ac:dyDescent="0.3">
      <c r="B644" s="36"/>
      <c r="C644" s="261" t="s">
        <v>523</v>
      </c>
      <c r="D644" s="261" t="s">
        <v>1707</v>
      </c>
      <c r="E644" s="262" t="s">
        <v>524</v>
      </c>
      <c r="F644" s="263" t="s">
        <v>525</v>
      </c>
      <c r="G644" s="264" t="s">
        <v>1726</v>
      </c>
      <c r="H644" s="265">
        <v>1</v>
      </c>
      <c r="I644" s="266"/>
      <c r="J644" s="267"/>
      <c r="K644" s="268">
        <f>ROUND(P644*H644,2)</f>
        <v>0</v>
      </c>
      <c r="L644" s="263" t="s">
        <v>1418</v>
      </c>
      <c r="M644" s="269"/>
      <c r="N644" s="270" t="s">
        <v>1418</v>
      </c>
      <c r="O644" s="205" t="s">
        <v>1442</v>
      </c>
      <c r="P644" s="131">
        <f>I644+J644</f>
        <v>0</v>
      </c>
      <c r="Q644" s="131">
        <f>ROUND(I644*H644,2)</f>
        <v>0</v>
      </c>
      <c r="R644" s="131">
        <f>ROUND(J644*H644,2)</f>
        <v>0</v>
      </c>
      <c r="S644" s="37"/>
      <c r="T644" s="206">
        <f>S644*H644</f>
        <v>0</v>
      </c>
      <c r="U644" s="206">
        <v>0.40300000000000002</v>
      </c>
      <c r="V644" s="206">
        <f>U644*H644</f>
        <v>0.40300000000000002</v>
      </c>
      <c r="W644" s="206">
        <v>0</v>
      </c>
      <c r="X644" s="207">
        <f>W644*H644</f>
        <v>0</v>
      </c>
      <c r="AR644" s="19" t="s">
        <v>1825</v>
      </c>
      <c r="AT644" s="19" t="s">
        <v>1707</v>
      </c>
      <c r="AU644" s="19" t="s">
        <v>1481</v>
      </c>
      <c r="AY644" s="19" t="s">
        <v>1594</v>
      </c>
      <c r="BE644" s="208">
        <f>IF(O644="základní",K644,0)</f>
        <v>0</v>
      </c>
      <c r="BF644" s="208">
        <f>IF(O644="snížená",K644,0)</f>
        <v>0</v>
      </c>
      <c r="BG644" s="208">
        <f>IF(O644="zákl. přenesená",K644,0)</f>
        <v>0</v>
      </c>
      <c r="BH644" s="208">
        <f>IF(O644="sníž. přenesená",K644,0)</f>
        <v>0</v>
      </c>
      <c r="BI644" s="208">
        <f>IF(O644="nulová",K644,0)</f>
        <v>0</v>
      </c>
      <c r="BJ644" s="19" t="s">
        <v>1420</v>
      </c>
      <c r="BK644" s="208">
        <f>ROUND(P644*H644,2)</f>
        <v>0</v>
      </c>
      <c r="BL644" s="19" t="s">
        <v>1695</v>
      </c>
      <c r="BM644" s="19" t="s">
        <v>526</v>
      </c>
    </row>
    <row r="645" spans="2:65" s="12" customFormat="1" x14ac:dyDescent="0.3">
      <c r="B645" s="209"/>
      <c r="C645" s="210"/>
      <c r="D645" s="211" t="s">
        <v>1603</v>
      </c>
      <c r="E645" s="212" t="s">
        <v>1418</v>
      </c>
      <c r="F645" s="213" t="s">
        <v>1729</v>
      </c>
      <c r="G645" s="210"/>
      <c r="H645" s="214">
        <v>1</v>
      </c>
      <c r="I645" s="215"/>
      <c r="J645" s="215"/>
      <c r="K645" s="210"/>
      <c r="L645" s="210"/>
      <c r="M645" s="216"/>
      <c r="N645" s="217"/>
      <c r="O645" s="218"/>
      <c r="P645" s="218"/>
      <c r="Q645" s="218"/>
      <c r="R645" s="218"/>
      <c r="S645" s="218"/>
      <c r="T645" s="218"/>
      <c r="U645" s="218"/>
      <c r="V645" s="218"/>
      <c r="W645" s="218"/>
      <c r="X645" s="219"/>
      <c r="AT645" s="220" t="s">
        <v>1603</v>
      </c>
      <c r="AU645" s="220" t="s">
        <v>1481</v>
      </c>
      <c r="AV645" s="12" t="s">
        <v>1481</v>
      </c>
      <c r="AW645" s="12" t="s">
        <v>1402</v>
      </c>
      <c r="AX645" s="12" t="s">
        <v>1420</v>
      </c>
      <c r="AY645" s="220" t="s">
        <v>1594</v>
      </c>
    </row>
    <row r="646" spans="2:65" s="1" customFormat="1" ht="22.5" customHeight="1" x14ac:dyDescent="0.3">
      <c r="B646" s="36"/>
      <c r="C646" s="261" t="s">
        <v>527</v>
      </c>
      <c r="D646" s="261" t="s">
        <v>1707</v>
      </c>
      <c r="E646" s="262" t="s">
        <v>528</v>
      </c>
      <c r="F646" s="263" t="s">
        <v>529</v>
      </c>
      <c r="G646" s="264" t="s">
        <v>1726</v>
      </c>
      <c r="H646" s="265">
        <v>1</v>
      </c>
      <c r="I646" s="266"/>
      <c r="J646" s="267"/>
      <c r="K646" s="268">
        <f>ROUND(P646*H646,2)</f>
        <v>0</v>
      </c>
      <c r="L646" s="263" t="s">
        <v>1418</v>
      </c>
      <c r="M646" s="269"/>
      <c r="N646" s="270" t="s">
        <v>1418</v>
      </c>
      <c r="O646" s="205" t="s">
        <v>1442</v>
      </c>
      <c r="P646" s="131">
        <f>I646+J646</f>
        <v>0</v>
      </c>
      <c r="Q646" s="131">
        <f>ROUND(I646*H646,2)</f>
        <v>0</v>
      </c>
      <c r="R646" s="131">
        <f>ROUND(J646*H646,2)</f>
        <v>0</v>
      </c>
      <c r="S646" s="37"/>
      <c r="T646" s="206">
        <f>S646*H646</f>
        <v>0</v>
      </c>
      <c r="U646" s="206">
        <v>3.5999999999999997E-2</v>
      </c>
      <c r="V646" s="206">
        <f>U646*H646</f>
        <v>3.5999999999999997E-2</v>
      </c>
      <c r="W646" s="206">
        <v>0</v>
      </c>
      <c r="X646" s="207">
        <f>W646*H646</f>
        <v>0</v>
      </c>
      <c r="AR646" s="19" t="s">
        <v>1825</v>
      </c>
      <c r="AT646" s="19" t="s">
        <v>1707</v>
      </c>
      <c r="AU646" s="19" t="s">
        <v>1481</v>
      </c>
      <c r="AY646" s="19" t="s">
        <v>1594</v>
      </c>
      <c r="BE646" s="208">
        <f>IF(O646="základní",K646,0)</f>
        <v>0</v>
      </c>
      <c r="BF646" s="208">
        <f>IF(O646="snížená",K646,0)</f>
        <v>0</v>
      </c>
      <c r="BG646" s="208">
        <f>IF(O646="zákl. přenesená",K646,0)</f>
        <v>0</v>
      </c>
      <c r="BH646" s="208">
        <f>IF(O646="sníž. přenesená",K646,0)</f>
        <v>0</v>
      </c>
      <c r="BI646" s="208">
        <f>IF(O646="nulová",K646,0)</f>
        <v>0</v>
      </c>
      <c r="BJ646" s="19" t="s">
        <v>1420</v>
      </c>
      <c r="BK646" s="208">
        <f>ROUND(P646*H646,2)</f>
        <v>0</v>
      </c>
      <c r="BL646" s="19" t="s">
        <v>1695</v>
      </c>
      <c r="BM646" s="19" t="s">
        <v>530</v>
      </c>
    </row>
    <row r="647" spans="2:65" s="12" customFormat="1" x14ac:dyDescent="0.3">
      <c r="B647" s="209"/>
      <c r="C647" s="210"/>
      <c r="D647" s="211" t="s">
        <v>1603</v>
      </c>
      <c r="E647" s="212" t="s">
        <v>1418</v>
      </c>
      <c r="F647" s="213" t="s">
        <v>1729</v>
      </c>
      <c r="G647" s="210"/>
      <c r="H647" s="214">
        <v>1</v>
      </c>
      <c r="I647" s="215"/>
      <c r="J647" s="215"/>
      <c r="K647" s="210"/>
      <c r="L647" s="210"/>
      <c r="M647" s="216"/>
      <c r="N647" s="217"/>
      <c r="O647" s="218"/>
      <c r="P647" s="218"/>
      <c r="Q647" s="218"/>
      <c r="R647" s="218"/>
      <c r="S647" s="218"/>
      <c r="T647" s="218"/>
      <c r="U647" s="218"/>
      <c r="V647" s="218"/>
      <c r="W647" s="218"/>
      <c r="X647" s="219"/>
      <c r="AT647" s="220" t="s">
        <v>1603</v>
      </c>
      <c r="AU647" s="220" t="s">
        <v>1481</v>
      </c>
      <c r="AV647" s="12" t="s">
        <v>1481</v>
      </c>
      <c r="AW647" s="12" t="s">
        <v>1402</v>
      </c>
      <c r="AX647" s="12" t="s">
        <v>1420</v>
      </c>
      <c r="AY647" s="220" t="s">
        <v>1594</v>
      </c>
    </row>
    <row r="648" spans="2:65" s="1" customFormat="1" ht="31.5" customHeight="1" x14ac:dyDescent="0.3">
      <c r="B648" s="36"/>
      <c r="C648" s="197" t="s">
        <v>531</v>
      </c>
      <c r="D648" s="197" t="s">
        <v>1596</v>
      </c>
      <c r="E648" s="198" t="s">
        <v>532</v>
      </c>
      <c r="F648" s="199" t="s">
        <v>533</v>
      </c>
      <c r="G648" s="200" t="s">
        <v>1698</v>
      </c>
      <c r="H648" s="201">
        <v>13.05</v>
      </c>
      <c r="I648" s="202"/>
      <c r="J648" s="202"/>
      <c r="K648" s="203">
        <f>ROUND(P648*H648,2)</f>
        <v>0</v>
      </c>
      <c r="L648" s="199" t="s">
        <v>1600</v>
      </c>
      <c r="M648" s="56"/>
      <c r="N648" s="204" t="s">
        <v>1418</v>
      </c>
      <c r="O648" s="205" t="s">
        <v>1442</v>
      </c>
      <c r="P648" s="131">
        <f>I648+J648</f>
        <v>0</v>
      </c>
      <c r="Q648" s="131">
        <f>ROUND(I648*H648,2)</f>
        <v>0</v>
      </c>
      <c r="R648" s="131">
        <f>ROUND(J648*H648,2)</f>
        <v>0</v>
      </c>
      <c r="S648" s="37"/>
      <c r="T648" s="206">
        <f>S648*H648</f>
        <v>0</v>
      </c>
      <c r="U648" s="206">
        <v>5.0000000000000002E-5</v>
      </c>
      <c r="V648" s="206">
        <f>U648*H648</f>
        <v>6.5250000000000009E-4</v>
      </c>
      <c r="W648" s="206">
        <v>0</v>
      </c>
      <c r="X648" s="207">
        <f>W648*H648</f>
        <v>0</v>
      </c>
      <c r="AR648" s="19" t="s">
        <v>1695</v>
      </c>
      <c r="AT648" s="19" t="s">
        <v>1596</v>
      </c>
      <c r="AU648" s="19" t="s">
        <v>1481</v>
      </c>
      <c r="AY648" s="19" t="s">
        <v>1594</v>
      </c>
      <c r="BE648" s="208">
        <f>IF(O648="základní",K648,0)</f>
        <v>0</v>
      </c>
      <c r="BF648" s="208">
        <f>IF(O648="snížená",K648,0)</f>
        <v>0</v>
      </c>
      <c r="BG648" s="208">
        <f>IF(O648="zákl. přenesená",K648,0)</f>
        <v>0</v>
      </c>
      <c r="BH648" s="208">
        <f>IF(O648="sníž. přenesená",K648,0)</f>
        <v>0</v>
      </c>
      <c r="BI648" s="208">
        <f>IF(O648="nulová",K648,0)</f>
        <v>0</v>
      </c>
      <c r="BJ648" s="19" t="s">
        <v>1420</v>
      </c>
      <c r="BK648" s="208">
        <f>ROUND(P648*H648,2)</f>
        <v>0</v>
      </c>
      <c r="BL648" s="19" t="s">
        <v>1695</v>
      </c>
      <c r="BM648" s="19" t="s">
        <v>534</v>
      </c>
    </row>
    <row r="649" spans="2:65" s="12" customFormat="1" x14ac:dyDescent="0.3">
      <c r="B649" s="209"/>
      <c r="C649" s="210"/>
      <c r="D649" s="211" t="s">
        <v>1603</v>
      </c>
      <c r="E649" s="212" t="s">
        <v>1418</v>
      </c>
      <c r="F649" s="213" t="s">
        <v>535</v>
      </c>
      <c r="G649" s="210"/>
      <c r="H649" s="214">
        <v>13.05</v>
      </c>
      <c r="I649" s="215"/>
      <c r="J649" s="215"/>
      <c r="K649" s="210"/>
      <c r="L649" s="210"/>
      <c r="M649" s="216"/>
      <c r="N649" s="217"/>
      <c r="O649" s="218"/>
      <c r="P649" s="218"/>
      <c r="Q649" s="218"/>
      <c r="R649" s="218"/>
      <c r="S649" s="218"/>
      <c r="T649" s="218"/>
      <c r="U649" s="218"/>
      <c r="V649" s="218"/>
      <c r="W649" s="218"/>
      <c r="X649" s="219"/>
      <c r="AT649" s="220" t="s">
        <v>1603</v>
      </c>
      <c r="AU649" s="220" t="s">
        <v>1481</v>
      </c>
      <c r="AV649" s="12" t="s">
        <v>1481</v>
      </c>
      <c r="AW649" s="12" t="s">
        <v>1402</v>
      </c>
      <c r="AX649" s="12" t="s">
        <v>1420</v>
      </c>
      <c r="AY649" s="220" t="s">
        <v>1594</v>
      </c>
    </row>
    <row r="650" spans="2:65" s="1" customFormat="1" ht="31.5" customHeight="1" x14ac:dyDescent="0.3">
      <c r="B650" s="36"/>
      <c r="C650" s="261" t="s">
        <v>536</v>
      </c>
      <c r="D650" s="261" t="s">
        <v>1707</v>
      </c>
      <c r="E650" s="262" t="s">
        <v>537</v>
      </c>
      <c r="F650" s="263" t="s">
        <v>538</v>
      </c>
      <c r="G650" s="264" t="s">
        <v>1726</v>
      </c>
      <c r="H650" s="265">
        <v>3</v>
      </c>
      <c r="I650" s="266"/>
      <c r="J650" s="267"/>
      <c r="K650" s="268">
        <f>ROUND(P650*H650,2)</f>
        <v>0</v>
      </c>
      <c r="L650" s="263" t="s">
        <v>1418</v>
      </c>
      <c r="M650" s="269"/>
      <c r="N650" s="270" t="s">
        <v>1418</v>
      </c>
      <c r="O650" s="205" t="s">
        <v>1442</v>
      </c>
      <c r="P650" s="131">
        <f>I650+J650</f>
        <v>0</v>
      </c>
      <c r="Q650" s="131">
        <f>ROUND(I650*H650,2)</f>
        <v>0</v>
      </c>
      <c r="R650" s="131">
        <f>ROUND(J650*H650,2)</f>
        <v>0</v>
      </c>
      <c r="S650" s="37"/>
      <c r="T650" s="206">
        <f>S650*H650</f>
        <v>0</v>
      </c>
      <c r="U650" s="206">
        <v>0.03</v>
      </c>
      <c r="V650" s="206">
        <f>U650*H650</f>
        <v>0.09</v>
      </c>
      <c r="W650" s="206">
        <v>0</v>
      </c>
      <c r="X650" s="207">
        <f>W650*H650</f>
        <v>0</v>
      </c>
      <c r="AR650" s="19" t="s">
        <v>1825</v>
      </c>
      <c r="AT650" s="19" t="s">
        <v>1707</v>
      </c>
      <c r="AU650" s="19" t="s">
        <v>1481</v>
      </c>
      <c r="AY650" s="19" t="s">
        <v>1594</v>
      </c>
      <c r="BE650" s="208">
        <f>IF(O650="základní",K650,0)</f>
        <v>0</v>
      </c>
      <c r="BF650" s="208">
        <f>IF(O650="snížená",K650,0)</f>
        <v>0</v>
      </c>
      <c r="BG650" s="208">
        <f>IF(O650="zákl. přenesená",K650,0)</f>
        <v>0</v>
      </c>
      <c r="BH650" s="208">
        <f>IF(O650="sníž. přenesená",K650,0)</f>
        <v>0</v>
      </c>
      <c r="BI650" s="208">
        <f>IF(O650="nulová",K650,0)</f>
        <v>0</v>
      </c>
      <c r="BJ650" s="19" t="s">
        <v>1420</v>
      </c>
      <c r="BK650" s="208">
        <f>ROUND(P650*H650,2)</f>
        <v>0</v>
      </c>
      <c r="BL650" s="19" t="s">
        <v>1695</v>
      </c>
      <c r="BM650" s="19" t="s">
        <v>539</v>
      </c>
    </row>
    <row r="651" spans="2:65" s="12" customFormat="1" x14ac:dyDescent="0.3">
      <c r="B651" s="209"/>
      <c r="C651" s="210"/>
      <c r="D651" s="211" t="s">
        <v>1603</v>
      </c>
      <c r="E651" s="212" t="s">
        <v>1418</v>
      </c>
      <c r="F651" s="213" t="s">
        <v>1742</v>
      </c>
      <c r="G651" s="210"/>
      <c r="H651" s="214">
        <v>3</v>
      </c>
      <c r="I651" s="215"/>
      <c r="J651" s="215"/>
      <c r="K651" s="210"/>
      <c r="L651" s="210"/>
      <c r="M651" s="216"/>
      <c r="N651" s="217"/>
      <c r="O651" s="218"/>
      <c r="P651" s="218"/>
      <c r="Q651" s="218"/>
      <c r="R651" s="218"/>
      <c r="S651" s="218"/>
      <c r="T651" s="218"/>
      <c r="U651" s="218"/>
      <c r="V651" s="218"/>
      <c r="W651" s="218"/>
      <c r="X651" s="219"/>
      <c r="AT651" s="220" t="s">
        <v>1603</v>
      </c>
      <c r="AU651" s="220" t="s">
        <v>1481</v>
      </c>
      <c r="AV651" s="12" t="s">
        <v>1481</v>
      </c>
      <c r="AW651" s="12" t="s">
        <v>1402</v>
      </c>
      <c r="AX651" s="12" t="s">
        <v>1420</v>
      </c>
      <c r="AY651" s="220" t="s">
        <v>1594</v>
      </c>
    </row>
    <row r="652" spans="2:65" s="1" customFormat="1" ht="22.5" customHeight="1" x14ac:dyDescent="0.3">
      <c r="B652" s="36"/>
      <c r="C652" s="197" t="s">
        <v>540</v>
      </c>
      <c r="D652" s="197" t="s">
        <v>1596</v>
      </c>
      <c r="E652" s="198" t="s">
        <v>541</v>
      </c>
      <c r="F652" s="199" t="s">
        <v>542</v>
      </c>
      <c r="G652" s="200" t="s">
        <v>2089</v>
      </c>
      <c r="H652" s="201">
        <v>365.6</v>
      </c>
      <c r="I652" s="202"/>
      <c r="J652" s="202"/>
      <c r="K652" s="203">
        <f>ROUND(P652*H652,2)</f>
        <v>0</v>
      </c>
      <c r="L652" s="199" t="s">
        <v>1418</v>
      </c>
      <c r="M652" s="56"/>
      <c r="N652" s="204" t="s">
        <v>1418</v>
      </c>
      <c r="O652" s="205" t="s">
        <v>1442</v>
      </c>
      <c r="P652" s="131">
        <f>I652+J652</f>
        <v>0</v>
      </c>
      <c r="Q652" s="131">
        <f>ROUND(I652*H652,2)</f>
        <v>0</v>
      </c>
      <c r="R652" s="131">
        <f>ROUND(J652*H652,2)</f>
        <v>0</v>
      </c>
      <c r="S652" s="37"/>
      <c r="T652" s="206">
        <f>S652*H652</f>
        <v>0</v>
      </c>
      <c r="U652" s="206">
        <v>5.0000000000000002E-5</v>
      </c>
      <c r="V652" s="206">
        <f>U652*H652</f>
        <v>1.8280000000000001E-2</v>
      </c>
      <c r="W652" s="206">
        <v>0</v>
      </c>
      <c r="X652" s="207">
        <f>W652*H652</f>
        <v>0</v>
      </c>
      <c r="AR652" s="19" t="s">
        <v>1695</v>
      </c>
      <c r="AT652" s="19" t="s">
        <v>1596</v>
      </c>
      <c r="AU652" s="19" t="s">
        <v>1481</v>
      </c>
      <c r="AY652" s="19" t="s">
        <v>1594</v>
      </c>
      <c r="BE652" s="208">
        <f>IF(O652="základní",K652,0)</f>
        <v>0</v>
      </c>
      <c r="BF652" s="208">
        <f>IF(O652="snížená",K652,0)</f>
        <v>0</v>
      </c>
      <c r="BG652" s="208">
        <f>IF(O652="zákl. přenesená",K652,0)</f>
        <v>0</v>
      </c>
      <c r="BH652" s="208">
        <f>IF(O652="sníž. přenesená",K652,0)</f>
        <v>0</v>
      </c>
      <c r="BI652" s="208">
        <f>IF(O652="nulová",K652,0)</f>
        <v>0</v>
      </c>
      <c r="BJ652" s="19" t="s">
        <v>1420</v>
      </c>
      <c r="BK652" s="208">
        <f>ROUND(P652*H652,2)</f>
        <v>0</v>
      </c>
      <c r="BL652" s="19" t="s">
        <v>1695</v>
      </c>
      <c r="BM652" s="19" t="s">
        <v>543</v>
      </c>
    </row>
    <row r="653" spans="2:65" s="12" customFormat="1" x14ac:dyDescent="0.3">
      <c r="B653" s="209"/>
      <c r="C653" s="210"/>
      <c r="D653" s="223" t="s">
        <v>1603</v>
      </c>
      <c r="E653" s="233" t="s">
        <v>1418</v>
      </c>
      <c r="F653" s="234" t="s">
        <v>544</v>
      </c>
      <c r="G653" s="210"/>
      <c r="H653" s="235">
        <v>9.6</v>
      </c>
      <c r="I653" s="215"/>
      <c r="J653" s="215"/>
      <c r="K653" s="210"/>
      <c r="L653" s="210"/>
      <c r="M653" s="216"/>
      <c r="N653" s="217"/>
      <c r="O653" s="218"/>
      <c r="P653" s="218"/>
      <c r="Q653" s="218"/>
      <c r="R653" s="218"/>
      <c r="S653" s="218"/>
      <c r="T653" s="218"/>
      <c r="U653" s="218"/>
      <c r="V653" s="218"/>
      <c r="W653" s="218"/>
      <c r="X653" s="219"/>
      <c r="AT653" s="220" t="s">
        <v>1603</v>
      </c>
      <c r="AU653" s="220" t="s">
        <v>1481</v>
      </c>
      <c r="AV653" s="12" t="s">
        <v>1481</v>
      </c>
      <c r="AW653" s="12" t="s">
        <v>1402</v>
      </c>
      <c r="AX653" s="12" t="s">
        <v>1473</v>
      </c>
      <c r="AY653" s="220" t="s">
        <v>1594</v>
      </c>
    </row>
    <row r="654" spans="2:65" s="12" customFormat="1" x14ac:dyDescent="0.3">
      <c r="B654" s="209"/>
      <c r="C654" s="210"/>
      <c r="D654" s="223" t="s">
        <v>1603</v>
      </c>
      <c r="E654" s="233" t="s">
        <v>1418</v>
      </c>
      <c r="F654" s="234" t="s">
        <v>545</v>
      </c>
      <c r="G654" s="210"/>
      <c r="H654" s="235">
        <v>40.96</v>
      </c>
      <c r="I654" s="215"/>
      <c r="J654" s="215"/>
      <c r="K654" s="210"/>
      <c r="L654" s="210"/>
      <c r="M654" s="216"/>
      <c r="N654" s="217"/>
      <c r="O654" s="218"/>
      <c r="P654" s="218"/>
      <c r="Q654" s="218"/>
      <c r="R654" s="218"/>
      <c r="S654" s="218"/>
      <c r="T654" s="218"/>
      <c r="U654" s="218"/>
      <c r="V654" s="218"/>
      <c r="W654" s="218"/>
      <c r="X654" s="219"/>
      <c r="AT654" s="220" t="s">
        <v>1603</v>
      </c>
      <c r="AU654" s="220" t="s">
        <v>1481</v>
      </c>
      <c r="AV654" s="12" t="s">
        <v>1481</v>
      </c>
      <c r="AW654" s="12" t="s">
        <v>1402</v>
      </c>
      <c r="AX654" s="12" t="s">
        <v>1473</v>
      </c>
      <c r="AY654" s="220" t="s">
        <v>1594</v>
      </c>
    </row>
    <row r="655" spans="2:65" s="12" customFormat="1" x14ac:dyDescent="0.3">
      <c r="B655" s="209"/>
      <c r="C655" s="210"/>
      <c r="D655" s="223" t="s">
        <v>1603</v>
      </c>
      <c r="E655" s="233" t="s">
        <v>1418</v>
      </c>
      <c r="F655" s="234" t="s">
        <v>546</v>
      </c>
      <c r="G655" s="210"/>
      <c r="H655" s="235">
        <v>150.88</v>
      </c>
      <c r="I655" s="215"/>
      <c r="J655" s="215"/>
      <c r="K655" s="210"/>
      <c r="L655" s="210"/>
      <c r="M655" s="216"/>
      <c r="N655" s="217"/>
      <c r="O655" s="218"/>
      <c r="P655" s="218"/>
      <c r="Q655" s="218"/>
      <c r="R655" s="218"/>
      <c r="S655" s="218"/>
      <c r="T655" s="218"/>
      <c r="U655" s="218"/>
      <c r="V655" s="218"/>
      <c r="W655" s="218"/>
      <c r="X655" s="219"/>
      <c r="AT655" s="220" t="s">
        <v>1603</v>
      </c>
      <c r="AU655" s="220" t="s">
        <v>1481</v>
      </c>
      <c r="AV655" s="12" t="s">
        <v>1481</v>
      </c>
      <c r="AW655" s="12" t="s">
        <v>1402</v>
      </c>
      <c r="AX655" s="12" t="s">
        <v>1473</v>
      </c>
      <c r="AY655" s="220" t="s">
        <v>1594</v>
      </c>
    </row>
    <row r="656" spans="2:65" s="12" customFormat="1" x14ac:dyDescent="0.3">
      <c r="B656" s="209"/>
      <c r="C656" s="210"/>
      <c r="D656" s="223" t="s">
        <v>1603</v>
      </c>
      <c r="E656" s="233" t="s">
        <v>1418</v>
      </c>
      <c r="F656" s="234" t="s">
        <v>547</v>
      </c>
      <c r="G656" s="210"/>
      <c r="H656" s="235">
        <v>43.2</v>
      </c>
      <c r="I656" s="215"/>
      <c r="J656" s="215"/>
      <c r="K656" s="210"/>
      <c r="L656" s="210"/>
      <c r="M656" s="216"/>
      <c r="N656" s="217"/>
      <c r="O656" s="218"/>
      <c r="P656" s="218"/>
      <c r="Q656" s="218"/>
      <c r="R656" s="218"/>
      <c r="S656" s="218"/>
      <c r="T656" s="218"/>
      <c r="U656" s="218"/>
      <c r="V656" s="218"/>
      <c r="W656" s="218"/>
      <c r="X656" s="219"/>
      <c r="AT656" s="220" t="s">
        <v>1603</v>
      </c>
      <c r="AU656" s="220" t="s">
        <v>1481</v>
      </c>
      <c r="AV656" s="12" t="s">
        <v>1481</v>
      </c>
      <c r="AW656" s="12" t="s">
        <v>1402</v>
      </c>
      <c r="AX656" s="12" t="s">
        <v>1473</v>
      </c>
      <c r="AY656" s="220" t="s">
        <v>1594</v>
      </c>
    </row>
    <row r="657" spans="2:65" s="12" customFormat="1" x14ac:dyDescent="0.3">
      <c r="B657" s="209"/>
      <c r="C657" s="210"/>
      <c r="D657" s="223" t="s">
        <v>1603</v>
      </c>
      <c r="E657" s="233" t="s">
        <v>1418</v>
      </c>
      <c r="F657" s="234" t="s">
        <v>548</v>
      </c>
      <c r="G657" s="210"/>
      <c r="H657" s="235">
        <v>120.96</v>
      </c>
      <c r="I657" s="215"/>
      <c r="J657" s="215"/>
      <c r="K657" s="210"/>
      <c r="L657" s="210"/>
      <c r="M657" s="216"/>
      <c r="N657" s="217"/>
      <c r="O657" s="218"/>
      <c r="P657" s="218"/>
      <c r="Q657" s="218"/>
      <c r="R657" s="218"/>
      <c r="S657" s="218"/>
      <c r="T657" s="218"/>
      <c r="U657" s="218"/>
      <c r="V657" s="218"/>
      <c r="W657" s="218"/>
      <c r="X657" s="219"/>
      <c r="AT657" s="220" t="s">
        <v>1603</v>
      </c>
      <c r="AU657" s="220" t="s">
        <v>1481</v>
      </c>
      <c r="AV657" s="12" t="s">
        <v>1481</v>
      </c>
      <c r="AW657" s="12" t="s">
        <v>1402</v>
      </c>
      <c r="AX657" s="12" t="s">
        <v>1473</v>
      </c>
      <c r="AY657" s="220" t="s">
        <v>1594</v>
      </c>
    </row>
    <row r="658" spans="2:65" s="14" customFormat="1" x14ac:dyDescent="0.3">
      <c r="B658" s="236"/>
      <c r="C658" s="237"/>
      <c r="D658" s="211" t="s">
        <v>1603</v>
      </c>
      <c r="E658" s="247" t="s">
        <v>1418</v>
      </c>
      <c r="F658" s="248" t="s">
        <v>1621</v>
      </c>
      <c r="G658" s="237"/>
      <c r="H658" s="249">
        <v>365.6</v>
      </c>
      <c r="I658" s="241"/>
      <c r="J658" s="241"/>
      <c r="K658" s="237"/>
      <c r="L658" s="237"/>
      <c r="M658" s="242"/>
      <c r="N658" s="243"/>
      <c r="O658" s="244"/>
      <c r="P658" s="244"/>
      <c r="Q658" s="244"/>
      <c r="R658" s="244"/>
      <c r="S658" s="244"/>
      <c r="T658" s="244"/>
      <c r="U658" s="244"/>
      <c r="V658" s="244"/>
      <c r="W658" s="244"/>
      <c r="X658" s="245"/>
      <c r="AT658" s="246" t="s">
        <v>1603</v>
      </c>
      <c r="AU658" s="246" t="s">
        <v>1481</v>
      </c>
      <c r="AV658" s="14" t="s">
        <v>1601</v>
      </c>
      <c r="AW658" s="14" t="s">
        <v>1402</v>
      </c>
      <c r="AX658" s="14" t="s">
        <v>1420</v>
      </c>
      <c r="AY658" s="246" t="s">
        <v>1594</v>
      </c>
    </row>
    <row r="659" spans="2:65" s="1" customFormat="1" ht="31.5" customHeight="1" x14ac:dyDescent="0.3">
      <c r="B659" s="36"/>
      <c r="C659" s="261" t="s">
        <v>549</v>
      </c>
      <c r="D659" s="261" t="s">
        <v>1707</v>
      </c>
      <c r="E659" s="262" t="s">
        <v>550</v>
      </c>
      <c r="F659" s="263" t="s">
        <v>551</v>
      </c>
      <c r="G659" s="264" t="s">
        <v>1726</v>
      </c>
      <c r="H659" s="265">
        <v>1</v>
      </c>
      <c r="I659" s="266"/>
      <c r="J659" s="267"/>
      <c r="K659" s="268">
        <f>ROUND(P659*H659,2)</f>
        <v>0</v>
      </c>
      <c r="L659" s="263" t="s">
        <v>1418</v>
      </c>
      <c r="M659" s="269"/>
      <c r="N659" s="270" t="s">
        <v>1418</v>
      </c>
      <c r="O659" s="205" t="s">
        <v>1442</v>
      </c>
      <c r="P659" s="131">
        <f>I659+J659</f>
        <v>0</v>
      </c>
      <c r="Q659" s="131">
        <f>ROUND(I659*H659,2)</f>
        <v>0</v>
      </c>
      <c r="R659" s="131">
        <f>ROUND(J659*H659,2)</f>
        <v>0</v>
      </c>
      <c r="S659" s="37"/>
      <c r="T659" s="206">
        <f>S659*H659</f>
        <v>0</v>
      </c>
      <c r="U659" s="206">
        <v>4.5999999999999999E-2</v>
      </c>
      <c r="V659" s="206">
        <f>U659*H659</f>
        <v>4.5999999999999999E-2</v>
      </c>
      <c r="W659" s="206">
        <v>0</v>
      </c>
      <c r="X659" s="207">
        <f>W659*H659</f>
        <v>0</v>
      </c>
      <c r="AR659" s="19" t="s">
        <v>1825</v>
      </c>
      <c r="AT659" s="19" t="s">
        <v>1707</v>
      </c>
      <c r="AU659" s="19" t="s">
        <v>1481</v>
      </c>
      <c r="AY659" s="19" t="s">
        <v>1594</v>
      </c>
      <c r="BE659" s="208">
        <f>IF(O659="základní",K659,0)</f>
        <v>0</v>
      </c>
      <c r="BF659" s="208">
        <f>IF(O659="snížená",K659,0)</f>
        <v>0</v>
      </c>
      <c r="BG659" s="208">
        <f>IF(O659="zákl. přenesená",K659,0)</f>
        <v>0</v>
      </c>
      <c r="BH659" s="208">
        <f>IF(O659="sníž. přenesená",K659,0)</f>
        <v>0</v>
      </c>
      <c r="BI659" s="208">
        <f>IF(O659="nulová",K659,0)</f>
        <v>0</v>
      </c>
      <c r="BJ659" s="19" t="s">
        <v>1420</v>
      </c>
      <c r="BK659" s="208">
        <f>ROUND(P659*H659,2)</f>
        <v>0</v>
      </c>
      <c r="BL659" s="19" t="s">
        <v>1695</v>
      </c>
      <c r="BM659" s="19" t="s">
        <v>552</v>
      </c>
    </row>
    <row r="660" spans="2:65" s="12" customFormat="1" x14ac:dyDescent="0.3">
      <c r="B660" s="209"/>
      <c r="C660" s="210"/>
      <c r="D660" s="211" t="s">
        <v>1603</v>
      </c>
      <c r="E660" s="212" t="s">
        <v>1418</v>
      </c>
      <c r="F660" s="213" t="s">
        <v>1729</v>
      </c>
      <c r="G660" s="210"/>
      <c r="H660" s="214">
        <v>1</v>
      </c>
      <c r="I660" s="215"/>
      <c r="J660" s="215"/>
      <c r="K660" s="210"/>
      <c r="L660" s="210"/>
      <c r="M660" s="216"/>
      <c r="N660" s="217"/>
      <c r="O660" s="218"/>
      <c r="P660" s="218"/>
      <c r="Q660" s="218"/>
      <c r="R660" s="218"/>
      <c r="S660" s="218"/>
      <c r="T660" s="218"/>
      <c r="U660" s="218"/>
      <c r="V660" s="218"/>
      <c r="W660" s="218"/>
      <c r="X660" s="219"/>
      <c r="AT660" s="220" t="s">
        <v>1603</v>
      </c>
      <c r="AU660" s="220" t="s">
        <v>1481</v>
      </c>
      <c r="AV660" s="12" t="s">
        <v>1481</v>
      </c>
      <c r="AW660" s="12" t="s">
        <v>1402</v>
      </c>
      <c r="AX660" s="12" t="s">
        <v>1420</v>
      </c>
      <c r="AY660" s="220" t="s">
        <v>1594</v>
      </c>
    </row>
    <row r="661" spans="2:65" s="1" customFormat="1" ht="31.5" customHeight="1" x14ac:dyDescent="0.3">
      <c r="B661" s="36"/>
      <c r="C661" s="261" t="s">
        <v>553</v>
      </c>
      <c r="D661" s="261" t="s">
        <v>1707</v>
      </c>
      <c r="E661" s="262" t="s">
        <v>554</v>
      </c>
      <c r="F661" s="263" t="s">
        <v>525</v>
      </c>
      <c r="G661" s="264" t="s">
        <v>1726</v>
      </c>
      <c r="H661" s="265">
        <v>1</v>
      </c>
      <c r="I661" s="266"/>
      <c r="J661" s="267"/>
      <c r="K661" s="268">
        <f>ROUND(P661*H661,2)</f>
        <v>0</v>
      </c>
      <c r="L661" s="263" t="s">
        <v>1418</v>
      </c>
      <c r="M661" s="269"/>
      <c r="N661" s="270" t="s">
        <v>1418</v>
      </c>
      <c r="O661" s="205" t="s">
        <v>1442</v>
      </c>
      <c r="P661" s="131">
        <f>I661+J661</f>
        <v>0</v>
      </c>
      <c r="Q661" s="131">
        <f>ROUND(I661*H661,2)</f>
        <v>0</v>
      </c>
      <c r="R661" s="131">
        <f>ROUND(J661*H661,2)</f>
        <v>0</v>
      </c>
      <c r="S661" s="37"/>
      <c r="T661" s="206">
        <f>S661*H661</f>
        <v>0</v>
      </c>
      <c r="U661" s="206">
        <v>1.0999999999999999E-2</v>
      </c>
      <c r="V661" s="206">
        <f>U661*H661</f>
        <v>1.0999999999999999E-2</v>
      </c>
      <c r="W661" s="206">
        <v>0</v>
      </c>
      <c r="X661" s="207">
        <f>W661*H661</f>
        <v>0</v>
      </c>
      <c r="AR661" s="19" t="s">
        <v>1825</v>
      </c>
      <c r="AT661" s="19" t="s">
        <v>1707</v>
      </c>
      <c r="AU661" s="19" t="s">
        <v>1481</v>
      </c>
      <c r="AY661" s="19" t="s">
        <v>1594</v>
      </c>
      <c r="BE661" s="208">
        <f>IF(O661="základní",K661,0)</f>
        <v>0</v>
      </c>
      <c r="BF661" s="208">
        <f>IF(O661="snížená",K661,0)</f>
        <v>0</v>
      </c>
      <c r="BG661" s="208">
        <f>IF(O661="zákl. přenesená",K661,0)</f>
        <v>0</v>
      </c>
      <c r="BH661" s="208">
        <f>IF(O661="sníž. přenesená",K661,0)</f>
        <v>0</v>
      </c>
      <c r="BI661" s="208">
        <f>IF(O661="nulová",K661,0)</f>
        <v>0</v>
      </c>
      <c r="BJ661" s="19" t="s">
        <v>1420</v>
      </c>
      <c r="BK661" s="208">
        <f>ROUND(P661*H661,2)</f>
        <v>0</v>
      </c>
      <c r="BL661" s="19" t="s">
        <v>1695</v>
      </c>
      <c r="BM661" s="19" t="s">
        <v>555</v>
      </c>
    </row>
    <row r="662" spans="2:65" s="12" customFormat="1" x14ac:dyDescent="0.3">
      <c r="B662" s="209"/>
      <c r="C662" s="210"/>
      <c r="D662" s="211" t="s">
        <v>1603</v>
      </c>
      <c r="E662" s="212" t="s">
        <v>1418</v>
      </c>
      <c r="F662" s="213" t="s">
        <v>1729</v>
      </c>
      <c r="G662" s="210"/>
      <c r="H662" s="214">
        <v>1</v>
      </c>
      <c r="I662" s="215"/>
      <c r="J662" s="215"/>
      <c r="K662" s="210"/>
      <c r="L662" s="210"/>
      <c r="M662" s="216"/>
      <c r="N662" s="217"/>
      <c r="O662" s="218"/>
      <c r="P662" s="218"/>
      <c r="Q662" s="218"/>
      <c r="R662" s="218"/>
      <c r="S662" s="218"/>
      <c r="T662" s="218"/>
      <c r="U662" s="218"/>
      <c r="V662" s="218"/>
      <c r="W662" s="218"/>
      <c r="X662" s="219"/>
      <c r="AT662" s="220" t="s">
        <v>1603</v>
      </c>
      <c r="AU662" s="220" t="s">
        <v>1481</v>
      </c>
      <c r="AV662" s="12" t="s">
        <v>1481</v>
      </c>
      <c r="AW662" s="12" t="s">
        <v>1402</v>
      </c>
      <c r="AX662" s="12" t="s">
        <v>1420</v>
      </c>
      <c r="AY662" s="220" t="s">
        <v>1594</v>
      </c>
    </row>
    <row r="663" spans="2:65" s="1" customFormat="1" ht="31.5" customHeight="1" x14ac:dyDescent="0.3">
      <c r="B663" s="36"/>
      <c r="C663" s="261" t="s">
        <v>556</v>
      </c>
      <c r="D663" s="261" t="s">
        <v>1707</v>
      </c>
      <c r="E663" s="262" t="s">
        <v>557</v>
      </c>
      <c r="F663" s="263" t="s">
        <v>558</v>
      </c>
      <c r="G663" s="264" t="s">
        <v>1726</v>
      </c>
      <c r="H663" s="265">
        <v>1</v>
      </c>
      <c r="I663" s="266"/>
      <c r="J663" s="267"/>
      <c r="K663" s="268">
        <f>ROUND(P663*H663,2)</f>
        <v>0</v>
      </c>
      <c r="L663" s="263" t="s">
        <v>1418</v>
      </c>
      <c r="M663" s="269"/>
      <c r="N663" s="270" t="s">
        <v>1418</v>
      </c>
      <c r="O663" s="205" t="s">
        <v>1442</v>
      </c>
      <c r="P663" s="131">
        <f>I663+J663</f>
        <v>0</v>
      </c>
      <c r="Q663" s="131">
        <f>ROUND(I663*H663,2)</f>
        <v>0</v>
      </c>
      <c r="R663" s="131">
        <f>ROUND(J663*H663,2)</f>
        <v>0</v>
      </c>
      <c r="S663" s="37"/>
      <c r="T663" s="206">
        <f>S663*H663</f>
        <v>0</v>
      </c>
      <c r="U663" s="206">
        <v>0.40300000000000002</v>
      </c>
      <c r="V663" s="206">
        <f>U663*H663</f>
        <v>0.40300000000000002</v>
      </c>
      <c r="W663" s="206">
        <v>0</v>
      </c>
      <c r="X663" s="207">
        <f>W663*H663</f>
        <v>0</v>
      </c>
      <c r="AR663" s="19" t="s">
        <v>1825</v>
      </c>
      <c r="AT663" s="19" t="s">
        <v>1707</v>
      </c>
      <c r="AU663" s="19" t="s">
        <v>1481</v>
      </c>
      <c r="AY663" s="19" t="s">
        <v>1594</v>
      </c>
      <c r="BE663" s="208">
        <f>IF(O663="základní",K663,0)</f>
        <v>0</v>
      </c>
      <c r="BF663" s="208">
        <f>IF(O663="snížená",K663,0)</f>
        <v>0</v>
      </c>
      <c r="BG663" s="208">
        <f>IF(O663="zákl. přenesená",K663,0)</f>
        <v>0</v>
      </c>
      <c r="BH663" s="208">
        <f>IF(O663="sníž. přenesená",K663,0)</f>
        <v>0</v>
      </c>
      <c r="BI663" s="208">
        <f>IF(O663="nulová",K663,0)</f>
        <v>0</v>
      </c>
      <c r="BJ663" s="19" t="s">
        <v>1420</v>
      </c>
      <c r="BK663" s="208">
        <f>ROUND(P663*H663,2)</f>
        <v>0</v>
      </c>
      <c r="BL663" s="19" t="s">
        <v>1695</v>
      </c>
      <c r="BM663" s="19" t="s">
        <v>559</v>
      </c>
    </row>
    <row r="664" spans="2:65" s="12" customFormat="1" x14ac:dyDescent="0.3">
      <c r="B664" s="209"/>
      <c r="C664" s="210"/>
      <c r="D664" s="211" t="s">
        <v>1603</v>
      </c>
      <c r="E664" s="212" t="s">
        <v>1418</v>
      </c>
      <c r="F664" s="213" t="s">
        <v>1729</v>
      </c>
      <c r="G664" s="210"/>
      <c r="H664" s="214">
        <v>1</v>
      </c>
      <c r="I664" s="215"/>
      <c r="J664" s="215"/>
      <c r="K664" s="210"/>
      <c r="L664" s="210"/>
      <c r="M664" s="216"/>
      <c r="N664" s="217"/>
      <c r="O664" s="218"/>
      <c r="P664" s="218"/>
      <c r="Q664" s="218"/>
      <c r="R664" s="218"/>
      <c r="S664" s="218"/>
      <c r="T664" s="218"/>
      <c r="U664" s="218"/>
      <c r="V664" s="218"/>
      <c r="W664" s="218"/>
      <c r="X664" s="219"/>
      <c r="AT664" s="220" t="s">
        <v>1603</v>
      </c>
      <c r="AU664" s="220" t="s">
        <v>1481</v>
      </c>
      <c r="AV664" s="12" t="s">
        <v>1481</v>
      </c>
      <c r="AW664" s="12" t="s">
        <v>1402</v>
      </c>
      <c r="AX664" s="12" t="s">
        <v>1420</v>
      </c>
      <c r="AY664" s="220" t="s">
        <v>1594</v>
      </c>
    </row>
    <row r="665" spans="2:65" s="1" customFormat="1" ht="31.5" customHeight="1" x14ac:dyDescent="0.3">
      <c r="B665" s="36"/>
      <c r="C665" s="197" t="s">
        <v>560</v>
      </c>
      <c r="D665" s="197" t="s">
        <v>1596</v>
      </c>
      <c r="E665" s="198" t="s">
        <v>561</v>
      </c>
      <c r="F665" s="199" t="s">
        <v>562</v>
      </c>
      <c r="G665" s="200" t="s">
        <v>1678</v>
      </c>
      <c r="H665" s="201">
        <v>1.0109999999999999</v>
      </c>
      <c r="I665" s="202"/>
      <c r="J665" s="202"/>
      <c r="K665" s="203">
        <f>ROUND(P665*H665,2)</f>
        <v>0</v>
      </c>
      <c r="L665" s="199" t="s">
        <v>1600</v>
      </c>
      <c r="M665" s="56"/>
      <c r="N665" s="204" t="s">
        <v>1418</v>
      </c>
      <c r="O665" s="205" t="s">
        <v>1442</v>
      </c>
      <c r="P665" s="131">
        <f>I665+J665</f>
        <v>0</v>
      </c>
      <c r="Q665" s="131">
        <f>ROUND(I665*H665,2)</f>
        <v>0</v>
      </c>
      <c r="R665" s="131">
        <f>ROUND(J665*H665,2)</f>
        <v>0</v>
      </c>
      <c r="S665" s="37"/>
      <c r="T665" s="206">
        <f>S665*H665</f>
        <v>0</v>
      </c>
      <c r="U665" s="206">
        <v>0</v>
      </c>
      <c r="V665" s="206">
        <f>U665*H665</f>
        <v>0</v>
      </c>
      <c r="W665" s="206">
        <v>0</v>
      </c>
      <c r="X665" s="207">
        <f>W665*H665</f>
        <v>0</v>
      </c>
      <c r="AR665" s="19" t="s">
        <v>1695</v>
      </c>
      <c r="AT665" s="19" t="s">
        <v>1596</v>
      </c>
      <c r="AU665" s="19" t="s">
        <v>1481</v>
      </c>
      <c r="AY665" s="19" t="s">
        <v>1594</v>
      </c>
      <c r="BE665" s="208">
        <f>IF(O665="základní",K665,0)</f>
        <v>0</v>
      </c>
      <c r="BF665" s="208">
        <f>IF(O665="snížená",K665,0)</f>
        <v>0</v>
      </c>
      <c r="BG665" s="208">
        <f>IF(O665="zákl. přenesená",K665,0)</f>
        <v>0</v>
      </c>
      <c r="BH665" s="208">
        <f>IF(O665="sníž. přenesená",K665,0)</f>
        <v>0</v>
      </c>
      <c r="BI665" s="208">
        <f>IF(O665="nulová",K665,0)</f>
        <v>0</v>
      </c>
      <c r="BJ665" s="19" t="s">
        <v>1420</v>
      </c>
      <c r="BK665" s="208">
        <f>ROUND(P665*H665,2)</f>
        <v>0</v>
      </c>
      <c r="BL665" s="19" t="s">
        <v>1695</v>
      </c>
      <c r="BM665" s="19" t="s">
        <v>563</v>
      </c>
    </row>
    <row r="666" spans="2:65" s="11" customFormat="1" ht="29.85" customHeight="1" x14ac:dyDescent="0.3">
      <c r="B666" s="179"/>
      <c r="C666" s="180"/>
      <c r="D666" s="194" t="s">
        <v>1472</v>
      </c>
      <c r="E666" s="195" t="s">
        <v>564</v>
      </c>
      <c r="F666" s="195" t="s">
        <v>565</v>
      </c>
      <c r="G666" s="180"/>
      <c r="H666" s="180"/>
      <c r="I666" s="183"/>
      <c r="J666" s="183"/>
      <c r="K666" s="196">
        <f>BK666</f>
        <v>0</v>
      </c>
      <c r="L666" s="180"/>
      <c r="M666" s="185"/>
      <c r="N666" s="186"/>
      <c r="O666" s="187"/>
      <c r="P666" s="187"/>
      <c r="Q666" s="188">
        <f>SUM(Q667:Q706)</f>
        <v>0</v>
      </c>
      <c r="R666" s="188">
        <f>SUM(R667:R706)</f>
        <v>0</v>
      </c>
      <c r="S666" s="187"/>
      <c r="T666" s="189">
        <f>SUM(T667:T706)</f>
        <v>0</v>
      </c>
      <c r="U666" s="187"/>
      <c r="V666" s="189">
        <f>SUM(V667:V706)</f>
        <v>0.46528427999999994</v>
      </c>
      <c r="W666" s="187"/>
      <c r="X666" s="190">
        <f>SUM(X667:X706)</f>
        <v>0</v>
      </c>
      <c r="AR666" s="191" t="s">
        <v>1481</v>
      </c>
      <c r="AT666" s="192" t="s">
        <v>1472</v>
      </c>
      <c r="AU666" s="192" t="s">
        <v>1420</v>
      </c>
      <c r="AY666" s="191" t="s">
        <v>1594</v>
      </c>
      <c r="BK666" s="193">
        <f>SUM(BK667:BK706)</f>
        <v>0</v>
      </c>
    </row>
    <row r="667" spans="2:65" s="1" customFormat="1" ht="31.5" customHeight="1" x14ac:dyDescent="0.3">
      <c r="B667" s="36"/>
      <c r="C667" s="197" t="s">
        <v>566</v>
      </c>
      <c r="D667" s="197" t="s">
        <v>1596</v>
      </c>
      <c r="E667" s="198" t="s">
        <v>567</v>
      </c>
      <c r="F667" s="199" t="s">
        <v>568</v>
      </c>
      <c r="G667" s="200" t="s">
        <v>1698</v>
      </c>
      <c r="H667" s="201">
        <v>15.72</v>
      </c>
      <c r="I667" s="202"/>
      <c r="J667" s="202"/>
      <c r="K667" s="203">
        <f>ROUND(P667*H667,2)</f>
        <v>0</v>
      </c>
      <c r="L667" s="199" t="s">
        <v>1600</v>
      </c>
      <c r="M667" s="56"/>
      <c r="N667" s="204" t="s">
        <v>1418</v>
      </c>
      <c r="O667" s="205" t="s">
        <v>1442</v>
      </c>
      <c r="P667" s="131">
        <f>I667+J667</f>
        <v>0</v>
      </c>
      <c r="Q667" s="131">
        <f>ROUND(I667*H667,2)</f>
        <v>0</v>
      </c>
      <c r="R667" s="131">
        <f>ROUND(J667*H667,2)</f>
        <v>0</v>
      </c>
      <c r="S667" s="37"/>
      <c r="T667" s="206">
        <f>S667*H667</f>
        <v>0</v>
      </c>
      <c r="U667" s="206">
        <v>1.31E-3</v>
      </c>
      <c r="V667" s="206">
        <f>U667*H667</f>
        <v>2.0593199999999999E-2</v>
      </c>
      <c r="W667" s="206">
        <v>0</v>
      </c>
      <c r="X667" s="207">
        <f>W667*H667</f>
        <v>0</v>
      </c>
      <c r="AR667" s="19" t="s">
        <v>1695</v>
      </c>
      <c r="AT667" s="19" t="s">
        <v>1596</v>
      </c>
      <c r="AU667" s="19" t="s">
        <v>1481</v>
      </c>
      <c r="AY667" s="19" t="s">
        <v>1594</v>
      </c>
      <c r="BE667" s="208">
        <f>IF(O667="základní",K667,0)</f>
        <v>0</v>
      </c>
      <c r="BF667" s="208">
        <f>IF(O667="snížená",K667,0)</f>
        <v>0</v>
      </c>
      <c r="BG667" s="208">
        <f>IF(O667="zákl. přenesená",K667,0)</f>
        <v>0</v>
      </c>
      <c r="BH667" s="208">
        <f>IF(O667="sníž. přenesená",K667,0)</f>
        <v>0</v>
      </c>
      <c r="BI667" s="208">
        <f>IF(O667="nulová",K667,0)</f>
        <v>0</v>
      </c>
      <c r="BJ667" s="19" t="s">
        <v>1420</v>
      </c>
      <c r="BK667" s="208">
        <f>ROUND(P667*H667,2)</f>
        <v>0</v>
      </c>
      <c r="BL667" s="19" t="s">
        <v>1695</v>
      </c>
      <c r="BM667" s="19" t="s">
        <v>569</v>
      </c>
    </row>
    <row r="668" spans="2:65" s="13" customFormat="1" x14ac:dyDescent="0.3">
      <c r="B668" s="221"/>
      <c r="C668" s="222"/>
      <c r="D668" s="223" t="s">
        <v>1603</v>
      </c>
      <c r="E668" s="224" t="s">
        <v>1418</v>
      </c>
      <c r="F668" s="225" t="s">
        <v>570</v>
      </c>
      <c r="G668" s="222"/>
      <c r="H668" s="226" t="s">
        <v>1418</v>
      </c>
      <c r="I668" s="227"/>
      <c r="J668" s="227"/>
      <c r="K668" s="222"/>
      <c r="L668" s="222"/>
      <c r="M668" s="228"/>
      <c r="N668" s="229"/>
      <c r="O668" s="230"/>
      <c r="P668" s="230"/>
      <c r="Q668" s="230"/>
      <c r="R668" s="230"/>
      <c r="S668" s="230"/>
      <c r="T668" s="230"/>
      <c r="U668" s="230"/>
      <c r="V668" s="230"/>
      <c r="W668" s="230"/>
      <c r="X668" s="231"/>
      <c r="AT668" s="232" t="s">
        <v>1603</v>
      </c>
      <c r="AU668" s="232" t="s">
        <v>1481</v>
      </c>
      <c r="AV668" s="13" t="s">
        <v>1420</v>
      </c>
      <c r="AW668" s="13" t="s">
        <v>1402</v>
      </c>
      <c r="AX668" s="13" t="s">
        <v>1473</v>
      </c>
      <c r="AY668" s="232" t="s">
        <v>1594</v>
      </c>
    </row>
    <row r="669" spans="2:65" s="12" customFormat="1" x14ac:dyDescent="0.3">
      <c r="B669" s="209"/>
      <c r="C669" s="210"/>
      <c r="D669" s="223" t="s">
        <v>1603</v>
      </c>
      <c r="E669" s="233" t="s">
        <v>1418</v>
      </c>
      <c r="F669" s="234" t="s">
        <v>571</v>
      </c>
      <c r="G669" s="210"/>
      <c r="H669" s="235">
        <v>7.86</v>
      </c>
      <c r="I669" s="215"/>
      <c r="J669" s="215"/>
      <c r="K669" s="210"/>
      <c r="L669" s="210"/>
      <c r="M669" s="216"/>
      <c r="N669" s="217"/>
      <c r="O669" s="218"/>
      <c r="P669" s="218"/>
      <c r="Q669" s="218"/>
      <c r="R669" s="218"/>
      <c r="S669" s="218"/>
      <c r="T669" s="218"/>
      <c r="U669" s="218"/>
      <c r="V669" s="218"/>
      <c r="W669" s="218"/>
      <c r="X669" s="219"/>
      <c r="AT669" s="220" t="s">
        <v>1603</v>
      </c>
      <c r="AU669" s="220" t="s">
        <v>1481</v>
      </c>
      <c r="AV669" s="12" t="s">
        <v>1481</v>
      </c>
      <c r="AW669" s="12" t="s">
        <v>1402</v>
      </c>
      <c r="AX669" s="12" t="s">
        <v>1473</v>
      </c>
      <c r="AY669" s="220" t="s">
        <v>1594</v>
      </c>
    </row>
    <row r="670" spans="2:65" s="13" customFormat="1" x14ac:dyDescent="0.3">
      <c r="B670" s="221"/>
      <c r="C670" s="222"/>
      <c r="D670" s="223" t="s">
        <v>1603</v>
      </c>
      <c r="E670" s="224" t="s">
        <v>1418</v>
      </c>
      <c r="F670" s="225" t="s">
        <v>572</v>
      </c>
      <c r="G670" s="222"/>
      <c r="H670" s="226" t="s">
        <v>1418</v>
      </c>
      <c r="I670" s="227"/>
      <c r="J670" s="227"/>
      <c r="K670" s="222"/>
      <c r="L670" s="222"/>
      <c r="M670" s="228"/>
      <c r="N670" s="229"/>
      <c r="O670" s="230"/>
      <c r="P670" s="230"/>
      <c r="Q670" s="230"/>
      <c r="R670" s="230"/>
      <c r="S670" s="230"/>
      <c r="T670" s="230"/>
      <c r="U670" s="230"/>
      <c r="V670" s="230"/>
      <c r="W670" s="230"/>
      <c r="X670" s="231"/>
      <c r="AT670" s="232" t="s">
        <v>1603</v>
      </c>
      <c r="AU670" s="232" t="s">
        <v>1481</v>
      </c>
      <c r="AV670" s="13" t="s">
        <v>1420</v>
      </c>
      <c r="AW670" s="13" t="s">
        <v>1402</v>
      </c>
      <c r="AX670" s="13" t="s">
        <v>1473</v>
      </c>
      <c r="AY670" s="232" t="s">
        <v>1594</v>
      </c>
    </row>
    <row r="671" spans="2:65" s="12" customFormat="1" x14ac:dyDescent="0.3">
      <c r="B671" s="209"/>
      <c r="C671" s="210"/>
      <c r="D671" s="223" t="s">
        <v>1603</v>
      </c>
      <c r="E671" s="233" t="s">
        <v>1418</v>
      </c>
      <c r="F671" s="234" t="s">
        <v>573</v>
      </c>
      <c r="G671" s="210"/>
      <c r="H671" s="235">
        <v>9.4600000000000009</v>
      </c>
      <c r="I671" s="215"/>
      <c r="J671" s="215"/>
      <c r="K671" s="210"/>
      <c r="L671" s="210"/>
      <c r="M671" s="216"/>
      <c r="N671" s="217"/>
      <c r="O671" s="218"/>
      <c r="P671" s="218"/>
      <c r="Q671" s="218"/>
      <c r="R671" s="218"/>
      <c r="S671" s="218"/>
      <c r="T671" s="218"/>
      <c r="U671" s="218"/>
      <c r="V671" s="218"/>
      <c r="W671" s="218"/>
      <c r="X671" s="219"/>
      <c r="AT671" s="220" t="s">
        <v>1603</v>
      </c>
      <c r="AU671" s="220" t="s">
        <v>1481</v>
      </c>
      <c r="AV671" s="12" t="s">
        <v>1481</v>
      </c>
      <c r="AW671" s="12" t="s">
        <v>1402</v>
      </c>
      <c r="AX671" s="12" t="s">
        <v>1473</v>
      </c>
      <c r="AY671" s="220" t="s">
        <v>1594</v>
      </c>
    </row>
    <row r="672" spans="2:65" s="12" customFormat="1" x14ac:dyDescent="0.3">
      <c r="B672" s="209"/>
      <c r="C672" s="210"/>
      <c r="D672" s="223" t="s">
        <v>1603</v>
      </c>
      <c r="E672" s="233" t="s">
        <v>1418</v>
      </c>
      <c r="F672" s="234" t="s">
        <v>574</v>
      </c>
      <c r="G672" s="210"/>
      <c r="H672" s="235">
        <v>-1.6</v>
      </c>
      <c r="I672" s="215"/>
      <c r="J672" s="215"/>
      <c r="K672" s="210"/>
      <c r="L672" s="210"/>
      <c r="M672" s="216"/>
      <c r="N672" s="217"/>
      <c r="O672" s="218"/>
      <c r="P672" s="218"/>
      <c r="Q672" s="218"/>
      <c r="R672" s="218"/>
      <c r="S672" s="218"/>
      <c r="T672" s="218"/>
      <c r="U672" s="218"/>
      <c r="V672" s="218"/>
      <c r="W672" s="218"/>
      <c r="X672" s="219"/>
      <c r="AT672" s="220" t="s">
        <v>1603</v>
      </c>
      <c r="AU672" s="220" t="s">
        <v>1481</v>
      </c>
      <c r="AV672" s="12" t="s">
        <v>1481</v>
      </c>
      <c r="AW672" s="12" t="s">
        <v>1402</v>
      </c>
      <c r="AX672" s="12" t="s">
        <v>1473</v>
      </c>
      <c r="AY672" s="220" t="s">
        <v>1594</v>
      </c>
    </row>
    <row r="673" spans="2:65" s="14" customFormat="1" x14ac:dyDescent="0.3">
      <c r="B673" s="236"/>
      <c r="C673" s="237"/>
      <c r="D673" s="211" t="s">
        <v>1603</v>
      </c>
      <c r="E673" s="247" t="s">
        <v>1418</v>
      </c>
      <c r="F673" s="248" t="s">
        <v>1621</v>
      </c>
      <c r="G673" s="237"/>
      <c r="H673" s="249">
        <v>15.72</v>
      </c>
      <c r="I673" s="241"/>
      <c r="J673" s="241"/>
      <c r="K673" s="237"/>
      <c r="L673" s="237"/>
      <c r="M673" s="242"/>
      <c r="N673" s="243"/>
      <c r="O673" s="244"/>
      <c r="P673" s="244"/>
      <c r="Q673" s="244"/>
      <c r="R673" s="244"/>
      <c r="S673" s="244"/>
      <c r="T673" s="244"/>
      <c r="U673" s="244"/>
      <c r="V673" s="244"/>
      <c r="W673" s="244"/>
      <c r="X673" s="245"/>
      <c r="AT673" s="246" t="s">
        <v>1603</v>
      </c>
      <c r="AU673" s="246" t="s">
        <v>1481</v>
      </c>
      <c r="AV673" s="14" t="s">
        <v>1601</v>
      </c>
      <c r="AW673" s="14" t="s">
        <v>1402</v>
      </c>
      <c r="AX673" s="14" t="s">
        <v>1420</v>
      </c>
      <c r="AY673" s="246" t="s">
        <v>1594</v>
      </c>
    </row>
    <row r="674" spans="2:65" s="1" customFormat="1" ht="22.5" customHeight="1" x14ac:dyDescent="0.3">
      <c r="B674" s="36"/>
      <c r="C674" s="261" t="s">
        <v>575</v>
      </c>
      <c r="D674" s="261" t="s">
        <v>1707</v>
      </c>
      <c r="E674" s="262" t="s">
        <v>576</v>
      </c>
      <c r="F674" s="263" t="s">
        <v>577</v>
      </c>
      <c r="G674" s="264" t="s">
        <v>1688</v>
      </c>
      <c r="H674" s="265">
        <v>5.1879999999999997</v>
      </c>
      <c r="I674" s="266"/>
      <c r="J674" s="267"/>
      <c r="K674" s="268">
        <f>ROUND(P674*H674,2)</f>
        <v>0</v>
      </c>
      <c r="L674" s="263" t="s">
        <v>1418</v>
      </c>
      <c r="M674" s="269"/>
      <c r="N674" s="270" t="s">
        <v>1418</v>
      </c>
      <c r="O674" s="205" t="s">
        <v>1442</v>
      </c>
      <c r="P674" s="131">
        <f>I674+J674</f>
        <v>0</v>
      </c>
      <c r="Q674" s="131">
        <f>ROUND(I674*H674,2)</f>
        <v>0</v>
      </c>
      <c r="R674" s="131">
        <f>ROUND(J674*H674,2)</f>
        <v>0</v>
      </c>
      <c r="S674" s="37"/>
      <c r="T674" s="206">
        <f>S674*H674</f>
        <v>0</v>
      </c>
      <c r="U674" s="206">
        <v>1.9199999999999998E-2</v>
      </c>
      <c r="V674" s="206">
        <f>U674*H674</f>
        <v>9.9609599999999993E-2</v>
      </c>
      <c r="W674" s="206">
        <v>0</v>
      </c>
      <c r="X674" s="207">
        <f>W674*H674</f>
        <v>0</v>
      </c>
      <c r="AR674" s="19" t="s">
        <v>1825</v>
      </c>
      <c r="AT674" s="19" t="s">
        <v>1707</v>
      </c>
      <c r="AU674" s="19" t="s">
        <v>1481</v>
      </c>
      <c r="AY674" s="19" t="s">
        <v>1594</v>
      </c>
      <c r="BE674" s="208">
        <f>IF(O674="základní",K674,0)</f>
        <v>0</v>
      </c>
      <c r="BF674" s="208">
        <f>IF(O674="snížená",K674,0)</f>
        <v>0</v>
      </c>
      <c r="BG674" s="208">
        <f>IF(O674="zákl. přenesená",K674,0)</f>
        <v>0</v>
      </c>
      <c r="BH674" s="208">
        <f>IF(O674="sníž. přenesená",K674,0)</f>
        <v>0</v>
      </c>
      <c r="BI674" s="208">
        <f>IF(O674="nulová",K674,0)</f>
        <v>0</v>
      </c>
      <c r="BJ674" s="19" t="s">
        <v>1420</v>
      </c>
      <c r="BK674" s="208">
        <f>ROUND(P674*H674,2)</f>
        <v>0</v>
      </c>
      <c r="BL674" s="19" t="s">
        <v>1695</v>
      </c>
      <c r="BM674" s="19" t="s">
        <v>578</v>
      </c>
    </row>
    <row r="675" spans="2:65" s="13" customFormat="1" x14ac:dyDescent="0.3">
      <c r="B675" s="221"/>
      <c r="C675" s="222"/>
      <c r="D675" s="223" t="s">
        <v>1603</v>
      </c>
      <c r="E675" s="224" t="s">
        <v>1418</v>
      </c>
      <c r="F675" s="225" t="s">
        <v>579</v>
      </c>
      <c r="G675" s="222"/>
      <c r="H675" s="226" t="s">
        <v>1418</v>
      </c>
      <c r="I675" s="227"/>
      <c r="J675" s="227"/>
      <c r="K675" s="222"/>
      <c r="L675" s="222"/>
      <c r="M675" s="228"/>
      <c r="N675" s="229"/>
      <c r="O675" s="230"/>
      <c r="P675" s="230"/>
      <c r="Q675" s="230"/>
      <c r="R675" s="230"/>
      <c r="S675" s="230"/>
      <c r="T675" s="230"/>
      <c r="U675" s="230"/>
      <c r="V675" s="230"/>
      <c r="W675" s="230"/>
      <c r="X675" s="231"/>
      <c r="AT675" s="232" t="s">
        <v>1603</v>
      </c>
      <c r="AU675" s="232" t="s">
        <v>1481</v>
      </c>
      <c r="AV675" s="13" t="s">
        <v>1420</v>
      </c>
      <c r="AW675" s="13" t="s">
        <v>1402</v>
      </c>
      <c r="AX675" s="13" t="s">
        <v>1473</v>
      </c>
      <c r="AY675" s="232" t="s">
        <v>1594</v>
      </c>
    </row>
    <row r="676" spans="2:65" s="12" customFormat="1" x14ac:dyDescent="0.3">
      <c r="B676" s="209"/>
      <c r="C676" s="210"/>
      <c r="D676" s="223" t="s">
        <v>1603</v>
      </c>
      <c r="E676" s="233" t="s">
        <v>1418</v>
      </c>
      <c r="F676" s="234" t="s">
        <v>580</v>
      </c>
      <c r="G676" s="210"/>
      <c r="H676" s="235">
        <v>4.7160000000000002</v>
      </c>
      <c r="I676" s="215"/>
      <c r="J676" s="215"/>
      <c r="K676" s="210"/>
      <c r="L676" s="210"/>
      <c r="M676" s="216"/>
      <c r="N676" s="217"/>
      <c r="O676" s="218"/>
      <c r="P676" s="218"/>
      <c r="Q676" s="218"/>
      <c r="R676" s="218"/>
      <c r="S676" s="218"/>
      <c r="T676" s="218"/>
      <c r="U676" s="218"/>
      <c r="V676" s="218"/>
      <c r="W676" s="218"/>
      <c r="X676" s="219"/>
      <c r="AT676" s="220" t="s">
        <v>1603</v>
      </c>
      <c r="AU676" s="220" t="s">
        <v>1481</v>
      </c>
      <c r="AV676" s="12" t="s">
        <v>1481</v>
      </c>
      <c r="AW676" s="12" t="s">
        <v>1402</v>
      </c>
      <c r="AX676" s="12" t="s">
        <v>1420</v>
      </c>
      <c r="AY676" s="220" t="s">
        <v>1594</v>
      </c>
    </row>
    <row r="677" spans="2:65" s="12" customFormat="1" x14ac:dyDescent="0.3">
      <c r="B677" s="209"/>
      <c r="C677" s="210"/>
      <c r="D677" s="211" t="s">
        <v>1603</v>
      </c>
      <c r="E677" s="210"/>
      <c r="F677" s="213" t="s">
        <v>581</v>
      </c>
      <c r="G677" s="210"/>
      <c r="H677" s="214">
        <v>5.1879999999999997</v>
      </c>
      <c r="I677" s="215"/>
      <c r="J677" s="215"/>
      <c r="K677" s="210"/>
      <c r="L677" s="210"/>
      <c r="M677" s="216"/>
      <c r="N677" s="217"/>
      <c r="O677" s="218"/>
      <c r="P677" s="218"/>
      <c r="Q677" s="218"/>
      <c r="R677" s="218"/>
      <c r="S677" s="218"/>
      <c r="T677" s="218"/>
      <c r="U677" s="218"/>
      <c r="V677" s="218"/>
      <c r="W677" s="218"/>
      <c r="X677" s="219"/>
      <c r="AT677" s="220" t="s">
        <v>1603</v>
      </c>
      <c r="AU677" s="220" t="s">
        <v>1481</v>
      </c>
      <c r="AV677" s="12" t="s">
        <v>1481</v>
      </c>
      <c r="AW677" s="12" t="s">
        <v>1401</v>
      </c>
      <c r="AX677" s="12" t="s">
        <v>1420</v>
      </c>
      <c r="AY677" s="220" t="s">
        <v>1594</v>
      </c>
    </row>
    <row r="678" spans="2:65" s="1" customFormat="1" ht="31.5" customHeight="1" x14ac:dyDescent="0.3">
      <c r="B678" s="36"/>
      <c r="C678" s="197" t="s">
        <v>582</v>
      </c>
      <c r="D678" s="197" t="s">
        <v>1596</v>
      </c>
      <c r="E678" s="198" t="s">
        <v>583</v>
      </c>
      <c r="F678" s="199" t="s">
        <v>584</v>
      </c>
      <c r="G678" s="200" t="s">
        <v>1688</v>
      </c>
      <c r="H678" s="201">
        <v>10.564</v>
      </c>
      <c r="I678" s="202"/>
      <c r="J678" s="202"/>
      <c r="K678" s="203">
        <f>ROUND(P678*H678,2)</f>
        <v>0</v>
      </c>
      <c r="L678" s="199" t="s">
        <v>1600</v>
      </c>
      <c r="M678" s="56"/>
      <c r="N678" s="204" t="s">
        <v>1418</v>
      </c>
      <c r="O678" s="205" t="s">
        <v>1442</v>
      </c>
      <c r="P678" s="131">
        <f>I678+J678</f>
        <v>0</v>
      </c>
      <c r="Q678" s="131">
        <f>ROUND(I678*H678,2)</f>
        <v>0</v>
      </c>
      <c r="R678" s="131">
        <f>ROUND(J678*H678,2)</f>
        <v>0</v>
      </c>
      <c r="S678" s="37"/>
      <c r="T678" s="206">
        <f>S678*H678</f>
        <v>0</v>
      </c>
      <c r="U678" s="206">
        <v>3.9199999999999999E-3</v>
      </c>
      <c r="V678" s="206">
        <f>U678*H678</f>
        <v>4.1410879999999997E-2</v>
      </c>
      <c r="W678" s="206">
        <v>0</v>
      </c>
      <c r="X678" s="207">
        <f>W678*H678</f>
        <v>0</v>
      </c>
      <c r="AR678" s="19" t="s">
        <v>1695</v>
      </c>
      <c r="AT678" s="19" t="s">
        <v>1596</v>
      </c>
      <c r="AU678" s="19" t="s">
        <v>1481</v>
      </c>
      <c r="AY678" s="19" t="s">
        <v>1594</v>
      </c>
      <c r="BE678" s="208">
        <f>IF(O678="základní",K678,0)</f>
        <v>0</v>
      </c>
      <c r="BF678" s="208">
        <f>IF(O678="snížená",K678,0)</f>
        <v>0</v>
      </c>
      <c r="BG678" s="208">
        <f>IF(O678="zákl. přenesená",K678,0)</f>
        <v>0</v>
      </c>
      <c r="BH678" s="208">
        <f>IF(O678="sníž. přenesená",K678,0)</f>
        <v>0</v>
      </c>
      <c r="BI678" s="208">
        <f>IF(O678="nulová",K678,0)</f>
        <v>0</v>
      </c>
      <c r="BJ678" s="19" t="s">
        <v>1420</v>
      </c>
      <c r="BK678" s="208">
        <f>ROUND(P678*H678,2)</f>
        <v>0</v>
      </c>
      <c r="BL678" s="19" t="s">
        <v>1695</v>
      </c>
      <c r="BM678" s="19" t="s">
        <v>585</v>
      </c>
    </row>
    <row r="679" spans="2:65" s="13" customFormat="1" x14ac:dyDescent="0.3">
      <c r="B679" s="221"/>
      <c r="C679" s="222"/>
      <c r="D679" s="223" t="s">
        <v>1603</v>
      </c>
      <c r="E679" s="224" t="s">
        <v>1418</v>
      </c>
      <c r="F679" s="225" t="s">
        <v>570</v>
      </c>
      <c r="G679" s="222"/>
      <c r="H679" s="226" t="s">
        <v>1418</v>
      </c>
      <c r="I679" s="227"/>
      <c r="J679" s="227"/>
      <c r="K679" s="222"/>
      <c r="L679" s="222"/>
      <c r="M679" s="228"/>
      <c r="N679" s="229"/>
      <c r="O679" s="230"/>
      <c r="P679" s="230"/>
      <c r="Q679" s="230"/>
      <c r="R679" s="230"/>
      <c r="S679" s="230"/>
      <c r="T679" s="230"/>
      <c r="U679" s="230"/>
      <c r="V679" s="230"/>
      <c r="W679" s="230"/>
      <c r="X679" s="231"/>
      <c r="AT679" s="232" t="s">
        <v>1603</v>
      </c>
      <c r="AU679" s="232" t="s">
        <v>1481</v>
      </c>
      <c r="AV679" s="13" t="s">
        <v>1420</v>
      </c>
      <c r="AW679" s="13" t="s">
        <v>1402</v>
      </c>
      <c r="AX679" s="13" t="s">
        <v>1473</v>
      </c>
      <c r="AY679" s="232" t="s">
        <v>1594</v>
      </c>
    </row>
    <row r="680" spans="2:65" s="12" customFormat="1" x14ac:dyDescent="0.3">
      <c r="B680" s="209"/>
      <c r="C680" s="210"/>
      <c r="D680" s="223" t="s">
        <v>1603</v>
      </c>
      <c r="E680" s="233" t="s">
        <v>1418</v>
      </c>
      <c r="F680" s="234" t="s">
        <v>586</v>
      </c>
      <c r="G680" s="210"/>
      <c r="H680" s="235">
        <v>3.8149999999999999</v>
      </c>
      <c r="I680" s="215"/>
      <c r="J680" s="215"/>
      <c r="K680" s="210"/>
      <c r="L680" s="210"/>
      <c r="M680" s="216"/>
      <c r="N680" s="217"/>
      <c r="O680" s="218"/>
      <c r="P680" s="218"/>
      <c r="Q680" s="218"/>
      <c r="R680" s="218"/>
      <c r="S680" s="218"/>
      <c r="T680" s="218"/>
      <c r="U680" s="218"/>
      <c r="V680" s="218"/>
      <c r="W680" s="218"/>
      <c r="X680" s="219"/>
      <c r="AT680" s="220" t="s">
        <v>1603</v>
      </c>
      <c r="AU680" s="220" t="s">
        <v>1481</v>
      </c>
      <c r="AV680" s="12" t="s">
        <v>1481</v>
      </c>
      <c r="AW680" s="12" t="s">
        <v>1402</v>
      </c>
      <c r="AX680" s="12" t="s">
        <v>1473</v>
      </c>
      <c r="AY680" s="220" t="s">
        <v>1594</v>
      </c>
    </row>
    <row r="681" spans="2:65" s="13" customFormat="1" x14ac:dyDescent="0.3">
      <c r="B681" s="221"/>
      <c r="C681" s="222"/>
      <c r="D681" s="223" t="s">
        <v>1603</v>
      </c>
      <c r="E681" s="224" t="s">
        <v>1418</v>
      </c>
      <c r="F681" s="225" t="s">
        <v>572</v>
      </c>
      <c r="G681" s="222"/>
      <c r="H681" s="226" t="s">
        <v>1418</v>
      </c>
      <c r="I681" s="227"/>
      <c r="J681" s="227"/>
      <c r="K681" s="222"/>
      <c r="L681" s="222"/>
      <c r="M681" s="228"/>
      <c r="N681" s="229"/>
      <c r="O681" s="230"/>
      <c r="P681" s="230"/>
      <c r="Q681" s="230"/>
      <c r="R681" s="230"/>
      <c r="S681" s="230"/>
      <c r="T681" s="230"/>
      <c r="U681" s="230"/>
      <c r="V681" s="230"/>
      <c r="W681" s="230"/>
      <c r="X681" s="231"/>
      <c r="AT681" s="232" t="s">
        <v>1603</v>
      </c>
      <c r="AU681" s="232" t="s">
        <v>1481</v>
      </c>
      <c r="AV681" s="13" t="s">
        <v>1420</v>
      </c>
      <c r="AW681" s="13" t="s">
        <v>1402</v>
      </c>
      <c r="AX681" s="13" t="s">
        <v>1473</v>
      </c>
      <c r="AY681" s="232" t="s">
        <v>1594</v>
      </c>
    </row>
    <row r="682" spans="2:65" s="12" customFormat="1" x14ac:dyDescent="0.3">
      <c r="B682" s="209"/>
      <c r="C682" s="210"/>
      <c r="D682" s="223" t="s">
        <v>1603</v>
      </c>
      <c r="E682" s="233" t="s">
        <v>1418</v>
      </c>
      <c r="F682" s="234" t="s">
        <v>587</v>
      </c>
      <c r="G682" s="210"/>
      <c r="H682" s="235">
        <v>5.5590000000000002</v>
      </c>
      <c r="I682" s="215"/>
      <c r="J682" s="215"/>
      <c r="K682" s="210"/>
      <c r="L682" s="210"/>
      <c r="M682" s="216"/>
      <c r="N682" s="217"/>
      <c r="O682" s="218"/>
      <c r="P682" s="218"/>
      <c r="Q682" s="218"/>
      <c r="R682" s="218"/>
      <c r="S682" s="218"/>
      <c r="T682" s="218"/>
      <c r="U682" s="218"/>
      <c r="V682" s="218"/>
      <c r="W682" s="218"/>
      <c r="X682" s="219"/>
      <c r="AT682" s="220" t="s">
        <v>1603</v>
      </c>
      <c r="AU682" s="220" t="s">
        <v>1481</v>
      </c>
      <c r="AV682" s="12" t="s">
        <v>1481</v>
      </c>
      <c r="AW682" s="12" t="s">
        <v>1402</v>
      </c>
      <c r="AX682" s="12" t="s">
        <v>1473</v>
      </c>
      <c r="AY682" s="220" t="s">
        <v>1594</v>
      </c>
    </row>
    <row r="683" spans="2:65" s="13" customFormat="1" x14ac:dyDescent="0.3">
      <c r="B683" s="221"/>
      <c r="C683" s="222"/>
      <c r="D683" s="223" t="s">
        <v>1603</v>
      </c>
      <c r="E683" s="224" t="s">
        <v>1418</v>
      </c>
      <c r="F683" s="225" t="s">
        <v>588</v>
      </c>
      <c r="G683" s="222"/>
      <c r="H683" s="226" t="s">
        <v>1418</v>
      </c>
      <c r="I683" s="227"/>
      <c r="J683" s="227"/>
      <c r="K683" s="222"/>
      <c r="L683" s="222"/>
      <c r="M683" s="228"/>
      <c r="N683" s="229"/>
      <c r="O683" s="230"/>
      <c r="P683" s="230"/>
      <c r="Q683" s="230"/>
      <c r="R683" s="230"/>
      <c r="S683" s="230"/>
      <c r="T683" s="230"/>
      <c r="U683" s="230"/>
      <c r="V683" s="230"/>
      <c r="W683" s="230"/>
      <c r="X683" s="231"/>
      <c r="AT683" s="232" t="s">
        <v>1603</v>
      </c>
      <c r="AU683" s="232" t="s">
        <v>1481</v>
      </c>
      <c r="AV683" s="13" t="s">
        <v>1420</v>
      </c>
      <c r="AW683" s="13" t="s">
        <v>1402</v>
      </c>
      <c r="AX683" s="13" t="s">
        <v>1473</v>
      </c>
      <c r="AY683" s="232" t="s">
        <v>1594</v>
      </c>
    </row>
    <row r="684" spans="2:65" s="12" customFormat="1" x14ac:dyDescent="0.3">
      <c r="B684" s="209"/>
      <c r="C684" s="210"/>
      <c r="D684" s="223" t="s">
        <v>1603</v>
      </c>
      <c r="E684" s="233" t="s">
        <v>1418</v>
      </c>
      <c r="F684" s="234" t="s">
        <v>589</v>
      </c>
      <c r="G684" s="210"/>
      <c r="H684" s="235">
        <v>1.19</v>
      </c>
      <c r="I684" s="215"/>
      <c r="J684" s="215"/>
      <c r="K684" s="210"/>
      <c r="L684" s="210"/>
      <c r="M684" s="216"/>
      <c r="N684" s="217"/>
      <c r="O684" s="218"/>
      <c r="P684" s="218"/>
      <c r="Q684" s="218"/>
      <c r="R684" s="218"/>
      <c r="S684" s="218"/>
      <c r="T684" s="218"/>
      <c r="U684" s="218"/>
      <c r="V684" s="218"/>
      <c r="W684" s="218"/>
      <c r="X684" s="219"/>
      <c r="AT684" s="220" t="s">
        <v>1603</v>
      </c>
      <c r="AU684" s="220" t="s">
        <v>1481</v>
      </c>
      <c r="AV684" s="12" t="s">
        <v>1481</v>
      </c>
      <c r="AW684" s="12" t="s">
        <v>1402</v>
      </c>
      <c r="AX684" s="12" t="s">
        <v>1473</v>
      </c>
      <c r="AY684" s="220" t="s">
        <v>1594</v>
      </c>
    </row>
    <row r="685" spans="2:65" s="14" customFormat="1" x14ac:dyDescent="0.3">
      <c r="B685" s="236"/>
      <c r="C685" s="237"/>
      <c r="D685" s="211" t="s">
        <v>1603</v>
      </c>
      <c r="E685" s="247" t="s">
        <v>1418</v>
      </c>
      <c r="F685" s="248" t="s">
        <v>1621</v>
      </c>
      <c r="G685" s="237"/>
      <c r="H685" s="249">
        <v>10.564</v>
      </c>
      <c r="I685" s="241"/>
      <c r="J685" s="241"/>
      <c r="K685" s="237"/>
      <c r="L685" s="237"/>
      <c r="M685" s="242"/>
      <c r="N685" s="243"/>
      <c r="O685" s="244"/>
      <c r="P685" s="244"/>
      <c r="Q685" s="244"/>
      <c r="R685" s="244"/>
      <c r="S685" s="244"/>
      <c r="T685" s="244"/>
      <c r="U685" s="244"/>
      <c r="V685" s="244"/>
      <c r="W685" s="244"/>
      <c r="X685" s="245"/>
      <c r="AT685" s="246" t="s">
        <v>1603</v>
      </c>
      <c r="AU685" s="246" t="s">
        <v>1481</v>
      </c>
      <c r="AV685" s="14" t="s">
        <v>1601</v>
      </c>
      <c r="AW685" s="14" t="s">
        <v>1402</v>
      </c>
      <c r="AX685" s="14" t="s">
        <v>1420</v>
      </c>
      <c r="AY685" s="246" t="s">
        <v>1594</v>
      </c>
    </row>
    <row r="686" spans="2:65" s="1" customFormat="1" ht="22.5" customHeight="1" x14ac:dyDescent="0.3">
      <c r="B686" s="36"/>
      <c r="C686" s="261" t="s">
        <v>590</v>
      </c>
      <c r="D686" s="261" t="s">
        <v>1707</v>
      </c>
      <c r="E686" s="262" t="s">
        <v>591</v>
      </c>
      <c r="F686" s="263" t="s">
        <v>592</v>
      </c>
      <c r="G686" s="264" t="s">
        <v>1688</v>
      </c>
      <c r="H686" s="265">
        <v>11.62</v>
      </c>
      <c r="I686" s="266"/>
      <c r="J686" s="267"/>
      <c r="K686" s="268">
        <f>ROUND(P686*H686,2)</f>
        <v>0</v>
      </c>
      <c r="L686" s="263" t="s">
        <v>1418</v>
      </c>
      <c r="M686" s="269"/>
      <c r="N686" s="270" t="s">
        <v>1418</v>
      </c>
      <c r="O686" s="205" t="s">
        <v>1442</v>
      </c>
      <c r="P686" s="131">
        <f>I686+J686</f>
        <v>0</v>
      </c>
      <c r="Q686" s="131">
        <f>ROUND(I686*H686,2)</f>
        <v>0</v>
      </c>
      <c r="R686" s="131">
        <f>ROUND(J686*H686,2)</f>
        <v>0</v>
      </c>
      <c r="S686" s="37"/>
      <c r="T686" s="206">
        <f>S686*H686</f>
        <v>0</v>
      </c>
      <c r="U686" s="206">
        <v>1.9199999999999998E-2</v>
      </c>
      <c r="V686" s="206">
        <f>U686*H686</f>
        <v>0.22310399999999997</v>
      </c>
      <c r="W686" s="206">
        <v>0</v>
      </c>
      <c r="X686" s="207">
        <f>W686*H686</f>
        <v>0</v>
      </c>
      <c r="AR686" s="19" t="s">
        <v>1825</v>
      </c>
      <c r="AT686" s="19" t="s">
        <v>1707</v>
      </c>
      <c r="AU686" s="19" t="s">
        <v>1481</v>
      </c>
      <c r="AY686" s="19" t="s">
        <v>1594</v>
      </c>
      <c r="BE686" s="208">
        <f>IF(O686="základní",K686,0)</f>
        <v>0</v>
      </c>
      <c r="BF686" s="208">
        <f>IF(O686="snížená",K686,0)</f>
        <v>0</v>
      </c>
      <c r="BG686" s="208">
        <f>IF(O686="zákl. přenesená",K686,0)</f>
        <v>0</v>
      </c>
      <c r="BH686" s="208">
        <f>IF(O686="sníž. přenesená",K686,0)</f>
        <v>0</v>
      </c>
      <c r="BI686" s="208">
        <f>IF(O686="nulová",K686,0)</f>
        <v>0</v>
      </c>
      <c r="BJ686" s="19" t="s">
        <v>1420</v>
      </c>
      <c r="BK686" s="208">
        <f>ROUND(P686*H686,2)</f>
        <v>0</v>
      </c>
      <c r="BL686" s="19" t="s">
        <v>1695</v>
      </c>
      <c r="BM686" s="19" t="s">
        <v>593</v>
      </c>
    </row>
    <row r="687" spans="2:65" s="12" customFormat="1" x14ac:dyDescent="0.3">
      <c r="B687" s="209"/>
      <c r="C687" s="210"/>
      <c r="D687" s="223" t="s">
        <v>1603</v>
      </c>
      <c r="E687" s="233" t="s">
        <v>1418</v>
      </c>
      <c r="F687" s="234" t="s">
        <v>594</v>
      </c>
      <c r="G687" s="210"/>
      <c r="H687" s="235">
        <v>10.564</v>
      </c>
      <c r="I687" s="215"/>
      <c r="J687" s="215"/>
      <c r="K687" s="210"/>
      <c r="L687" s="210"/>
      <c r="M687" s="216"/>
      <c r="N687" s="217"/>
      <c r="O687" s="218"/>
      <c r="P687" s="218"/>
      <c r="Q687" s="218"/>
      <c r="R687" s="218"/>
      <c r="S687" s="218"/>
      <c r="T687" s="218"/>
      <c r="U687" s="218"/>
      <c r="V687" s="218"/>
      <c r="W687" s="218"/>
      <c r="X687" s="219"/>
      <c r="AT687" s="220" t="s">
        <v>1603</v>
      </c>
      <c r="AU687" s="220" t="s">
        <v>1481</v>
      </c>
      <c r="AV687" s="12" t="s">
        <v>1481</v>
      </c>
      <c r="AW687" s="12" t="s">
        <v>1402</v>
      </c>
      <c r="AX687" s="12" t="s">
        <v>1420</v>
      </c>
      <c r="AY687" s="220" t="s">
        <v>1594</v>
      </c>
    </row>
    <row r="688" spans="2:65" s="12" customFormat="1" x14ac:dyDescent="0.3">
      <c r="B688" s="209"/>
      <c r="C688" s="210"/>
      <c r="D688" s="211" t="s">
        <v>1603</v>
      </c>
      <c r="E688" s="210"/>
      <c r="F688" s="213" t="s">
        <v>595</v>
      </c>
      <c r="G688" s="210"/>
      <c r="H688" s="214">
        <v>11.62</v>
      </c>
      <c r="I688" s="215"/>
      <c r="J688" s="215"/>
      <c r="K688" s="210"/>
      <c r="L688" s="210"/>
      <c r="M688" s="216"/>
      <c r="N688" s="217"/>
      <c r="O688" s="218"/>
      <c r="P688" s="218"/>
      <c r="Q688" s="218"/>
      <c r="R688" s="218"/>
      <c r="S688" s="218"/>
      <c r="T688" s="218"/>
      <c r="U688" s="218"/>
      <c r="V688" s="218"/>
      <c r="W688" s="218"/>
      <c r="X688" s="219"/>
      <c r="AT688" s="220" t="s">
        <v>1603</v>
      </c>
      <c r="AU688" s="220" t="s">
        <v>1481</v>
      </c>
      <c r="AV688" s="12" t="s">
        <v>1481</v>
      </c>
      <c r="AW688" s="12" t="s">
        <v>1401</v>
      </c>
      <c r="AX688" s="12" t="s">
        <v>1420</v>
      </c>
      <c r="AY688" s="220" t="s">
        <v>1594</v>
      </c>
    </row>
    <row r="689" spans="2:65" s="1" customFormat="1" ht="22.5" customHeight="1" x14ac:dyDescent="0.3">
      <c r="B689" s="36"/>
      <c r="C689" s="197" t="s">
        <v>596</v>
      </c>
      <c r="D689" s="197" t="s">
        <v>1596</v>
      </c>
      <c r="E689" s="198" t="s">
        <v>597</v>
      </c>
      <c r="F689" s="199" t="s">
        <v>598</v>
      </c>
      <c r="G689" s="200" t="s">
        <v>1688</v>
      </c>
      <c r="H689" s="201">
        <v>5.0049999999999999</v>
      </c>
      <c r="I689" s="202"/>
      <c r="J689" s="202"/>
      <c r="K689" s="203">
        <f>ROUND(P689*H689,2)</f>
        <v>0</v>
      </c>
      <c r="L689" s="199" t="s">
        <v>1600</v>
      </c>
      <c r="M689" s="56"/>
      <c r="N689" s="204" t="s">
        <v>1418</v>
      </c>
      <c r="O689" s="205" t="s">
        <v>1442</v>
      </c>
      <c r="P689" s="131">
        <f>I689+J689</f>
        <v>0</v>
      </c>
      <c r="Q689" s="131">
        <f>ROUND(I689*H689,2)</f>
        <v>0</v>
      </c>
      <c r="R689" s="131">
        <f>ROUND(J689*H689,2)</f>
        <v>0</v>
      </c>
      <c r="S689" s="37"/>
      <c r="T689" s="206">
        <f>S689*H689</f>
        <v>0</v>
      </c>
      <c r="U689" s="206">
        <v>0</v>
      </c>
      <c r="V689" s="206">
        <f>U689*H689</f>
        <v>0</v>
      </c>
      <c r="W689" s="206">
        <v>0</v>
      </c>
      <c r="X689" s="207">
        <f>W689*H689</f>
        <v>0</v>
      </c>
      <c r="AR689" s="19" t="s">
        <v>1695</v>
      </c>
      <c r="AT689" s="19" t="s">
        <v>1596</v>
      </c>
      <c r="AU689" s="19" t="s">
        <v>1481</v>
      </c>
      <c r="AY689" s="19" t="s">
        <v>1594</v>
      </c>
      <c r="BE689" s="208">
        <f>IF(O689="základní",K689,0)</f>
        <v>0</v>
      </c>
      <c r="BF689" s="208">
        <f>IF(O689="snížená",K689,0)</f>
        <v>0</v>
      </c>
      <c r="BG689" s="208">
        <f>IF(O689="zákl. přenesená",K689,0)</f>
        <v>0</v>
      </c>
      <c r="BH689" s="208">
        <f>IF(O689="sníž. přenesená",K689,0)</f>
        <v>0</v>
      </c>
      <c r="BI689" s="208">
        <f>IF(O689="nulová",K689,0)</f>
        <v>0</v>
      </c>
      <c r="BJ689" s="19" t="s">
        <v>1420</v>
      </c>
      <c r="BK689" s="208">
        <f>ROUND(P689*H689,2)</f>
        <v>0</v>
      </c>
      <c r="BL689" s="19" t="s">
        <v>1695</v>
      </c>
      <c r="BM689" s="19" t="s">
        <v>599</v>
      </c>
    </row>
    <row r="690" spans="2:65" s="13" customFormat="1" x14ac:dyDescent="0.3">
      <c r="B690" s="221"/>
      <c r="C690" s="222"/>
      <c r="D690" s="223" t="s">
        <v>1603</v>
      </c>
      <c r="E690" s="224" t="s">
        <v>1418</v>
      </c>
      <c r="F690" s="225" t="s">
        <v>570</v>
      </c>
      <c r="G690" s="222"/>
      <c r="H690" s="226" t="s">
        <v>1418</v>
      </c>
      <c r="I690" s="227"/>
      <c r="J690" s="227"/>
      <c r="K690" s="222"/>
      <c r="L690" s="222"/>
      <c r="M690" s="228"/>
      <c r="N690" s="229"/>
      <c r="O690" s="230"/>
      <c r="P690" s="230"/>
      <c r="Q690" s="230"/>
      <c r="R690" s="230"/>
      <c r="S690" s="230"/>
      <c r="T690" s="230"/>
      <c r="U690" s="230"/>
      <c r="V690" s="230"/>
      <c r="W690" s="230"/>
      <c r="X690" s="231"/>
      <c r="AT690" s="232" t="s">
        <v>1603</v>
      </c>
      <c r="AU690" s="232" t="s">
        <v>1481</v>
      </c>
      <c r="AV690" s="13" t="s">
        <v>1420</v>
      </c>
      <c r="AW690" s="13" t="s">
        <v>1402</v>
      </c>
      <c r="AX690" s="13" t="s">
        <v>1473</v>
      </c>
      <c r="AY690" s="232" t="s">
        <v>1594</v>
      </c>
    </row>
    <row r="691" spans="2:65" s="12" customFormat="1" x14ac:dyDescent="0.3">
      <c r="B691" s="209"/>
      <c r="C691" s="210"/>
      <c r="D691" s="223" t="s">
        <v>1603</v>
      </c>
      <c r="E691" s="233" t="s">
        <v>1418</v>
      </c>
      <c r="F691" s="234" t="s">
        <v>586</v>
      </c>
      <c r="G691" s="210"/>
      <c r="H691" s="235">
        <v>3.8149999999999999</v>
      </c>
      <c r="I691" s="215"/>
      <c r="J691" s="215"/>
      <c r="K691" s="210"/>
      <c r="L691" s="210"/>
      <c r="M691" s="216"/>
      <c r="N691" s="217"/>
      <c r="O691" s="218"/>
      <c r="P691" s="218"/>
      <c r="Q691" s="218"/>
      <c r="R691" s="218"/>
      <c r="S691" s="218"/>
      <c r="T691" s="218"/>
      <c r="U691" s="218"/>
      <c r="V691" s="218"/>
      <c r="W691" s="218"/>
      <c r="X691" s="219"/>
      <c r="AT691" s="220" t="s">
        <v>1603</v>
      </c>
      <c r="AU691" s="220" t="s">
        <v>1481</v>
      </c>
      <c r="AV691" s="12" t="s">
        <v>1481</v>
      </c>
      <c r="AW691" s="12" t="s">
        <v>1402</v>
      </c>
      <c r="AX691" s="12" t="s">
        <v>1473</v>
      </c>
      <c r="AY691" s="220" t="s">
        <v>1594</v>
      </c>
    </row>
    <row r="692" spans="2:65" s="13" customFormat="1" x14ac:dyDescent="0.3">
      <c r="B692" s="221"/>
      <c r="C692" s="222"/>
      <c r="D692" s="223" t="s">
        <v>1603</v>
      </c>
      <c r="E692" s="224" t="s">
        <v>1418</v>
      </c>
      <c r="F692" s="225" t="s">
        <v>588</v>
      </c>
      <c r="G692" s="222"/>
      <c r="H692" s="226" t="s">
        <v>1418</v>
      </c>
      <c r="I692" s="227"/>
      <c r="J692" s="227"/>
      <c r="K692" s="222"/>
      <c r="L692" s="222"/>
      <c r="M692" s="228"/>
      <c r="N692" s="229"/>
      <c r="O692" s="230"/>
      <c r="P692" s="230"/>
      <c r="Q692" s="230"/>
      <c r="R692" s="230"/>
      <c r="S692" s="230"/>
      <c r="T692" s="230"/>
      <c r="U692" s="230"/>
      <c r="V692" s="230"/>
      <c r="W692" s="230"/>
      <c r="X692" s="231"/>
      <c r="AT692" s="232" t="s">
        <v>1603</v>
      </c>
      <c r="AU692" s="232" t="s">
        <v>1481</v>
      </c>
      <c r="AV692" s="13" t="s">
        <v>1420</v>
      </c>
      <c r="AW692" s="13" t="s">
        <v>1402</v>
      </c>
      <c r="AX692" s="13" t="s">
        <v>1473</v>
      </c>
      <c r="AY692" s="232" t="s">
        <v>1594</v>
      </c>
    </row>
    <row r="693" spans="2:65" s="12" customFormat="1" x14ac:dyDescent="0.3">
      <c r="B693" s="209"/>
      <c r="C693" s="210"/>
      <c r="D693" s="223" t="s">
        <v>1603</v>
      </c>
      <c r="E693" s="233" t="s">
        <v>1418</v>
      </c>
      <c r="F693" s="234" t="s">
        <v>589</v>
      </c>
      <c r="G693" s="210"/>
      <c r="H693" s="235">
        <v>1.19</v>
      </c>
      <c r="I693" s="215"/>
      <c r="J693" s="215"/>
      <c r="K693" s="210"/>
      <c r="L693" s="210"/>
      <c r="M693" s="216"/>
      <c r="N693" s="217"/>
      <c r="O693" s="218"/>
      <c r="P693" s="218"/>
      <c r="Q693" s="218"/>
      <c r="R693" s="218"/>
      <c r="S693" s="218"/>
      <c r="T693" s="218"/>
      <c r="U693" s="218"/>
      <c r="V693" s="218"/>
      <c r="W693" s="218"/>
      <c r="X693" s="219"/>
      <c r="AT693" s="220" t="s">
        <v>1603</v>
      </c>
      <c r="AU693" s="220" t="s">
        <v>1481</v>
      </c>
      <c r="AV693" s="12" t="s">
        <v>1481</v>
      </c>
      <c r="AW693" s="12" t="s">
        <v>1402</v>
      </c>
      <c r="AX693" s="12" t="s">
        <v>1473</v>
      </c>
      <c r="AY693" s="220" t="s">
        <v>1594</v>
      </c>
    </row>
    <row r="694" spans="2:65" s="14" customFormat="1" x14ac:dyDescent="0.3">
      <c r="B694" s="236"/>
      <c r="C694" s="237"/>
      <c r="D694" s="211" t="s">
        <v>1603</v>
      </c>
      <c r="E694" s="247" t="s">
        <v>1418</v>
      </c>
      <c r="F694" s="248" t="s">
        <v>1621</v>
      </c>
      <c r="G694" s="237"/>
      <c r="H694" s="249">
        <v>5.0049999999999999</v>
      </c>
      <c r="I694" s="241"/>
      <c r="J694" s="241"/>
      <c r="K694" s="237"/>
      <c r="L694" s="237"/>
      <c r="M694" s="242"/>
      <c r="N694" s="243"/>
      <c r="O694" s="244"/>
      <c r="P694" s="244"/>
      <c r="Q694" s="244"/>
      <c r="R694" s="244"/>
      <c r="S694" s="244"/>
      <c r="T694" s="244"/>
      <c r="U694" s="244"/>
      <c r="V694" s="244"/>
      <c r="W694" s="244"/>
      <c r="X694" s="245"/>
      <c r="AT694" s="246" t="s">
        <v>1603</v>
      </c>
      <c r="AU694" s="246" t="s">
        <v>1481</v>
      </c>
      <c r="AV694" s="14" t="s">
        <v>1601</v>
      </c>
      <c r="AW694" s="14" t="s">
        <v>1402</v>
      </c>
      <c r="AX694" s="14" t="s">
        <v>1420</v>
      </c>
      <c r="AY694" s="246" t="s">
        <v>1594</v>
      </c>
    </row>
    <row r="695" spans="2:65" s="1" customFormat="1" ht="22.5" customHeight="1" x14ac:dyDescent="0.3">
      <c r="B695" s="36"/>
      <c r="C695" s="197" t="s">
        <v>600</v>
      </c>
      <c r="D695" s="197" t="s">
        <v>1596</v>
      </c>
      <c r="E695" s="198" t="s">
        <v>601</v>
      </c>
      <c r="F695" s="199" t="s">
        <v>602</v>
      </c>
      <c r="G695" s="200" t="s">
        <v>1688</v>
      </c>
      <c r="H695" s="201">
        <v>15.28</v>
      </c>
      <c r="I695" s="202"/>
      <c r="J695" s="202"/>
      <c r="K695" s="203">
        <f>ROUND(P695*H695,2)</f>
        <v>0</v>
      </c>
      <c r="L695" s="199" t="s">
        <v>1600</v>
      </c>
      <c r="M695" s="56"/>
      <c r="N695" s="204" t="s">
        <v>1418</v>
      </c>
      <c r="O695" s="205" t="s">
        <v>1442</v>
      </c>
      <c r="P695" s="131">
        <f>I695+J695</f>
        <v>0</v>
      </c>
      <c r="Q695" s="131">
        <f>ROUND(I695*H695,2)</f>
        <v>0</v>
      </c>
      <c r="R695" s="131">
        <f>ROUND(J695*H695,2)</f>
        <v>0</v>
      </c>
      <c r="S695" s="37"/>
      <c r="T695" s="206">
        <f>S695*H695</f>
        <v>0</v>
      </c>
      <c r="U695" s="206">
        <v>2.9999999999999997E-4</v>
      </c>
      <c r="V695" s="206">
        <f>U695*H695</f>
        <v>4.5839999999999995E-3</v>
      </c>
      <c r="W695" s="206">
        <v>0</v>
      </c>
      <c r="X695" s="207">
        <f>W695*H695</f>
        <v>0</v>
      </c>
      <c r="AR695" s="19" t="s">
        <v>1695</v>
      </c>
      <c r="AT695" s="19" t="s">
        <v>1596</v>
      </c>
      <c r="AU695" s="19" t="s">
        <v>1481</v>
      </c>
      <c r="AY695" s="19" t="s">
        <v>1594</v>
      </c>
      <c r="BE695" s="208">
        <f>IF(O695="základní",K695,0)</f>
        <v>0</v>
      </c>
      <c r="BF695" s="208">
        <f>IF(O695="snížená",K695,0)</f>
        <v>0</v>
      </c>
      <c r="BG695" s="208">
        <f>IF(O695="zákl. přenesená",K695,0)</f>
        <v>0</v>
      </c>
      <c r="BH695" s="208">
        <f>IF(O695="sníž. přenesená",K695,0)</f>
        <v>0</v>
      </c>
      <c r="BI695" s="208">
        <f>IF(O695="nulová",K695,0)</f>
        <v>0</v>
      </c>
      <c r="BJ695" s="19" t="s">
        <v>1420</v>
      </c>
      <c r="BK695" s="208">
        <f>ROUND(P695*H695,2)</f>
        <v>0</v>
      </c>
      <c r="BL695" s="19" t="s">
        <v>1695</v>
      </c>
      <c r="BM695" s="19" t="s">
        <v>603</v>
      </c>
    </row>
    <row r="696" spans="2:65" s="13" customFormat="1" x14ac:dyDescent="0.3">
      <c r="B696" s="221"/>
      <c r="C696" s="222"/>
      <c r="D696" s="223" t="s">
        <v>1603</v>
      </c>
      <c r="E696" s="224" t="s">
        <v>1418</v>
      </c>
      <c r="F696" s="225" t="s">
        <v>579</v>
      </c>
      <c r="G696" s="222"/>
      <c r="H696" s="226" t="s">
        <v>1418</v>
      </c>
      <c r="I696" s="227"/>
      <c r="J696" s="227"/>
      <c r="K696" s="222"/>
      <c r="L696" s="222"/>
      <c r="M696" s="228"/>
      <c r="N696" s="229"/>
      <c r="O696" s="230"/>
      <c r="P696" s="230"/>
      <c r="Q696" s="230"/>
      <c r="R696" s="230"/>
      <c r="S696" s="230"/>
      <c r="T696" s="230"/>
      <c r="U696" s="230"/>
      <c r="V696" s="230"/>
      <c r="W696" s="230"/>
      <c r="X696" s="231"/>
      <c r="AT696" s="232" t="s">
        <v>1603</v>
      </c>
      <c r="AU696" s="232" t="s">
        <v>1481</v>
      </c>
      <c r="AV696" s="13" t="s">
        <v>1420</v>
      </c>
      <c r="AW696" s="13" t="s">
        <v>1402</v>
      </c>
      <c r="AX696" s="13" t="s">
        <v>1473</v>
      </c>
      <c r="AY696" s="232" t="s">
        <v>1594</v>
      </c>
    </row>
    <row r="697" spans="2:65" s="12" customFormat="1" x14ac:dyDescent="0.3">
      <c r="B697" s="209"/>
      <c r="C697" s="210"/>
      <c r="D697" s="223" t="s">
        <v>1603</v>
      </c>
      <c r="E697" s="233" t="s">
        <v>1418</v>
      </c>
      <c r="F697" s="234" t="s">
        <v>580</v>
      </c>
      <c r="G697" s="210"/>
      <c r="H697" s="235">
        <v>4.7160000000000002</v>
      </c>
      <c r="I697" s="215"/>
      <c r="J697" s="215"/>
      <c r="K697" s="210"/>
      <c r="L697" s="210"/>
      <c r="M697" s="216"/>
      <c r="N697" s="217"/>
      <c r="O697" s="218"/>
      <c r="P697" s="218"/>
      <c r="Q697" s="218"/>
      <c r="R697" s="218"/>
      <c r="S697" s="218"/>
      <c r="T697" s="218"/>
      <c r="U697" s="218"/>
      <c r="V697" s="218"/>
      <c r="W697" s="218"/>
      <c r="X697" s="219"/>
      <c r="AT697" s="220" t="s">
        <v>1603</v>
      </c>
      <c r="AU697" s="220" t="s">
        <v>1481</v>
      </c>
      <c r="AV697" s="12" t="s">
        <v>1481</v>
      </c>
      <c r="AW697" s="12" t="s">
        <v>1402</v>
      </c>
      <c r="AX697" s="12" t="s">
        <v>1473</v>
      </c>
      <c r="AY697" s="220" t="s">
        <v>1594</v>
      </c>
    </row>
    <row r="698" spans="2:65" s="12" customFormat="1" x14ac:dyDescent="0.3">
      <c r="B698" s="209"/>
      <c r="C698" s="210"/>
      <c r="D698" s="223" t="s">
        <v>1603</v>
      </c>
      <c r="E698" s="233" t="s">
        <v>1418</v>
      </c>
      <c r="F698" s="234" t="s">
        <v>594</v>
      </c>
      <c r="G698" s="210"/>
      <c r="H698" s="235">
        <v>10.564</v>
      </c>
      <c r="I698" s="215"/>
      <c r="J698" s="215"/>
      <c r="K698" s="210"/>
      <c r="L698" s="210"/>
      <c r="M698" s="216"/>
      <c r="N698" s="217"/>
      <c r="O698" s="218"/>
      <c r="P698" s="218"/>
      <c r="Q698" s="218"/>
      <c r="R698" s="218"/>
      <c r="S698" s="218"/>
      <c r="T698" s="218"/>
      <c r="U698" s="218"/>
      <c r="V698" s="218"/>
      <c r="W698" s="218"/>
      <c r="X698" s="219"/>
      <c r="AT698" s="220" t="s">
        <v>1603</v>
      </c>
      <c r="AU698" s="220" t="s">
        <v>1481</v>
      </c>
      <c r="AV698" s="12" t="s">
        <v>1481</v>
      </c>
      <c r="AW698" s="12" t="s">
        <v>1402</v>
      </c>
      <c r="AX698" s="12" t="s">
        <v>1473</v>
      </c>
      <c r="AY698" s="220" t="s">
        <v>1594</v>
      </c>
    </row>
    <row r="699" spans="2:65" s="14" customFormat="1" x14ac:dyDescent="0.3">
      <c r="B699" s="236"/>
      <c r="C699" s="237"/>
      <c r="D699" s="211" t="s">
        <v>1603</v>
      </c>
      <c r="E699" s="247" t="s">
        <v>1418</v>
      </c>
      <c r="F699" s="248" t="s">
        <v>1621</v>
      </c>
      <c r="G699" s="237"/>
      <c r="H699" s="249">
        <v>15.28</v>
      </c>
      <c r="I699" s="241"/>
      <c r="J699" s="241"/>
      <c r="K699" s="237"/>
      <c r="L699" s="237"/>
      <c r="M699" s="242"/>
      <c r="N699" s="243"/>
      <c r="O699" s="244"/>
      <c r="P699" s="244"/>
      <c r="Q699" s="244"/>
      <c r="R699" s="244"/>
      <c r="S699" s="244"/>
      <c r="T699" s="244"/>
      <c r="U699" s="244"/>
      <c r="V699" s="244"/>
      <c r="W699" s="244"/>
      <c r="X699" s="245"/>
      <c r="AT699" s="246" t="s">
        <v>1603</v>
      </c>
      <c r="AU699" s="246" t="s">
        <v>1481</v>
      </c>
      <c r="AV699" s="14" t="s">
        <v>1601</v>
      </c>
      <c r="AW699" s="14" t="s">
        <v>1402</v>
      </c>
      <c r="AX699" s="14" t="s">
        <v>1420</v>
      </c>
      <c r="AY699" s="246" t="s">
        <v>1594</v>
      </c>
    </row>
    <row r="700" spans="2:65" s="1" customFormat="1" ht="22.5" customHeight="1" x14ac:dyDescent="0.3">
      <c r="B700" s="36"/>
      <c r="C700" s="197" t="s">
        <v>604</v>
      </c>
      <c r="D700" s="197" t="s">
        <v>1596</v>
      </c>
      <c r="E700" s="198" t="s">
        <v>605</v>
      </c>
      <c r="F700" s="199" t="s">
        <v>606</v>
      </c>
      <c r="G700" s="200" t="s">
        <v>1698</v>
      </c>
      <c r="H700" s="201">
        <v>15</v>
      </c>
      <c r="I700" s="202"/>
      <c r="J700" s="202"/>
      <c r="K700" s="203">
        <f>ROUND(P700*H700,2)</f>
        <v>0</v>
      </c>
      <c r="L700" s="199" t="s">
        <v>1600</v>
      </c>
      <c r="M700" s="56"/>
      <c r="N700" s="204" t="s">
        <v>1418</v>
      </c>
      <c r="O700" s="205" t="s">
        <v>1442</v>
      </c>
      <c r="P700" s="131">
        <f>I700+J700</f>
        <v>0</v>
      </c>
      <c r="Q700" s="131">
        <f>ROUND(I700*H700,2)</f>
        <v>0</v>
      </c>
      <c r="R700" s="131">
        <f>ROUND(J700*H700,2)</f>
        <v>0</v>
      </c>
      <c r="S700" s="37"/>
      <c r="T700" s="206">
        <f>S700*H700</f>
        <v>0</v>
      </c>
      <c r="U700" s="206">
        <v>3.0000000000000001E-5</v>
      </c>
      <c r="V700" s="206">
        <f>U700*H700</f>
        <v>4.4999999999999999E-4</v>
      </c>
      <c r="W700" s="206">
        <v>0</v>
      </c>
      <c r="X700" s="207">
        <f>W700*H700</f>
        <v>0</v>
      </c>
      <c r="AR700" s="19" t="s">
        <v>1695</v>
      </c>
      <c r="AT700" s="19" t="s">
        <v>1596</v>
      </c>
      <c r="AU700" s="19" t="s">
        <v>1481</v>
      </c>
      <c r="AY700" s="19" t="s">
        <v>1594</v>
      </c>
      <c r="BE700" s="208">
        <f>IF(O700="základní",K700,0)</f>
        <v>0</v>
      </c>
      <c r="BF700" s="208">
        <f>IF(O700="snížená",K700,0)</f>
        <v>0</v>
      </c>
      <c r="BG700" s="208">
        <f>IF(O700="zákl. přenesená",K700,0)</f>
        <v>0</v>
      </c>
      <c r="BH700" s="208">
        <f>IF(O700="sníž. přenesená",K700,0)</f>
        <v>0</v>
      </c>
      <c r="BI700" s="208">
        <f>IF(O700="nulová",K700,0)</f>
        <v>0</v>
      </c>
      <c r="BJ700" s="19" t="s">
        <v>1420</v>
      </c>
      <c r="BK700" s="208">
        <f>ROUND(P700*H700,2)</f>
        <v>0</v>
      </c>
      <c r="BL700" s="19" t="s">
        <v>1695</v>
      </c>
      <c r="BM700" s="19" t="s">
        <v>607</v>
      </c>
    </row>
    <row r="701" spans="2:65" s="12" customFormat="1" x14ac:dyDescent="0.3">
      <c r="B701" s="209"/>
      <c r="C701" s="210"/>
      <c r="D701" s="211" t="s">
        <v>1603</v>
      </c>
      <c r="E701" s="212" t="s">
        <v>1418</v>
      </c>
      <c r="F701" s="213" t="s">
        <v>2232</v>
      </c>
      <c r="G701" s="210"/>
      <c r="H701" s="214">
        <v>15</v>
      </c>
      <c r="I701" s="215"/>
      <c r="J701" s="215"/>
      <c r="K701" s="210"/>
      <c r="L701" s="210"/>
      <c r="M701" s="216"/>
      <c r="N701" s="217"/>
      <c r="O701" s="218"/>
      <c r="P701" s="218"/>
      <c r="Q701" s="218"/>
      <c r="R701" s="218"/>
      <c r="S701" s="218"/>
      <c r="T701" s="218"/>
      <c r="U701" s="218"/>
      <c r="V701" s="218"/>
      <c r="W701" s="218"/>
      <c r="X701" s="219"/>
      <c r="AT701" s="220" t="s">
        <v>1603</v>
      </c>
      <c r="AU701" s="220" t="s">
        <v>1481</v>
      </c>
      <c r="AV701" s="12" t="s">
        <v>1481</v>
      </c>
      <c r="AW701" s="12" t="s">
        <v>1402</v>
      </c>
      <c r="AX701" s="12" t="s">
        <v>1420</v>
      </c>
      <c r="AY701" s="220" t="s">
        <v>1594</v>
      </c>
    </row>
    <row r="702" spans="2:65" s="1" customFormat="1" ht="22.5" customHeight="1" x14ac:dyDescent="0.3">
      <c r="B702" s="36"/>
      <c r="C702" s="197" t="s">
        <v>608</v>
      </c>
      <c r="D702" s="197" t="s">
        <v>1596</v>
      </c>
      <c r="E702" s="198" t="s">
        <v>609</v>
      </c>
      <c r="F702" s="199" t="s">
        <v>610</v>
      </c>
      <c r="G702" s="200" t="s">
        <v>1688</v>
      </c>
      <c r="H702" s="201">
        <v>10.564</v>
      </c>
      <c r="I702" s="202"/>
      <c r="J702" s="202"/>
      <c r="K702" s="203">
        <f>ROUND(P702*H702,2)</f>
        <v>0</v>
      </c>
      <c r="L702" s="199" t="s">
        <v>1600</v>
      </c>
      <c r="M702" s="56"/>
      <c r="N702" s="204" t="s">
        <v>1418</v>
      </c>
      <c r="O702" s="205" t="s">
        <v>1442</v>
      </c>
      <c r="P702" s="131">
        <f>I702+J702</f>
        <v>0</v>
      </c>
      <c r="Q702" s="131">
        <f>ROUND(I702*H702,2)</f>
        <v>0</v>
      </c>
      <c r="R702" s="131">
        <f>ROUND(J702*H702,2)</f>
        <v>0</v>
      </c>
      <c r="S702" s="37"/>
      <c r="T702" s="206">
        <f>S702*H702</f>
        <v>0</v>
      </c>
      <c r="U702" s="206">
        <v>0</v>
      </c>
      <c r="V702" s="206">
        <f>U702*H702</f>
        <v>0</v>
      </c>
      <c r="W702" s="206">
        <v>0</v>
      </c>
      <c r="X702" s="207">
        <f>W702*H702</f>
        <v>0</v>
      </c>
      <c r="AR702" s="19" t="s">
        <v>1695</v>
      </c>
      <c r="AT702" s="19" t="s">
        <v>1596</v>
      </c>
      <c r="AU702" s="19" t="s">
        <v>1481</v>
      </c>
      <c r="AY702" s="19" t="s">
        <v>1594</v>
      </c>
      <c r="BE702" s="208">
        <f>IF(O702="základní",K702,0)</f>
        <v>0</v>
      </c>
      <c r="BF702" s="208">
        <f>IF(O702="snížená",K702,0)</f>
        <v>0</v>
      </c>
      <c r="BG702" s="208">
        <f>IF(O702="zákl. přenesená",K702,0)</f>
        <v>0</v>
      </c>
      <c r="BH702" s="208">
        <f>IF(O702="sníž. přenesená",K702,0)</f>
        <v>0</v>
      </c>
      <c r="BI702" s="208">
        <f>IF(O702="nulová",K702,0)</f>
        <v>0</v>
      </c>
      <c r="BJ702" s="19" t="s">
        <v>1420</v>
      </c>
      <c r="BK702" s="208">
        <f>ROUND(P702*H702,2)</f>
        <v>0</v>
      </c>
      <c r="BL702" s="19" t="s">
        <v>1695</v>
      </c>
      <c r="BM702" s="19" t="s">
        <v>611</v>
      </c>
    </row>
    <row r="703" spans="2:65" s="12" customFormat="1" x14ac:dyDescent="0.3">
      <c r="B703" s="209"/>
      <c r="C703" s="210"/>
      <c r="D703" s="211" t="s">
        <v>1603</v>
      </c>
      <c r="E703" s="212" t="s">
        <v>1418</v>
      </c>
      <c r="F703" s="213" t="s">
        <v>594</v>
      </c>
      <c r="G703" s="210"/>
      <c r="H703" s="214">
        <v>10.564</v>
      </c>
      <c r="I703" s="215"/>
      <c r="J703" s="215"/>
      <c r="K703" s="210"/>
      <c r="L703" s="210"/>
      <c r="M703" s="216"/>
      <c r="N703" s="217"/>
      <c r="O703" s="218"/>
      <c r="P703" s="218"/>
      <c r="Q703" s="218"/>
      <c r="R703" s="218"/>
      <c r="S703" s="218"/>
      <c r="T703" s="218"/>
      <c r="U703" s="218"/>
      <c r="V703" s="218"/>
      <c r="W703" s="218"/>
      <c r="X703" s="219"/>
      <c r="AT703" s="220" t="s">
        <v>1603</v>
      </c>
      <c r="AU703" s="220" t="s">
        <v>1481</v>
      </c>
      <c r="AV703" s="12" t="s">
        <v>1481</v>
      </c>
      <c r="AW703" s="12" t="s">
        <v>1402</v>
      </c>
      <c r="AX703" s="12" t="s">
        <v>1420</v>
      </c>
      <c r="AY703" s="220" t="s">
        <v>1594</v>
      </c>
    </row>
    <row r="704" spans="2:65" s="1" customFormat="1" ht="22.5" customHeight="1" x14ac:dyDescent="0.3">
      <c r="B704" s="36"/>
      <c r="C704" s="197" t="s">
        <v>612</v>
      </c>
      <c r="D704" s="197" t="s">
        <v>1596</v>
      </c>
      <c r="E704" s="198" t="s">
        <v>613</v>
      </c>
      <c r="F704" s="199" t="s">
        <v>614</v>
      </c>
      <c r="G704" s="200" t="s">
        <v>1688</v>
      </c>
      <c r="H704" s="201">
        <v>10.564</v>
      </c>
      <c r="I704" s="202"/>
      <c r="J704" s="202"/>
      <c r="K704" s="203">
        <f>ROUND(P704*H704,2)</f>
        <v>0</v>
      </c>
      <c r="L704" s="199" t="s">
        <v>1600</v>
      </c>
      <c r="M704" s="56"/>
      <c r="N704" s="204" t="s">
        <v>1418</v>
      </c>
      <c r="O704" s="205" t="s">
        <v>1442</v>
      </c>
      <c r="P704" s="131">
        <f>I704+J704</f>
        <v>0</v>
      </c>
      <c r="Q704" s="131">
        <f>ROUND(I704*H704,2)</f>
        <v>0</v>
      </c>
      <c r="R704" s="131">
        <f>ROUND(J704*H704,2)</f>
        <v>0</v>
      </c>
      <c r="S704" s="37"/>
      <c r="T704" s="206">
        <f>S704*H704</f>
        <v>0</v>
      </c>
      <c r="U704" s="206">
        <v>7.1500000000000001E-3</v>
      </c>
      <c r="V704" s="206">
        <f>U704*H704</f>
        <v>7.5532600000000005E-2</v>
      </c>
      <c r="W704" s="206">
        <v>0</v>
      </c>
      <c r="X704" s="207">
        <f>W704*H704</f>
        <v>0</v>
      </c>
      <c r="AR704" s="19" t="s">
        <v>1695</v>
      </c>
      <c r="AT704" s="19" t="s">
        <v>1596</v>
      </c>
      <c r="AU704" s="19" t="s">
        <v>1481</v>
      </c>
      <c r="AY704" s="19" t="s">
        <v>1594</v>
      </c>
      <c r="BE704" s="208">
        <f>IF(O704="základní",K704,0)</f>
        <v>0</v>
      </c>
      <c r="BF704" s="208">
        <f>IF(O704="snížená",K704,0)</f>
        <v>0</v>
      </c>
      <c r="BG704" s="208">
        <f>IF(O704="zákl. přenesená",K704,0)</f>
        <v>0</v>
      </c>
      <c r="BH704" s="208">
        <f>IF(O704="sníž. přenesená",K704,0)</f>
        <v>0</v>
      </c>
      <c r="BI704" s="208">
        <f>IF(O704="nulová",K704,0)</f>
        <v>0</v>
      </c>
      <c r="BJ704" s="19" t="s">
        <v>1420</v>
      </c>
      <c r="BK704" s="208">
        <f>ROUND(P704*H704,2)</f>
        <v>0</v>
      </c>
      <c r="BL704" s="19" t="s">
        <v>1695</v>
      </c>
      <c r="BM704" s="19" t="s">
        <v>615</v>
      </c>
    </row>
    <row r="705" spans="2:65" s="12" customFormat="1" x14ac:dyDescent="0.3">
      <c r="B705" s="209"/>
      <c r="C705" s="210"/>
      <c r="D705" s="211" t="s">
        <v>1603</v>
      </c>
      <c r="E705" s="212" t="s">
        <v>1418</v>
      </c>
      <c r="F705" s="213" t="s">
        <v>594</v>
      </c>
      <c r="G705" s="210"/>
      <c r="H705" s="214">
        <v>10.564</v>
      </c>
      <c r="I705" s="215"/>
      <c r="J705" s="215"/>
      <c r="K705" s="210"/>
      <c r="L705" s="210"/>
      <c r="M705" s="216"/>
      <c r="N705" s="217"/>
      <c r="O705" s="218"/>
      <c r="P705" s="218"/>
      <c r="Q705" s="218"/>
      <c r="R705" s="218"/>
      <c r="S705" s="218"/>
      <c r="T705" s="218"/>
      <c r="U705" s="218"/>
      <c r="V705" s="218"/>
      <c r="W705" s="218"/>
      <c r="X705" s="219"/>
      <c r="AT705" s="220" t="s">
        <v>1603</v>
      </c>
      <c r="AU705" s="220" t="s">
        <v>1481</v>
      </c>
      <c r="AV705" s="12" t="s">
        <v>1481</v>
      </c>
      <c r="AW705" s="12" t="s">
        <v>1402</v>
      </c>
      <c r="AX705" s="12" t="s">
        <v>1420</v>
      </c>
      <c r="AY705" s="220" t="s">
        <v>1594</v>
      </c>
    </row>
    <row r="706" spans="2:65" s="1" customFormat="1" ht="31.5" customHeight="1" x14ac:dyDescent="0.3">
      <c r="B706" s="36"/>
      <c r="C706" s="197" t="s">
        <v>616</v>
      </c>
      <c r="D706" s="197" t="s">
        <v>1596</v>
      </c>
      <c r="E706" s="198" t="s">
        <v>617</v>
      </c>
      <c r="F706" s="199" t="s">
        <v>618</v>
      </c>
      <c r="G706" s="200" t="s">
        <v>1678</v>
      </c>
      <c r="H706" s="201">
        <v>0.46500000000000002</v>
      </c>
      <c r="I706" s="202"/>
      <c r="J706" s="202"/>
      <c r="K706" s="203">
        <f>ROUND(P706*H706,2)</f>
        <v>0</v>
      </c>
      <c r="L706" s="199" t="s">
        <v>1600</v>
      </c>
      <c r="M706" s="56"/>
      <c r="N706" s="204" t="s">
        <v>1418</v>
      </c>
      <c r="O706" s="205" t="s">
        <v>1442</v>
      </c>
      <c r="P706" s="131">
        <f>I706+J706</f>
        <v>0</v>
      </c>
      <c r="Q706" s="131">
        <f>ROUND(I706*H706,2)</f>
        <v>0</v>
      </c>
      <c r="R706" s="131">
        <f>ROUND(J706*H706,2)</f>
        <v>0</v>
      </c>
      <c r="S706" s="37"/>
      <c r="T706" s="206">
        <f>S706*H706</f>
        <v>0</v>
      </c>
      <c r="U706" s="206">
        <v>0</v>
      </c>
      <c r="V706" s="206">
        <f>U706*H706</f>
        <v>0</v>
      </c>
      <c r="W706" s="206">
        <v>0</v>
      </c>
      <c r="X706" s="207">
        <f>W706*H706</f>
        <v>0</v>
      </c>
      <c r="AR706" s="19" t="s">
        <v>1695</v>
      </c>
      <c r="AT706" s="19" t="s">
        <v>1596</v>
      </c>
      <c r="AU706" s="19" t="s">
        <v>1481</v>
      </c>
      <c r="AY706" s="19" t="s">
        <v>1594</v>
      </c>
      <c r="BE706" s="208">
        <f>IF(O706="základní",K706,0)</f>
        <v>0</v>
      </c>
      <c r="BF706" s="208">
        <f>IF(O706="snížená",K706,0)</f>
        <v>0</v>
      </c>
      <c r="BG706" s="208">
        <f>IF(O706="zákl. přenesená",K706,0)</f>
        <v>0</v>
      </c>
      <c r="BH706" s="208">
        <f>IF(O706="sníž. přenesená",K706,0)</f>
        <v>0</v>
      </c>
      <c r="BI706" s="208">
        <f>IF(O706="nulová",K706,0)</f>
        <v>0</v>
      </c>
      <c r="BJ706" s="19" t="s">
        <v>1420</v>
      </c>
      <c r="BK706" s="208">
        <f>ROUND(P706*H706,2)</f>
        <v>0</v>
      </c>
      <c r="BL706" s="19" t="s">
        <v>1695</v>
      </c>
      <c r="BM706" s="19" t="s">
        <v>619</v>
      </c>
    </row>
    <row r="707" spans="2:65" s="11" customFormat="1" ht="29.85" customHeight="1" x14ac:dyDescent="0.3">
      <c r="B707" s="179"/>
      <c r="C707" s="180"/>
      <c r="D707" s="194" t="s">
        <v>1472</v>
      </c>
      <c r="E707" s="195" t="s">
        <v>620</v>
      </c>
      <c r="F707" s="195" t="s">
        <v>621</v>
      </c>
      <c r="G707" s="180"/>
      <c r="H707" s="180"/>
      <c r="I707" s="183"/>
      <c r="J707" s="183"/>
      <c r="K707" s="196">
        <f>BK707</f>
        <v>0</v>
      </c>
      <c r="L707" s="180"/>
      <c r="M707" s="185"/>
      <c r="N707" s="186"/>
      <c r="O707" s="187"/>
      <c r="P707" s="187"/>
      <c r="Q707" s="188">
        <f>SUM(Q708:Q740)</f>
        <v>0</v>
      </c>
      <c r="R707" s="188">
        <f>SUM(R708:R740)</f>
        <v>0</v>
      </c>
      <c r="S707" s="187"/>
      <c r="T707" s="189">
        <f>SUM(T708:T740)</f>
        <v>0</v>
      </c>
      <c r="U707" s="187"/>
      <c r="V707" s="189">
        <f>SUM(V708:V740)</f>
        <v>1.586454</v>
      </c>
      <c r="W707" s="187"/>
      <c r="X707" s="190">
        <f>SUM(X708:X740)</f>
        <v>0</v>
      </c>
      <c r="AR707" s="191" t="s">
        <v>1481</v>
      </c>
      <c r="AT707" s="192" t="s">
        <v>1472</v>
      </c>
      <c r="AU707" s="192" t="s">
        <v>1420</v>
      </c>
      <c r="AY707" s="191" t="s">
        <v>1594</v>
      </c>
      <c r="BK707" s="193">
        <f>SUM(BK708:BK740)</f>
        <v>0</v>
      </c>
    </row>
    <row r="708" spans="2:65" s="1" customFormat="1" ht="31.5" customHeight="1" x14ac:dyDescent="0.3">
      <c r="B708" s="36"/>
      <c r="C708" s="197" t="s">
        <v>622</v>
      </c>
      <c r="D708" s="197" t="s">
        <v>1596</v>
      </c>
      <c r="E708" s="198" t="s">
        <v>623</v>
      </c>
      <c r="F708" s="199" t="s">
        <v>624</v>
      </c>
      <c r="G708" s="200" t="s">
        <v>1688</v>
      </c>
      <c r="H708" s="201">
        <v>66.72</v>
      </c>
      <c r="I708" s="202"/>
      <c r="J708" s="202"/>
      <c r="K708" s="203">
        <f>ROUND(P708*H708,2)</f>
        <v>0</v>
      </c>
      <c r="L708" s="199" t="s">
        <v>1600</v>
      </c>
      <c r="M708" s="56"/>
      <c r="N708" s="204" t="s">
        <v>1418</v>
      </c>
      <c r="O708" s="205" t="s">
        <v>1442</v>
      </c>
      <c r="P708" s="131">
        <f>I708+J708</f>
        <v>0</v>
      </c>
      <c r="Q708" s="131">
        <f>ROUND(I708*H708,2)</f>
        <v>0</v>
      </c>
      <c r="R708" s="131">
        <f>ROUND(J708*H708,2)</f>
        <v>0</v>
      </c>
      <c r="S708" s="37"/>
      <c r="T708" s="206">
        <f>S708*H708</f>
        <v>0</v>
      </c>
      <c r="U708" s="206">
        <v>3.0000000000000001E-3</v>
      </c>
      <c r="V708" s="206">
        <f>U708*H708</f>
        <v>0.20016</v>
      </c>
      <c r="W708" s="206">
        <v>0</v>
      </c>
      <c r="X708" s="207">
        <f>W708*H708</f>
        <v>0</v>
      </c>
      <c r="AR708" s="19" t="s">
        <v>1695</v>
      </c>
      <c r="AT708" s="19" t="s">
        <v>1596</v>
      </c>
      <c r="AU708" s="19" t="s">
        <v>1481</v>
      </c>
      <c r="AY708" s="19" t="s">
        <v>1594</v>
      </c>
      <c r="BE708" s="208">
        <f>IF(O708="základní",K708,0)</f>
        <v>0</v>
      </c>
      <c r="BF708" s="208">
        <f>IF(O708="snížená",K708,0)</f>
        <v>0</v>
      </c>
      <c r="BG708" s="208">
        <f>IF(O708="zákl. přenesená",K708,0)</f>
        <v>0</v>
      </c>
      <c r="BH708" s="208">
        <f>IF(O708="sníž. přenesená",K708,0)</f>
        <v>0</v>
      </c>
      <c r="BI708" s="208">
        <f>IF(O708="nulová",K708,0)</f>
        <v>0</v>
      </c>
      <c r="BJ708" s="19" t="s">
        <v>1420</v>
      </c>
      <c r="BK708" s="208">
        <f>ROUND(P708*H708,2)</f>
        <v>0</v>
      </c>
      <c r="BL708" s="19" t="s">
        <v>1695</v>
      </c>
      <c r="BM708" s="19" t="s">
        <v>625</v>
      </c>
    </row>
    <row r="709" spans="2:65" s="13" customFormat="1" x14ac:dyDescent="0.3">
      <c r="B709" s="221"/>
      <c r="C709" s="222"/>
      <c r="D709" s="223" t="s">
        <v>1603</v>
      </c>
      <c r="E709" s="224" t="s">
        <v>1418</v>
      </c>
      <c r="F709" s="225" t="s">
        <v>626</v>
      </c>
      <c r="G709" s="222"/>
      <c r="H709" s="226" t="s">
        <v>1418</v>
      </c>
      <c r="I709" s="227"/>
      <c r="J709" s="227"/>
      <c r="K709" s="222"/>
      <c r="L709" s="222"/>
      <c r="M709" s="228"/>
      <c r="N709" s="229"/>
      <c r="O709" s="230"/>
      <c r="P709" s="230"/>
      <c r="Q709" s="230"/>
      <c r="R709" s="230"/>
      <c r="S709" s="230"/>
      <c r="T709" s="230"/>
      <c r="U709" s="230"/>
      <c r="V709" s="230"/>
      <c r="W709" s="230"/>
      <c r="X709" s="231"/>
      <c r="AT709" s="232" t="s">
        <v>1603</v>
      </c>
      <c r="AU709" s="232" t="s">
        <v>1481</v>
      </c>
      <c r="AV709" s="13" t="s">
        <v>1420</v>
      </c>
      <c r="AW709" s="13" t="s">
        <v>1402</v>
      </c>
      <c r="AX709" s="13" t="s">
        <v>1473</v>
      </c>
      <c r="AY709" s="232" t="s">
        <v>1594</v>
      </c>
    </row>
    <row r="710" spans="2:65" s="12" customFormat="1" x14ac:dyDescent="0.3">
      <c r="B710" s="209"/>
      <c r="C710" s="210"/>
      <c r="D710" s="223" t="s">
        <v>1603</v>
      </c>
      <c r="E710" s="233" t="s">
        <v>1418</v>
      </c>
      <c r="F710" s="234" t="s">
        <v>627</v>
      </c>
      <c r="G710" s="210"/>
      <c r="H710" s="235">
        <v>26.7</v>
      </c>
      <c r="I710" s="215"/>
      <c r="J710" s="215"/>
      <c r="K710" s="210"/>
      <c r="L710" s="210"/>
      <c r="M710" s="216"/>
      <c r="N710" s="217"/>
      <c r="O710" s="218"/>
      <c r="P710" s="218"/>
      <c r="Q710" s="218"/>
      <c r="R710" s="218"/>
      <c r="S710" s="218"/>
      <c r="T710" s="218"/>
      <c r="U710" s="218"/>
      <c r="V710" s="218"/>
      <c r="W710" s="218"/>
      <c r="X710" s="219"/>
      <c r="AT710" s="220" t="s">
        <v>1603</v>
      </c>
      <c r="AU710" s="220" t="s">
        <v>1481</v>
      </c>
      <c r="AV710" s="12" t="s">
        <v>1481</v>
      </c>
      <c r="AW710" s="12" t="s">
        <v>1402</v>
      </c>
      <c r="AX710" s="12" t="s">
        <v>1473</v>
      </c>
      <c r="AY710" s="220" t="s">
        <v>1594</v>
      </c>
    </row>
    <row r="711" spans="2:65" s="13" customFormat="1" x14ac:dyDescent="0.3">
      <c r="B711" s="221"/>
      <c r="C711" s="222"/>
      <c r="D711" s="223" t="s">
        <v>1603</v>
      </c>
      <c r="E711" s="224" t="s">
        <v>1418</v>
      </c>
      <c r="F711" s="225" t="s">
        <v>588</v>
      </c>
      <c r="G711" s="222"/>
      <c r="H711" s="226" t="s">
        <v>1418</v>
      </c>
      <c r="I711" s="227"/>
      <c r="J711" s="227"/>
      <c r="K711" s="222"/>
      <c r="L711" s="222"/>
      <c r="M711" s="228"/>
      <c r="N711" s="229"/>
      <c r="O711" s="230"/>
      <c r="P711" s="230"/>
      <c r="Q711" s="230"/>
      <c r="R711" s="230"/>
      <c r="S711" s="230"/>
      <c r="T711" s="230"/>
      <c r="U711" s="230"/>
      <c r="V711" s="230"/>
      <c r="W711" s="230"/>
      <c r="X711" s="231"/>
      <c r="AT711" s="232" t="s">
        <v>1603</v>
      </c>
      <c r="AU711" s="232" t="s">
        <v>1481</v>
      </c>
      <c r="AV711" s="13" t="s">
        <v>1420</v>
      </c>
      <c r="AW711" s="13" t="s">
        <v>1402</v>
      </c>
      <c r="AX711" s="13" t="s">
        <v>1473</v>
      </c>
      <c r="AY711" s="232" t="s">
        <v>1594</v>
      </c>
    </row>
    <row r="712" spans="2:65" s="12" customFormat="1" x14ac:dyDescent="0.3">
      <c r="B712" s="209"/>
      <c r="C712" s="210"/>
      <c r="D712" s="223" t="s">
        <v>1603</v>
      </c>
      <c r="E712" s="233" t="s">
        <v>1418</v>
      </c>
      <c r="F712" s="234" t="s">
        <v>628</v>
      </c>
      <c r="G712" s="210"/>
      <c r="H712" s="235">
        <v>6.75</v>
      </c>
      <c r="I712" s="215"/>
      <c r="J712" s="215"/>
      <c r="K712" s="210"/>
      <c r="L712" s="210"/>
      <c r="M712" s="216"/>
      <c r="N712" s="217"/>
      <c r="O712" s="218"/>
      <c r="P712" s="218"/>
      <c r="Q712" s="218"/>
      <c r="R712" s="218"/>
      <c r="S712" s="218"/>
      <c r="T712" s="218"/>
      <c r="U712" s="218"/>
      <c r="V712" s="218"/>
      <c r="W712" s="218"/>
      <c r="X712" s="219"/>
      <c r="AT712" s="220" t="s">
        <v>1603</v>
      </c>
      <c r="AU712" s="220" t="s">
        <v>1481</v>
      </c>
      <c r="AV712" s="12" t="s">
        <v>1481</v>
      </c>
      <c r="AW712" s="12" t="s">
        <v>1402</v>
      </c>
      <c r="AX712" s="12" t="s">
        <v>1473</v>
      </c>
      <c r="AY712" s="220" t="s">
        <v>1594</v>
      </c>
    </row>
    <row r="713" spans="2:65" s="13" customFormat="1" x14ac:dyDescent="0.3">
      <c r="B713" s="221"/>
      <c r="C713" s="222"/>
      <c r="D713" s="223" t="s">
        <v>1603</v>
      </c>
      <c r="E713" s="224" t="s">
        <v>1418</v>
      </c>
      <c r="F713" s="225" t="s">
        <v>629</v>
      </c>
      <c r="G713" s="222"/>
      <c r="H713" s="226" t="s">
        <v>1418</v>
      </c>
      <c r="I713" s="227"/>
      <c r="J713" s="227"/>
      <c r="K713" s="222"/>
      <c r="L713" s="222"/>
      <c r="M713" s="228"/>
      <c r="N713" s="229"/>
      <c r="O713" s="230"/>
      <c r="P713" s="230"/>
      <c r="Q713" s="230"/>
      <c r="R713" s="230"/>
      <c r="S713" s="230"/>
      <c r="T713" s="230"/>
      <c r="U713" s="230"/>
      <c r="V713" s="230"/>
      <c r="W713" s="230"/>
      <c r="X713" s="231"/>
      <c r="AT713" s="232" t="s">
        <v>1603</v>
      </c>
      <c r="AU713" s="232" t="s">
        <v>1481</v>
      </c>
      <c r="AV713" s="13" t="s">
        <v>1420</v>
      </c>
      <c r="AW713" s="13" t="s">
        <v>1402</v>
      </c>
      <c r="AX713" s="13" t="s">
        <v>1473</v>
      </c>
      <c r="AY713" s="232" t="s">
        <v>1594</v>
      </c>
    </row>
    <row r="714" spans="2:65" s="12" customFormat="1" x14ac:dyDescent="0.3">
      <c r="B714" s="209"/>
      <c r="C714" s="210"/>
      <c r="D714" s="223" t="s">
        <v>1603</v>
      </c>
      <c r="E714" s="233" t="s">
        <v>1418</v>
      </c>
      <c r="F714" s="234" t="s">
        <v>630</v>
      </c>
      <c r="G714" s="210"/>
      <c r="H714" s="235">
        <v>45.6</v>
      </c>
      <c r="I714" s="215"/>
      <c r="J714" s="215"/>
      <c r="K714" s="210"/>
      <c r="L714" s="210"/>
      <c r="M714" s="216"/>
      <c r="N714" s="217"/>
      <c r="O714" s="218"/>
      <c r="P714" s="218"/>
      <c r="Q714" s="218"/>
      <c r="R714" s="218"/>
      <c r="S714" s="218"/>
      <c r="T714" s="218"/>
      <c r="U714" s="218"/>
      <c r="V714" s="218"/>
      <c r="W714" s="218"/>
      <c r="X714" s="219"/>
      <c r="AT714" s="220" t="s">
        <v>1603</v>
      </c>
      <c r="AU714" s="220" t="s">
        <v>1481</v>
      </c>
      <c r="AV714" s="12" t="s">
        <v>1481</v>
      </c>
      <c r="AW714" s="12" t="s">
        <v>1402</v>
      </c>
      <c r="AX714" s="12" t="s">
        <v>1473</v>
      </c>
      <c r="AY714" s="220" t="s">
        <v>1594</v>
      </c>
    </row>
    <row r="715" spans="2:65" s="12" customFormat="1" x14ac:dyDescent="0.3">
      <c r="B715" s="209"/>
      <c r="C715" s="210"/>
      <c r="D715" s="223" t="s">
        <v>1603</v>
      </c>
      <c r="E715" s="233" t="s">
        <v>1418</v>
      </c>
      <c r="F715" s="234" t="s">
        <v>631</v>
      </c>
      <c r="G715" s="210"/>
      <c r="H715" s="235">
        <v>-2.88</v>
      </c>
      <c r="I715" s="215"/>
      <c r="J715" s="215"/>
      <c r="K715" s="210"/>
      <c r="L715" s="210"/>
      <c r="M715" s="216"/>
      <c r="N715" s="217"/>
      <c r="O715" s="218"/>
      <c r="P715" s="218"/>
      <c r="Q715" s="218"/>
      <c r="R715" s="218"/>
      <c r="S715" s="218"/>
      <c r="T715" s="218"/>
      <c r="U715" s="218"/>
      <c r="V715" s="218"/>
      <c r="W715" s="218"/>
      <c r="X715" s="219"/>
      <c r="AT715" s="220" t="s">
        <v>1603</v>
      </c>
      <c r="AU715" s="220" t="s">
        <v>1481</v>
      </c>
      <c r="AV715" s="12" t="s">
        <v>1481</v>
      </c>
      <c r="AW715" s="12" t="s">
        <v>1402</v>
      </c>
      <c r="AX715" s="12" t="s">
        <v>1473</v>
      </c>
      <c r="AY715" s="220" t="s">
        <v>1594</v>
      </c>
    </row>
    <row r="716" spans="2:65" s="12" customFormat="1" x14ac:dyDescent="0.3">
      <c r="B716" s="209"/>
      <c r="C716" s="210"/>
      <c r="D716" s="223" t="s">
        <v>1603</v>
      </c>
      <c r="E716" s="233" t="s">
        <v>1418</v>
      </c>
      <c r="F716" s="234" t="s">
        <v>632</v>
      </c>
      <c r="G716" s="210"/>
      <c r="H716" s="235">
        <v>-7.2</v>
      </c>
      <c r="I716" s="215"/>
      <c r="J716" s="215"/>
      <c r="K716" s="210"/>
      <c r="L716" s="210"/>
      <c r="M716" s="216"/>
      <c r="N716" s="217"/>
      <c r="O716" s="218"/>
      <c r="P716" s="218"/>
      <c r="Q716" s="218"/>
      <c r="R716" s="218"/>
      <c r="S716" s="218"/>
      <c r="T716" s="218"/>
      <c r="U716" s="218"/>
      <c r="V716" s="218"/>
      <c r="W716" s="218"/>
      <c r="X716" s="219"/>
      <c r="AT716" s="220" t="s">
        <v>1603</v>
      </c>
      <c r="AU716" s="220" t="s">
        <v>1481</v>
      </c>
      <c r="AV716" s="12" t="s">
        <v>1481</v>
      </c>
      <c r="AW716" s="12" t="s">
        <v>1402</v>
      </c>
      <c r="AX716" s="12" t="s">
        <v>1473</v>
      </c>
      <c r="AY716" s="220" t="s">
        <v>1594</v>
      </c>
    </row>
    <row r="717" spans="2:65" s="12" customFormat="1" x14ac:dyDescent="0.3">
      <c r="B717" s="209"/>
      <c r="C717" s="210"/>
      <c r="D717" s="223" t="s">
        <v>1603</v>
      </c>
      <c r="E717" s="233" t="s">
        <v>1418</v>
      </c>
      <c r="F717" s="234" t="s">
        <v>633</v>
      </c>
      <c r="G717" s="210"/>
      <c r="H717" s="235">
        <v>-2.25</v>
      </c>
      <c r="I717" s="215"/>
      <c r="J717" s="215"/>
      <c r="K717" s="210"/>
      <c r="L717" s="210"/>
      <c r="M717" s="216"/>
      <c r="N717" s="217"/>
      <c r="O717" s="218"/>
      <c r="P717" s="218"/>
      <c r="Q717" s="218"/>
      <c r="R717" s="218"/>
      <c r="S717" s="218"/>
      <c r="T717" s="218"/>
      <c r="U717" s="218"/>
      <c r="V717" s="218"/>
      <c r="W717" s="218"/>
      <c r="X717" s="219"/>
      <c r="AT717" s="220" t="s">
        <v>1603</v>
      </c>
      <c r="AU717" s="220" t="s">
        <v>1481</v>
      </c>
      <c r="AV717" s="12" t="s">
        <v>1481</v>
      </c>
      <c r="AW717" s="12" t="s">
        <v>1402</v>
      </c>
      <c r="AX717" s="12" t="s">
        <v>1473</v>
      </c>
      <c r="AY717" s="220" t="s">
        <v>1594</v>
      </c>
    </row>
    <row r="718" spans="2:65" s="14" customFormat="1" x14ac:dyDescent="0.3">
      <c r="B718" s="236"/>
      <c r="C718" s="237"/>
      <c r="D718" s="211" t="s">
        <v>1603</v>
      </c>
      <c r="E718" s="247" t="s">
        <v>1418</v>
      </c>
      <c r="F718" s="248" t="s">
        <v>1621</v>
      </c>
      <c r="G718" s="237"/>
      <c r="H718" s="249">
        <v>66.72</v>
      </c>
      <c r="I718" s="241"/>
      <c r="J718" s="241"/>
      <c r="K718" s="237"/>
      <c r="L718" s="237"/>
      <c r="M718" s="242"/>
      <c r="N718" s="243"/>
      <c r="O718" s="244"/>
      <c r="P718" s="244"/>
      <c r="Q718" s="244"/>
      <c r="R718" s="244"/>
      <c r="S718" s="244"/>
      <c r="T718" s="244"/>
      <c r="U718" s="244"/>
      <c r="V718" s="244"/>
      <c r="W718" s="244"/>
      <c r="X718" s="245"/>
      <c r="AT718" s="246" t="s">
        <v>1603</v>
      </c>
      <c r="AU718" s="246" t="s">
        <v>1481</v>
      </c>
      <c r="AV718" s="14" t="s">
        <v>1601</v>
      </c>
      <c r="AW718" s="14" t="s">
        <v>1402</v>
      </c>
      <c r="AX718" s="14" t="s">
        <v>1420</v>
      </c>
      <c r="AY718" s="246" t="s">
        <v>1594</v>
      </c>
    </row>
    <row r="719" spans="2:65" s="1" customFormat="1" ht="22.5" customHeight="1" x14ac:dyDescent="0.3">
      <c r="B719" s="36"/>
      <c r="C719" s="261" t="s">
        <v>634</v>
      </c>
      <c r="D719" s="261" t="s">
        <v>1707</v>
      </c>
      <c r="E719" s="262" t="s">
        <v>635</v>
      </c>
      <c r="F719" s="263" t="s">
        <v>636</v>
      </c>
      <c r="G719" s="264" t="s">
        <v>1688</v>
      </c>
      <c r="H719" s="265">
        <v>73.391999999999996</v>
      </c>
      <c r="I719" s="266"/>
      <c r="J719" s="267"/>
      <c r="K719" s="268">
        <f>ROUND(P719*H719,2)</f>
        <v>0</v>
      </c>
      <c r="L719" s="263" t="s">
        <v>1418</v>
      </c>
      <c r="M719" s="269"/>
      <c r="N719" s="270" t="s">
        <v>1418</v>
      </c>
      <c r="O719" s="205" t="s">
        <v>1442</v>
      </c>
      <c r="P719" s="131">
        <f>I719+J719</f>
        <v>0</v>
      </c>
      <c r="Q719" s="131">
        <f>ROUND(I719*H719,2)</f>
        <v>0</v>
      </c>
      <c r="R719" s="131">
        <f>ROUND(J719*H719,2)</f>
        <v>0</v>
      </c>
      <c r="S719" s="37"/>
      <c r="T719" s="206">
        <f>S719*H719</f>
        <v>0</v>
      </c>
      <c r="U719" s="206">
        <v>1.55E-2</v>
      </c>
      <c r="V719" s="206">
        <f>U719*H719</f>
        <v>1.1375759999999999</v>
      </c>
      <c r="W719" s="206">
        <v>0</v>
      </c>
      <c r="X719" s="207">
        <f>W719*H719</f>
        <v>0</v>
      </c>
      <c r="AR719" s="19" t="s">
        <v>1825</v>
      </c>
      <c r="AT719" s="19" t="s">
        <v>1707</v>
      </c>
      <c r="AU719" s="19" t="s">
        <v>1481</v>
      </c>
      <c r="AY719" s="19" t="s">
        <v>1594</v>
      </c>
      <c r="BE719" s="208">
        <f>IF(O719="základní",K719,0)</f>
        <v>0</v>
      </c>
      <c r="BF719" s="208">
        <f>IF(O719="snížená",K719,0)</f>
        <v>0</v>
      </c>
      <c r="BG719" s="208">
        <f>IF(O719="zákl. přenesená",K719,0)</f>
        <v>0</v>
      </c>
      <c r="BH719" s="208">
        <f>IF(O719="sníž. přenesená",K719,0)</f>
        <v>0</v>
      </c>
      <c r="BI719" s="208">
        <f>IF(O719="nulová",K719,0)</f>
        <v>0</v>
      </c>
      <c r="BJ719" s="19" t="s">
        <v>1420</v>
      </c>
      <c r="BK719" s="208">
        <f>ROUND(P719*H719,2)</f>
        <v>0</v>
      </c>
      <c r="BL719" s="19" t="s">
        <v>1695</v>
      </c>
      <c r="BM719" s="19" t="s">
        <v>637</v>
      </c>
    </row>
    <row r="720" spans="2:65" s="12" customFormat="1" x14ac:dyDescent="0.3">
      <c r="B720" s="209"/>
      <c r="C720" s="210"/>
      <c r="D720" s="223" t="s">
        <v>1603</v>
      </c>
      <c r="E720" s="233" t="s">
        <v>1418</v>
      </c>
      <c r="F720" s="234" t="s">
        <v>638</v>
      </c>
      <c r="G720" s="210"/>
      <c r="H720" s="235">
        <v>66.72</v>
      </c>
      <c r="I720" s="215"/>
      <c r="J720" s="215"/>
      <c r="K720" s="210"/>
      <c r="L720" s="210"/>
      <c r="M720" s="216"/>
      <c r="N720" s="217"/>
      <c r="O720" s="218"/>
      <c r="P720" s="218"/>
      <c r="Q720" s="218"/>
      <c r="R720" s="218"/>
      <c r="S720" s="218"/>
      <c r="T720" s="218"/>
      <c r="U720" s="218"/>
      <c r="V720" s="218"/>
      <c r="W720" s="218"/>
      <c r="X720" s="219"/>
      <c r="AT720" s="220" t="s">
        <v>1603</v>
      </c>
      <c r="AU720" s="220" t="s">
        <v>1481</v>
      </c>
      <c r="AV720" s="12" t="s">
        <v>1481</v>
      </c>
      <c r="AW720" s="12" t="s">
        <v>1402</v>
      </c>
      <c r="AX720" s="12" t="s">
        <v>1420</v>
      </c>
      <c r="AY720" s="220" t="s">
        <v>1594</v>
      </c>
    </row>
    <row r="721" spans="2:65" s="12" customFormat="1" x14ac:dyDescent="0.3">
      <c r="B721" s="209"/>
      <c r="C721" s="210"/>
      <c r="D721" s="211" t="s">
        <v>1603</v>
      </c>
      <c r="E721" s="210"/>
      <c r="F721" s="213" t="s">
        <v>639</v>
      </c>
      <c r="G721" s="210"/>
      <c r="H721" s="214">
        <v>73.391999999999996</v>
      </c>
      <c r="I721" s="215"/>
      <c r="J721" s="215"/>
      <c r="K721" s="210"/>
      <c r="L721" s="210"/>
      <c r="M721" s="216"/>
      <c r="N721" s="217"/>
      <c r="O721" s="218"/>
      <c r="P721" s="218"/>
      <c r="Q721" s="218"/>
      <c r="R721" s="218"/>
      <c r="S721" s="218"/>
      <c r="T721" s="218"/>
      <c r="U721" s="218"/>
      <c r="V721" s="218"/>
      <c r="W721" s="218"/>
      <c r="X721" s="219"/>
      <c r="AT721" s="220" t="s">
        <v>1603</v>
      </c>
      <c r="AU721" s="220" t="s">
        <v>1481</v>
      </c>
      <c r="AV721" s="12" t="s">
        <v>1481</v>
      </c>
      <c r="AW721" s="12" t="s">
        <v>1401</v>
      </c>
      <c r="AX721" s="12" t="s">
        <v>1420</v>
      </c>
      <c r="AY721" s="220" t="s">
        <v>1594</v>
      </c>
    </row>
    <row r="722" spans="2:65" s="1" customFormat="1" ht="31.5" customHeight="1" x14ac:dyDescent="0.3">
      <c r="B722" s="36"/>
      <c r="C722" s="197" t="s">
        <v>640</v>
      </c>
      <c r="D722" s="197" t="s">
        <v>1596</v>
      </c>
      <c r="E722" s="198" t="s">
        <v>641</v>
      </c>
      <c r="F722" s="199" t="s">
        <v>642</v>
      </c>
      <c r="G722" s="200" t="s">
        <v>1688</v>
      </c>
      <c r="H722" s="201">
        <v>6.75</v>
      </c>
      <c r="I722" s="202"/>
      <c r="J722" s="202"/>
      <c r="K722" s="203">
        <f>ROUND(P722*H722,2)</f>
        <v>0</v>
      </c>
      <c r="L722" s="199" t="s">
        <v>1600</v>
      </c>
      <c r="M722" s="56"/>
      <c r="N722" s="204" t="s">
        <v>1418</v>
      </c>
      <c r="O722" s="205" t="s">
        <v>1442</v>
      </c>
      <c r="P722" s="131">
        <f>I722+J722</f>
        <v>0</v>
      </c>
      <c r="Q722" s="131">
        <f>ROUND(I722*H722,2)</f>
        <v>0</v>
      </c>
      <c r="R722" s="131">
        <f>ROUND(J722*H722,2)</f>
        <v>0</v>
      </c>
      <c r="S722" s="37"/>
      <c r="T722" s="206">
        <f>S722*H722</f>
        <v>0</v>
      </c>
      <c r="U722" s="206">
        <v>0</v>
      </c>
      <c r="V722" s="206">
        <f>U722*H722</f>
        <v>0</v>
      </c>
      <c r="W722" s="206">
        <v>0</v>
      </c>
      <c r="X722" s="207">
        <f>W722*H722</f>
        <v>0</v>
      </c>
      <c r="AR722" s="19" t="s">
        <v>1695</v>
      </c>
      <c r="AT722" s="19" t="s">
        <v>1596</v>
      </c>
      <c r="AU722" s="19" t="s">
        <v>1481</v>
      </c>
      <c r="AY722" s="19" t="s">
        <v>1594</v>
      </c>
      <c r="BE722" s="208">
        <f>IF(O722="základní",K722,0)</f>
        <v>0</v>
      </c>
      <c r="BF722" s="208">
        <f>IF(O722="snížená",K722,0)</f>
        <v>0</v>
      </c>
      <c r="BG722" s="208">
        <f>IF(O722="zákl. přenesená",K722,0)</f>
        <v>0</v>
      </c>
      <c r="BH722" s="208">
        <f>IF(O722="sníž. přenesená",K722,0)</f>
        <v>0</v>
      </c>
      <c r="BI722" s="208">
        <f>IF(O722="nulová",K722,0)</f>
        <v>0</v>
      </c>
      <c r="BJ722" s="19" t="s">
        <v>1420</v>
      </c>
      <c r="BK722" s="208">
        <f>ROUND(P722*H722,2)</f>
        <v>0</v>
      </c>
      <c r="BL722" s="19" t="s">
        <v>1695</v>
      </c>
      <c r="BM722" s="19" t="s">
        <v>643</v>
      </c>
    </row>
    <row r="723" spans="2:65" s="13" customFormat="1" x14ac:dyDescent="0.3">
      <c r="B723" s="221"/>
      <c r="C723" s="222"/>
      <c r="D723" s="223" t="s">
        <v>1603</v>
      </c>
      <c r="E723" s="224" t="s">
        <v>1418</v>
      </c>
      <c r="F723" s="225" t="s">
        <v>588</v>
      </c>
      <c r="G723" s="222"/>
      <c r="H723" s="226" t="s">
        <v>1418</v>
      </c>
      <c r="I723" s="227"/>
      <c r="J723" s="227"/>
      <c r="K723" s="222"/>
      <c r="L723" s="222"/>
      <c r="M723" s="228"/>
      <c r="N723" s="229"/>
      <c r="O723" s="230"/>
      <c r="P723" s="230"/>
      <c r="Q723" s="230"/>
      <c r="R723" s="230"/>
      <c r="S723" s="230"/>
      <c r="T723" s="230"/>
      <c r="U723" s="230"/>
      <c r="V723" s="230"/>
      <c r="W723" s="230"/>
      <c r="X723" s="231"/>
      <c r="AT723" s="232" t="s">
        <v>1603</v>
      </c>
      <c r="AU723" s="232" t="s">
        <v>1481</v>
      </c>
      <c r="AV723" s="13" t="s">
        <v>1420</v>
      </c>
      <c r="AW723" s="13" t="s">
        <v>1402</v>
      </c>
      <c r="AX723" s="13" t="s">
        <v>1473</v>
      </c>
      <c r="AY723" s="232" t="s">
        <v>1594</v>
      </c>
    </row>
    <row r="724" spans="2:65" s="12" customFormat="1" x14ac:dyDescent="0.3">
      <c r="B724" s="209"/>
      <c r="C724" s="210"/>
      <c r="D724" s="211" t="s">
        <v>1603</v>
      </c>
      <c r="E724" s="212" t="s">
        <v>1418</v>
      </c>
      <c r="F724" s="213" t="s">
        <v>628</v>
      </c>
      <c r="G724" s="210"/>
      <c r="H724" s="214">
        <v>6.75</v>
      </c>
      <c r="I724" s="215"/>
      <c r="J724" s="215"/>
      <c r="K724" s="210"/>
      <c r="L724" s="210"/>
      <c r="M724" s="216"/>
      <c r="N724" s="217"/>
      <c r="O724" s="218"/>
      <c r="P724" s="218"/>
      <c r="Q724" s="218"/>
      <c r="R724" s="218"/>
      <c r="S724" s="218"/>
      <c r="T724" s="218"/>
      <c r="U724" s="218"/>
      <c r="V724" s="218"/>
      <c r="W724" s="218"/>
      <c r="X724" s="219"/>
      <c r="AT724" s="220" t="s">
        <v>1603</v>
      </c>
      <c r="AU724" s="220" t="s">
        <v>1481</v>
      </c>
      <c r="AV724" s="12" t="s">
        <v>1481</v>
      </c>
      <c r="AW724" s="12" t="s">
        <v>1402</v>
      </c>
      <c r="AX724" s="12" t="s">
        <v>1420</v>
      </c>
      <c r="AY724" s="220" t="s">
        <v>1594</v>
      </c>
    </row>
    <row r="725" spans="2:65" s="1" customFormat="1" ht="22.5" customHeight="1" x14ac:dyDescent="0.3">
      <c r="B725" s="36"/>
      <c r="C725" s="197" t="s">
        <v>644</v>
      </c>
      <c r="D725" s="197" t="s">
        <v>1596</v>
      </c>
      <c r="E725" s="198" t="s">
        <v>645</v>
      </c>
      <c r="F725" s="199" t="s">
        <v>646</v>
      </c>
      <c r="G725" s="200" t="s">
        <v>1698</v>
      </c>
      <c r="H725" s="201">
        <v>10</v>
      </c>
      <c r="I725" s="202"/>
      <c r="J725" s="202"/>
      <c r="K725" s="203">
        <f>ROUND(P725*H725,2)</f>
        <v>0</v>
      </c>
      <c r="L725" s="199" t="s">
        <v>1600</v>
      </c>
      <c r="M725" s="56"/>
      <c r="N725" s="204" t="s">
        <v>1418</v>
      </c>
      <c r="O725" s="205" t="s">
        <v>1442</v>
      </c>
      <c r="P725" s="131">
        <f>I725+J725</f>
        <v>0</v>
      </c>
      <c r="Q725" s="131">
        <f>ROUND(I725*H725,2)</f>
        <v>0</v>
      </c>
      <c r="R725" s="131">
        <f>ROUND(J725*H725,2)</f>
        <v>0</v>
      </c>
      <c r="S725" s="37"/>
      <c r="T725" s="206">
        <f>S725*H725</f>
        <v>0</v>
      </c>
      <c r="U725" s="206">
        <v>3.1E-4</v>
      </c>
      <c r="V725" s="206">
        <f>U725*H725</f>
        <v>3.0999999999999999E-3</v>
      </c>
      <c r="W725" s="206">
        <v>0</v>
      </c>
      <c r="X725" s="207">
        <f>W725*H725</f>
        <v>0</v>
      </c>
      <c r="AR725" s="19" t="s">
        <v>1695</v>
      </c>
      <c r="AT725" s="19" t="s">
        <v>1596</v>
      </c>
      <c r="AU725" s="19" t="s">
        <v>1481</v>
      </c>
      <c r="AY725" s="19" t="s">
        <v>1594</v>
      </c>
      <c r="BE725" s="208">
        <f>IF(O725="základní",K725,0)</f>
        <v>0</v>
      </c>
      <c r="BF725" s="208">
        <f>IF(O725="snížená",K725,0)</f>
        <v>0</v>
      </c>
      <c r="BG725" s="208">
        <f>IF(O725="zákl. přenesená",K725,0)</f>
        <v>0</v>
      </c>
      <c r="BH725" s="208">
        <f>IF(O725="sníž. přenesená",K725,0)</f>
        <v>0</v>
      </c>
      <c r="BI725" s="208">
        <f>IF(O725="nulová",K725,0)</f>
        <v>0</v>
      </c>
      <c r="BJ725" s="19" t="s">
        <v>1420</v>
      </c>
      <c r="BK725" s="208">
        <f>ROUND(P725*H725,2)</f>
        <v>0</v>
      </c>
      <c r="BL725" s="19" t="s">
        <v>1695</v>
      </c>
      <c r="BM725" s="19" t="s">
        <v>647</v>
      </c>
    </row>
    <row r="726" spans="2:65" s="12" customFormat="1" x14ac:dyDescent="0.3">
      <c r="B726" s="209"/>
      <c r="C726" s="210"/>
      <c r="D726" s="211" t="s">
        <v>1603</v>
      </c>
      <c r="E726" s="212" t="s">
        <v>1418</v>
      </c>
      <c r="F726" s="213" t="s">
        <v>648</v>
      </c>
      <c r="G726" s="210"/>
      <c r="H726" s="214">
        <v>10</v>
      </c>
      <c r="I726" s="215"/>
      <c r="J726" s="215"/>
      <c r="K726" s="210"/>
      <c r="L726" s="210"/>
      <c r="M726" s="216"/>
      <c r="N726" s="217"/>
      <c r="O726" s="218"/>
      <c r="P726" s="218"/>
      <c r="Q726" s="218"/>
      <c r="R726" s="218"/>
      <c r="S726" s="218"/>
      <c r="T726" s="218"/>
      <c r="U726" s="218"/>
      <c r="V726" s="218"/>
      <c r="W726" s="218"/>
      <c r="X726" s="219"/>
      <c r="AT726" s="220" t="s">
        <v>1603</v>
      </c>
      <c r="AU726" s="220" t="s">
        <v>1481</v>
      </c>
      <c r="AV726" s="12" t="s">
        <v>1481</v>
      </c>
      <c r="AW726" s="12" t="s">
        <v>1402</v>
      </c>
      <c r="AX726" s="12" t="s">
        <v>1420</v>
      </c>
      <c r="AY726" s="220" t="s">
        <v>1594</v>
      </c>
    </row>
    <row r="727" spans="2:65" s="1" customFormat="1" ht="31.5" customHeight="1" x14ac:dyDescent="0.3">
      <c r="B727" s="36"/>
      <c r="C727" s="197" t="s">
        <v>649</v>
      </c>
      <c r="D727" s="197" t="s">
        <v>1596</v>
      </c>
      <c r="E727" s="198" t="s">
        <v>650</v>
      </c>
      <c r="F727" s="199" t="s">
        <v>651</v>
      </c>
      <c r="G727" s="200" t="s">
        <v>1698</v>
      </c>
      <c r="H727" s="201">
        <v>52.7</v>
      </c>
      <c r="I727" s="202"/>
      <c r="J727" s="202"/>
      <c r="K727" s="203">
        <f>ROUND(P727*H727,2)</f>
        <v>0</v>
      </c>
      <c r="L727" s="199" t="s">
        <v>1600</v>
      </c>
      <c r="M727" s="56"/>
      <c r="N727" s="204" t="s">
        <v>1418</v>
      </c>
      <c r="O727" s="205" t="s">
        <v>1442</v>
      </c>
      <c r="P727" s="131">
        <f>I727+J727</f>
        <v>0</v>
      </c>
      <c r="Q727" s="131">
        <f>ROUND(I727*H727,2)</f>
        <v>0</v>
      </c>
      <c r="R727" s="131">
        <f>ROUND(J727*H727,2)</f>
        <v>0</v>
      </c>
      <c r="S727" s="37"/>
      <c r="T727" s="206">
        <f>S727*H727</f>
        <v>0</v>
      </c>
      <c r="U727" s="206">
        <v>2.5999999999999998E-4</v>
      </c>
      <c r="V727" s="206">
        <f>U727*H727</f>
        <v>1.3701999999999999E-2</v>
      </c>
      <c r="W727" s="206">
        <v>0</v>
      </c>
      <c r="X727" s="207">
        <f>W727*H727</f>
        <v>0</v>
      </c>
      <c r="AR727" s="19" t="s">
        <v>1695</v>
      </c>
      <c r="AT727" s="19" t="s">
        <v>1596</v>
      </c>
      <c r="AU727" s="19" t="s">
        <v>1481</v>
      </c>
      <c r="AY727" s="19" t="s">
        <v>1594</v>
      </c>
      <c r="BE727" s="208">
        <f>IF(O727="základní",K727,0)</f>
        <v>0</v>
      </c>
      <c r="BF727" s="208">
        <f>IF(O727="snížená",K727,0)</f>
        <v>0</v>
      </c>
      <c r="BG727" s="208">
        <f>IF(O727="zákl. přenesená",K727,0)</f>
        <v>0</v>
      </c>
      <c r="BH727" s="208">
        <f>IF(O727="sníž. přenesená",K727,0)</f>
        <v>0</v>
      </c>
      <c r="BI727" s="208">
        <f>IF(O727="nulová",K727,0)</f>
        <v>0</v>
      </c>
      <c r="BJ727" s="19" t="s">
        <v>1420</v>
      </c>
      <c r="BK727" s="208">
        <f>ROUND(P727*H727,2)</f>
        <v>0</v>
      </c>
      <c r="BL727" s="19" t="s">
        <v>1695</v>
      </c>
      <c r="BM727" s="19" t="s">
        <v>652</v>
      </c>
    </row>
    <row r="728" spans="2:65" s="12" customFormat="1" x14ac:dyDescent="0.3">
      <c r="B728" s="209"/>
      <c r="C728" s="210"/>
      <c r="D728" s="223" t="s">
        <v>1603</v>
      </c>
      <c r="E728" s="233" t="s">
        <v>1418</v>
      </c>
      <c r="F728" s="234" t="s">
        <v>653</v>
      </c>
      <c r="G728" s="210"/>
      <c r="H728" s="235">
        <v>17.8</v>
      </c>
      <c r="I728" s="215"/>
      <c r="J728" s="215"/>
      <c r="K728" s="210"/>
      <c r="L728" s="210"/>
      <c r="M728" s="216"/>
      <c r="N728" s="217"/>
      <c r="O728" s="218"/>
      <c r="P728" s="218"/>
      <c r="Q728" s="218"/>
      <c r="R728" s="218"/>
      <c r="S728" s="218"/>
      <c r="T728" s="218"/>
      <c r="U728" s="218"/>
      <c r="V728" s="218"/>
      <c r="W728" s="218"/>
      <c r="X728" s="219"/>
      <c r="AT728" s="220" t="s">
        <v>1603</v>
      </c>
      <c r="AU728" s="220" t="s">
        <v>1481</v>
      </c>
      <c r="AV728" s="12" t="s">
        <v>1481</v>
      </c>
      <c r="AW728" s="12" t="s">
        <v>1402</v>
      </c>
      <c r="AX728" s="12" t="s">
        <v>1473</v>
      </c>
      <c r="AY728" s="220" t="s">
        <v>1594</v>
      </c>
    </row>
    <row r="729" spans="2:65" s="12" customFormat="1" x14ac:dyDescent="0.3">
      <c r="B729" s="209"/>
      <c r="C729" s="210"/>
      <c r="D729" s="223" t="s">
        <v>1603</v>
      </c>
      <c r="E729" s="233" t="s">
        <v>1418</v>
      </c>
      <c r="F729" s="234" t="s">
        <v>654</v>
      </c>
      <c r="G729" s="210"/>
      <c r="H729" s="235">
        <v>4.5</v>
      </c>
      <c r="I729" s="215"/>
      <c r="J729" s="215"/>
      <c r="K729" s="210"/>
      <c r="L729" s="210"/>
      <c r="M729" s="216"/>
      <c r="N729" s="217"/>
      <c r="O729" s="218"/>
      <c r="P729" s="218"/>
      <c r="Q729" s="218"/>
      <c r="R729" s="218"/>
      <c r="S729" s="218"/>
      <c r="T729" s="218"/>
      <c r="U729" s="218"/>
      <c r="V729" s="218"/>
      <c r="W729" s="218"/>
      <c r="X729" s="219"/>
      <c r="AT729" s="220" t="s">
        <v>1603</v>
      </c>
      <c r="AU729" s="220" t="s">
        <v>1481</v>
      </c>
      <c r="AV729" s="12" t="s">
        <v>1481</v>
      </c>
      <c r="AW729" s="12" t="s">
        <v>1402</v>
      </c>
      <c r="AX729" s="12" t="s">
        <v>1473</v>
      </c>
      <c r="AY729" s="220" t="s">
        <v>1594</v>
      </c>
    </row>
    <row r="730" spans="2:65" s="12" customFormat="1" x14ac:dyDescent="0.3">
      <c r="B730" s="209"/>
      <c r="C730" s="210"/>
      <c r="D730" s="223" t="s">
        <v>1603</v>
      </c>
      <c r="E730" s="233" t="s">
        <v>1418</v>
      </c>
      <c r="F730" s="234" t="s">
        <v>655</v>
      </c>
      <c r="G730" s="210"/>
      <c r="H730" s="235">
        <v>30.4</v>
      </c>
      <c r="I730" s="215"/>
      <c r="J730" s="215"/>
      <c r="K730" s="210"/>
      <c r="L730" s="210"/>
      <c r="M730" s="216"/>
      <c r="N730" s="217"/>
      <c r="O730" s="218"/>
      <c r="P730" s="218"/>
      <c r="Q730" s="218"/>
      <c r="R730" s="218"/>
      <c r="S730" s="218"/>
      <c r="T730" s="218"/>
      <c r="U730" s="218"/>
      <c r="V730" s="218"/>
      <c r="W730" s="218"/>
      <c r="X730" s="219"/>
      <c r="AT730" s="220" t="s">
        <v>1603</v>
      </c>
      <c r="AU730" s="220" t="s">
        <v>1481</v>
      </c>
      <c r="AV730" s="12" t="s">
        <v>1481</v>
      </c>
      <c r="AW730" s="12" t="s">
        <v>1402</v>
      </c>
      <c r="AX730" s="12" t="s">
        <v>1473</v>
      </c>
      <c r="AY730" s="220" t="s">
        <v>1594</v>
      </c>
    </row>
    <row r="731" spans="2:65" s="14" customFormat="1" x14ac:dyDescent="0.3">
      <c r="B731" s="236"/>
      <c r="C731" s="237"/>
      <c r="D731" s="211" t="s">
        <v>1603</v>
      </c>
      <c r="E731" s="247" t="s">
        <v>1418</v>
      </c>
      <c r="F731" s="248" t="s">
        <v>1621</v>
      </c>
      <c r="G731" s="237"/>
      <c r="H731" s="249">
        <v>52.7</v>
      </c>
      <c r="I731" s="241"/>
      <c r="J731" s="241"/>
      <c r="K731" s="237"/>
      <c r="L731" s="237"/>
      <c r="M731" s="242"/>
      <c r="N731" s="243"/>
      <c r="O731" s="244"/>
      <c r="P731" s="244"/>
      <c r="Q731" s="244"/>
      <c r="R731" s="244"/>
      <c r="S731" s="244"/>
      <c r="T731" s="244"/>
      <c r="U731" s="244"/>
      <c r="V731" s="244"/>
      <c r="W731" s="244"/>
      <c r="X731" s="245"/>
      <c r="AT731" s="246" t="s">
        <v>1603</v>
      </c>
      <c r="AU731" s="246" t="s">
        <v>1481</v>
      </c>
      <c r="AV731" s="14" t="s">
        <v>1601</v>
      </c>
      <c r="AW731" s="14" t="s">
        <v>1402</v>
      </c>
      <c r="AX731" s="14" t="s">
        <v>1420</v>
      </c>
      <c r="AY731" s="246" t="s">
        <v>1594</v>
      </c>
    </row>
    <row r="732" spans="2:65" s="1" customFormat="1" ht="22.5" customHeight="1" x14ac:dyDescent="0.3">
      <c r="B732" s="36"/>
      <c r="C732" s="197" t="s">
        <v>656</v>
      </c>
      <c r="D732" s="197" t="s">
        <v>1596</v>
      </c>
      <c r="E732" s="198" t="s">
        <v>657</v>
      </c>
      <c r="F732" s="199" t="s">
        <v>658</v>
      </c>
      <c r="G732" s="200" t="s">
        <v>1688</v>
      </c>
      <c r="H732" s="201">
        <v>77.27</v>
      </c>
      <c r="I732" s="202"/>
      <c r="J732" s="202"/>
      <c r="K732" s="203">
        <f>ROUND(P732*H732,2)</f>
        <v>0</v>
      </c>
      <c r="L732" s="199" t="s">
        <v>1600</v>
      </c>
      <c r="M732" s="56"/>
      <c r="N732" s="204" t="s">
        <v>1418</v>
      </c>
      <c r="O732" s="205" t="s">
        <v>1442</v>
      </c>
      <c r="P732" s="131">
        <f>I732+J732</f>
        <v>0</v>
      </c>
      <c r="Q732" s="131">
        <f>ROUND(I732*H732,2)</f>
        <v>0</v>
      </c>
      <c r="R732" s="131">
        <f>ROUND(J732*H732,2)</f>
        <v>0</v>
      </c>
      <c r="S732" s="37"/>
      <c r="T732" s="206">
        <f>S732*H732</f>
        <v>0</v>
      </c>
      <c r="U732" s="206">
        <v>2.9999999999999997E-4</v>
      </c>
      <c r="V732" s="206">
        <f>U732*H732</f>
        <v>2.3180999999999997E-2</v>
      </c>
      <c r="W732" s="206">
        <v>0</v>
      </c>
      <c r="X732" s="207">
        <f>W732*H732</f>
        <v>0</v>
      </c>
      <c r="AR732" s="19" t="s">
        <v>1695</v>
      </c>
      <c r="AT732" s="19" t="s">
        <v>1596</v>
      </c>
      <c r="AU732" s="19" t="s">
        <v>1481</v>
      </c>
      <c r="AY732" s="19" t="s">
        <v>1594</v>
      </c>
      <c r="BE732" s="208">
        <f>IF(O732="základní",K732,0)</f>
        <v>0</v>
      </c>
      <c r="BF732" s="208">
        <f>IF(O732="snížená",K732,0)</f>
        <v>0</v>
      </c>
      <c r="BG732" s="208">
        <f>IF(O732="zákl. přenesená",K732,0)</f>
        <v>0</v>
      </c>
      <c r="BH732" s="208">
        <f>IF(O732="sníž. přenesená",K732,0)</f>
        <v>0</v>
      </c>
      <c r="BI732" s="208">
        <f>IF(O732="nulová",K732,0)</f>
        <v>0</v>
      </c>
      <c r="BJ732" s="19" t="s">
        <v>1420</v>
      </c>
      <c r="BK732" s="208">
        <f>ROUND(P732*H732,2)</f>
        <v>0</v>
      </c>
      <c r="BL732" s="19" t="s">
        <v>1695</v>
      </c>
      <c r="BM732" s="19" t="s">
        <v>659</v>
      </c>
    </row>
    <row r="733" spans="2:65" s="12" customFormat="1" x14ac:dyDescent="0.3">
      <c r="B733" s="209"/>
      <c r="C733" s="210"/>
      <c r="D733" s="211" t="s">
        <v>1603</v>
      </c>
      <c r="E733" s="212" t="s">
        <v>1418</v>
      </c>
      <c r="F733" s="213" t="s">
        <v>660</v>
      </c>
      <c r="G733" s="210"/>
      <c r="H733" s="214">
        <v>77.27</v>
      </c>
      <c r="I733" s="215"/>
      <c r="J733" s="215"/>
      <c r="K733" s="210"/>
      <c r="L733" s="210"/>
      <c r="M733" s="216"/>
      <c r="N733" s="217"/>
      <c r="O733" s="218"/>
      <c r="P733" s="218"/>
      <c r="Q733" s="218"/>
      <c r="R733" s="218"/>
      <c r="S733" s="218"/>
      <c r="T733" s="218"/>
      <c r="U733" s="218"/>
      <c r="V733" s="218"/>
      <c r="W733" s="218"/>
      <c r="X733" s="219"/>
      <c r="AT733" s="220" t="s">
        <v>1603</v>
      </c>
      <c r="AU733" s="220" t="s">
        <v>1481</v>
      </c>
      <c r="AV733" s="12" t="s">
        <v>1481</v>
      </c>
      <c r="AW733" s="12" t="s">
        <v>1402</v>
      </c>
      <c r="AX733" s="12" t="s">
        <v>1420</v>
      </c>
      <c r="AY733" s="220" t="s">
        <v>1594</v>
      </c>
    </row>
    <row r="734" spans="2:65" s="1" customFormat="1" ht="22.5" customHeight="1" x14ac:dyDescent="0.3">
      <c r="B734" s="36"/>
      <c r="C734" s="197" t="s">
        <v>661</v>
      </c>
      <c r="D734" s="197" t="s">
        <v>1596</v>
      </c>
      <c r="E734" s="198" t="s">
        <v>662</v>
      </c>
      <c r="F734" s="199" t="s">
        <v>663</v>
      </c>
      <c r="G734" s="200" t="s">
        <v>1698</v>
      </c>
      <c r="H734" s="201">
        <v>30</v>
      </c>
      <c r="I734" s="202"/>
      <c r="J734" s="202"/>
      <c r="K734" s="203">
        <f>ROUND(P734*H734,2)</f>
        <v>0</v>
      </c>
      <c r="L734" s="199" t="s">
        <v>1600</v>
      </c>
      <c r="M734" s="56"/>
      <c r="N734" s="204" t="s">
        <v>1418</v>
      </c>
      <c r="O734" s="205" t="s">
        <v>1442</v>
      </c>
      <c r="P734" s="131">
        <f>I734+J734</f>
        <v>0</v>
      </c>
      <c r="Q734" s="131">
        <f>ROUND(I734*H734,2)</f>
        <v>0</v>
      </c>
      <c r="R734" s="131">
        <f>ROUND(J734*H734,2)</f>
        <v>0</v>
      </c>
      <c r="S734" s="37"/>
      <c r="T734" s="206">
        <f>S734*H734</f>
        <v>0</v>
      </c>
      <c r="U734" s="206">
        <v>3.0000000000000001E-5</v>
      </c>
      <c r="V734" s="206">
        <f>U734*H734</f>
        <v>8.9999999999999998E-4</v>
      </c>
      <c r="W734" s="206">
        <v>0</v>
      </c>
      <c r="X734" s="207">
        <f>W734*H734</f>
        <v>0</v>
      </c>
      <c r="AR734" s="19" t="s">
        <v>1695</v>
      </c>
      <c r="AT734" s="19" t="s">
        <v>1596</v>
      </c>
      <c r="AU734" s="19" t="s">
        <v>1481</v>
      </c>
      <c r="AY734" s="19" t="s">
        <v>1594</v>
      </c>
      <c r="BE734" s="208">
        <f>IF(O734="základní",K734,0)</f>
        <v>0</v>
      </c>
      <c r="BF734" s="208">
        <f>IF(O734="snížená",K734,0)</f>
        <v>0</v>
      </c>
      <c r="BG734" s="208">
        <f>IF(O734="zákl. přenesená",K734,0)</f>
        <v>0</v>
      </c>
      <c r="BH734" s="208">
        <f>IF(O734="sníž. přenesená",K734,0)</f>
        <v>0</v>
      </c>
      <c r="BI734" s="208">
        <f>IF(O734="nulová",K734,0)</f>
        <v>0</v>
      </c>
      <c r="BJ734" s="19" t="s">
        <v>1420</v>
      </c>
      <c r="BK734" s="208">
        <f>ROUND(P734*H734,2)</f>
        <v>0</v>
      </c>
      <c r="BL734" s="19" t="s">
        <v>1695</v>
      </c>
      <c r="BM734" s="19" t="s">
        <v>664</v>
      </c>
    </row>
    <row r="735" spans="2:65" s="12" customFormat="1" x14ac:dyDescent="0.3">
      <c r="B735" s="209"/>
      <c r="C735" s="210"/>
      <c r="D735" s="211" t="s">
        <v>1603</v>
      </c>
      <c r="E735" s="212" t="s">
        <v>1418</v>
      </c>
      <c r="F735" s="213" t="s">
        <v>1609</v>
      </c>
      <c r="G735" s="210"/>
      <c r="H735" s="214">
        <v>30</v>
      </c>
      <c r="I735" s="215"/>
      <c r="J735" s="215"/>
      <c r="K735" s="210"/>
      <c r="L735" s="210"/>
      <c r="M735" s="216"/>
      <c r="N735" s="217"/>
      <c r="O735" s="218"/>
      <c r="P735" s="218"/>
      <c r="Q735" s="218"/>
      <c r="R735" s="218"/>
      <c r="S735" s="218"/>
      <c r="T735" s="218"/>
      <c r="U735" s="218"/>
      <c r="V735" s="218"/>
      <c r="W735" s="218"/>
      <c r="X735" s="219"/>
      <c r="AT735" s="220" t="s">
        <v>1603</v>
      </c>
      <c r="AU735" s="220" t="s">
        <v>1481</v>
      </c>
      <c r="AV735" s="12" t="s">
        <v>1481</v>
      </c>
      <c r="AW735" s="12" t="s">
        <v>1402</v>
      </c>
      <c r="AX735" s="12" t="s">
        <v>1420</v>
      </c>
      <c r="AY735" s="220" t="s">
        <v>1594</v>
      </c>
    </row>
    <row r="736" spans="2:65" s="1" customFormat="1" ht="31.5" customHeight="1" x14ac:dyDescent="0.3">
      <c r="B736" s="36"/>
      <c r="C736" s="197" t="s">
        <v>665</v>
      </c>
      <c r="D736" s="197" t="s">
        <v>1596</v>
      </c>
      <c r="E736" s="198" t="s">
        <v>666</v>
      </c>
      <c r="F736" s="199" t="s">
        <v>667</v>
      </c>
      <c r="G736" s="200" t="s">
        <v>1688</v>
      </c>
      <c r="H736" s="201">
        <v>10.55</v>
      </c>
      <c r="I736" s="202"/>
      <c r="J736" s="202"/>
      <c r="K736" s="203">
        <f>ROUND(P736*H736,2)</f>
        <v>0</v>
      </c>
      <c r="L736" s="199" t="s">
        <v>1418</v>
      </c>
      <c r="M736" s="56"/>
      <c r="N736" s="204" t="s">
        <v>1418</v>
      </c>
      <c r="O736" s="205" t="s">
        <v>1442</v>
      </c>
      <c r="P736" s="131">
        <f>I736+J736</f>
        <v>0</v>
      </c>
      <c r="Q736" s="131">
        <f>ROUND(I736*H736,2)</f>
        <v>0</v>
      </c>
      <c r="R736" s="131">
        <f>ROUND(J736*H736,2)</f>
        <v>0</v>
      </c>
      <c r="S736" s="37"/>
      <c r="T736" s="206">
        <f>S736*H736</f>
        <v>0</v>
      </c>
      <c r="U736" s="206">
        <v>4.1999999999999997E-3</v>
      </c>
      <c r="V736" s="206">
        <f>U736*H736</f>
        <v>4.4310000000000002E-2</v>
      </c>
      <c r="W736" s="206">
        <v>0</v>
      </c>
      <c r="X736" s="207">
        <f>W736*H736</f>
        <v>0</v>
      </c>
      <c r="AR736" s="19" t="s">
        <v>1695</v>
      </c>
      <c r="AT736" s="19" t="s">
        <v>1596</v>
      </c>
      <c r="AU736" s="19" t="s">
        <v>1481</v>
      </c>
      <c r="AY736" s="19" t="s">
        <v>1594</v>
      </c>
      <c r="BE736" s="208">
        <f>IF(O736="základní",K736,0)</f>
        <v>0</v>
      </c>
      <c r="BF736" s="208">
        <f>IF(O736="snížená",K736,0)</f>
        <v>0</v>
      </c>
      <c r="BG736" s="208">
        <f>IF(O736="zákl. přenesená",K736,0)</f>
        <v>0</v>
      </c>
      <c r="BH736" s="208">
        <f>IF(O736="sníž. přenesená",K736,0)</f>
        <v>0</v>
      </c>
      <c r="BI736" s="208">
        <f>IF(O736="nulová",K736,0)</f>
        <v>0</v>
      </c>
      <c r="BJ736" s="19" t="s">
        <v>1420</v>
      </c>
      <c r="BK736" s="208">
        <f>ROUND(P736*H736,2)</f>
        <v>0</v>
      </c>
      <c r="BL736" s="19" t="s">
        <v>1695</v>
      </c>
      <c r="BM736" s="19" t="s">
        <v>668</v>
      </c>
    </row>
    <row r="737" spans="2:65" s="12" customFormat="1" x14ac:dyDescent="0.3">
      <c r="B737" s="209"/>
      <c r="C737" s="210"/>
      <c r="D737" s="211" t="s">
        <v>1603</v>
      </c>
      <c r="E737" s="212" t="s">
        <v>1418</v>
      </c>
      <c r="F737" s="213" t="s">
        <v>1873</v>
      </c>
      <c r="G737" s="210"/>
      <c r="H737" s="214">
        <v>10.55</v>
      </c>
      <c r="I737" s="215"/>
      <c r="J737" s="215"/>
      <c r="K737" s="210"/>
      <c r="L737" s="210"/>
      <c r="M737" s="216"/>
      <c r="N737" s="217"/>
      <c r="O737" s="218"/>
      <c r="P737" s="218"/>
      <c r="Q737" s="218"/>
      <c r="R737" s="218"/>
      <c r="S737" s="218"/>
      <c r="T737" s="218"/>
      <c r="U737" s="218"/>
      <c r="V737" s="218"/>
      <c r="W737" s="218"/>
      <c r="X737" s="219"/>
      <c r="AT737" s="220" t="s">
        <v>1603</v>
      </c>
      <c r="AU737" s="220" t="s">
        <v>1481</v>
      </c>
      <c r="AV737" s="12" t="s">
        <v>1481</v>
      </c>
      <c r="AW737" s="12" t="s">
        <v>1402</v>
      </c>
      <c r="AX737" s="12" t="s">
        <v>1420</v>
      </c>
      <c r="AY737" s="220" t="s">
        <v>1594</v>
      </c>
    </row>
    <row r="738" spans="2:65" s="1" customFormat="1" ht="22.5" customHeight="1" x14ac:dyDescent="0.3">
      <c r="B738" s="36"/>
      <c r="C738" s="261" t="s">
        <v>669</v>
      </c>
      <c r="D738" s="261" t="s">
        <v>1707</v>
      </c>
      <c r="E738" s="262" t="s">
        <v>670</v>
      </c>
      <c r="F738" s="263" t="s">
        <v>671</v>
      </c>
      <c r="G738" s="264" t="s">
        <v>1688</v>
      </c>
      <c r="H738" s="265">
        <v>10.55</v>
      </c>
      <c r="I738" s="266"/>
      <c r="J738" s="267"/>
      <c r="K738" s="268">
        <f>ROUND(P738*H738,2)</f>
        <v>0</v>
      </c>
      <c r="L738" s="263" t="s">
        <v>1418</v>
      </c>
      <c r="M738" s="269"/>
      <c r="N738" s="270" t="s">
        <v>1418</v>
      </c>
      <c r="O738" s="205" t="s">
        <v>1442</v>
      </c>
      <c r="P738" s="131">
        <f>I738+J738</f>
        <v>0</v>
      </c>
      <c r="Q738" s="131">
        <f>ROUND(I738*H738,2)</f>
        <v>0</v>
      </c>
      <c r="R738" s="131">
        <f>ROUND(J738*H738,2)</f>
        <v>0</v>
      </c>
      <c r="S738" s="37"/>
      <c r="T738" s="206">
        <f>S738*H738</f>
        <v>0</v>
      </c>
      <c r="U738" s="206">
        <v>1.55E-2</v>
      </c>
      <c r="V738" s="206">
        <f>U738*H738</f>
        <v>0.163525</v>
      </c>
      <c r="W738" s="206">
        <v>0</v>
      </c>
      <c r="X738" s="207">
        <f>W738*H738</f>
        <v>0</v>
      </c>
      <c r="AR738" s="19" t="s">
        <v>1825</v>
      </c>
      <c r="AT738" s="19" t="s">
        <v>1707</v>
      </c>
      <c r="AU738" s="19" t="s">
        <v>1481</v>
      </c>
      <c r="AY738" s="19" t="s">
        <v>1594</v>
      </c>
      <c r="BE738" s="208">
        <f>IF(O738="základní",K738,0)</f>
        <v>0</v>
      </c>
      <c r="BF738" s="208">
        <f>IF(O738="snížená",K738,0)</f>
        <v>0</v>
      </c>
      <c r="BG738" s="208">
        <f>IF(O738="zákl. přenesená",K738,0)</f>
        <v>0</v>
      </c>
      <c r="BH738" s="208">
        <f>IF(O738="sníž. přenesená",K738,0)</f>
        <v>0</v>
      </c>
      <c r="BI738" s="208">
        <f>IF(O738="nulová",K738,0)</f>
        <v>0</v>
      </c>
      <c r="BJ738" s="19" t="s">
        <v>1420</v>
      </c>
      <c r="BK738" s="208">
        <f>ROUND(P738*H738,2)</f>
        <v>0</v>
      </c>
      <c r="BL738" s="19" t="s">
        <v>1695</v>
      </c>
      <c r="BM738" s="19" t="s">
        <v>672</v>
      </c>
    </row>
    <row r="739" spans="2:65" s="12" customFormat="1" x14ac:dyDescent="0.3">
      <c r="B739" s="209"/>
      <c r="C739" s="210"/>
      <c r="D739" s="211" t="s">
        <v>1603</v>
      </c>
      <c r="E739" s="212" t="s">
        <v>1418</v>
      </c>
      <c r="F739" s="213" t="s">
        <v>673</v>
      </c>
      <c r="G739" s="210"/>
      <c r="H739" s="214">
        <v>10.55</v>
      </c>
      <c r="I739" s="215"/>
      <c r="J739" s="215"/>
      <c r="K739" s="210"/>
      <c r="L739" s="210"/>
      <c r="M739" s="216"/>
      <c r="N739" s="217"/>
      <c r="O739" s="218"/>
      <c r="P739" s="218"/>
      <c r="Q739" s="218"/>
      <c r="R739" s="218"/>
      <c r="S739" s="218"/>
      <c r="T739" s="218"/>
      <c r="U739" s="218"/>
      <c r="V739" s="218"/>
      <c r="W739" s="218"/>
      <c r="X739" s="219"/>
      <c r="AT739" s="220" t="s">
        <v>1603</v>
      </c>
      <c r="AU739" s="220" t="s">
        <v>1481</v>
      </c>
      <c r="AV739" s="12" t="s">
        <v>1481</v>
      </c>
      <c r="AW739" s="12" t="s">
        <v>1402</v>
      </c>
      <c r="AX739" s="12" t="s">
        <v>1420</v>
      </c>
      <c r="AY739" s="220" t="s">
        <v>1594</v>
      </c>
    </row>
    <row r="740" spans="2:65" s="1" customFormat="1" ht="31.5" customHeight="1" x14ac:dyDescent="0.3">
      <c r="B740" s="36"/>
      <c r="C740" s="197" t="s">
        <v>674</v>
      </c>
      <c r="D740" s="197" t="s">
        <v>1596</v>
      </c>
      <c r="E740" s="198" t="s">
        <v>675</v>
      </c>
      <c r="F740" s="199" t="s">
        <v>676</v>
      </c>
      <c r="G740" s="200" t="s">
        <v>1678</v>
      </c>
      <c r="H740" s="201">
        <v>1.5860000000000001</v>
      </c>
      <c r="I740" s="202"/>
      <c r="J740" s="202"/>
      <c r="K740" s="203">
        <f>ROUND(P740*H740,2)</f>
        <v>0</v>
      </c>
      <c r="L740" s="199" t="s">
        <v>1600</v>
      </c>
      <c r="M740" s="56"/>
      <c r="N740" s="204" t="s">
        <v>1418</v>
      </c>
      <c r="O740" s="205" t="s">
        <v>1442</v>
      </c>
      <c r="P740" s="131">
        <f>I740+J740</f>
        <v>0</v>
      </c>
      <c r="Q740" s="131">
        <f>ROUND(I740*H740,2)</f>
        <v>0</v>
      </c>
      <c r="R740" s="131">
        <f>ROUND(J740*H740,2)</f>
        <v>0</v>
      </c>
      <c r="S740" s="37"/>
      <c r="T740" s="206">
        <f>S740*H740</f>
        <v>0</v>
      </c>
      <c r="U740" s="206">
        <v>0</v>
      </c>
      <c r="V740" s="206">
        <f>U740*H740</f>
        <v>0</v>
      </c>
      <c r="W740" s="206">
        <v>0</v>
      </c>
      <c r="X740" s="207">
        <f>W740*H740</f>
        <v>0</v>
      </c>
      <c r="AR740" s="19" t="s">
        <v>1695</v>
      </c>
      <c r="AT740" s="19" t="s">
        <v>1596</v>
      </c>
      <c r="AU740" s="19" t="s">
        <v>1481</v>
      </c>
      <c r="AY740" s="19" t="s">
        <v>1594</v>
      </c>
      <c r="BE740" s="208">
        <f>IF(O740="základní",K740,0)</f>
        <v>0</v>
      </c>
      <c r="BF740" s="208">
        <f>IF(O740="snížená",K740,0)</f>
        <v>0</v>
      </c>
      <c r="BG740" s="208">
        <f>IF(O740="zákl. přenesená",K740,0)</f>
        <v>0</v>
      </c>
      <c r="BH740" s="208">
        <f>IF(O740="sníž. přenesená",K740,0)</f>
        <v>0</v>
      </c>
      <c r="BI740" s="208">
        <f>IF(O740="nulová",K740,0)</f>
        <v>0</v>
      </c>
      <c r="BJ740" s="19" t="s">
        <v>1420</v>
      </c>
      <c r="BK740" s="208">
        <f>ROUND(P740*H740,2)</f>
        <v>0</v>
      </c>
      <c r="BL740" s="19" t="s">
        <v>1695</v>
      </c>
      <c r="BM740" s="19" t="s">
        <v>677</v>
      </c>
    </row>
    <row r="741" spans="2:65" s="11" customFormat="1" ht="29.85" customHeight="1" x14ac:dyDescent="0.3">
      <c r="B741" s="179"/>
      <c r="C741" s="180"/>
      <c r="D741" s="194" t="s">
        <v>1472</v>
      </c>
      <c r="E741" s="195" t="s">
        <v>678</v>
      </c>
      <c r="F741" s="195" t="s">
        <v>679</v>
      </c>
      <c r="G741" s="180"/>
      <c r="H741" s="180"/>
      <c r="I741" s="183"/>
      <c r="J741" s="183"/>
      <c r="K741" s="196">
        <f>BK741</f>
        <v>0</v>
      </c>
      <c r="L741" s="180"/>
      <c r="M741" s="185"/>
      <c r="N741" s="186"/>
      <c r="O741" s="187"/>
      <c r="P741" s="187"/>
      <c r="Q741" s="188">
        <f>SUM(Q742:Q749)</f>
        <v>0</v>
      </c>
      <c r="R741" s="188">
        <f>SUM(R742:R749)</f>
        <v>0</v>
      </c>
      <c r="S741" s="187"/>
      <c r="T741" s="189">
        <f>SUM(T742:T749)</f>
        <v>0</v>
      </c>
      <c r="U741" s="187"/>
      <c r="V741" s="189">
        <f>SUM(V742:V749)</f>
        <v>1.9181399999999998E-2</v>
      </c>
      <c r="W741" s="187"/>
      <c r="X741" s="190">
        <f>SUM(X742:X749)</f>
        <v>0</v>
      </c>
      <c r="AR741" s="191" t="s">
        <v>1481</v>
      </c>
      <c r="AT741" s="192" t="s">
        <v>1472</v>
      </c>
      <c r="AU741" s="192" t="s">
        <v>1420</v>
      </c>
      <c r="AY741" s="191" t="s">
        <v>1594</v>
      </c>
      <c r="BK741" s="193">
        <f>SUM(BK742:BK749)</f>
        <v>0</v>
      </c>
    </row>
    <row r="742" spans="2:65" s="1" customFormat="1" ht="22.5" customHeight="1" x14ac:dyDescent="0.3">
      <c r="B742" s="36"/>
      <c r="C742" s="197" t="s">
        <v>680</v>
      </c>
      <c r="D742" s="197" t="s">
        <v>1596</v>
      </c>
      <c r="E742" s="198" t="s">
        <v>681</v>
      </c>
      <c r="F742" s="199" t="s">
        <v>682</v>
      </c>
      <c r="G742" s="200" t="s">
        <v>1688</v>
      </c>
      <c r="H742" s="201">
        <v>18.611999999999998</v>
      </c>
      <c r="I742" s="202"/>
      <c r="J742" s="202"/>
      <c r="K742" s="203">
        <f>ROUND(P742*H742,2)</f>
        <v>0</v>
      </c>
      <c r="L742" s="199" t="s">
        <v>1600</v>
      </c>
      <c r="M742" s="56"/>
      <c r="N742" s="204" t="s">
        <v>1418</v>
      </c>
      <c r="O742" s="205" t="s">
        <v>1442</v>
      </c>
      <c r="P742" s="131">
        <f>I742+J742</f>
        <v>0</v>
      </c>
      <c r="Q742" s="131">
        <f>ROUND(I742*H742,2)</f>
        <v>0</v>
      </c>
      <c r="R742" s="131">
        <f>ROUND(J742*H742,2)</f>
        <v>0</v>
      </c>
      <c r="S742" s="37"/>
      <c r="T742" s="206">
        <f>S742*H742</f>
        <v>0</v>
      </c>
      <c r="U742" s="206">
        <v>0</v>
      </c>
      <c r="V742" s="206">
        <f>U742*H742</f>
        <v>0</v>
      </c>
      <c r="W742" s="206">
        <v>0</v>
      </c>
      <c r="X742" s="207">
        <f>W742*H742</f>
        <v>0</v>
      </c>
      <c r="AR742" s="19" t="s">
        <v>1695</v>
      </c>
      <c r="AT742" s="19" t="s">
        <v>1596</v>
      </c>
      <c r="AU742" s="19" t="s">
        <v>1481</v>
      </c>
      <c r="AY742" s="19" t="s">
        <v>1594</v>
      </c>
      <c r="BE742" s="208">
        <f>IF(O742="základní",K742,0)</f>
        <v>0</v>
      </c>
      <c r="BF742" s="208">
        <f>IF(O742="snížená",K742,0)</f>
        <v>0</v>
      </c>
      <c r="BG742" s="208">
        <f>IF(O742="zákl. přenesená",K742,0)</f>
        <v>0</v>
      </c>
      <c r="BH742" s="208">
        <f>IF(O742="sníž. přenesená",K742,0)</f>
        <v>0</v>
      </c>
      <c r="BI742" s="208">
        <f>IF(O742="nulová",K742,0)</f>
        <v>0</v>
      </c>
      <c r="BJ742" s="19" t="s">
        <v>1420</v>
      </c>
      <c r="BK742" s="208">
        <f>ROUND(P742*H742,2)</f>
        <v>0</v>
      </c>
      <c r="BL742" s="19" t="s">
        <v>1695</v>
      </c>
      <c r="BM742" s="19" t="s">
        <v>683</v>
      </c>
    </row>
    <row r="743" spans="2:65" s="12" customFormat="1" x14ac:dyDescent="0.3">
      <c r="B743" s="209"/>
      <c r="C743" s="210"/>
      <c r="D743" s="211" t="s">
        <v>1603</v>
      </c>
      <c r="E743" s="212" t="s">
        <v>1418</v>
      </c>
      <c r="F743" s="213" t="s">
        <v>684</v>
      </c>
      <c r="G743" s="210"/>
      <c r="H743" s="214">
        <v>18.611999999999998</v>
      </c>
      <c r="I743" s="215"/>
      <c r="J743" s="215"/>
      <c r="K743" s="210"/>
      <c r="L743" s="210"/>
      <c r="M743" s="216"/>
      <c r="N743" s="217"/>
      <c r="O743" s="218"/>
      <c r="P743" s="218"/>
      <c r="Q743" s="218"/>
      <c r="R743" s="218"/>
      <c r="S743" s="218"/>
      <c r="T743" s="218"/>
      <c r="U743" s="218"/>
      <c r="V743" s="218"/>
      <c r="W743" s="218"/>
      <c r="X743" s="219"/>
      <c r="AT743" s="220" t="s">
        <v>1603</v>
      </c>
      <c r="AU743" s="220" t="s">
        <v>1481</v>
      </c>
      <c r="AV743" s="12" t="s">
        <v>1481</v>
      </c>
      <c r="AW743" s="12" t="s">
        <v>1402</v>
      </c>
      <c r="AX743" s="12" t="s">
        <v>1420</v>
      </c>
      <c r="AY743" s="220" t="s">
        <v>1594</v>
      </c>
    </row>
    <row r="744" spans="2:65" s="1" customFormat="1" ht="31.5" customHeight="1" x14ac:dyDescent="0.3">
      <c r="B744" s="36"/>
      <c r="C744" s="197" t="s">
        <v>685</v>
      </c>
      <c r="D744" s="197" t="s">
        <v>1596</v>
      </c>
      <c r="E744" s="198" t="s">
        <v>686</v>
      </c>
      <c r="F744" s="199" t="s">
        <v>687</v>
      </c>
      <c r="G744" s="200" t="s">
        <v>1726</v>
      </c>
      <c r="H744" s="201">
        <v>10</v>
      </c>
      <c r="I744" s="202"/>
      <c r="J744" s="202"/>
      <c r="K744" s="203">
        <f>ROUND(P744*H744,2)</f>
        <v>0</v>
      </c>
      <c r="L744" s="199" t="s">
        <v>1600</v>
      </c>
      <c r="M744" s="56"/>
      <c r="N744" s="204" t="s">
        <v>1418</v>
      </c>
      <c r="O744" s="205" t="s">
        <v>1442</v>
      </c>
      <c r="P744" s="131">
        <f>I744+J744</f>
        <v>0</v>
      </c>
      <c r="Q744" s="131">
        <f>ROUND(I744*H744,2)</f>
        <v>0</v>
      </c>
      <c r="R744" s="131">
        <f>ROUND(J744*H744,2)</f>
        <v>0</v>
      </c>
      <c r="S744" s="37"/>
      <c r="T744" s="206">
        <f>S744*H744</f>
        <v>0</v>
      </c>
      <c r="U744" s="206">
        <v>1.4999999999999999E-4</v>
      </c>
      <c r="V744" s="206">
        <f>U744*H744</f>
        <v>1.4999999999999998E-3</v>
      </c>
      <c r="W744" s="206">
        <v>0</v>
      </c>
      <c r="X744" s="207">
        <f>W744*H744</f>
        <v>0</v>
      </c>
      <c r="AR744" s="19" t="s">
        <v>1695</v>
      </c>
      <c r="AT744" s="19" t="s">
        <v>1596</v>
      </c>
      <c r="AU744" s="19" t="s">
        <v>1481</v>
      </c>
      <c r="AY744" s="19" t="s">
        <v>1594</v>
      </c>
      <c r="BE744" s="208">
        <f>IF(O744="základní",K744,0)</f>
        <v>0</v>
      </c>
      <c r="BF744" s="208">
        <f>IF(O744="snížená",K744,0)</f>
        <v>0</v>
      </c>
      <c r="BG744" s="208">
        <f>IF(O744="zákl. přenesená",K744,0)</f>
        <v>0</v>
      </c>
      <c r="BH744" s="208">
        <f>IF(O744="sníž. přenesená",K744,0)</f>
        <v>0</v>
      </c>
      <c r="BI744" s="208">
        <f>IF(O744="nulová",K744,0)</f>
        <v>0</v>
      </c>
      <c r="BJ744" s="19" t="s">
        <v>1420</v>
      </c>
      <c r="BK744" s="208">
        <f>ROUND(P744*H744,2)</f>
        <v>0</v>
      </c>
      <c r="BL744" s="19" t="s">
        <v>1695</v>
      </c>
      <c r="BM744" s="19" t="s">
        <v>688</v>
      </c>
    </row>
    <row r="745" spans="2:65" s="12" customFormat="1" x14ac:dyDescent="0.3">
      <c r="B745" s="209"/>
      <c r="C745" s="210"/>
      <c r="D745" s="211" t="s">
        <v>1603</v>
      </c>
      <c r="E745" s="212" t="s">
        <v>1418</v>
      </c>
      <c r="F745" s="213" t="s">
        <v>648</v>
      </c>
      <c r="G745" s="210"/>
      <c r="H745" s="214">
        <v>10</v>
      </c>
      <c r="I745" s="215"/>
      <c r="J745" s="215"/>
      <c r="K745" s="210"/>
      <c r="L745" s="210"/>
      <c r="M745" s="216"/>
      <c r="N745" s="217"/>
      <c r="O745" s="218"/>
      <c r="P745" s="218"/>
      <c r="Q745" s="218"/>
      <c r="R745" s="218"/>
      <c r="S745" s="218"/>
      <c r="T745" s="218"/>
      <c r="U745" s="218"/>
      <c r="V745" s="218"/>
      <c r="W745" s="218"/>
      <c r="X745" s="219"/>
      <c r="AT745" s="220" t="s">
        <v>1603</v>
      </c>
      <c r="AU745" s="220" t="s">
        <v>1481</v>
      </c>
      <c r="AV745" s="12" t="s">
        <v>1481</v>
      </c>
      <c r="AW745" s="12" t="s">
        <v>1402</v>
      </c>
      <c r="AX745" s="12" t="s">
        <v>1420</v>
      </c>
      <c r="AY745" s="220" t="s">
        <v>1594</v>
      </c>
    </row>
    <row r="746" spans="2:65" s="1" customFormat="1" ht="31.5" customHeight="1" x14ac:dyDescent="0.3">
      <c r="B746" s="36"/>
      <c r="C746" s="197" t="s">
        <v>689</v>
      </c>
      <c r="D746" s="197" t="s">
        <v>1596</v>
      </c>
      <c r="E746" s="198" t="s">
        <v>690</v>
      </c>
      <c r="F746" s="199" t="s">
        <v>691</v>
      </c>
      <c r="G746" s="200" t="s">
        <v>1688</v>
      </c>
      <c r="H746" s="201">
        <v>18.611999999999998</v>
      </c>
      <c r="I746" s="202"/>
      <c r="J746" s="202"/>
      <c r="K746" s="203">
        <f>ROUND(P746*H746,2)</f>
        <v>0</v>
      </c>
      <c r="L746" s="199" t="s">
        <v>1600</v>
      </c>
      <c r="M746" s="56"/>
      <c r="N746" s="204" t="s">
        <v>1418</v>
      </c>
      <c r="O746" s="205" t="s">
        <v>1442</v>
      </c>
      <c r="P746" s="131">
        <f>I746+J746</f>
        <v>0</v>
      </c>
      <c r="Q746" s="131">
        <f>ROUND(I746*H746,2)</f>
        <v>0</v>
      </c>
      <c r="R746" s="131">
        <f>ROUND(J746*H746,2)</f>
        <v>0</v>
      </c>
      <c r="S746" s="37"/>
      <c r="T746" s="206">
        <f>S746*H746</f>
        <v>0</v>
      </c>
      <c r="U746" s="206">
        <v>2.9E-4</v>
      </c>
      <c r="V746" s="206">
        <f>U746*H746</f>
        <v>5.3974799999999996E-3</v>
      </c>
      <c r="W746" s="206">
        <v>0</v>
      </c>
      <c r="X746" s="207">
        <f>W746*H746</f>
        <v>0</v>
      </c>
      <c r="AR746" s="19" t="s">
        <v>1695</v>
      </c>
      <c r="AT746" s="19" t="s">
        <v>1596</v>
      </c>
      <c r="AU746" s="19" t="s">
        <v>1481</v>
      </c>
      <c r="AY746" s="19" t="s">
        <v>1594</v>
      </c>
      <c r="BE746" s="208">
        <f>IF(O746="základní",K746,0)</f>
        <v>0</v>
      </c>
      <c r="BF746" s="208">
        <f>IF(O746="snížená",K746,0)</f>
        <v>0</v>
      </c>
      <c r="BG746" s="208">
        <f>IF(O746="zákl. přenesená",K746,0)</f>
        <v>0</v>
      </c>
      <c r="BH746" s="208">
        <f>IF(O746="sníž. přenesená",K746,0)</f>
        <v>0</v>
      </c>
      <c r="BI746" s="208">
        <f>IF(O746="nulová",K746,0)</f>
        <v>0</v>
      </c>
      <c r="BJ746" s="19" t="s">
        <v>1420</v>
      </c>
      <c r="BK746" s="208">
        <f>ROUND(P746*H746,2)</f>
        <v>0</v>
      </c>
      <c r="BL746" s="19" t="s">
        <v>1695</v>
      </c>
      <c r="BM746" s="19" t="s">
        <v>692</v>
      </c>
    </row>
    <row r="747" spans="2:65" s="12" customFormat="1" x14ac:dyDescent="0.3">
      <c r="B747" s="209"/>
      <c r="C747" s="210"/>
      <c r="D747" s="211" t="s">
        <v>1603</v>
      </c>
      <c r="E747" s="212" t="s">
        <v>1418</v>
      </c>
      <c r="F747" s="213" t="s">
        <v>684</v>
      </c>
      <c r="G747" s="210"/>
      <c r="H747" s="214">
        <v>18.611999999999998</v>
      </c>
      <c r="I747" s="215"/>
      <c r="J747" s="215"/>
      <c r="K747" s="210"/>
      <c r="L747" s="210"/>
      <c r="M747" s="216"/>
      <c r="N747" s="217"/>
      <c r="O747" s="218"/>
      <c r="P747" s="218"/>
      <c r="Q747" s="218"/>
      <c r="R747" s="218"/>
      <c r="S747" s="218"/>
      <c r="T747" s="218"/>
      <c r="U747" s="218"/>
      <c r="V747" s="218"/>
      <c r="W747" s="218"/>
      <c r="X747" s="219"/>
      <c r="AT747" s="220" t="s">
        <v>1603</v>
      </c>
      <c r="AU747" s="220" t="s">
        <v>1481</v>
      </c>
      <c r="AV747" s="12" t="s">
        <v>1481</v>
      </c>
      <c r="AW747" s="12" t="s">
        <v>1402</v>
      </c>
      <c r="AX747" s="12" t="s">
        <v>1420</v>
      </c>
      <c r="AY747" s="220" t="s">
        <v>1594</v>
      </c>
    </row>
    <row r="748" spans="2:65" s="1" customFormat="1" ht="22.5" customHeight="1" x14ac:dyDescent="0.3">
      <c r="B748" s="36"/>
      <c r="C748" s="197" t="s">
        <v>693</v>
      </c>
      <c r="D748" s="197" t="s">
        <v>1596</v>
      </c>
      <c r="E748" s="198" t="s">
        <v>694</v>
      </c>
      <c r="F748" s="199" t="s">
        <v>695</v>
      </c>
      <c r="G748" s="200" t="s">
        <v>1688</v>
      </c>
      <c r="H748" s="201">
        <v>18.611999999999998</v>
      </c>
      <c r="I748" s="202"/>
      <c r="J748" s="202"/>
      <c r="K748" s="203">
        <f>ROUND(P748*H748,2)</f>
        <v>0</v>
      </c>
      <c r="L748" s="199" t="s">
        <v>1600</v>
      </c>
      <c r="M748" s="56"/>
      <c r="N748" s="204" t="s">
        <v>1418</v>
      </c>
      <c r="O748" s="205" t="s">
        <v>1442</v>
      </c>
      <c r="P748" s="131">
        <f>I748+J748</f>
        <v>0</v>
      </c>
      <c r="Q748" s="131">
        <f>ROUND(I748*H748,2)</f>
        <v>0</v>
      </c>
      <c r="R748" s="131">
        <f>ROUND(J748*H748,2)</f>
        <v>0</v>
      </c>
      <c r="S748" s="37"/>
      <c r="T748" s="206">
        <f>S748*H748</f>
        <v>0</v>
      </c>
      <c r="U748" s="206">
        <v>6.6E-4</v>
      </c>
      <c r="V748" s="206">
        <f>U748*H748</f>
        <v>1.2283919999999999E-2</v>
      </c>
      <c r="W748" s="206">
        <v>0</v>
      </c>
      <c r="X748" s="207">
        <f>W748*H748</f>
        <v>0</v>
      </c>
      <c r="AR748" s="19" t="s">
        <v>1695</v>
      </c>
      <c r="AT748" s="19" t="s">
        <v>1596</v>
      </c>
      <c r="AU748" s="19" t="s">
        <v>1481</v>
      </c>
      <c r="AY748" s="19" t="s">
        <v>1594</v>
      </c>
      <c r="BE748" s="208">
        <f>IF(O748="základní",K748,0)</f>
        <v>0</v>
      </c>
      <c r="BF748" s="208">
        <f>IF(O748="snížená",K748,0)</f>
        <v>0</v>
      </c>
      <c r="BG748" s="208">
        <f>IF(O748="zákl. přenesená",K748,0)</f>
        <v>0</v>
      </c>
      <c r="BH748" s="208">
        <f>IF(O748="sníž. přenesená",K748,0)</f>
        <v>0</v>
      </c>
      <c r="BI748" s="208">
        <f>IF(O748="nulová",K748,0)</f>
        <v>0</v>
      </c>
      <c r="BJ748" s="19" t="s">
        <v>1420</v>
      </c>
      <c r="BK748" s="208">
        <f>ROUND(P748*H748,2)</f>
        <v>0</v>
      </c>
      <c r="BL748" s="19" t="s">
        <v>1695</v>
      </c>
      <c r="BM748" s="19" t="s">
        <v>696</v>
      </c>
    </row>
    <row r="749" spans="2:65" s="12" customFormat="1" x14ac:dyDescent="0.3">
      <c r="B749" s="209"/>
      <c r="C749" s="210"/>
      <c r="D749" s="223" t="s">
        <v>1603</v>
      </c>
      <c r="E749" s="233" t="s">
        <v>1418</v>
      </c>
      <c r="F749" s="234" t="s">
        <v>684</v>
      </c>
      <c r="G749" s="210"/>
      <c r="H749" s="235">
        <v>18.611999999999998</v>
      </c>
      <c r="I749" s="215"/>
      <c r="J749" s="215"/>
      <c r="K749" s="210"/>
      <c r="L749" s="210"/>
      <c r="M749" s="216"/>
      <c r="N749" s="217"/>
      <c r="O749" s="218"/>
      <c r="P749" s="218"/>
      <c r="Q749" s="218"/>
      <c r="R749" s="218"/>
      <c r="S749" s="218"/>
      <c r="T749" s="218"/>
      <c r="U749" s="218"/>
      <c r="V749" s="218"/>
      <c r="W749" s="218"/>
      <c r="X749" s="219"/>
      <c r="AT749" s="220" t="s">
        <v>1603</v>
      </c>
      <c r="AU749" s="220" t="s">
        <v>1481</v>
      </c>
      <c r="AV749" s="12" t="s">
        <v>1481</v>
      </c>
      <c r="AW749" s="12" t="s">
        <v>1402</v>
      </c>
      <c r="AX749" s="12" t="s">
        <v>1420</v>
      </c>
      <c r="AY749" s="220" t="s">
        <v>1594</v>
      </c>
    </row>
    <row r="750" spans="2:65" s="11" customFormat="1" ht="29.85" customHeight="1" x14ac:dyDescent="0.3">
      <c r="B750" s="179"/>
      <c r="C750" s="180"/>
      <c r="D750" s="194" t="s">
        <v>1472</v>
      </c>
      <c r="E750" s="195" t="s">
        <v>697</v>
      </c>
      <c r="F750" s="195" t="s">
        <v>698</v>
      </c>
      <c r="G750" s="180"/>
      <c r="H750" s="180"/>
      <c r="I750" s="183"/>
      <c r="J750" s="183"/>
      <c r="K750" s="196">
        <f>BK750</f>
        <v>0</v>
      </c>
      <c r="L750" s="180"/>
      <c r="M750" s="185"/>
      <c r="N750" s="186"/>
      <c r="O750" s="187"/>
      <c r="P750" s="187"/>
      <c r="Q750" s="188">
        <f>SUM(Q751:Q763)</f>
        <v>0</v>
      </c>
      <c r="R750" s="188">
        <f>SUM(R751:R763)</f>
        <v>0</v>
      </c>
      <c r="S750" s="187"/>
      <c r="T750" s="189">
        <f>SUM(T751:T763)</f>
        <v>0</v>
      </c>
      <c r="U750" s="187"/>
      <c r="V750" s="189">
        <f>SUM(V751:V763)</f>
        <v>0.22106724000000003</v>
      </c>
      <c r="W750" s="187"/>
      <c r="X750" s="190">
        <f>SUM(X751:X763)</f>
        <v>0</v>
      </c>
      <c r="AR750" s="191" t="s">
        <v>1481</v>
      </c>
      <c r="AT750" s="192" t="s">
        <v>1472</v>
      </c>
      <c r="AU750" s="192" t="s">
        <v>1420</v>
      </c>
      <c r="AY750" s="191" t="s">
        <v>1594</v>
      </c>
      <c r="BK750" s="193">
        <f>SUM(BK751:BK763)</f>
        <v>0</v>
      </c>
    </row>
    <row r="751" spans="2:65" s="1" customFormat="1" ht="22.5" customHeight="1" x14ac:dyDescent="0.3">
      <c r="B751" s="36"/>
      <c r="C751" s="197" t="s">
        <v>699</v>
      </c>
      <c r="D751" s="197" t="s">
        <v>1596</v>
      </c>
      <c r="E751" s="198" t="s">
        <v>700</v>
      </c>
      <c r="F751" s="199" t="s">
        <v>701</v>
      </c>
      <c r="G751" s="200" t="s">
        <v>1688</v>
      </c>
      <c r="H751" s="201">
        <v>417.108</v>
      </c>
      <c r="I751" s="202"/>
      <c r="J751" s="202"/>
      <c r="K751" s="203">
        <f>ROUND(P751*H751,2)</f>
        <v>0</v>
      </c>
      <c r="L751" s="199" t="s">
        <v>1600</v>
      </c>
      <c r="M751" s="56"/>
      <c r="N751" s="204" t="s">
        <v>1418</v>
      </c>
      <c r="O751" s="205" t="s">
        <v>1442</v>
      </c>
      <c r="P751" s="131">
        <f>I751+J751</f>
        <v>0</v>
      </c>
      <c r="Q751" s="131">
        <f>ROUND(I751*H751,2)</f>
        <v>0</v>
      </c>
      <c r="R751" s="131">
        <f>ROUND(J751*H751,2)</f>
        <v>0</v>
      </c>
      <c r="S751" s="37"/>
      <c r="T751" s="206">
        <f>S751*H751</f>
        <v>0</v>
      </c>
      <c r="U751" s="206">
        <v>2.1000000000000001E-4</v>
      </c>
      <c r="V751" s="206">
        <f>U751*H751</f>
        <v>8.7592680000000006E-2</v>
      </c>
      <c r="W751" s="206">
        <v>0</v>
      </c>
      <c r="X751" s="207">
        <f>W751*H751</f>
        <v>0</v>
      </c>
      <c r="AR751" s="19" t="s">
        <v>1695</v>
      </c>
      <c r="AT751" s="19" t="s">
        <v>1596</v>
      </c>
      <c r="AU751" s="19" t="s">
        <v>1481</v>
      </c>
      <c r="AY751" s="19" t="s">
        <v>1594</v>
      </c>
      <c r="BE751" s="208">
        <f>IF(O751="základní",K751,0)</f>
        <v>0</v>
      </c>
      <c r="BF751" s="208">
        <f>IF(O751="snížená",K751,0)</f>
        <v>0</v>
      </c>
      <c r="BG751" s="208">
        <f>IF(O751="zákl. přenesená",K751,0)</f>
        <v>0</v>
      </c>
      <c r="BH751" s="208">
        <f>IF(O751="sníž. přenesená",K751,0)</f>
        <v>0</v>
      </c>
      <c r="BI751" s="208">
        <f>IF(O751="nulová",K751,0)</f>
        <v>0</v>
      </c>
      <c r="BJ751" s="19" t="s">
        <v>1420</v>
      </c>
      <c r="BK751" s="208">
        <f>ROUND(P751*H751,2)</f>
        <v>0</v>
      </c>
      <c r="BL751" s="19" t="s">
        <v>1695</v>
      </c>
      <c r="BM751" s="19" t="s">
        <v>702</v>
      </c>
    </row>
    <row r="752" spans="2:65" s="12" customFormat="1" x14ac:dyDescent="0.3">
      <c r="B752" s="209"/>
      <c r="C752" s="210"/>
      <c r="D752" s="223" t="s">
        <v>1603</v>
      </c>
      <c r="E752" s="233" t="s">
        <v>1418</v>
      </c>
      <c r="F752" s="234" t="s">
        <v>1891</v>
      </c>
      <c r="G752" s="210"/>
      <c r="H752" s="235">
        <v>27.39</v>
      </c>
      <c r="I752" s="215"/>
      <c r="J752" s="215"/>
      <c r="K752" s="210"/>
      <c r="L752" s="210"/>
      <c r="M752" s="216"/>
      <c r="N752" s="217"/>
      <c r="O752" s="218"/>
      <c r="P752" s="218"/>
      <c r="Q752" s="218"/>
      <c r="R752" s="218"/>
      <c r="S752" s="218"/>
      <c r="T752" s="218"/>
      <c r="U752" s="218"/>
      <c r="V752" s="218"/>
      <c r="W752" s="218"/>
      <c r="X752" s="219"/>
      <c r="AT752" s="220" t="s">
        <v>1603</v>
      </c>
      <c r="AU752" s="220" t="s">
        <v>1481</v>
      </c>
      <c r="AV752" s="12" t="s">
        <v>1481</v>
      </c>
      <c r="AW752" s="12" t="s">
        <v>1402</v>
      </c>
      <c r="AX752" s="12" t="s">
        <v>1473</v>
      </c>
      <c r="AY752" s="220" t="s">
        <v>1594</v>
      </c>
    </row>
    <row r="753" spans="2:65" s="12" customFormat="1" x14ac:dyDescent="0.3">
      <c r="B753" s="209"/>
      <c r="C753" s="210"/>
      <c r="D753" s="223" t="s">
        <v>1603</v>
      </c>
      <c r="E753" s="233" t="s">
        <v>1418</v>
      </c>
      <c r="F753" s="234" t="s">
        <v>1892</v>
      </c>
      <c r="G753" s="210"/>
      <c r="H753" s="235">
        <v>35.475000000000001</v>
      </c>
      <c r="I753" s="215"/>
      <c r="J753" s="215"/>
      <c r="K753" s="210"/>
      <c r="L753" s="210"/>
      <c r="M753" s="216"/>
      <c r="N753" s="217"/>
      <c r="O753" s="218"/>
      <c r="P753" s="218"/>
      <c r="Q753" s="218"/>
      <c r="R753" s="218"/>
      <c r="S753" s="218"/>
      <c r="T753" s="218"/>
      <c r="U753" s="218"/>
      <c r="V753" s="218"/>
      <c r="W753" s="218"/>
      <c r="X753" s="219"/>
      <c r="AT753" s="220" t="s">
        <v>1603</v>
      </c>
      <c r="AU753" s="220" t="s">
        <v>1481</v>
      </c>
      <c r="AV753" s="12" t="s">
        <v>1481</v>
      </c>
      <c r="AW753" s="12" t="s">
        <v>1402</v>
      </c>
      <c r="AX753" s="12" t="s">
        <v>1473</v>
      </c>
      <c r="AY753" s="220" t="s">
        <v>1594</v>
      </c>
    </row>
    <row r="754" spans="2:65" s="12" customFormat="1" x14ac:dyDescent="0.3">
      <c r="B754" s="209"/>
      <c r="C754" s="210"/>
      <c r="D754" s="223" t="s">
        <v>1603</v>
      </c>
      <c r="E754" s="233" t="s">
        <v>1418</v>
      </c>
      <c r="F754" s="234" t="s">
        <v>1893</v>
      </c>
      <c r="G754" s="210"/>
      <c r="H754" s="235">
        <v>185.625</v>
      </c>
      <c r="I754" s="215"/>
      <c r="J754" s="215"/>
      <c r="K754" s="210"/>
      <c r="L754" s="210"/>
      <c r="M754" s="216"/>
      <c r="N754" s="217"/>
      <c r="O754" s="218"/>
      <c r="P754" s="218"/>
      <c r="Q754" s="218"/>
      <c r="R754" s="218"/>
      <c r="S754" s="218"/>
      <c r="T754" s="218"/>
      <c r="U754" s="218"/>
      <c r="V754" s="218"/>
      <c r="W754" s="218"/>
      <c r="X754" s="219"/>
      <c r="AT754" s="220" t="s">
        <v>1603</v>
      </c>
      <c r="AU754" s="220" t="s">
        <v>1481</v>
      </c>
      <c r="AV754" s="12" t="s">
        <v>1481</v>
      </c>
      <c r="AW754" s="12" t="s">
        <v>1402</v>
      </c>
      <c r="AX754" s="12" t="s">
        <v>1473</v>
      </c>
      <c r="AY754" s="220" t="s">
        <v>1594</v>
      </c>
    </row>
    <row r="755" spans="2:65" s="12" customFormat="1" x14ac:dyDescent="0.3">
      <c r="B755" s="209"/>
      <c r="C755" s="210"/>
      <c r="D755" s="223" t="s">
        <v>1603</v>
      </c>
      <c r="E755" s="233" t="s">
        <v>1418</v>
      </c>
      <c r="F755" s="234" t="s">
        <v>1894</v>
      </c>
      <c r="G755" s="210"/>
      <c r="H755" s="235">
        <v>56.957999999999998</v>
      </c>
      <c r="I755" s="215"/>
      <c r="J755" s="215"/>
      <c r="K755" s="210"/>
      <c r="L755" s="210"/>
      <c r="M755" s="216"/>
      <c r="N755" s="217"/>
      <c r="O755" s="218"/>
      <c r="P755" s="218"/>
      <c r="Q755" s="218"/>
      <c r="R755" s="218"/>
      <c r="S755" s="218"/>
      <c r="T755" s="218"/>
      <c r="U755" s="218"/>
      <c r="V755" s="218"/>
      <c r="W755" s="218"/>
      <c r="X755" s="219"/>
      <c r="AT755" s="220" t="s">
        <v>1603</v>
      </c>
      <c r="AU755" s="220" t="s">
        <v>1481</v>
      </c>
      <c r="AV755" s="12" t="s">
        <v>1481</v>
      </c>
      <c r="AW755" s="12" t="s">
        <v>1402</v>
      </c>
      <c r="AX755" s="12" t="s">
        <v>1473</v>
      </c>
      <c r="AY755" s="220" t="s">
        <v>1594</v>
      </c>
    </row>
    <row r="756" spans="2:65" s="12" customFormat="1" x14ac:dyDescent="0.3">
      <c r="B756" s="209"/>
      <c r="C756" s="210"/>
      <c r="D756" s="223" t="s">
        <v>1603</v>
      </c>
      <c r="E756" s="233" t="s">
        <v>1418</v>
      </c>
      <c r="F756" s="234" t="s">
        <v>1895</v>
      </c>
      <c r="G756" s="210"/>
      <c r="H756" s="235">
        <v>100.32</v>
      </c>
      <c r="I756" s="215"/>
      <c r="J756" s="215"/>
      <c r="K756" s="210"/>
      <c r="L756" s="210"/>
      <c r="M756" s="216"/>
      <c r="N756" s="217"/>
      <c r="O756" s="218"/>
      <c r="P756" s="218"/>
      <c r="Q756" s="218"/>
      <c r="R756" s="218"/>
      <c r="S756" s="218"/>
      <c r="T756" s="218"/>
      <c r="U756" s="218"/>
      <c r="V756" s="218"/>
      <c r="W756" s="218"/>
      <c r="X756" s="219"/>
      <c r="AT756" s="220" t="s">
        <v>1603</v>
      </c>
      <c r="AU756" s="220" t="s">
        <v>1481</v>
      </c>
      <c r="AV756" s="12" t="s">
        <v>1481</v>
      </c>
      <c r="AW756" s="12" t="s">
        <v>1402</v>
      </c>
      <c r="AX756" s="12" t="s">
        <v>1473</v>
      </c>
      <c r="AY756" s="220" t="s">
        <v>1594</v>
      </c>
    </row>
    <row r="757" spans="2:65" s="12" customFormat="1" x14ac:dyDescent="0.3">
      <c r="B757" s="209"/>
      <c r="C757" s="210"/>
      <c r="D757" s="223" t="s">
        <v>1603</v>
      </c>
      <c r="E757" s="233" t="s">
        <v>1418</v>
      </c>
      <c r="F757" s="234" t="s">
        <v>1896</v>
      </c>
      <c r="G757" s="210"/>
      <c r="H757" s="235">
        <v>4.32</v>
      </c>
      <c r="I757" s="215"/>
      <c r="J757" s="215"/>
      <c r="K757" s="210"/>
      <c r="L757" s="210"/>
      <c r="M757" s="216"/>
      <c r="N757" s="217"/>
      <c r="O757" s="218"/>
      <c r="P757" s="218"/>
      <c r="Q757" s="218"/>
      <c r="R757" s="218"/>
      <c r="S757" s="218"/>
      <c r="T757" s="218"/>
      <c r="U757" s="218"/>
      <c r="V757" s="218"/>
      <c r="W757" s="218"/>
      <c r="X757" s="219"/>
      <c r="AT757" s="220" t="s">
        <v>1603</v>
      </c>
      <c r="AU757" s="220" t="s">
        <v>1481</v>
      </c>
      <c r="AV757" s="12" t="s">
        <v>1481</v>
      </c>
      <c r="AW757" s="12" t="s">
        <v>1402</v>
      </c>
      <c r="AX757" s="12" t="s">
        <v>1473</v>
      </c>
      <c r="AY757" s="220" t="s">
        <v>1594</v>
      </c>
    </row>
    <row r="758" spans="2:65" s="12" customFormat="1" x14ac:dyDescent="0.3">
      <c r="B758" s="209"/>
      <c r="C758" s="210"/>
      <c r="D758" s="223" t="s">
        <v>1603</v>
      </c>
      <c r="E758" s="233" t="s">
        <v>1418</v>
      </c>
      <c r="F758" s="234" t="s">
        <v>1898</v>
      </c>
      <c r="G758" s="210"/>
      <c r="H758" s="235">
        <v>0.87</v>
      </c>
      <c r="I758" s="215"/>
      <c r="J758" s="215"/>
      <c r="K758" s="210"/>
      <c r="L758" s="210"/>
      <c r="M758" s="216"/>
      <c r="N758" s="217"/>
      <c r="O758" s="218"/>
      <c r="P758" s="218"/>
      <c r="Q758" s="218"/>
      <c r="R758" s="218"/>
      <c r="S758" s="218"/>
      <c r="T758" s="218"/>
      <c r="U758" s="218"/>
      <c r="V758" s="218"/>
      <c r="W758" s="218"/>
      <c r="X758" s="219"/>
      <c r="AT758" s="220" t="s">
        <v>1603</v>
      </c>
      <c r="AU758" s="220" t="s">
        <v>1481</v>
      </c>
      <c r="AV758" s="12" t="s">
        <v>1481</v>
      </c>
      <c r="AW758" s="12" t="s">
        <v>1402</v>
      </c>
      <c r="AX758" s="12" t="s">
        <v>1473</v>
      </c>
      <c r="AY758" s="220" t="s">
        <v>1594</v>
      </c>
    </row>
    <row r="759" spans="2:65" s="12" customFormat="1" x14ac:dyDescent="0.3">
      <c r="B759" s="209"/>
      <c r="C759" s="210"/>
      <c r="D759" s="223" t="s">
        <v>1603</v>
      </c>
      <c r="E759" s="233" t="s">
        <v>1418</v>
      </c>
      <c r="F759" s="234" t="s">
        <v>1900</v>
      </c>
      <c r="G759" s="210"/>
      <c r="H759" s="235">
        <v>1.56</v>
      </c>
      <c r="I759" s="215"/>
      <c r="J759" s="215"/>
      <c r="K759" s="210"/>
      <c r="L759" s="210"/>
      <c r="M759" s="216"/>
      <c r="N759" s="217"/>
      <c r="O759" s="218"/>
      <c r="P759" s="218"/>
      <c r="Q759" s="218"/>
      <c r="R759" s="218"/>
      <c r="S759" s="218"/>
      <c r="T759" s="218"/>
      <c r="U759" s="218"/>
      <c r="V759" s="218"/>
      <c r="W759" s="218"/>
      <c r="X759" s="219"/>
      <c r="AT759" s="220" t="s">
        <v>1603</v>
      </c>
      <c r="AU759" s="220" t="s">
        <v>1481</v>
      </c>
      <c r="AV759" s="12" t="s">
        <v>1481</v>
      </c>
      <c r="AW759" s="12" t="s">
        <v>1402</v>
      </c>
      <c r="AX759" s="12" t="s">
        <v>1473</v>
      </c>
      <c r="AY759" s="220" t="s">
        <v>1594</v>
      </c>
    </row>
    <row r="760" spans="2:65" s="12" customFormat="1" x14ac:dyDescent="0.3">
      <c r="B760" s="209"/>
      <c r="C760" s="210"/>
      <c r="D760" s="223" t="s">
        <v>1603</v>
      </c>
      <c r="E760" s="233" t="s">
        <v>1418</v>
      </c>
      <c r="F760" s="234" t="s">
        <v>1902</v>
      </c>
      <c r="G760" s="210"/>
      <c r="H760" s="235">
        <v>4.59</v>
      </c>
      <c r="I760" s="215"/>
      <c r="J760" s="215"/>
      <c r="K760" s="210"/>
      <c r="L760" s="210"/>
      <c r="M760" s="216"/>
      <c r="N760" s="217"/>
      <c r="O760" s="218"/>
      <c r="P760" s="218"/>
      <c r="Q760" s="218"/>
      <c r="R760" s="218"/>
      <c r="S760" s="218"/>
      <c r="T760" s="218"/>
      <c r="U760" s="218"/>
      <c r="V760" s="218"/>
      <c r="W760" s="218"/>
      <c r="X760" s="219"/>
      <c r="AT760" s="220" t="s">
        <v>1603</v>
      </c>
      <c r="AU760" s="220" t="s">
        <v>1481</v>
      </c>
      <c r="AV760" s="12" t="s">
        <v>1481</v>
      </c>
      <c r="AW760" s="12" t="s">
        <v>1402</v>
      </c>
      <c r="AX760" s="12" t="s">
        <v>1473</v>
      </c>
      <c r="AY760" s="220" t="s">
        <v>1594</v>
      </c>
    </row>
    <row r="761" spans="2:65" s="14" customFormat="1" x14ac:dyDescent="0.3">
      <c r="B761" s="236"/>
      <c r="C761" s="237"/>
      <c r="D761" s="211" t="s">
        <v>1603</v>
      </c>
      <c r="E761" s="247" t="s">
        <v>1418</v>
      </c>
      <c r="F761" s="248" t="s">
        <v>1621</v>
      </c>
      <c r="G761" s="237"/>
      <c r="H761" s="249">
        <v>417.108</v>
      </c>
      <c r="I761" s="241"/>
      <c r="J761" s="241"/>
      <c r="K761" s="237"/>
      <c r="L761" s="237"/>
      <c r="M761" s="242"/>
      <c r="N761" s="243"/>
      <c r="O761" s="244"/>
      <c r="P761" s="244"/>
      <c r="Q761" s="244"/>
      <c r="R761" s="244"/>
      <c r="S761" s="244"/>
      <c r="T761" s="244"/>
      <c r="U761" s="244"/>
      <c r="V761" s="244"/>
      <c r="W761" s="244"/>
      <c r="X761" s="245"/>
      <c r="AT761" s="246" t="s">
        <v>1603</v>
      </c>
      <c r="AU761" s="246" t="s">
        <v>1481</v>
      </c>
      <c r="AV761" s="14" t="s">
        <v>1601</v>
      </c>
      <c r="AW761" s="14" t="s">
        <v>1402</v>
      </c>
      <c r="AX761" s="14" t="s">
        <v>1420</v>
      </c>
      <c r="AY761" s="246" t="s">
        <v>1594</v>
      </c>
    </row>
    <row r="762" spans="2:65" s="1" customFormat="1" ht="31.5" customHeight="1" x14ac:dyDescent="0.3">
      <c r="B762" s="36"/>
      <c r="C762" s="197" t="s">
        <v>703</v>
      </c>
      <c r="D762" s="197" t="s">
        <v>1596</v>
      </c>
      <c r="E762" s="198" t="s">
        <v>704</v>
      </c>
      <c r="F762" s="199" t="s">
        <v>705</v>
      </c>
      <c r="G762" s="200" t="s">
        <v>1688</v>
      </c>
      <c r="H762" s="201">
        <v>417.108</v>
      </c>
      <c r="I762" s="202"/>
      <c r="J762" s="202"/>
      <c r="K762" s="203">
        <f>ROUND(P762*H762,2)</f>
        <v>0</v>
      </c>
      <c r="L762" s="199" t="s">
        <v>1600</v>
      </c>
      <c r="M762" s="56"/>
      <c r="N762" s="204" t="s">
        <v>1418</v>
      </c>
      <c r="O762" s="205" t="s">
        <v>1442</v>
      </c>
      <c r="P762" s="131">
        <f>I762+J762</f>
        <v>0</v>
      </c>
      <c r="Q762" s="131">
        <f>ROUND(I762*H762,2)</f>
        <v>0</v>
      </c>
      <c r="R762" s="131">
        <f>ROUND(J762*H762,2)</f>
        <v>0</v>
      </c>
      <c r="S762" s="37"/>
      <c r="T762" s="206">
        <f>S762*H762</f>
        <v>0</v>
      </c>
      <c r="U762" s="206">
        <v>3.2000000000000003E-4</v>
      </c>
      <c r="V762" s="206">
        <f>U762*H762</f>
        <v>0.13347456000000002</v>
      </c>
      <c r="W762" s="206">
        <v>0</v>
      </c>
      <c r="X762" s="207">
        <f>W762*H762</f>
        <v>0</v>
      </c>
      <c r="AR762" s="19" t="s">
        <v>1695</v>
      </c>
      <c r="AT762" s="19" t="s">
        <v>1596</v>
      </c>
      <c r="AU762" s="19" t="s">
        <v>1481</v>
      </c>
      <c r="AY762" s="19" t="s">
        <v>1594</v>
      </c>
      <c r="BE762" s="208">
        <f>IF(O762="základní",K762,0)</f>
        <v>0</v>
      </c>
      <c r="BF762" s="208">
        <f>IF(O762="snížená",K762,0)</f>
        <v>0</v>
      </c>
      <c r="BG762" s="208">
        <f>IF(O762="zákl. přenesená",K762,0)</f>
        <v>0</v>
      </c>
      <c r="BH762" s="208">
        <f>IF(O762="sníž. přenesená",K762,0)</f>
        <v>0</v>
      </c>
      <c r="BI762" s="208">
        <f>IF(O762="nulová",K762,0)</f>
        <v>0</v>
      </c>
      <c r="BJ762" s="19" t="s">
        <v>1420</v>
      </c>
      <c r="BK762" s="208">
        <f>ROUND(P762*H762,2)</f>
        <v>0</v>
      </c>
      <c r="BL762" s="19" t="s">
        <v>1695</v>
      </c>
      <c r="BM762" s="19" t="s">
        <v>706</v>
      </c>
    </row>
    <row r="763" spans="2:65" s="12" customFormat="1" x14ac:dyDescent="0.3">
      <c r="B763" s="209"/>
      <c r="C763" s="210"/>
      <c r="D763" s="223" t="s">
        <v>1603</v>
      </c>
      <c r="E763" s="233" t="s">
        <v>1418</v>
      </c>
      <c r="F763" s="234" t="s">
        <v>707</v>
      </c>
      <c r="G763" s="210"/>
      <c r="H763" s="235">
        <v>417.108</v>
      </c>
      <c r="I763" s="215"/>
      <c r="J763" s="215"/>
      <c r="K763" s="210"/>
      <c r="L763" s="210"/>
      <c r="M763" s="216"/>
      <c r="N763" s="217"/>
      <c r="O763" s="218"/>
      <c r="P763" s="218"/>
      <c r="Q763" s="218"/>
      <c r="R763" s="218"/>
      <c r="S763" s="218"/>
      <c r="T763" s="218"/>
      <c r="U763" s="218"/>
      <c r="V763" s="218"/>
      <c r="W763" s="218"/>
      <c r="X763" s="219"/>
      <c r="AT763" s="220" t="s">
        <v>1603</v>
      </c>
      <c r="AU763" s="220" t="s">
        <v>1481</v>
      </c>
      <c r="AV763" s="12" t="s">
        <v>1481</v>
      </c>
      <c r="AW763" s="12" t="s">
        <v>1402</v>
      </c>
      <c r="AX763" s="12" t="s">
        <v>1420</v>
      </c>
      <c r="AY763" s="220" t="s">
        <v>1594</v>
      </c>
    </row>
    <row r="764" spans="2:65" s="11" customFormat="1" ht="37.35" customHeight="1" x14ac:dyDescent="0.35">
      <c r="B764" s="179"/>
      <c r="C764" s="180"/>
      <c r="D764" s="181" t="s">
        <v>1472</v>
      </c>
      <c r="E764" s="182" t="s">
        <v>1707</v>
      </c>
      <c r="F764" s="182" t="s">
        <v>708</v>
      </c>
      <c r="G764" s="180"/>
      <c r="H764" s="180"/>
      <c r="I764" s="183"/>
      <c r="J764" s="183"/>
      <c r="K764" s="184">
        <f>BK764</f>
        <v>0</v>
      </c>
      <c r="L764" s="180"/>
      <c r="M764" s="185"/>
      <c r="N764" s="186"/>
      <c r="O764" s="187"/>
      <c r="P764" s="187"/>
      <c r="Q764" s="188">
        <f>Q765</f>
        <v>0</v>
      </c>
      <c r="R764" s="188">
        <f>R765</f>
        <v>0</v>
      </c>
      <c r="S764" s="187"/>
      <c r="T764" s="189">
        <f>T765</f>
        <v>0</v>
      </c>
      <c r="U764" s="187"/>
      <c r="V764" s="189">
        <f>V765</f>
        <v>0</v>
      </c>
      <c r="W764" s="187"/>
      <c r="X764" s="190">
        <f>X765</f>
        <v>0</v>
      </c>
      <c r="AR764" s="191" t="s">
        <v>1610</v>
      </c>
      <c r="AT764" s="192" t="s">
        <v>1472</v>
      </c>
      <c r="AU764" s="192" t="s">
        <v>1473</v>
      </c>
      <c r="AY764" s="191" t="s">
        <v>1594</v>
      </c>
      <c r="BK764" s="193">
        <f>BK765</f>
        <v>0</v>
      </c>
    </row>
    <row r="765" spans="2:65" s="11" customFormat="1" ht="19.899999999999999" customHeight="1" x14ac:dyDescent="0.3">
      <c r="B765" s="179"/>
      <c r="C765" s="180"/>
      <c r="D765" s="194" t="s">
        <v>1472</v>
      </c>
      <c r="E765" s="195" t="s">
        <v>709</v>
      </c>
      <c r="F765" s="195" t="s">
        <v>710</v>
      </c>
      <c r="G765" s="180"/>
      <c r="H765" s="180"/>
      <c r="I765" s="183"/>
      <c r="J765" s="183"/>
      <c r="K765" s="196">
        <f>BK765</f>
        <v>0</v>
      </c>
      <c r="L765" s="180"/>
      <c r="M765" s="185"/>
      <c r="N765" s="186"/>
      <c r="O765" s="187"/>
      <c r="P765" s="187"/>
      <c r="Q765" s="188">
        <f>SUM(Q766:Q767)</f>
        <v>0</v>
      </c>
      <c r="R765" s="188">
        <f>SUM(R766:R767)</f>
        <v>0</v>
      </c>
      <c r="S765" s="187"/>
      <c r="T765" s="189">
        <f>SUM(T766:T767)</f>
        <v>0</v>
      </c>
      <c r="U765" s="187"/>
      <c r="V765" s="189">
        <f>SUM(V766:V767)</f>
        <v>0</v>
      </c>
      <c r="W765" s="187"/>
      <c r="X765" s="190">
        <f>SUM(X766:X767)</f>
        <v>0</v>
      </c>
      <c r="AR765" s="191" t="s">
        <v>1610</v>
      </c>
      <c r="AT765" s="192" t="s">
        <v>1472</v>
      </c>
      <c r="AU765" s="192" t="s">
        <v>1420</v>
      </c>
      <c r="AY765" s="191" t="s">
        <v>1594</v>
      </c>
      <c r="BK765" s="193">
        <f>SUM(BK766:BK767)</f>
        <v>0</v>
      </c>
    </row>
    <row r="766" spans="2:65" s="1" customFormat="1" ht="22.5" customHeight="1" x14ac:dyDescent="0.3">
      <c r="B766" s="36"/>
      <c r="C766" s="197" t="s">
        <v>711</v>
      </c>
      <c r="D766" s="197" t="s">
        <v>1596</v>
      </c>
      <c r="E766" s="198" t="s">
        <v>712</v>
      </c>
      <c r="F766" s="199" t="s">
        <v>713</v>
      </c>
      <c r="G766" s="200" t="s">
        <v>2295</v>
      </c>
      <c r="H766" s="201">
        <v>1</v>
      </c>
      <c r="I766" s="202"/>
      <c r="J766" s="202"/>
      <c r="K766" s="203">
        <f>ROUND(P766*H766,2)</f>
        <v>0</v>
      </c>
      <c r="L766" s="199" t="s">
        <v>1418</v>
      </c>
      <c r="M766" s="56"/>
      <c r="N766" s="204" t="s">
        <v>1418</v>
      </c>
      <c r="O766" s="205" t="s">
        <v>1442</v>
      </c>
      <c r="P766" s="131">
        <f>I766+J766</f>
        <v>0</v>
      </c>
      <c r="Q766" s="131">
        <f>ROUND(I766*H766,2)</f>
        <v>0</v>
      </c>
      <c r="R766" s="131">
        <f>ROUND(J766*H766,2)</f>
        <v>0</v>
      </c>
      <c r="S766" s="37"/>
      <c r="T766" s="206">
        <f>S766*H766</f>
        <v>0</v>
      </c>
      <c r="U766" s="206">
        <v>0</v>
      </c>
      <c r="V766" s="206">
        <f>U766*H766</f>
        <v>0</v>
      </c>
      <c r="W766" s="206">
        <v>0</v>
      </c>
      <c r="X766" s="207">
        <f>W766*H766</f>
        <v>0</v>
      </c>
      <c r="AR766" s="19" t="s">
        <v>1982</v>
      </c>
      <c r="AT766" s="19" t="s">
        <v>1596</v>
      </c>
      <c r="AU766" s="19" t="s">
        <v>1481</v>
      </c>
      <c r="AY766" s="19" t="s">
        <v>1594</v>
      </c>
      <c r="BE766" s="208">
        <f>IF(O766="základní",K766,0)</f>
        <v>0</v>
      </c>
      <c r="BF766" s="208">
        <f>IF(O766="snížená",K766,0)</f>
        <v>0</v>
      </c>
      <c r="BG766" s="208">
        <f>IF(O766="zákl. přenesená",K766,0)</f>
        <v>0</v>
      </c>
      <c r="BH766" s="208">
        <f>IF(O766="sníž. přenesená",K766,0)</f>
        <v>0</v>
      </c>
      <c r="BI766" s="208">
        <f>IF(O766="nulová",K766,0)</f>
        <v>0</v>
      </c>
      <c r="BJ766" s="19" t="s">
        <v>1420</v>
      </c>
      <c r="BK766" s="208">
        <f>ROUND(P766*H766,2)</f>
        <v>0</v>
      </c>
      <c r="BL766" s="19" t="s">
        <v>1982</v>
      </c>
      <c r="BM766" s="19" t="s">
        <v>714</v>
      </c>
    </row>
    <row r="767" spans="2:65" s="12" customFormat="1" x14ac:dyDescent="0.3">
      <c r="B767" s="209"/>
      <c r="C767" s="210"/>
      <c r="D767" s="223" t="s">
        <v>1603</v>
      </c>
      <c r="E767" s="233" t="s">
        <v>1418</v>
      </c>
      <c r="F767" s="234" t="s">
        <v>1729</v>
      </c>
      <c r="G767" s="210"/>
      <c r="H767" s="235">
        <v>1</v>
      </c>
      <c r="I767" s="215"/>
      <c r="J767" s="215"/>
      <c r="K767" s="210"/>
      <c r="L767" s="210"/>
      <c r="M767" s="216"/>
      <c r="N767" s="271"/>
      <c r="O767" s="272"/>
      <c r="P767" s="272"/>
      <c r="Q767" s="272"/>
      <c r="R767" s="272"/>
      <c r="S767" s="272"/>
      <c r="T767" s="272"/>
      <c r="U767" s="272"/>
      <c r="V767" s="272"/>
      <c r="W767" s="272"/>
      <c r="X767" s="273"/>
      <c r="AT767" s="220" t="s">
        <v>1603</v>
      </c>
      <c r="AU767" s="220" t="s">
        <v>1481</v>
      </c>
      <c r="AV767" s="12" t="s">
        <v>1481</v>
      </c>
      <c r="AW767" s="12" t="s">
        <v>1402</v>
      </c>
      <c r="AX767" s="12" t="s">
        <v>1420</v>
      </c>
      <c r="AY767" s="220" t="s">
        <v>1594</v>
      </c>
    </row>
    <row r="768" spans="2:65" s="1" customFormat="1" ht="6.95" customHeight="1" x14ac:dyDescent="0.3">
      <c r="B768" s="51"/>
      <c r="C768" s="52"/>
      <c r="D768" s="52"/>
      <c r="E768" s="52"/>
      <c r="F768" s="52"/>
      <c r="G768" s="52"/>
      <c r="H768" s="52"/>
      <c r="I768" s="137"/>
      <c r="J768" s="137"/>
      <c r="K768" s="52"/>
      <c r="L768" s="52"/>
      <c r="M768" s="56"/>
    </row>
  </sheetData>
  <sheetProtection password="CC35" sheet="1" objects="1" scenarios="1" formatColumns="0" formatRows="0" sort="0" autoFilter="0"/>
  <autoFilter ref="C115:L115"/>
  <mergeCells count="12">
    <mergeCell ref="E106:H106"/>
    <mergeCell ref="E108:H108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104:H104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11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9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1488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1530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715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91.5" customHeight="1" x14ac:dyDescent="0.3">
      <c r="B26" s="121"/>
      <c r="C26" s="122"/>
      <c r="D26" s="122"/>
      <c r="E26" s="410" t="s">
        <v>1436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ROUND(K94,2)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ROUND(SUM(BE94:BE338), 2)</f>
        <v>0</v>
      </c>
      <c r="G34" s="37"/>
      <c r="H34" s="37"/>
      <c r="I34" s="132">
        <v>0.21</v>
      </c>
      <c r="J34" s="117"/>
      <c r="K34" s="131">
        <f>ROUND(ROUND((SUM(BE94:BE338)),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ROUND(SUM(BF94:BF338), 2)</f>
        <v>0</v>
      </c>
      <c r="G35" s="37"/>
      <c r="H35" s="37"/>
      <c r="I35" s="132">
        <v>0.15</v>
      </c>
      <c r="J35" s="117"/>
      <c r="K35" s="131">
        <f>ROUND(ROUND((SUM(BF94:BF338)),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ROUND(SUM(BG94:BG338),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ROUND(SUM(BH94:BH338),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ROUND(SUM(BI94:BI338),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1530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IO 01.2 - Přípojka vody pro ČOV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Q94</f>
        <v>0</v>
      </c>
      <c r="J62" s="146">
        <f t="shared" si="0"/>
        <v>0</v>
      </c>
      <c r="K62" s="129">
        <f>K94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1542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K95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1543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K96</f>
        <v>0</v>
      </c>
      <c r="L64" s="160"/>
    </row>
    <row r="65" spans="2:13" s="9" customFormat="1" ht="19.899999999999999" customHeight="1" x14ac:dyDescent="0.3">
      <c r="B65" s="154"/>
      <c r="C65" s="155"/>
      <c r="D65" s="156" t="s">
        <v>716</v>
      </c>
      <c r="E65" s="157"/>
      <c r="F65" s="157"/>
      <c r="G65" s="157"/>
      <c r="H65" s="157"/>
      <c r="I65" s="158">
        <f>Q202</f>
        <v>0</v>
      </c>
      <c r="J65" s="158">
        <f>R202</f>
        <v>0</v>
      </c>
      <c r="K65" s="159">
        <f>K202</f>
        <v>0</v>
      </c>
      <c r="L65" s="160"/>
    </row>
    <row r="66" spans="2:13" s="9" customFormat="1" ht="19.899999999999999" customHeight="1" x14ac:dyDescent="0.3">
      <c r="B66" s="154"/>
      <c r="C66" s="155"/>
      <c r="D66" s="156" t="s">
        <v>1547</v>
      </c>
      <c r="E66" s="157"/>
      <c r="F66" s="157"/>
      <c r="G66" s="157"/>
      <c r="H66" s="157"/>
      <c r="I66" s="158">
        <f>Q226</f>
        <v>0</v>
      </c>
      <c r="J66" s="158">
        <f>R226</f>
        <v>0</v>
      </c>
      <c r="K66" s="159">
        <f>K226</f>
        <v>0</v>
      </c>
      <c r="L66" s="160"/>
    </row>
    <row r="67" spans="2:13" s="9" customFormat="1" ht="19.899999999999999" customHeight="1" x14ac:dyDescent="0.3">
      <c r="B67" s="154"/>
      <c r="C67" s="155"/>
      <c r="D67" s="156" t="s">
        <v>717</v>
      </c>
      <c r="E67" s="157"/>
      <c r="F67" s="157"/>
      <c r="G67" s="157"/>
      <c r="H67" s="157"/>
      <c r="I67" s="158">
        <f>Q235</f>
        <v>0</v>
      </c>
      <c r="J67" s="158">
        <f>R235</f>
        <v>0</v>
      </c>
      <c r="K67" s="159">
        <f>K235</f>
        <v>0</v>
      </c>
      <c r="L67" s="160"/>
    </row>
    <row r="68" spans="2:13" s="9" customFormat="1" ht="19.899999999999999" customHeight="1" x14ac:dyDescent="0.3">
      <c r="B68" s="154"/>
      <c r="C68" s="155"/>
      <c r="D68" s="156" t="s">
        <v>718</v>
      </c>
      <c r="E68" s="157"/>
      <c r="F68" s="157"/>
      <c r="G68" s="157"/>
      <c r="H68" s="157"/>
      <c r="I68" s="158">
        <f>Q257</f>
        <v>0</v>
      </c>
      <c r="J68" s="158">
        <f>R257</f>
        <v>0</v>
      </c>
      <c r="K68" s="159">
        <f>K257</f>
        <v>0</v>
      </c>
      <c r="L68" s="160"/>
    </row>
    <row r="69" spans="2:13" s="9" customFormat="1" ht="19.899999999999999" customHeight="1" x14ac:dyDescent="0.3">
      <c r="B69" s="154"/>
      <c r="C69" s="155"/>
      <c r="D69" s="156" t="s">
        <v>719</v>
      </c>
      <c r="E69" s="157"/>
      <c r="F69" s="157"/>
      <c r="G69" s="157"/>
      <c r="H69" s="157"/>
      <c r="I69" s="158">
        <f>Q282</f>
        <v>0</v>
      </c>
      <c r="J69" s="158">
        <f>R282</f>
        <v>0</v>
      </c>
      <c r="K69" s="159">
        <f>K282</f>
        <v>0</v>
      </c>
      <c r="L69" s="160"/>
    </row>
    <row r="70" spans="2:13" s="9" customFormat="1" ht="19.899999999999999" customHeight="1" x14ac:dyDescent="0.3">
      <c r="B70" s="154"/>
      <c r="C70" s="155"/>
      <c r="D70" s="156" t="s">
        <v>720</v>
      </c>
      <c r="E70" s="157"/>
      <c r="F70" s="157"/>
      <c r="G70" s="157"/>
      <c r="H70" s="157"/>
      <c r="I70" s="158">
        <f>Q303</f>
        <v>0</v>
      </c>
      <c r="J70" s="158">
        <f>R303</f>
        <v>0</v>
      </c>
      <c r="K70" s="159">
        <f>K303</f>
        <v>0</v>
      </c>
      <c r="L70" s="160"/>
    </row>
    <row r="71" spans="2:13" s="9" customFormat="1" ht="19.899999999999999" customHeight="1" x14ac:dyDescent="0.3">
      <c r="B71" s="154"/>
      <c r="C71" s="155"/>
      <c r="D71" s="156" t="s">
        <v>1553</v>
      </c>
      <c r="E71" s="157"/>
      <c r="F71" s="157"/>
      <c r="G71" s="157"/>
      <c r="H71" s="157"/>
      <c r="I71" s="158">
        <f>Q328</f>
        <v>0</v>
      </c>
      <c r="J71" s="158">
        <f>R328</f>
        <v>0</v>
      </c>
      <c r="K71" s="159">
        <f>K328</f>
        <v>0</v>
      </c>
      <c r="L71" s="160"/>
    </row>
    <row r="72" spans="2:13" s="9" customFormat="1" ht="19.899999999999999" customHeight="1" x14ac:dyDescent="0.3">
      <c r="B72" s="154"/>
      <c r="C72" s="155"/>
      <c r="D72" s="156" t="s">
        <v>1554</v>
      </c>
      <c r="E72" s="157"/>
      <c r="F72" s="157"/>
      <c r="G72" s="157"/>
      <c r="H72" s="157"/>
      <c r="I72" s="158">
        <f>Q337</f>
        <v>0</v>
      </c>
      <c r="J72" s="158">
        <f>R337</f>
        <v>0</v>
      </c>
      <c r="K72" s="159">
        <f>K337</f>
        <v>0</v>
      </c>
      <c r="L72" s="160"/>
    </row>
    <row r="73" spans="2:13" s="1" customFormat="1" ht="21.75" customHeight="1" x14ac:dyDescent="0.3">
      <c r="B73" s="36"/>
      <c r="C73" s="37"/>
      <c r="D73" s="37"/>
      <c r="E73" s="37"/>
      <c r="F73" s="37"/>
      <c r="G73" s="37"/>
      <c r="H73" s="37"/>
      <c r="I73" s="117"/>
      <c r="J73" s="117"/>
      <c r="K73" s="37"/>
      <c r="L73" s="40"/>
    </row>
    <row r="74" spans="2:13" s="1" customFormat="1" ht="6.95" customHeight="1" x14ac:dyDescent="0.3">
      <c r="B74" s="51"/>
      <c r="C74" s="52"/>
      <c r="D74" s="52"/>
      <c r="E74" s="52"/>
      <c r="F74" s="52"/>
      <c r="G74" s="52"/>
      <c r="H74" s="52"/>
      <c r="I74" s="137"/>
      <c r="J74" s="137"/>
      <c r="K74" s="52"/>
      <c r="L74" s="53"/>
    </row>
    <row r="78" spans="2:13" s="1" customFormat="1" ht="6.95" customHeight="1" x14ac:dyDescent="0.3">
      <c r="B78" s="54"/>
      <c r="C78" s="55"/>
      <c r="D78" s="55"/>
      <c r="E78" s="55"/>
      <c r="F78" s="55"/>
      <c r="G78" s="55"/>
      <c r="H78" s="55"/>
      <c r="I78" s="140"/>
      <c r="J78" s="140"/>
      <c r="K78" s="55"/>
      <c r="L78" s="55"/>
      <c r="M78" s="56"/>
    </row>
    <row r="79" spans="2:13" s="1" customFormat="1" ht="36.950000000000003" customHeight="1" x14ac:dyDescent="0.3">
      <c r="B79" s="36"/>
      <c r="C79" s="57" t="s">
        <v>1574</v>
      </c>
      <c r="D79" s="58"/>
      <c r="E79" s="58"/>
      <c r="F79" s="58"/>
      <c r="G79" s="58"/>
      <c r="H79" s="58"/>
      <c r="I79" s="161"/>
      <c r="J79" s="161"/>
      <c r="K79" s="58"/>
      <c r="L79" s="58"/>
      <c r="M79" s="56"/>
    </row>
    <row r="80" spans="2:13" s="1" customFormat="1" ht="6.95" customHeight="1" x14ac:dyDescent="0.3">
      <c r="B80" s="36"/>
      <c r="C80" s="58"/>
      <c r="D80" s="58"/>
      <c r="E80" s="58"/>
      <c r="F80" s="58"/>
      <c r="G80" s="58"/>
      <c r="H80" s="58"/>
      <c r="I80" s="161"/>
      <c r="J80" s="161"/>
      <c r="K80" s="58"/>
      <c r="L80" s="58"/>
      <c r="M80" s="56"/>
    </row>
    <row r="81" spans="2:63" s="1" customFormat="1" ht="14.45" customHeight="1" x14ac:dyDescent="0.3">
      <c r="B81" s="36"/>
      <c r="C81" s="60" t="s">
        <v>1414</v>
      </c>
      <c r="D81" s="58"/>
      <c r="E81" s="58"/>
      <c r="F81" s="58"/>
      <c r="G81" s="58"/>
      <c r="H81" s="58"/>
      <c r="I81" s="161"/>
      <c r="J81" s="161"/>
      <c r="K81" s="58"/>
      <c r="L81" s="58"/>
      <c r="M81" s="56"/>
    </row>
    <row r="82" spans="2:63" s="1" customFormat="1" ht="22.5" customHeight="1" x14ac:dyDescent="0.3">
      <c r="B82" s="36"/>
      <c r="C82" s="58"/>
      <c r="D82" s="58"/>
      <c r="E82" s="414" t="str">
        <f>E7</f>
        <v>CELOPLOŠNÁ KANALIZACE OBCE JÍVOVÁ- ČOV</v>
      </c>
      <c r="F82" s="395"/>
      <c r="G82" s="395"/>
      <c r="H82" s="395"/>
      <c r="I82" s="161"/>
      <c r="J82" s="161"/>
      <c r="K82" s="58"/>
      <c r="L82" s="58"/>
      <c r="M82" s="56"/>
    </row>
    <row r="83" spans="2:63" ht="15" x14ac:dyDescent="0.3">
      <c r="B83" s="23"/>
      <c r="C83" s="60" t="s">
        <v>1529</v>
      </c>
      <c r="D83" s="162"/>
      <c r="E83" s="162"/>
      <c r="F83" s="162"/>
      <c r="G83" s="162"/>
      <c r="H83" s="162"/>
      <c r="K83" s="162"/>
      <c r="L83" s="162"/>
      <c r="M83" s="163"/>
    </row>
    <row r="84" spans="2:63" s="1" customFormat="1" ht="22.5" customHeight="1" x14ac:dyDescent="0.3">
      <c r="B84" s="36"/>
      <c r="C84" s="58"/>
      <c r="D84" s="58"/>
      <c r="E84" s="414" t="s">
        <v>1530</v>
      </c>
      <c r="F84" s="395"/>
      <c r="G84" s="395"/>
      <c r="H84" s="395"/>
      <c r="I84" s="161"/>
      <c r="J84" s="161"/>
      <c r="K84" s="58"/>
      <c r="L84" s="58"/>
      <c r="M84" s="56"/>
    </row>
    <row r="85" spans="2:63" s="1" customFormat="1" ht="14.45" customHeight="1" x14ac:dyDescent="0.3">
      <c r="B85" s="36"/>
      <c r="C85" s="60" t="s">
        <v>1531</v>
      </c>
      <c r="D85" s="58"/>
      <c r="E85" s="58"/>
      <c r="F85" s="58"/>
      <c r="G85" s="58"/>
      <c r="H85" s="58"/>
      <c r="I85" s="161"/>
      <c r="J85" s="161"/>
      <c r="K85" s="58"/>
      <c r="L85" s="58"/>
      <c r="M85" s="56"/>
    </row>
    <row r="86" spans="2:63" s="1" customFormat="1" ht="23.25" customHeight="1" x14ac:dyDescent="0.3">
      <c r="B86" s="36"/>
      <c r="C86" s="58"/>
      <c r="D86" s="58"/>
      <c r="E86" s="392" t="str">
        <f>E11</f>
        <v>IO 01.2 - Přípojka vody pro ČOV</v>
      </c>
      <c r="F86" s="395"/>
      <c r="G86" s="395"/>
      <c r="H86" s="395"/>
      <c r="I86" s="161"/>
      <c r="J86" s="161"/>
      <c r="K86" s="58"/>
      <c r="L86" s="58"/>
      <c r="M86" s="56"/>
    </row>
    <row r="87" spans="2:63" s="1" customFormat="1" ht="6.95" customHeight="1" x14ac:dyDescent="0.3">
      <c r="B87" s="36"/>
      <c r="C87" s="58"/>
      <c r="D87" s="58"/>
      <c r="E87" s="58"/>
      <c r="F87" s="58"/>
      <c r="G87" s="58"/>
      <c r="H87" s="58"/>
      <c r="I87" s="161"/>
      <c r="J87" s="161"/>
      <c r="K87" s="58"/>
      <c r="L87" s="58"/>
      <c r="M87" s="56"/>
    </row>
    <row r="88" spans="2:63" s="1" customFormat="1" ht="18" customHeight="1" x14ac:dyDescent="0.3">
      <c r="B88" s="36"/>
      <c r="C88" s="60" t="s">
        <v>1421</v>
      </c>
      <c r="D88" s="58"/>
      <c r="E88" s="58"/>
      <c r="F88" s="164" t="str">
        <f>F14</f>
        <v>Jívová</v>
      </c>
      <c r="G88" s="58"/>
      <c r="H88" s="58"/>
      <c r="I88" s="165" t="s">
        <v>1423</v>
      </c>
      <c r="J88" s="166" t="str">
        <f>IF(J14="","",J14)</f>
        <v>30.11.2016</v>
      </c>
      <c r="K88" s="58"/>
      <c r="L88" s="58"/>
      <c r="M88" s="56"/>
    </row>
    <row r="89" spans="2:63" s="1" customFormat="1" ht="6.95" customHeight="1" x14ac:dyDescent="0.3">
      <c r="B89" s="36"/>
      <c r="C89" s="58"/>
      <c r="D89" s="58"/>
      <c r="E89" s="58"/>
      <c r="F89" s="58"/>
      <c r="G89" s="58"/>
      <c r="H89" s="58"/>
      <c r="I89" s="161"/>
      <c r="J89" s="161"/>
      <c r="K89" s="58"/>
      <c r="L89" s="58"/>
      <c r="M89" s="56"/>
    </row>
    <row r="90" spans="2:63" s="1" customFormat="1" ht="15" x14ac:dyDescent="0.3">
      <c r="B90" s="36"/>
      <c r="C90" s="60" t="s">
        <v>1427</v>
      </c>
      <c r="D90" s="58"/>
      <c r="E90" s="58"/>
      <c r="F90" s="164" t="str">
        <f>E17</f>
        <v xml:space="preserve">Obec Jívová </v>
      </c>
      <c r="G90" s="58"/>
      <c r="H90" s="58"/>
      <c r="I90" s="165" t="s">
        <v>1433</v>
      </c>
      <c r="J90" s="167" t="str">
        <f>E23</f>
        <v>AQOL s.r.o.Olomouc</v>
      </c>
      <c r="K90" s="58"/>
      <c r="L90" s="58"/>
      <c r="M90" s="56"/>
    </row>
    <row r="91" spans="2:63" s="1" customFormat="1" ht="14.45" customHeight="1" x14ac:dyDescent="0.3">
      <c r="B91" s="36"/>
      <c r="C91" s="60" t="s">
        <v>1431</v>
      </c>
      <c r="D91" s="58"/>
      <c r="E91" s="58"/>
      <c r="F91" s="164" t="str">
        <f>IF(E20="","",E20)</f>
        <v/>
      </c>
      <c r="G91" s="58"/>
      <c r="H91" s="58"/>
      <c r="I91" s="161"/>
      <c r="J91" s="161"/>
      <c r="K91" s="58"/>
      <c r="L91" s="58"/>
      <c r="M91" s="56"/>
    </row>
    <row r="92" spans="2:63" s="1" customFormat="1" ht="10.35" customHeight="1" x14ac:dyDescent="0.3">
      <c r="B92" s="36"/>
      <c r="C92" s="58"/>
      <c r="D92" s="58"/>
      <c r="E92" s="58"/>
      <c r="F92" s="58"/>
      <c r="G92" s="58"/>
      <c r="H92" s="58"/>
      <c r="I92" s="161"/>
      <c r="J92" s="161"/>
      <c r="K92" s="58"/>
      <c r="L92" s="58"/>
      <c r="M92" s="56"/>
    </row>
    <row r="93" spans="2:63" s="10" customFormat="1" ht="29.25" customHeight="1" x14ac:dyDescent="0.3">
      <c r="B93" s="168"/>
      <c r="C93" s="169" t="s">
        <v>1575</v>
      </c>
      <c r="D93" s="170" t="s">
        <v>1456</v>
      </c>
      <c r="E93" s="170" t="s">
        <v>1452</v>
      </c>
      <c r="F93" s="170" t="s">
        <v>1576</v>
      </c>
      <c r="G93" s="170" t="s">
        <v>1577</v>
      </c>
      <c r="H93" s="170" t="s">
        <v>1578</v>
      </c>
      <c r="I93" s="171" t="s">
        <v>1579</v>
      </c>
      <c r="J93" s="171" t="s">
        <v>1580</v>
      </c>
      <c r="K93" s="170" t="s">
        <v>1539</v>
      </c>
      <c r="L93" s="172" t="s">
        <v>1581</v>
      </c>
      <c r="M93" s="173"/>
      <c r="N93" s="74" t="s">
        <v>1582</v>
      </c>
      <c r="O93" s="75" t="s">
        <v>1441</v>
      </c>
      <c r="P93" s="75" t="s">
        <v>1583</v>
      </c>
      <c r="Q93" s="75" t="s">
        <v>1584</v>
      </c>
      <c r="R93" s="75" t="s">
        <v>1585</v>
      </c>
      <c r="S93" s="75" t="s">
        <v>1586</v>
      </c>
      <c r="T93" s="75" t="s">
        <v>1587</v>
      </c>
      <c r="U93" s="75" t="s">
        <v>1588</v>
      </c>
      <c r="V93" s="75" t="s">
        <v>1589</v>
      </c>
      <c r="W93" s="75" t="s">
        <v>1590</v>
      </c>
      <c r="X93" s="76" t="s">
        <v>1591</v>
      </c>
    </row>
    <row r="94" spans="2:63" s="1" customFormat="1" ht="29.25" customHeight="1" x14ac:dyDescent="0.35">
      <c r="B94" s="36"/>
      <c r="C94" s="80" t="s">
        <v>1540</v>
      </c>
      <c r="D94" s="58"/>
      <c r="E94" s="58"/>
      <c r="F94" s="58"/>
      <c r="G94" s="58"/>
      <c r="H94" s="58"/>
      <c r="I94" s="161"/>
      <c r="J94" s="161"/>
      <c r="K94" s="174">
        <f>BK94</f>
        <v>0</v>
      </c>
      <c r="L94" s="58"/>
      <c r="M94" s="56"/>
      <c r="N94" s="77"/>
      <c r="O94" s="78"/>
      <c r="P94" s="78"/>
      <c r="Q94" s="175">
        <f>Q95</f>
        <v>0</v>
      </c>
      <c r="R94" s="175">
        <f>R95</f>
        <v>0</v>
      </c>
      <c r="S94" s="78"/>
      <c r="T94" s="176">
        <f>T95</f>
        <v>0</v>
      </c>
      <c r="U94" s="78"/>
      <c r="V94" s="176">
        <f>V95</f>
        <v>4.0754017699999991</v>
      </c>
      <c r="W94" s="78"/>
      <c r="X94" s="177">
        <f>X95</f>
        <v>13.936000000000002</v>
      </c>
      <c r="AT94" s="19" t="s">
        <v>1472</v>
      </c>
      <c r="AU94" s="19" t="s">
        <v>1541</v>
      </c>
      <c r="BK94" s="178">
        <f>BK95</f>
        <v>0</v>
      </c>
    </row>
    <row r="95" spans="2:63" s="11" customFormat="1" ht="37.35" customHeight="1" x14ac:dyDescent="0.35">
      <c r="B95" s="179"/>
      <c r="C95" s="180"/>
      <c r="D95" s="181" t="s">
        <v>1472</v>
      </c>
      <c r="E95" s="182" t="s">
        <v>1592</v>
      </c>
      <c r="F95" s="182" t="s">
        <v>1593</v>
      </c>
      <c r="G95" s="180"/>
      <c r="H95" s="180"/>
      <c r="I95" s="183"/>
      <c r="J95" s="183"/>
      <c r="K95" s="184">
        <f>BK95</f>
        <v>0</v>
      </c>
      <c r="L95" s="180"/>
      <c r="M95" s="185"/>
      <c r="N95" s="186"/>
      <c r="O95" s="187"/>
      <c r="P95" s="187"/>
      <c r="Q95" s="188">
        <f>Q96+Q202+Q226+Q235+Q257+Q282+Q303+Q328+Q337</f>
        <v>0</v>
      </c>
      <c r="R95" s="188">
        <f>R96+R202+R226+R235+R257+R282+R303+R328+R337</f>
        <v>0</v>
      </c>
      <c r="S95" s="187"/>
      <c r="T95" s="189">
        <f>T96+T202+T226+T235+T257+T282+T303+T328+T337</f>
        <v>0</v>
      </c>
      <c r="U95" s="187"/>
      <c r="V95" s="189">
        <f>V96+V202+V226+V235+V257+V282+V303+V328+V337</f>
        <v>4.0754017699999991</v>
      </c>
      <c r="W95" s="187"/>
      <c r="X95" s="190">
        <f>X96+X202+X226+X235+X257+X282+X303+X328+X337</f>
        <v>13.936000000000002</v>
      </c>
      <c r="AR95" s="191" t="s">
        <v>1420</v>
      </c>
      <c r="AT95" s="192" t="s">
        <v>1472</v>
      </c>
      <c r="AU95" s="192" t="s">
        <v>1473</v>
      </c>
      <c r="AY95" s="191" t="s">
        <v>1594</v>
      </c>
      <c r="BK95" s="193">
        <f>BK96+BK202+BK226+BK235+BK257+BK282+BK303+BK328+BK337</f>
        <v>0</v>
      </c>
    </row>
    <row r="96" spans="2:63" s="11" customFormat="1" ht="19.899999999999999" customHeight="1" x14ac:dyDescent="0.3">
      <c r="B96" s="179"/>
      <c r="C96" s="180"/>
      <c r="D96" s="194" t="s">
        <v>1472</v>
      </c>
      <c r="E96" s="195" t="s">
        <v>1420</v>
      </c>
      <c r="F96" s="195" t="s">
        <v>1595</v>
      </c>
      <c r="G96" s="180"/>
      <c r="H96" s="180"/>
      <c r="I96" s="183"/>
      <c r="J96" s="183"/>
      <c r="K96" s="196">
        <f>BK96</f>
        <v>0</v>
      </c>
      <c r="L96" s="180"/>
      <c r="M96" s="185"/>
      <c r="N96" s="186"/>
      <c r="O96" s="187"/>
      <c r="P96" s="187"/>
      <c r="Q96" s="188">
        <f>SUM(Q97:Q201)</f>
        <v>0</v>
      </c>
      <c r="R96" s="188">
        <f>SUM(R97:R201)</f>
        <v>0</v>
      </c>
      <c r="S96" s="187"/>
      <c r="T96" s="189">
        <f>SUM(T97:T201)</f>
        <v>0</v>
      </c>
      <c r="U96" s="187"/>
      <c r="V96" s="189">
        <f>SUM(V97:V201)</f>
        <v>1.1516333600000002</v>
      </c>
      <c r="W96" s="187"/>
      <c r="X96" s="190">
        <f>SUM(X97:X201)</f>
        <v>0</v>
      </c>
      <c r="AR96" s="191" t="s">
        <v>1420</v>
      </c>
      <c r="AT96" s="192" t="s">
        <v>1472</v>
      </c>
      <c r="AU96" s="192" t="s">
        <v>1420</v>
      </c>
      <c r="AY96" s="191" t="s">
        <v>1594</v>
      </c>
      <c r="BK96" s="193">
        <f>SUM(BK97:BK201)</f>
        <v>0</v>
      </c>
    </row>
    <row r="97" spans="2:65" s="1" customFormat="1" ht="57" customHeight="1" x14ac:dyDescent="0.3">
      <c r="B97" s="36"/>
      <c r="C97" s="197" t="s">
        <v>1420</v>
      </c>
      <c r="D97" s="197" t="s">
        <v>1596</v>
      </c>
      <c r="E97" s="198" t="s">
        <v>721</v>
      </c>
      <c r="F97" s="199" t="s">
        <v>722</v>
      </c>
      <c r="G97" s="200" t="s">
        <v>1698</v>
      </c>
      <c r="H97" s="201">
        <v>4</v>
      </c>
      <c r="I97" s="202"/>
      <c r="J97" s="202"/>
      <c r="K97" s="203">
        <f>ROUND(P97*H97,2)</f>
        <v>0</v>
      </c>
      <c r="L97" s="199" t="s">
        <v>1600</v>
      </c>
      <c r="M97" s="56"/>
      <c r="N97" s="204" t="s">
        <v>1418</v>
      </c>
      <c r="O97" s="205" t="s">
        <v>1442</v>
      </c>
      <c r="P97" s="131">
        <f>I97+J97</f>
        <v>0</v>
      </c>
      <c r="Q97" s="131">
        <f>ROUND(I97*H97,2)</f>
        <v>0</v>
      </c>
      <c r="R97" s="131">
        <f>ROUND(J97*H97,2)</f>
        <v>0</v>
      </c>
      <c r="S97" s="37"/>
      <c r="T97" s="206">
        <f>S97*H97</f>
        <v>0</v>
      </c>
      <c r="U97" s="206">
        <v>8.6800000000000002E-3</v>
      </c>
      <c r="V97" s="206">
        <f>U97*H97</f>
        <v>3.4720000000000001E-2</v>
      </c>
      <c r="W97" s="206">
        <v>0</v>
      </c>
      <c r="X97" s="207">
        <f>W97*H97</f>
        <v>0</v>
      </c>
      <c r="AR97" s="19" t="s">
        <v>1601</v>
      </c>
      <c r="AT97" s="19" t="s">
        <v>1596</v>
      </c>
      <c r="AU97" s="19" t="s">
        <v>1481</v>
      </c>
      <c r="AY97" s="19" t="s">
        <v>1594</v>
      </c>
      <c r="BE97" s="208">
        <f>IF(O97="základní",K97,0)</f>
        <v>0</v>
      </c>
      <c r="BF97" s="208">
        <f>IF(O97="snížená",K97,0)</f>
        <v>0</v>
      </c>
      <c r="BG97" s="208">
        <f>IF(O97="zákl. přenesená",K97,0)</f>
        <v>0</v>
      </c>
      <c r="BH97" s="208">
        <f>IF(O97="sníž. přenesená",K97,0)</f>
        <v>0</v>
      </c>
      <c r="BI97" s="208">
        <f>IF(O97="nulová",K97,0)</f>
        <v>0</v>
      </c>
      <c r="BJ97" s="19" t="s">
        <v>1420</v>
      </c>
      <c r="BK97" s="208">
        <f>ROUND(P97*H97,2)</f>
        <v>0</v>
      </c>
      <c r="BL97" s="19" t="s">
        <v>1601</v>
      </c>
      <c r="BM97" s="19" t="s">
        <v>723</v>
      </c>
    </row>
    <row r="98" spans="2:65" s="12" customFormat="1" x14ac:dyDescent="0.3">
      <c r="B98" s="209"/>
      <c r="C98" s="210"/>
      <c r="D98" s="211" t="s">
        <v>1603</v>
      </c>
      <c r="E98" s="212" t="s">
        <v>1418</v>
      </c>
      <c r="F98" s="213" t="s">
        <v>724</v>
      </c>
      <c r="G98" s="210"/>
      <c r="H98" s="214">
        <v>4</v>
      </c>
      <c r="I98" s="215"/>
      <c r="J98" s="215"/>
      <c r="K98" s="210"/>
      <c r="L98" s="210"/>
      <c r="M98" s="216"/>
      <c r="N98" s="217"/>
      <c r="O98" s="218"/>
      <c r="P98" s="218"/>
      <c r="Q98" s="218"/>
      <c r="R98" s="218"/>
      <c r="S98" s="218"/>
      <c r="T98" s="218"/>
      <c r="U98" s="218"/>
      <c r="V98" s="218"/>
      <c r="W98" s="218"/>
      <c r="X98" s="219"/>
      <c r="AT98" s="220" t="s">
        <v>1603</v>
      </c>
      <c r="AU98" s="220" t="s">
        <v>1481</v>
      </c>
      <c r="AV98" s="12" t="s">
        <v>1481</v>
      </c>
      <c r="AW98" s="12" t="s">
        <v>1402</v>
      </c>
      <c r="AX98" s="12" t="s">
        <v>1420</v>
      </c>
      <c r="AY98" s="220" t="s">
        <v>1594</v>
      </c>
    </row>
    <row r="99" spans="2:65" s="1" customFormat="1" ht="57" customHeight="1" x14ac:dyDescent="0.3">
      <c r="B99" s="36"/>
      <c r="C99" s="197" t="s">
        <v>1481</v>
      </c>
      <c r="D99" s="197" t="s">
        <v>1596</v>
      </c>
      <c r="E99" s="198" t="s">
        <v>725</v>
      </c>
      <c r="F99" s="199" t="s">
        <v>726</v>
      </c>
      <c r="G99" s="200" t="s">
        <v>1698</v>
      </c>
      <c r="H99" s="201">
        <v>4</v>
      </c>
      <c r="I99" s="202"/>
      <c r="J99" s="202"/>
      <c r="K99" s="203">
        <f>ROUND(P99*H99,2)</f>
        <v>0</v>
      </c>
      <c r="L99" s="199" t="s">
        <v>1600</v>
      </c>
      <c r="M99" s="56"/>
      <c r="N99" s="204" t="s">
        <v>1418</v>
      </c>
      <c r="O99" s="205" t="s">
        <v>1442</v>
      </c>
      <c r="P99" s="131">
        <f>I99+J99</f>
        <v>0</v>
      </c>
      <c r="Q99" s="131">
        <f>ROUND(I99*H99,2)</f>
        <v>0</v>
      </c>
      <c r="R99" s="131">
        <f>ROUND(J99*H99,2)</f>
        <v>0</v>
      </c>
      <c r="S99" s="37"/>
      <c r="T99" s="206">
        <f>S99*H99</f>
        <v>0</v>
      </c>
      <c r="U99" s="206">
        <v>3.6900000000000002E-2</v>
      </c>
      <c r="V99" s="206">
        <f>U99*H99</f>
        <v>0.14760000000000001</v>
      </c>
      <c r="W99" s="206">
        <v>0</v>
      </c>
      <c r="X99" s="207">
        <f>W99*H99</f>
        <v>0</v>
      </c>
      <c r="AR99" s="19" t="s">
        <v>1601</v>
      </c>
      <c r="AT99" s="19" t="s">
        <v>1596</v>
      </c>
      <c r="AU99" s="19" t="s">
        <v>1481</v>
      </c>
      <c r="AY99" s="19" t="s">
        <v>1594</v>
      </c>
      <c r="BE99" s="208">
        <f>IF(O99="základní",K99,0)</f>
        <v>0</v>
      </c>
      <c r="BF99" s="208">
        <f>IF(O99="snížená",K99,0)</f>
        <v>0</v>
      </c>
      <c r="BG99" s="208">
        <f>IF(O99="zákl. přenesená",K99,0)</f>
        <v>0</v>
      </c>
      <c r="BH99" s="208">
        <f>IF(O99="sníž. přenesená",K99,0)</f>
        <v>0</v>
      </c>
      <c r="BI99" s="208">
        <f>IF(O99="nulová",K99,0)</f>
        <v>0</v>
      </c>
      <c r="BJ99" s="19" t="s">
        <v>1420</v>
      </c>
      <c r="BK99" s="208">
        <f>ROUND(P99*H99,2)</f>
        <v>0</v>
      </c>
      <c r="BL99" s="19" t="s">
        <v>1601</v>
      </c>
      <c r="BM99" s="19" t="s">
        <v>727</v>
      </c>
    </row>
    <row r="100" spans="2:65" s="12" customFormat="1" x14ac:dyDescent="0.3">
      <c r="B100" s="209"/>
      <c r="C100" s="210"/>
      <c r="D100" s="211" t="s">
        <v>1603</v>
      </c>
      <c r="E100" s="212" t="s">
        <v>1418</v>
      </c>
      <c r="F100" s="213" t="s">
        <v>724</v>
      </c>
      <c r="G100" s="210"/>
      <c r="H100" s="214">
        <v>4</v>
      </c>
      <c r="I100" s="215"/>
      <c r="J100" s="215"/>
      <c r="K100" s="210"/>
      <c r="L100" s="210"/>
      <c r="M100" s="216"/>
      <c r="N100" s="217"/>
      <c r="O100" s="218"/>
      <c r="P100" s="218"/>
      <c r="Q100" s="218"/>
      <c r="R100" s="218"/>
      <c r="S100" s="218"/>
      <c r="T100" s="218"/>
      <c r="U100" s="218"/>
      <c r="V100" s="218"/>
      <c r="W100" s="218"/>
      <c r="X100" s="219"/>
      <c r="AT100" s="220" t="s">
        <v>1603</v>
      </c>
      <c r="AU100" s="220" t="s">
        <v>1481</v>
      </c>
      <c r="AV100" s="12" t="s">
        <v>1481</v>
      </c>
      <c r="AW100" s="12" t="s">
        <v>1402</v>
      </c>
      <c r="AX100" s="12" t="s">
        <v>1420</v>
      </c>
      <c r="AY100" s="220" t="s">
        <v>1594</v>
      </c>
    </row>
    <row r="101" spans="2:65" s="1" customFormat="1" ht="31.5" customHeight="1" x14ac:dyDescent="0.3">
      <c r="B101" s="36"/>
      <c r="C101" s="197" t="s">
        <v>1610</v>
      </c>
      <c r="D101" s="197" t="s">
        <v>1596</v>
      </c>
      <c r="E101" s="198" t="s">
        <v>728</v>
      </c>
      <c r="F101" s="199" t="s">
        <v>729</v>
      </c>
      <c r="G101" s="200" t="s">
        <v>1613</v>
      </c>
      <c r="H101" s="201">
        <v>48.927999999999997</v>
      </c>
      <c r="I101" s="202"/>
      <c r="J101" s="202"/>
      <c r="K101" s="203">
        <f>ROUND(P101*H101,2)</f>
        <v>0</v>
      </c>
      <c r="L101" s="199" t="s">
        <v>1600</v>
      </c>
      <c r="M101" s="56"/>
      <c r="N101" s="204" t="s">
        <v>1418</v>
      </c>
      <c r="O101" s="205" t="s">
        <v>1442</v>
      </c>
      <c r="P101" s="131">
        <f>I101+J101</f>
        <v>0</v>
      </c>
      <c r="Q101" s="131">
        <f>ROUND(I101*H101,2)</f>
        <v>0</v>
      </c>
      <c r="R101" s="131">
        <f>ROUND(J101*H101,2)</f>
        <v>0</v>
      </c>
      <c r="S101" s="37"/>
      <c r="T101" s="206">
        <f>S101*H101</f>
        <v>0</v>
      </c>
      <c r="U101" s="206">
        <v>0</v>
      </c>
      <c r="V101" s="206">
        <f>U101*H101</f>
        <v>0</v>
      </c>
      <c r="W101" s="206">
        <v>0</v>
      </c>
      <c r="X101" s="207">
        <f>W101*H101</f>
        <v>0</v>
      </c>
      <c r="AR101" s="19" t="s">
        <v>1601</v>
      </c>
      <c r="AT101" s="19" t="s">
        <v>1596</v>
      </c>
      <c r="AU101" s="19" t="s">
        <v>1481</v>
      </c>
      <c r="AY101" s="19" t="s">
        <v>1594</v>
      </c>
      <c r="BE101" s="208">
        <f>IF(O101="základní",K101,0)</f>
        <v>0</v>
      </c>
      <c r="BF101" s="208">
        <f>IF(O101="snížená",K101,0)</f>
        <v>0</v>
      </c>
      <c r="BG101" s="208">
        <f>IF(O101="zákl. přenesená",K101,0)</f>
        <v>0</v>
      </c>
      <c r="BH101" s="208">
        <f>IF(O101="sníž. přenesená",K101,0)</f>
        <v>0</v>
      </c>
      <c r="BI101" s="208">
        <f>IF(O101="nulová",K101,0)</f>
        <v>0</v>
      </c>
      <c r="BJ101" s="19" t="s">
        <v>1420</v>
      </c>
      <c r="BK101" s="208">
        <f>ROUND(P101*H101,2)</f>
        <v>0</v>
      </c>
      <c r="BL101" s="19" t="s">
        <v>1601</v>
      </c>
      <c r="BM101" s="19" t="s">
        <v>730</v>
      </c>
    </row>
    <row r="102" spans="2:65" s="12" customFormat="1" x14ac:dyDescent="0.3">
      <c r="B102" s="209"/>
      <c r="C102" s="210"/>
      <c r="D102" s="223" t="s">
        <v>1603</v>
      </c>
      <c r="E102" s="233" t="s">
        <v>1418</v>
      </c>
      <c r="F102" s="234" t="s">
        <v>731</v>
      </c>
      <c r="G102" s="210"/>
      <c r="H102" s="235">
        <v>48.4</v>
      </c>
      <c r="I102" s="215"/>
      <c r="J102" s="215"/>
      <c r="K102" s="210"/>
      <c r="L102" s="210"/>
      <c r="M102" s="216"/>
      <c r="N102" s="217"/>
      <c r="O102" s="218"/>
      <c r="P102" s="218"/>
      <c r="Q102" s="218"/>
      <c r="R102" s="218"/>
      <c r="S102" s="218"/>
      <c r="T102" s="218"/>
      <c r="U102" s="218"/>
      <c r="V102" s="218"/>
      <c r="W102" s="218"/>
      <c r="X102" s="219"/>
      <c r="AT102" s="220" t="s">
        <v>1603</v>
      </c>
      <c r="AU102" s="220" t="s">
        <v>1481</v>
      </c>
      <c r="AV102" s="12" t="s">
        <v>1481</v>
      </c>
      <c r="AW102" s="12" t="s">
        <v>1402</v>
      </c>
      <c r="AX102" s="12" t="s">
        <v>1473</v>
      </c>
      <c r="AY102" s="220" t="s">
        <v>1594</v>
      </c>
    </row>
    <row r="103" spans="2:65" s="12" customFormat="1" x14ac:dyDescent="0.3">
      <c r="B103" s="209"/>
      <c r="C103" s="210"/>
      <c r="D103" s="223" t="s">
        <v>1603</v>
      </c>
      <c r="E103" s="233" t="s">
        <v>1418</v>
      </c>
      <c r="F103" s="234" t="s">
        <v>732</v>
      </c>
      <c r="G103" s="210"/>
      <c r="H103" s="235">
        <v>0.52800000000000002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1603</v>
      </c>
      <c r="AU103" s="220" t="s">
        <v>1481</v>
      </c>
      <c r="AV103" s="12" t="s">
        <v>1481</v>
      </c>
      <c r="AW103" s="12" t="s">
        <v>1402</v>
      </c>
      <c r="AX103" s="12" t="s">
        <v>1473</v>
      </c>
      <c r="AY103" s="220" t="s">
        <v>1594</v>
      </c>
    </row>
    <row r="104" spans="2:65" s="14" customFormat="1" x14ac:dyDescent="0.3">
      <c r="B104" s="236"/>
      <c r="C104" s="237"/>
      <c r="D104" s="211" t="s">
        <v>1603</v>
      </c>
      <c r="E104" s="247" t="s">
        <v>1418</v>
      </c>
      <c r="F104" s="248" t="s">
        <v>1621</v>
      </c>
      <c r="G104" s="237"/>
      <c r="H104" s="249">
        <v>48.927999999999997</v>
      </c>
      <c r="I104" s="241"/>
      <c r="J104" s="241"/>
      <c r="K104" s="237"/>
      <c r="L104" s="237"/>
      <c r="M104" s="242"/>
      <c r="N104" s="243"/>
      <c r="O104" s="244"/>
      <c r="P104" s="244"/>
      <c r="Q104" s="244"/>
      <c r="R104" s="244"/>
      <c r="S104" s="244"/>
      <c r="T104" s="244"/>
      <c r="U104" s="244"/>
      <c r="V104" s="244"/>
      <c r="W104" s="244"/>
      <c r="X104" s="245"/>
      <c r="AT104" s="246" t="s">
        <v>1603</v>
      </c>
      <c r="AU104" s="246" t="s">
        <v>1481</v>
      </c>
      <c r="AV104" s="14" t="s">
        <v>1601</v>
      </c>
      <c r="AW104" s="14" t="s">
        <v>1402</v>
      </c>
      <c r="AX104" s="14" t="s">
        <v>1420</v>
      </c>
      <c r="AY104" s="246" t="s">
        <v>1594</v>
      </c>
    </row>
    <row r="105" spans="2:65" s="1" customFormat="1" ht="31.5" customHeight="1" x14ac:dyDescent="0.3">
      <c r="B105" s="36"/>
      <c r="C105" s="197" t="s">
        <v>1601</v>
      </c>
      <c r="D105" s="197" t="s">
        <v>1596</v>
      </c>
      <c r="E105" s="198" t="s">
        <v>733</v>
      </c>
      <c r="F105" s="199" t="s">
        <v>734</v>
      </c>
      <c r="G105" s="200" t="s">
        <v>1613</v>
      </c>
      <c r="H105" s="201">
        <v>12</v>
      </c>
      <c r="I105" s="202"/>
      <c r="J105" s="202"/>
      <c r="K105" s="203">
        <f>ROUND(P105*H105,2)</f>
        <v>0</v>
      </c>
      <c r="L105" s="199" t="s">
        <v>1600</v>
      </c>
      <c r="M105" s="56"/>
      <c r="N105" s="204" t="s">
        <v>1418</v>
      </c>
      <c r="O105" s="205" t="s">
        <v>1442</v>
      </c>
      <c r="P105" s="131">
        <f>I105+J105</f>
        <v>0</v>
      </c>
      <c r="Q105" s="131">
        <f>ROUND(I105*H105,2)</f>
        <v>0</v>
      </c>
      <c r="R105" s="131">
        <f>ROUND(J105*H105,2)</f>
        <v>0</v>
      </c>
      <c r="S105" s="37"/>
      <c r="T105" s="206">
        <f>S105*H105</f>
        <v>0</v>
      </c>
      <c r="U105" s="206">
        <v>0</v>
      </c>
      <c r="V105" s="206">
        <f>U105*H105</f>
        <v>0</v>
      </c>
      <c r="W105" s="206">
        <v>0</v>
      </c>
      <c r="X105" s="207">
        <f>W105*H105</f>
        <v>0</v>
      </c>
      <c r="AR105" s="19" t="s">
        <v>1601</v>
      </c>
      <c r="AT105" s="19" t="s">
        <v>1596</v>
      </c>
      <c r="AU105" s="19" t="s">
        <v>1481</v>
      </c>
      <c r="AY105" s="19" t="s">
        <v>1594</v>
      </c>
      <c r="BE105" s="208">
        <f>IF(O105="základní",K105,0)</f>
        <v>0</v>
      </c>
      <c r="BF105" s="208">
        <f>IF(O105="snížená",K105,0)</f>
        <v>0</v>
      </c>
      <c r="BG105" s="208">
        <f>IF(O105="zákl. přenesená",K105,0)</f>
        <v>0</v>
      </c>
      <c r="BH105" s="208">
        <f>IF(O105="sníž. přenesená",K105,0)</f>
        <v>0</v>
      </c>
      <c r="BI105" s="208">
        <f>IF(O105="nulová",K105,0)</f>
        <v>0</v>
      </c>
      <c r="BJ105" s="19" t="s">
        <v>1420</v>
      </c>
      <c r="BK105" s="208">
        <f>ROUND(P105*H105,2)</f>
        <v>0</v>
      </c>
      <c r="BL105" s="19" t="s">
        <v>1601</v>
      </c>
      <c r="BM105" s="19" t="s">
        <v>735</v>
      </c>
    </row>
    <row r="106" spans="2:65" s="12" customFormat="1" x14ac:dyDescent="0.3">
      <c r="B106" s="209"/>
      <c r="C106" s="210"/>
      <c r="D106" s="223" t="s">
        <v>1603</v>
      </c>
      <c r="E106" s="233" t="s">
        <v>1418</v>
      </c>
      <c r="F106" s="234" t="s">
        <v>736</v>
      </c>
      <c r="G106" s="210"/>
      <c r="H106" s="235">
        <v>7.2</v>
      </c>
      <c r="I106" s="215"/>
      <c r="J106" s="215"/>
      <c r="K106" s="210"/>
      <c r="L106" s="210"/>
      <c r="M106" s="216"/>
      <c r="N106" s="217"/>
      <c r="O106" s="218"/>
      <c r="P106" s="218"/>
      <c r="Q106" s="218"/>
      <c r="R106" s="218"/>
      <c r="S106" s="218"/>
      <c r="T106" s="218"/>
      <c r="U106" s="218"/>
      <c r="V106" s="218"/>
      <c r="W106" s="218"/>
      <c r="X106" s="219"/>
      <c r="AT106" s="220" t="s">
        <v>1603</v>
      </c>
      <c r="AU106" s="220" t="s">
        <v>1481</v>
      </c>
      <c r="AV106" s="12" t="s">
        <v>1481</v>
      </c>
      <c r="AW106" s="12" t="s">
        <v>1402</v>
      </c>
      <c r="AX106" s="12" t="s">
        <v>1473</v>
      </c>
      <c r="AY106" s="220" t="s">
        <v>1594</v>
      </c>
    </row>
    <row r="107" spans="2:65" s="12" customFormat="1" x14ac:dyDescent="0.3">
      <c r="B107" s="209"/>
      <c r="C107" s="210"/>
      <c r="D107" s="223" t="s">
        <v>1603</v>
      </c>
      <c r="E107" s="233" t="s">
        <v>1418</v>
      </c>
      <c r="F107" s="234" t="s">
        <v>737</v>
      </c>
      <c r="G107" s="210"/>
      <c r="H107" s="235">
        <v>4.8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1603</v>
      </c>
      <c r="AU107" s="220" t="s">
        <v>1481</v>
      </c>
      <c r="AV107" s="12" t="s">
        <v>1481</v>
      </c>
      <c r="AW107" s="12" t="s">
        <v>1402</v>
      </c>
      <c r="AX107" s="12" t="s">
        <v>1473</v>
      </c>
      <c r="AY107" s="220" t="s">
        <v>1594</v>
      </c>
    </row>
    <row r="108" spans="2:65" s="14" customFormat="1" x14ac:dyDescent="0.3">
      <c r="B108" s="236"/>
      <c r="C108" s="237"/>
      <c r="D108" s="211" t="s">
        <v>1603</v>
      </c>
      <c r="E108" s="247" t="s">
        <v>1418</v>
      </c>
      <c r="F108" s="248" t="s">
        <v>1621</v>
      </c>
      <c r="G108" s="237"/>
      <c r="H108" s="249">
        <v>12</v>
      </c>
      <c r="I108" s="241"/>
      <c r="J108" s="241"/>
      <c r="K108" s="237"/>
      <c r="L108" s="237"/>
      <c r="M108" s="242"/>
      <c r="N108" s="243"/>
      <c r="O108" s="244"/>
      <c r="P108" s="244"/>
      <c r="Q108" s="244"/>
      <c r="R108" s="244"/>
      <c r="S108" s="244"/>
      <c r="T108" s="244"/>
      <c r="U108" s="244"/>
      <c r="V108" s="244"/>
      <c r="W108" s="244"/>
      <c r="X108" s="245"/>
      <c r="AT108" s="246" t="s">
        <v>1603</v>
      </c>
      <c r="AU108" s="246" t="s">
        <v>1481</v>
      </c>
      <c r="AV108" s="14" t="s">
        <v>1601</v>
      </c>
      <c r="AW108" s="14" t="s">
        <v>1402</v>
      </c>
      <c r="AX108" s="14" t="s">
        <v>1420</v>
      </c>
      <c r="AY108" s="246" t="s">
        <v>1594</v>
      </c>
    </row>
    <row r="109" spans="2:65" s="1" customFormat="1" ht="31.5" customHeight="1" x14ac:dyDescent="0.3">
      <c r="B109" s="36"/>
      <c r="C109" s="197" t="s">
        <v>1629</v>
      </c>
      <c r="D109" s="197" t="s">
        <v>1596</v>
      </c>
      <c r="E109" s="198" t="s">
        <v>738</v>
      </c>
      <c r="F109" s="199" t="s">
        <v>739</v>
      </c>
      <c r="G109" s="200" t="s">
        <v>1613</v>
      </c>
      <c r="H109" s="201">
        <v>249.77099999999999</v>
      </c>
      <c r="I109" s="202"/>
      <c r="J109" s="202"/>
      <c r="K109" s="203">
        <f>ROUND(P109*H109,2)</f>
        <v>0</v>
      </c>
      <c r="L109" s="199" t="s">
        <v>1600</v>
      </c>
      <c r="M109" s="56"/>
      <c r="N109" s="204" t="s">
        <v>1418</v>
      </c>
      <c r="O109" s="205" t="s">
        <v>1442</v>
      </c>
      <c r="P109" s="131">
        <f>I109+J109</f>
        <v>0</v>
      </c>
      <c r="Q109" s="131">
        <f>ROUND(I109*H109,2)</f>
        <v>0</v>
      </c>
      <c r="R109" s="131">
        <f>ROUND(J109*H109,2)</f>
        <v>0</v>
      </c>
      <c r="S109" s="37"/>
      <c r="T109" s="206">
        <f>S109*H109</f>
        <v>0</v>
      </c>
      <c r="U109" s="206">
        <v>0</v>
      </c>
      <c r="V109" s="206">
        <f>U109*H109</f>
        <v>0</v>
      </c>
      <c r="W109" s="206">
        <v>0</v>
      </c>
      <c r="X109" s="207">
        <f>W109*H109</f>
        <v>0</v>
      </c>
      <c r="AR109" s="19" t="s">
        <v>1601</v>
      </c>
      <c r="AT109" s="19" t="s">
        <v>1596</v>
      </c>
      <c r="AU109" s="19" t="s">
        <v>1481</v>
      </c>
      <c r="AY109" s="19" t="s">
        <v>1594</v>
      </c>
      <c r="BE109" s="208">
        <f>IF(O109="základní",K109,0)</f>
        <v>0</v>
      </c>
      <c r="BF109" s="208">
        <f>IF(O109="snížená",K109,0)</f>
        <v>0</v>
      </c>
      <c r="BG109" s="208">
        <f>IF(O109="zákl. přenesená",K109,0)</f>
        <v>0</v>
      </c>
      <c r="BH109" s="208">
        <f>IF(O109="sníž. přenesená",K109,0)</f>
        <v>0</v>
      </c>
      <c r="BI109" s="208">
        <f>IF(O109="nulová",K109,0)</f>
        <v>0</v>
      </c>
      <c r="BJ109" s="19" t="s">
        <v>1420</v>
      </c>
      <c r="BK109" s="208">
        <f>ROUND(P109*H109,2)</f>
        <v>0</v>
      </c>
      <c r="BL109" s="19" t="s">
        <v>1601</v>
      </c>
      <c r="BM109" s="19" t="s">
        <v>740</v>
      </c>
    </row>
    <row r="110" spans="2:65" s="12" customFormat="1" x14ac:dyDescent="0.3">
      <c r="B110" s="209"/>
      <c r="C110" s="210"/>
      <c r="D110" s="223" t="s">
        <v>1603</v>
      </c>
      <c r="E110" s="233" t="s">
        <v>1418</v>
      </c>
      <c r="F110" s="234" t="s">
        <v>741</v>
      </c>
      <c r="G110" s="210"/>
      <c r="H110" s="235">
        <v>408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1603</v>
      </c>
      <c r="AU110" s="220" t="s">
        <v>1481</v>
      </c>
      <c r="AV110" s="12" t="s">
        <v>1481</v>
      </c>
      <c r="AW110" s="12" t="s">
        <v>1402</v>
      </c>
      <c r="AX110" s="12" t="s">
        <v>1473</v>
      </c>
      <c r="AY110" s="220" t="s">
        <v>1594</v>
      </c>
    </row>
    <row r="111" spans="2:65" s="13" customFormat="1" x14ac:dyDescent="0.3">
      <c r="B111" s="221"/>
      <c r="C111" s="222"/>
      <c r="D111" s="223" t="s">
        <v>1603</v>
      </c>
      <c r="E111" s="224" t="s">
        <v>1418</v>
      </c>
      <c r="F111" s="225" t="s">
        <v>742</v>
      </c>
      <c r="G111" s="222"/>
      <c r="H111" s="226" t="s">
        <v>1418</v>
      </c>
      <c r="I111" s="227"/>
      <c r="J111" s="227"/>
      <c r="K111" s="222"/>
      <c r="L111" s="222"/>
      <c r="M111" s="228"/>
      <c r="N111" s="229"/>
      <c r="O111" s="230"/>
      <c r="P111" s="230"/>
      <c r="Q111" s="230"/>
      <c r="R111" s="230"/>
      <c r="S111" s="230"/>
      <c r="T111" s="230"/>
      <c r="U111" s="230"/>
      <c r="V111" s="230"/>
      <c r="W111" s="230"/>
      <c r="X111" s="231"/>
      <c r="AT111" s="232" t="s">
        <v>1603</v>
      </c>
      <c r="AU111" s="232" t="s">
        <v>1481</v>
      </c>
      <c r="AV111" s="13" t="s">
        <v>1420</v>
      </c>
      <c r="AW111" s="13" t="s">
        <v>1402</v>
      </c>
      <c r="AX111" s="13" t="s">
        <v>1473</v>
      </c>
      <c r="AY111" s="232" t="s">
        <v>1594</v>
      </c>
    </row>
    <row r="112" spans="2:65" s="12" customFormat="1" x14ac:dyDescent="0.3">
      <c r="B112" s="209"/>
      <c r="C112" s="210"/>
      <c r="D112" s="223" t="s">
        <v>1603</v>
      </c>
      <c r="E112" s="233" t="s">
        <v>1418</v>
      </c>
      <c r="F112" s="234" t="s">
        <v>743</v>
      </c>
      <c r="G112" s="210"/>
      <c r="H112" s="235">
        <v>5.5439999999999996</v>
      </c>
      <c r="I112" s="215"/>
      <c r="J112" s="215"/>
      <c r="K112" s="210"/>
      <c r="L112" s="210"/>
      <c r="M112" s="216"/>
      <c r="N112" s="217"/>
      <c r="O112" s="218"/>
      <c r="P112" s="218"/>
      <c r="Q112" s="218"/>
      <c r="R112" s="218"/>
      <c r="S112" s="218"/>
      <c r="T112" s="218"/>
      <c r="U112" s="218"/>
      <c r="V112" s="218"/>
      <c r="W112" s="218"/>
      <c r="X112" s="219"/>
      <c r="AT112" s="220" t="s">
        <v>1603</v>
      </c>
      <c r="AU112" s="220" t="s">
        <v>1481</v>
      </c>
      <c r="AV112" s="12" t="s">
        <v>1481</v>
      </c>
      <c r="AW112" s="12" t="s">
        <v>1402</v>
      </c>
      <c r="AX112" s="12" t="s">
        <v>1473</v>
      </c>
      <c r="AY112" s="220" t="s">
        <v>1594</v>
      </c>
    </row>
    <row r="113" spans="2:65" s="13" customFormat="1" x14ac:dyDescent="0.3">
      <c r="B113" s="221"/>
      <c r="C113" s="222"/>
      <c r="D113" s="223" t="s">
        <v>1603</v>
      </c>
      <c r="E113" s="224" t="s">
        <v>1418</v>
      </c>
      <c r="F113" s="225" t="s">
        <v>744</v>
      </c>
      <c r="G113" s="222"/>
      <c r="H113" s="226" t="s">
        <v>1418</v>
      </c>
      <c r="I113" s="227"/>
      <c r="J113" s="227"/>
      <c r="K113" s="222"/>
      <c r="L113" s="222"/>
      <c r="M113" s="228"/>
      <c r="N113" s="229"/>
      <c r="O113" s="230"/>
      <c r="P113" s="230"/>
      <c r="Q113" s="230"/>
      <c r="R113" s="230"/>
      <c r="S113" s="230"/>
      <c r="T113" s="230"/>
      <c r="U113" s="230"/>
      <c r="V113" s="230"/>
      <c r="W113" s="230"/>
      <c r="X113" s="231"/>
      <c r="AT113" s="232" t="s">
        <v>1603</v>
      </c>
      <c r="AU113" s="232" t="s">
        <v>1481</v>
      </c>
      <c r="AV113" s="13" t="s">
        <v>1420</v>
      </c>
      <c r="AW113" s="13" t="s">
        <v>1402</v>
      </c>
      <c r="AX113" s="13" t="s">
        <v>1473</v>
      </c>
      <c r="AY113" s="232" t="s">
        <v>1594</v>
      </c>
    </row>
    <row r="114" spans="2:65" s="12" customFormat="1" x14ac:dyDescent="0.3">
      <c r="B114" s="209"/>
      <c r="C114" s="210"/>
      <c r="D114" s="223" t="s">
        <v>1603</v>
      </c>
      <c r="E114" s="233" t="s">
        <v>1418</v>
      </c>
      <c r="F114" s="234" t="s">
        <v>745</v>
      </c>
      <c r="G114" s="210"/>
      <c r="H114" s="235">
        <v>-7.8</v>
      </c>
      <c r="I114" s="215"/>
      <c r="J114" s="215"/>
      <c r="K114" s="210"/>
      <c r="L114" s="210"/>
      <c r="M114" s="216"/>
      <c r="N114" s="217"/>
      <c r="O114" s="218"/>
      <c r="P114" s="218"/>
      <c r="Q114" s="218"/>
      <c r="R114" s="218"/>
      <c r="S114" s="218"/>
      <c r="T114" s="218"/>
      <c r="U114" s="218"/>
      <c r="V114" s="218"/>
      <c r="W114" s="218"/>
      <c r="X114" s="219"/>
      <c r="AT114" s="220" t="s">
        <v>1603</v>
      </c>
      <c r="AU114" s="220" t="s">
        <v>1481</v>
      </c>
      <c r="AV114" s="12" t="s">
        <v>1481</v>
      </c>
      <c r="AW114" s="12" t="s">
        <v>1402</v>
      </c>
      <c r="AX114" s="12" t="s">
        <v>1473</v>
      </c>
      <c r="AY114" s="220" t="s">
        <v>1594</v>
      </c>
    </row>
    <row r="115" spans="2:65" s="13" customFormat="1" x14ac:dyDescent="0.3">
      <c r="B115" s="221"/>
      <c r="C115" s="222"/>
      <c r="D115" s="223" t="s">
        <v>1603</v>
      </c>
      <c r="E115" s="224" t="s">
        <v>1418</v>
      </c>
      <c r="F115" s="225" t="s">
        <v>746</v>
      </c>
      <c r="G115" s="222"/>
      <c r="H115" s="226" t="s">
        <v>1418</v>
      </c>
      <c r="I115" s="227"/>
      <c r="J115" s="227"/>
      <c r="K115" s="222"/>
      <c r="L115" s="222"/>
      <c r="M115" s="228"/>
      <c r="N115" s="229"/>
      <c r="O115" s="230"/>
      <c r="P115" s="230"/>
      <c r="Q115" s="230"/>
      <c r="R115" s="230"/>
      <c r="S115" s="230"/>
      <c r="T115" s="230"/>
      <c r="U115" s="230"/>
      <c r="V115" s="230"/>
      <c r="W115" s="230"/>
      <c r="X115" s="231"/>
      <c r="AT115" s="232" t="s">
        <v>1603</v>
      </c>
      <c r="AU115" s="232" t="s">
        <v>1481</v>
      </c>
      <c r="AV115" s="13" t="s">
        <v>1420</v>
      </c>
      <c r="AW115" s="13" t="s">
        <v>1402</v>
      </c>
      <c r="AX115" s="13" t="s">
        <v>1473</v>
      </c>
      <c r="AY115" s="232" t="s">
        <v>1594</v>
      </c>
    </row>
    <row r="116" spans="2:65" s="12" customFormat="1" x14ac:dyDescent="0.3">
      <c r="B116" s="209"/>
      <c r="C116" s="210"/>
      <c r="D116" s="223" t="s">
        <v>1603</v>
      </c>
      <c r="E116" s="233" t="s">
        <v>1418</v>
      </c>
      <c r="F116" s="234" t="s">
        <v>747</v>
      </c>
      <c r="G116" s="210"/>
      <c r="H116" s="235">
        <v>-48.4</v>
      </c>
      <c r="I116" s="215"/>
      <c r="J116" s="215"/>
      <c r="K116" s="210"/>
      <c r="L116" s="210"/>
      <c r="M116" s="216"/>
      <c r="N116" s="217"/>
      <c r="O116" s="218"/>
      <c r="P116" s="218"/>
      <c r="Q116" s="218"/>
      <c r="R116" s="218"/>
      <c r="S116" s="218"/>
      <c r="T116" s="218"/>
      <c r="U116" s="218"/>
      <c r="V116" s="218"/>
      <c r="W116" s="218"/>
      <c r="X116" s="219"/>
      <c r="AT116" s="220" t="s">
        <v>1603</v>
      </c>
      <c r="AU116" s="220" t="s">
        <v>1481</v>
      </c>
      <c r="AV116" s="12" t="s">
        <v>1481</v>
      </c>
      <c r="AW116" s="12" t="s">
        <v>1402</v>
      </c>
      <c r="AX116" s="12" t="s">
        <v>1473</v>
      </c>
      <c r="AY116" s="220" t="s">
        <v>1594</v>
      </c>
    </row>
    <row r="117" spans="2:65" s="12" customFormat="1" x14ac:dyDescent="0.3">
      <c r="B117" s="209"/>
      <c r="C117" s="210"/>
      <c r="D117" s="223" t="s">
        <v>1603</v>
      </c>
      <c r="E117" s="233" t="s">
        <v>1418</v>
      </c>
      <c r="F117" s="234" t="s">
        <v>748</v>
      </c>
      <c r="G117" s="210"/>
      <c r="H117" s="235">
        <v>-0.52800000000000002</v>
      </c>
      <c r="I117" s="215"/>
      <c r="J117" s="215"/>
      <c r="K117" s="210"/>
      <c r="L117" s="210"/>
      <c r="M117" s="216"/>
      <c r="N117" s="217"/>
      <c r="O117" s="218"/>
      <c r="P117" s="218"/>
      <c r="Q117" s="218"/>
      <c r="R117" s="218"/>
      <c r="S117" s="218"/>
      <c r="T117" s="218"/>
      <c r="U117" s="218"/>
      <c r="V117" s="218"/>
      <c r="W117" s="218"/>
      <c r="X117" s="219"/>
      <c r="AT117" s="220" t="s">
        <v>1603</v>
      </c>
      <c r="AU117" s="220" t="s">
        <v>1481</v>
      </c>
      <c r="AV117" s="12" t="s">
        <v>1481</v>
      </c>
      <c r="AW117" s="12" t="s">
        <v>1402</v>
      </c>
      <c r="AX117" s="12" t="s">
        <v>1473</v>
      </c>
      <c r="AY117" s="220" t="s">
        <v>1594</v>
      </c>
    </row>
    <row r="118" spans="2:65" s="14" customFormat="1" x14ac:dyDescent="0.3">
      <c r="B118" s="236"/>
      <c r="C118" s="237"/>
      <c r="D118" s="223" t="s">
        <v>1603</v>
      </c>
      <c r="E118" s="238" t="s">
        <v>1418</v>
      </c>
      <c r="F118" s="239" t="s">
        <v>1621</v>
      </c>
      <c r="G118" s="237"/>
      <c r="H118" s="240">
        <v>356.81599999999997</v>
      </c>
      <c r="I118" s="241"/>
      <c r="J118" s="241"/>
      <c r="K118" s="237"/>
      <c r="L118" s="237"/>
      <c r="M118" s="242"/>
      <c r="N118" s="243"/>
      <c r="O118" s="244"/>
      <c r="P118" s="244"/>
      <c r="Q118" s="244"/>
      <c r="R118" s="244"/>
      <c r="S118" s="244"/>
      <c r="T118" s="244"/>
      <c r="U118" s="244"/>
      <c r="V118" s="244"/>
      <c r="W118" s="244"/>
      <c r="X118" s="245"/>
      <c r="AT118" s="246" t="s">
        <v>1603</v>
      </c>
      <c r="AU118" s="246" t="s">
        <v>1481</v>
      </c>
      <c r="AV118" s="14" t="s">
        <v>1601</v>
      </c>
      <c r="AW118" s="14" t="s">
        <v>1402</v>
      </c>
      <c r="AX118" s="14" t="s">
        <v>1473</v>
      </c>
      <c r="AY118" s="246" t="s">
        <v>1594</v>
      </c>
    </row>
    <row r="119" spans="2:65" s="13" customFormat="1" x14ac:dyDescent="0.3">
      <c r="B119" s="221"/>
      <c r="C119" s="222"/>
      <c r="D119" s="223" t="s">
        <v>1603</v>
      </c>
      <c r="E119" s="224" t="s">
        <v>1418</v>
      </c>
      <c r="F119" s="225" t="s">
        <v>749</v>
      </c>
      <c r="G119" s="222"/>
      <c r="H119" s="226" t="s">
        <v>1418</v>
      </c>
      <c r="I119" s="227"/>
      <c r="J119" s="227"/>
      <c r="K119" s="222"/>
      <c r="L119" s="222"/>
      <c r="M119" s="228"/>
      <c r="N119" s="229"/>
      <c r="O119" s="230"/>
      <c r="P119" s="230"/>
      <c r="Q119" s="230"/>
      <c r="R119" s="230"/>
      <c r="S119" s="230"/>
      <c r="T119" s="230"/>
      <c r="U119" s="230"/>
      <c r="V119" s="230"/>
      <c r="W119" s="230"/>
      <c r="X119" s="231"/>
      <c r="AT119" s="232" t="s">
        <v>1603</v>
      </c>
      <c r="AU119" s="232" t="s">
        <v>1481</v>
      </c>
      <c r="AV119" s="13" t="s">
        <v>1420</v>
      </c>
      <c r="AW119" s="13" t="s">
        <v>1402</v>
      </c>
      <c r="AX119" s="13" t="s">
        <v>1473</v>
      </c>
      <c r="AY119" s="232" t="s">
        <v>1594</v>
      </c>
    </row>
    <row r="120" spans="2:65" s="12" customFormat="1" x14ac:dyDescent="0.3">
      <c r="B120" s="209"/>
      <c r="C120" s="210"/>
      <c r="D120" s="223" t="s">
        <v>1603</v>
      </c>
      <c r="E120" s="233" t="s">
        <v>1418</v>
      </c>
      <c r="F120" s="234" t="s">
        <v>750</v>
      </c>
      <c r="G120" s="210"/>
      <c r="H120" s="235">
        <v>249.77099999999999</v>
      </c>
      <c r="I120" s="215"/>
      <c r="J120" s="215"/>
      <c r="K120" s="210"/>
      <c r="L120" s="210"/>
      <c r="M120" s="216"/>
      <c r="N120" s="217"/>
      <c r="O120" s="218"/>
      <c r="P120" s="218"/>
      <c r="Q120" s="218"/>
      <c r="R120" s="218"/>
      <c r="S120" s="218"/>
      <c r="T120" s="218"/>
      <c r="U120" s="218"/>
      <c r="V120" s="218"/>
      <c r="W120" s="218"/>
      <c r="X120" s="219"/>
      <c r="AT120" s="220" t="s">
        <v>1603</v>
      </c>
      <c r="AU120" s="220" t="s">
        <v>1481</v>
      </c>
      <c r="AV120" s="12" t="s">
        <v>1481</v>
      </c>
      <c r="AW120" s="12" t="s">
        <v>1402</v>
      </c>
      <c r="AX120" s="12" t="s">
        <v>1473</v>
      </c>
      <c r="AY120" s="220" t="s">
        <v>1594</v>
      </c>
    </row>
    <row r="121" spans="2:65" s="14" customFormat="1" x14ac:dyDescent="0.3">
      <c r="B121" s="236"/>
      <c r="C121" s="237"/>
      <c r="D121" s="211" t="s">
        <v>1603</v>
      </c>
      <c r="E121" s="247" t="s">
        <v>1418</v>
      </c>
      <c r="F121" s="248" t="s">
        <v>1621</v>
      </c>
      <c r="G121" s="237"/>
      <c r="H121" s="249">
        <v>249.77099999999999</v>
      </c>
      <c r="I121" s="241"/>
      <c r="J121" s="241"/>
      <c r="K121" s="237"/>
      <c r="L121" s="237"/>
      <c r="M121" s="242"/>
      <c r="N121" s="243"/>
      <c r="O121" s="244"/>
      <c r="P121" s="244"/>
      <c r="Q121" s="244"/>
      <c r="R121" s="244"/>
      <c r="S121" s="244"/>
      <c r="T121" s="244"/>
      <c r="U121" s="244"/>
      <c r="V121" s="244"/>
      <c r="W121" s="244"/>
      <c r="X121" s="245"/>
      <c r="AT121" s="246" t="s">
        <v>1603</v>
      </c>
      <c r="AU121" s="246" t="s">
        <v>1481</v>
      </c>
      <c r="AV121" s="14" t="s">
        <v>1601</v>
      </c>
      <c r="AW121" s="14" t="s">
        <v>1402</v>
      </c>
      <c r="AX121" s="14" t="s">
        <v>1420</v>
      </c>
      <c r="AY121" s="246" t="s">
        <v>1594</v>
      </c>
    </row>
    <row r="122" spans="2:65" s="1" customFormat="1" ht="31.5" customHeight="1" x14ac:dyDescent="0.3">
      <c r="B122" s="36"/>
      <c r="C122" s="197" t="s">
        <v>1635</v>
      </c>
      <c r="D122" s="197" t="s">
        <v>1596</v>
      </c>
      <c r="E122" s="198" t="s">
        <v>751</v>
      </c>
      <c r="F122" s="199" t="s">
        <v>752</v>
      </c>
      <c r="G122" s="200" t="s">
        <v>1613</v>
      </c>
      <c r="H122" s="201">
        <v>99.908000000000001</v>
      </c>
      <c r="I122" s="202"/>
      <c r="J122" s="202"/>
      <c r="K122" s="203">
        <f>ROUND(P122*H122,2)</f>
        <v>0</v>
      </c>
      <c r="L122" s="199" t="s">
        <v>1600</v>
      </c>
      <c r="M122" s="56"/>
      <c r="N122" s="204" t="s">
        <v>1418</v>
      </c>
      <c r="O122" s="205" t="s">
        <v>1442</v>
      </c>
      <c r="P122" s="131">
        <f>I122+J122</f>
        <v>0</v>
      </c>
      <c r="Q122" s="131">
        <f>ROUND(I122*H122,2)</f>
        <v>0</v>
      </c>
      <c r="R122" s="131">
        <f>ROUND(J122*H122,2)</f>
        <v>0</v>
      </c>
      <c r="S122" s="37"/>
      <c r="T122" s="206">
        <f>S122*H122</f>
        <v>0</v>
      </c>
      <c r="U122" s="206">
        <v>0</v>
      </c>
      <c r="V122" s="206">
        <f>U122*H122</f>
        <v>0</v>
      </c>
      <c r="W122" s="206">
        <v>0</v>
      </c>
      <c r="X122" s="207">
        <f>W122*H122</f>
        <v>0</v>
      </c>
      <c r="AR122" s="19" t="s">
        <v>1601</v>
      </c>
      <c r="AT122" s="19" t="s">
        <v>1596</v>
      </c>
      <c r="AU122" s="19" t="s">
        <v>1481</v>
      </c>
      <c r="AY122" s="19" t="s">
        <v>1594</v>
      </c>
      <c r="BE122" s="208">
        <f>IF(O122="základní",K122,0)</f>
        <v>0</v>
      </c>
      <c r="BF122" s="208">
        <f>IF(O122="snížená",K122,0)</f>
        <v>0</v>
      </c>
      <c r="BG122" s="208">
        <f>IF(O122="zákl. přenesená",K122,0)</f>
        <v>0</v>
      </c>
      <c r="BH122" s="208">
        <f>IF(O122="sníž. přenesená",K122,0)</f>
        <v>0</v>
      </c>
      <c r="BI122" s="208">
        <f>IF(O122="nulová",K122,0)</f>
        <v>0</v>
      </c>
      <c r="BJ122" s="19" t="s">
        <v>1420</v>
      </c>
      <c r="BK122" s="208">
        <f>ROUND(P122*H122,2)</f>
        <v>0</v>
      </c>
      <c r="BL122" s="19" t="s">
        <v>1601</v>
      </c>
      <c r="BM122" s="19" t="s">
        <v>753</v>
      </c>
    </row>
    <row r="123" spans="2:65" s="13" customFormat="1" x14ac:dyDescent="0.3">
      <c r="B123" s="221"/>
      <c r="C123" s="222"/>
      <c r="D123" s="223" t="s">
        <v>1603</v>
      </c>
      <c r="E123" s="224" t="s">
        <v>1418</v>
      </c>
      <c r="F123" s="225" t="s">
        <v>754</v>
      </c>
      <c r="G123" s="222"/>
      <c r="H123" s="226" t="s">
        <v>1418</v>
      </c>
      <c r="I123" s="227"/>
      <c r="J123" s="227"/>
      <c r="K123" s="222"/>
      <c r="L123" s="222"/>
      <c r="M123" s="228"/>
      <c r="N123" s="229"/>
      <c r="O123" s="230"/>
      <c r="P123" s="230"/>
      <c r="Q123" s="230"/>
      <c r="R123" s="230"/>
      <c r="S123" s="230"/>
      <c r="T123" s="230"/>
      <c r="U123" s="230"/>
      <c r="V123" s="230"/>
      <c r="W123" s="230"/>
      <c r="X123" s="231"/>
      <c r="AT123" s="232" t="s">
        <v>1603</v>
      </c>
      <c r="AU123" s="232" t="s">
        <v>1481</v>
      </c>
      <c r="AV123" s="13" t="s">
        <v>1420</v>
      </c>
      <c r="AW123" s="13" t="s">
        <v>1402</v>
      </c>
      <c r="AX123" s="13" t="s">
        <v>1473</v>
      </c>
      <c r="AY123" s="232" t="s">
        <v>1594</v>
      </c>
    </row>
    <row r="124" spans="2:65" s="12" customFormat="1" x14ac:dyDescent="0.3">
      <c r="B124" s="209"/>
      <c r="C124" s="210"/>
      <c r="D124" s="211" t="s">
        <v>1603</v>
      </c>
      <c r="E124" s="212" t="s">
        <v>1418</v>
      </c>
      <c r="F124" s="213" t="s">
        <v>755</v>
      </c>
      <c r="G124" s="210"/>
      <c r="H124" s="214">
        <v>99.908000000000001</v>
      </c>
      <c r="I124" s="215"/>
      <c r="J124" s="215"/>
      <c r="K124" s="210"/>
      <c r="L124" s="210"/>
      <c r="M124" s="216"/>
      <c r="N124" s="217"/>
      <c r="O124" s="218"/>
      <c r="P124" s="218"/>
      <c r="Q124" s="218"/>
      <c r="R124" s="218"/>
      <c r="S124" s="218"/>
      <c r="T124" s="218"/>
      <c r="U124" s="218"/>
      <c r="V124" s="218"/>
      <c r="W124" s="218"/>
      <c r="X124" s="219"/>
      <c r="AT124" s="220" t="s">
        <v>1603</v>
      </c>
      <c r="AU124" s="220" t="s">
        <v>1481</v>
      </c>
      <c r="AV124" s="12" t="s">
        <v>1481</v>
      </c>
      <c r="AW124" s="12" t="s">
        <v>1402</v>
      </c>
      <c r="AX124" s="12" t="s">
        <v>1420</v>
      </c>
      <c r="AY124" s="220" t="s">
        <v>1594</v>
      </c>
    </row>
    <row r="125" spans="2:65" s="1" customFormat="1" ht="31.5" customHeight="1" x14ac:dyDescent="0.3">
      <c r="B125" s="36"/>
      <c r="C125" s="197" t="s">
        <v>1646</v>
      </c>
      <c r="D125" s="197" t="s">
        <v>1596</v>
      </c>
      <c r="E125" s="198" t="s">
        <v>756</v>
      </c>
      <c r="F125" s="199" t="s">
        <v>757</v>
      </c>
      <c r="G125" s="200" t="s">
        <v>1613</v>
      </c>
      <c r="H125" s="201">
        <v>7.1360000000000001</v>
      </c>
      <c r="I125" s="202"/>
      <c r="J125" s="202"/>
      <c r="K125" s="203">
        <f>ROUND(P125*H125,2)</f>
        <v>0</v>
      </c>
      <c r="L125" s="199" t="s">
        <v>1600</v>
      </c>
      <c r="M125" s="56"/>
      <c r="N125" s="204" t="s">
        <v>1418</v>
      </c>
      <c r="O125" s="205" t="s">
        <v>1442</v>
      </c>
      <c r="P125" s="131">
        <f>I125+J125</f>
        <v>0</v>
      </c>
      <c r="Q125" s="131">
        <f>ROUND(I125*H125,2)</f>
        <v>0</v>
      </c>
      <c r="R125" s="131">
        <f>ROUND(J125*H125,2)</f>
        <v>0</v>
      </c>
      <c r="S125" s="37"/>
      <c r="T125" s="206">
        <f>S125*H125</f>
        <v>0</v>
      </c>
      <c r="U125" s="206">
        <v>1.0460000000000001E-2</v>
      </c>
      <c r="V125" s="206">
        <f>U125*H125</f>
        <v>7.4642560000000011E-2</v>
      </c>
      <c r="W125" s="206">
        <v>0</v>
      </c>
      <c r="X125" s="207">
        <f>W125*H125</f>
        <v>0</v>
      </c>
      <c r="AR125" s="19" t="s">
        <v>1601</v>
      </c>
      <c r="AT125" s="19" t="s">
        <v>1596</v>
      </c>
      <c r="AU125" s="19" t="s">
        <v>1481</v>
      </c>
      <c r="AY125" s="19" t="s">
        <v>1594</v>
      </c>
      <c r="BE125" s="208">
        <f>IF(O125="základní",K125,0)</f>
        <v>0</v>
      </c>
      <c r="BF125" s="208">
        <f>IF(O125="snížená",K125,0)</f>
        <v>0</v>
      </c>
      <c r="BG125" s="208">
        <f>IF(O125="zákl. přenesená",K125,0)</f>
        <v>0</v>
      </c>
      <c r="BH125" s="208">
        <f>IF(O125="sníž. přenesená",K125,0)</f>
        <v>0</v>
      </c>
      <c r="BI125" s="208">
        <f>IF(O125="nulová",K125,0)</f>
        <v>0</v>
      </c>
      <c r="BJ125" s="19" t="s">
        <v>1420</v>
      </c>
      <c r="BK125" s="208">
        <f>ROUND(P125*H125,2)</f>
        <v>0</v>
      </c>
      <c r="BL125" s="19" t="s">
        <v>1601</v>
      </c>
      <c r="BM125" s="19" t="s">
        <v>758</v>
      </c>
    </row>
    <row r="126" spans="2:65" s="13" customFormat="1" x14ac:dyDescent="0.3">
      <c r="B126" s="221"/>
      <c r="C126" s="222"/>
      <c r="D126" s="223" t="s">
        <v>1603</v>
      </c>
      <c r="E126" s="224" t="s">
        <v>1418</v>
      </c>
      <c r="F126" s="225" t="s">
        <v>759</v>
      </c>
      <c r="G126" s="222"/>
      <c r="H126" s="226" t="s">
        <v>1418</v>
      </c>
      <c r="I126" s="227"/>
      <c r="J126" s="227"/>
      <c r="K126" s="222"/>
      <c r="L126" s="222"/>
      <c r="M126" s="228"/>
      <c r="N126" s="229"/>
      <c r="O126" s="230"/>
      <c r="P126" s="230"/>
      <c r="Q126" s="230"/>
      <c r="R126" s="230"/>
      <c r="S126" s="230"/>
      <c r="T126" s="230"/>
      <c r="U126" s="230"/>
      <c r="V126" s="230"/>
      <c r="W126" s="230"/>
      <c r="X126" s="231"/>
      <c r="AT126" s="232" t="s">
        <v>1603</v>
      </c>
      <c r="AU126" s="232" t="s">
        <v>1481</v>
      </c>
      <c r="AV126" s="13" t="s">
        <v>1420</v>
      </c>
      <c r="AW126" s="13" t="s">
        <v>1402</v>
      </c>
      <c r="AX126" s="13" t="s">
        <v>1473</v>
      </c>
      <c r="AY126" s="232" t="s">
        <v>1594</v>
      </c>
    </row>
    <row r="127" spans="2:65" s="12" customFormat="1" x14ac:dyDescent="0.3">
      <c r="B127" s="209"/>
      <c r="C127" s="210"/>
      <c r="D127" s="211" t="s">
        <v>1603</v>
      </c>
      <c r="E127" s="212" t="s">
        <v>1418</v>
      </c>
      <c r="F127" s="213" t="s">
        <v>760</v>
      </c>
      <c r="G127" s="210"/>
      <c r="H127" s="214">
        <v>7.1360000000000001</v>
      </c>
      <c r="I127" s="215"/>
      <c r="J127" s="215"/>
      <c r="K127" s="210"/>
      <c r="L127" s="210"/>
      <c r="M127" s="216"/>
      <c r="N127" s="217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AT127" s="220" t="s">
        <v>1603</v>
      </c>
      <c r="AU127" s="220" t="s">
        <v>1481</v>
      </c>
      <c r="AV127" s="12" t="s">
        <v>1481</v>
      </c>
      <c r="AW127" s="12" t="s">
        <v>1402</v>
      </c>
      <c r="AX127" s="12" t="s">
        <v>1420</v>
      </c>
      <c r="AY127" s="220" t="s">
        <v>1594</v>
      </c>
    </row>
    <row r="128" spans="2:65" s="1" customFormat="1" ht="31.5" customHeight="1" x14ac:dyDescent="0.3">
      <c r="B128" s="36"/>
      <c r="C128" s="197" t="s">
        <v>1654</v>
      </c>
      <c r="D128" s="197" t="s">
        <v>1596</v>
      </c>
      <c r="E128" s="198" t="s">
        <v>761</v>
      </c>
      <c r="F128" s="199" t="s">
        <v>762</v>
      </c>
      <c r="G128" s="200" t="s">
        <v>1688</v>
      </c>
      <c r="H128" s="201">
        <v>820.62</v>
      </c>
      <c r="I128" s="202"/>
      <c r="J128" s="202"/>
      <c r="K128" s="203">
        <f>ROUND(P128*H128,2)</f>
        <v>0</v>
      </c>
      <c r="L128" s="199" t="s">
        <v>1600</v>
      </c>
      <c r="M128" s="56"/>
      <c r="N128" s="204" t="s">
        <v>1418</v>
      </c>
      <c r="O128" s="205" t="s">
        <v>1442</v>
      </c>
      <c r="P128" s="131">
        <f>I128+J128</f>
        <v>0</v>
      </c>
      <c r="Q128" s="131">
        <f>ROUND(I128*H128,2)</f>
        <v>0</v>
      </c>
      <c r="R128" s="131">
        <f>ROUND(J128*H128,2)</f>
        <v>0</v>
      </c>
      <c r="S128" s="37"/>
      <c r="T128" s="206">
        <f>S128*H128</f>
        <v>0</v>
      </c>
      <c r="U128" s="206">
        <v>8.4000000000000003E-4</v>
      </c>
      <c r="V128" s="206">
        <f>U128*H128</f>
        <v>0.68932080000000007</v>
      </c>
      <c r="W128" s="206">
        <v>0</v>
      </c>
      <c r="X128" s="207">
        <f>W128*H128</f>
        <v>0</v>
      </c>
      <c r="AR128" s="19" t="s">
        <v>1601</v>
      </c>
      <c r="AT128" s="19" t="s">
        <v>1596</v>
      </c>
      <c r="AU128" s="19" t="s">
        <v>1481</v>
      </c>
      <c r="AY128" s="19" t="s">
        <v>1594</v>
      </c>
      <c r="BE128" s="208">
        <f>IF(O128="základní",K128,0)</f>
        <v>0</v>
      </c>
      <c r="BF128" s="208">
        <f>IF(O128="snížená",K128,0)</f>
        <v>0</v>
      </c>
      <c r="BG128" s="208">
        <f>IF(O128="zákl. přenesená",K128,0)</f>
        <v>0</v>
      </c>
      <c r="BH128" s="208">
        <f>IF(O128="sníž. přenesená",K128,0)</f>
        <v>0</v>
      </c>
      <c r="BI128" s="208">
        <f>IF(O128="nulová",K128,0)</f>
        <v>0</v>
      </c>
      <c r="BJ128" s="19" t="s">
        <v>1420</v>
      </c>
      <c r="BK128" s="208">
        <f>ROUND(P128*H128,2)</f>
        <v>0</v>
      </c>
      <c r="BL128" s="19" t="s">
        <v>1601</v>
      </c>
      <c r="BM128" s="19" t="s">
        <v>763</v>
      </c>
    </row>
    <row r="129" spans="2:65" s="12" customFormat="1" x14ac:dyDescent="0.3">
      <c r="B129" s="209"/>
      <c r="C129" s="210"/>
      <c r="D129" s="223" t="s">
        <v>1603</v>
      </c>
      <c r="E129" s="233" t="s">
        <v>1418</v>
      </c>
      <c r="F129" s="234" t="s">
        <v>764</v>
      </c>
      <c r="G129" s="210"/>
      <c r="H129" s="235">
        <v>816</v>
      </c>
      <c r="I129" s="215"/>
      <c r="J129" s="215"/>
      <c r="K129" s="210"/>
      <c r="L129" s="210"/>
      <c r="M129" s="216"/>
      <c r="N129" s="217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AT129" s="220" t="s">
        <v>1603</v>
      </c>
      <c r="AU129" s="220" t="s">
        <v>1481</v>
      </c>
      <c r="AV129" s="12" t="s">
        <v>1481</v>
      </c>
      <c r="AW129" s="12" t="s">
        <v>1402</v>
      </c>
      <c r="AX129" s="12" t="s">
        <v>1473</v>
      </c>
      <c r="AY129" s="220" t="s">
        <v>1594</v>
      </c>
    </row>
    <row r="130" spans="2:65" s="13" customFormat="1" x14ac:dyDescent="0.3">
      <c r="B130" s="221"/>
      <c r="C130" s="222"/>
      <c r="D130" s="223" t="s">
        <v>1603</v>
      </c>
      <c r="E130" s="224" t="s">
        <v>1418</v>
      </c>
      <c r="F130" s="225" t="s">
        <v>742</v>
      </c>
      <c r="G130" s="222"/>
      <c r="H130" s="226" t="s">
        <v>1418</v>
      </c>
      <c r="I130" s="227"/>
      <c r="J130" s="227"/>
      <c r="K130" s="222"/>
      <c r="L130" s="222"/>
      <c r="M130" s="228"/>
      <c r="N130" s="229"/>
      <c r="O130" s="230"/>
      <c r="P130" s="230"/>
      <c r="Q130" s="230"/>
      <c r="R130" s="230"/>
      <c r="S130" s="230"/>
      <c r="T130" s="230"/>
      <c r="U130" s="230"/>
      <c r="V130" s="230"/>
      <c r="W130" s="230"/>
      <c r="X130" s="231"/>
      <c r="AT130" s="232" t="s">
        <v>1603</v>
      </c>
      <c r="AU130" s="232" t="s">
        <v>1481</v>
      </c>
      <c r="AV130" s="13" t="s">
        <v>1420</v>
      </c>
      <c r="AW130" s="13" t="s">
        <v>1402</v>
      </c>
      <c r="AX130" s="13" t="s">
        <v>1473</v>
      </c>
      <c r="AY130" s="232" t="s">
        <v>1594</v>
      </c>
    </row>
    <row r="131" spans="2:65" s="12" customFormat="1" x14ac:dyDescent="0.3">
      <c r="B131" s="209"/>
      <c r="C131" s="210"/>
      <c r="D131" s="223" t="s">
        <v>1603</v>
      </c>
      <c r="E131" s="233" t="s">
        <v>1418</v>
      </c>
      <c r="F131" s="234" t="s">
        <v>765</v>
      </c>
      <c r="G131" s="210"/>
      <c r="H131" s="235">
        <v>4.62</v>
      </c>
      <c r="I131" s="215"/>
      <c r="J131" s="215"/>
      <c r="K131" s="210"/>
      <c r="L131" s="210"/>
      <c r="M131" s="216"/>
      <c r="N131" s="217"/>
      <c r="O131" s="218"/>
      <c r="P131" s="218"/>
      <c r="Q131" s="218"/>
      <c r="R131" s="218"/>
      <c r="S131" s="218"/>
      <c r="T131" s="218"/>
      <c r="U131" s="218"/>
      <c r="V131" s="218"/>
      <c r="W131" s="218"/>
      <c r="X131" s="219"/>
      <c r="AT131" s="220" t="s">
        <v>1603</v>
      </c>
      <c r="AU131" s="220" t="s">
        <v>1481</v>
      </c>
      <c r="AV131" s="12" t="s">
        <v>1481</v>
      </c>
      <c r="AW131" s="12" t="s">
        <v>1402</v>
      </c>
      <c r="AX131" s="12" t="s">
        <v>1473</v>
      </c>
      <c r="AY131" s="220" t="s">
        <v>1594</v>
      </c>
    </row>
    <row r="132" spans="2:65" s="14" customFormat="1" x14ac:dyDescent="0.3">
      <c r="B132" s="236"/>
      <c r="C132" s="237"/>
      <c r="D132" s="211" t="s">
        <v>1603</v>
      </c>
      <c r="E132" s="247" t="s">
        <v>1418</v>
      </c>
      <c r="F132" s="248" t="s">
        <v>1621</v>
      </c>
      <c r="G132" s="237"/>
      <c r="H132" s="249">
        <v>820.62</v>
      </c>
      <c r="I132" s="241"/>
      <c r="J132" s="241"/>
      <c r="K132" s="237"/>
      <c r="L132" s="237"/>
      <c r="M132" s="242"/>
      <c r="N132" s="243"/>
      <c r="O132" s="244"/>
      <c r="P132" s="244"/>
      <c r="Q132" s="244"/>
      <c r="R132" s="244"/>
      <c r="S132" s="244"/>
      <c r="T132" s="244"/>
      <c r="U132" s="244"/>
      <c r="V132" s="244"/>
      <c r="W132" s="244"/>
      <c r="X132" s="245"/>
      <c r="AT132" s="246" t="s">
        <v>1603</v>
      </c>
      <c r="AU132" s="246" t="s">
        <v>1481</v>
      </c>
      <c r="AV132" s="14" t="s">
        <v>1601</v>
      </c>
      <c r="AW132" s="14" t="s">
        <v>1402</v>
      </c>
      <c r="AX132" s="14" t="s">
        <v>1420</v>
      </c>
      <c r="AY132" s="246" t="s">
        <v>1594</v>
      </c>
    </row>
    <row r="133" spans="2:65" s="1" customFormat="1" ht="31.5" customHeight="1" x14ac:dyDescent="0.3">
      <c r="B133" s="36"/>
      <c r="C133" s="197" t="s">
        <v>1660</v>
      </c>
      <c r="D133" s="197" t="s">
        <v>1596</v>
      </c>
      <c r="E133" s="198" t="s">
        <v>766</v>
      </c>
      <c r="F133" s="199" t="s">
        <v>767</v>
      </c>
      <c r="G133" s="200" t="s">
        <v>1688</v>
      </c>
      <c r="H133" s="201">
        <v>820.62</v>
      </c>
      <c r="I133" s="202"/>
      <c r="J133" s="202"/>
      <c r="K133" s="203">
        <f>ROUND(P133*H133,2)</f>
        <v>0</v>
      </c>
      <c r="L133" s="199" t="s">
        <v>1600</v>
      </c>
      <c r="M133" s="56"/>
      <c r="N133" s="204" t="s">
        <v>1418</v>
      </c>
      <c r="O133" s="205" t="s">
        <v>1442</v>
      </c>
      <c r="P133" s="131">
        <f>I133+J133</f>
        <v>0</v>
      </c>
      <c r="Q133" s="131">
        <f>ROUND(I133*H133,2)</f>
        <v>0</v>
      </c>
      <c r="R133" s="131">
        <f>ROUND(J133*H133,2)</f>
        <v>0</v>
      </c>
      <c r="S133" s="37"/>
      <c r="T133" s="206">
        <f>S133*H133</f>
        <v>0</v>
      </c>
      <c r="U133" s="206">
        <v>0</v>
      </c>
      <c r="V133" s="206">
        <f>U133*H133</f>
        <v>0</v>
      </c>
      <c r="W133" s="206">
        <v>0</v>
      </c>
      <c r="X133" s="207">
        <f>W133*H133</f>
        <v>0</v>
      </c>
      <c r="AR133" s="19" t="s">
        <v>1601</v>
      </c>
      <c r="AT133" s="19" t="s">
        <v>1596</v>
      </c>
      <c r="AU133" s="19" t="s">
        <v>1481</v>
      </c>
      <c r="AY133" s="19" t="s">
        <v>1594</v>
      </c>
      <c r="BE133" s="208">
        <f>IF(O133="základní",K133,0)</f>
        <v>0</v>
      </c>
      <c r="BF133" s="208">
        <f>IF(O133="snížená",K133,0)</f>
        <v>0</v>
      </c>
      <c r="BG133" s="208">
        <f>IF(O133="zákl. přenesená",K133,0)</f>
        <v>0</v>
      </c>
      <c r="BH133" s="208">
        <f>IF(O133="sníž. přenesená",K133,0)</f>
        <v>0</v>
      </c>
      <c r="BI133" s="208">
        <f>IF(O133="nulová",K133,0)</f>
        <v>0</v>
      </c>
      <c r="BJ133" s="19" t="s">
        <v>1420</v>
      </c>
      <c r="BK133" s="208">
        <f>ROUND(P133*H133,2)</f>
        <v>0</v>
      </c>
      <c r="BL133" s="19" t="s">
        <v>1601</v>
      </c>
      <c r="BM133" s="19" t="s">
        <v>768</v>
      </c>
    </row>
    <row r="134" spans="2:65" s="12" customFormat="1" x14ac:dyDescent="0.3">
      <c r="B134" s="209"/>
      <c r="C134" s="210"/>
      <c r="D134" s="211" t="s">
        <v>1603</v>
      </c>
      <c r="E134" s="212" t="s">
        <v>1418</v>
      </c>
      <c r="F134" s="213" t="s">
        <v>769</v>
      </c>
      <c r="G134" s="210"/>
      <c r="H134" s="214">
        <v>820.62</v>
      </c>
      <c r="I134" s="215"/>
      <c r="J134" s="215"/>
      <c r="K134" s="210"/>
      <c r="L134" s="210"/>
      <c r="M134" s="216"/>
      <c r="N134" s="217"/>
      <c r="O134" s="218"/>
      <c r="P134" s="218"/>
      <c r="Q134" s="218"/>
      <c r="R134" s="218"/>
      <c r="S134" s="218"/>
      <c r="T134" s="218"/>
      <c r="U134" s="218"/>
      <c r="V134" s="218"/>
      <c r="W134" s="218"/>
      <c r="X134" s="219"/>
      <c r="AT134" s="220" t="s">
        <v>1603</v>
      </c>
      <c r="AU134" s="220" t="s">
        <v>1481</v>
      </c>
      <c r="AV134" s="12" t="s">
        <v>1481</v>
      </c>
      <c r="AW134" s="12" t="s">
        <v>1402</v>
      </c>
      <c r="AX134" s="12" t="s">
        <v>1420</v>
      </c>
      <c r="AY134" s="220" t="s">
        <v>1594</v>
      </c>
    </row>
    <row r="135" spans="2:65" s="1" customFormat="1" ht="44.25" customHeight="1" x14ac:dyDescent="0.3">
      <c r="B135" s="36"/>
      <c r="C135" s="197" t="s">
        <v>1425</v>
      </c>
      <c r="D135" s="197" t="s">
        <v>1596</v>
      </c>
      <c r="E135" s="198" t="s">
        <v>770</v>
      </c>
      <c r="F135" s="199" t="s">
        <v>771</v>
      </c>
      <c r="G135" s="200" t="s">
        <v>1613</v>
      </c>
      <c r="H135" s="201">
        <v>356.81599999999997</v>
      </c>
      <c r="I135" s="202"/>
      <c r="J135" s="202"/>
      <c r="K135" s="203">
        <f>ROUND(P135*H135,2)</f>
        <v>0</v>
      </c>
      <c r="L135" s="199" t="s">
        <v>1600</v>
      </c>
      <c r="M135" s="56"/>
      <c r="N135" s="204" t="s">
        <v>1418</v>
      </c>
      <c r="O135" s="205" t="s">
        <v>1442</v>
      </c>
      <c r="P135" s="131">
        <f>I135+J135</f>
        <v>0</v>
      </c>
      <c r="Q135" s="131">
        <f>ROUND(I135*H135,2)</f>
        <v>0</v>
      </c>
      <c r="R135" s="131">
        <f>ROUND(J135*H135,2)</f>
        <v>0</v>
      </c>
      <c r="S135" s="37"/>
      <c r="T135" s="206">
        <f>S135*H135</f>
        <v>0</v>
      </c>
      <c r="U135" s="206">
        <v>0</v>
      </c>
      <c r="V135" s="206">
        <f>U135*H135</f>
        <v>0</v>
      </c>
      <c r="W135" s="206">
        <v>0</v>
      </c>
      <c r="X135" s="207">
        <f>W135*H135</f>
        <v>0</v>
      </c>
      <c r="AR135" s="19" t="s">
        <v>1601</v>
      </c>
      <c r="AT135" s="19" t="s">
        <v>1596</v>
      </c>
      <c r="AU135" s="19" t="s">
        <v>1481</v>
      </c>
      <c r="AY135" s="19" t="s">
        <v>1594</v>
      </c>
      <c r="BE135" s="208">
        <f>IF(O135="základní",K135,0)</f>
        <v>0</v>
      </c>
      <c r="BF135" s="208">
        <f>IF(O135="snížená",K135,0)</f>
        <v>0</v>
      </c>
      <c r="BG135" s="208">
        <f>IF(O135="zákl. přenesená",K135,0)</f>
        <v>0</v>
      </c>
      <c r="BH135" s="208">
        <f>IF(O135="sníž. přenesená",K135,0)</f>
        <v>0</v>
      </c>
      <c r="BI135" s="208">
        <f>IF(O135="nulová",K135,0)</f>
        <v>0</v>
      </c>
      <c r="BJ135" s="19" t="s">
        <v>1420</v>
      </c>
      <c r="BK135" s="208">
        <f>ROUND(P135*H135,2)</f>
        <v>0</v>
      </c>
      <c r="BL135" s="19" t="s">
        <v>1601</v>
      </c>
      <c r="BM135" s="19" t="s">
        <v>772</v>
      </c>
    </row>
    <row r="136" spans="2:65" s="12" customFormat="1" x14ac:dyDescent="0.3">
      <c r="B136" s="209"/>
      <c r="C136" s="210"/>
      <c r="D136" s="211" t="s">
        <v>1603</v>
      </c>
      <c r="E136" s="212" t="s">
        <v>1418</v>
      </c>
      <c r="F136" s="213" t="s">
        <v>773</v>
      </c>
      <c r="G136" s="210"/>
      <c r="H136" s="214">
        <v>356.81599999999997</v>
      </c>
      <c r="I136" s="215"/>
      <c r="J136" s="215"/>
      <c r="K136" s="210"/>
      <c r="L136" s="210"/>
      <c r="M136" s="216"/>
      <c r="N136" s="217"/>
      <c r="O136" s="218"/>
      <c r="P136" s="218"/>
      <c r="Q136" s="218"/>
      <c r="R136" s="218"/>
      <c r="S136" s="218"/>
      <c r="T136" s="218"/>
      <c r="U136" s="218"/>
      <c r="V136" s="218"/>
      <c r="W136" s="218"/>
      <c r="X136" s="219"/>
      <c r="AT136" s="220" t="s">
        <v>1603</v>
      </c>
      <c r="AU136" s="220" t="s">
        <v>1481</v>
      </c>
      <c r="AV136" s="12" t="s">
        <v>1481</v>
      </c>
      <c r="AW136" s="12" t="s">
        <v>1402</v>
      </c>
      <c r="AX136" s="12" t="s">
        <v>1420</v>
      </c>
      <c r="AY136" s="220" t="s">
        <v>1594</v>
      </c>
    </row>
    <row r="137" spans="2:65" s="1" customFormat="1" ht="44.25" customHeight="1" x14ac:dyDescent="0.3">
      <c r="B137" s="36"/>
      <c r="C137" s="197" t="s">
        <v>1670</v>
      </c>
      <c r="D137" s="197" t="s">
        <v>1596</v>
      </c>
      <c r="E137" s="198" t="s">
        <v>1636</v>
      </c>
      <c r="F137" s="199" t="s">
        <v>1637</v>
      </c>
      <c r="G137" s="200" t="s">
        <v>1613</v>
      </c>
      <c r="H137" s="201">
        <v>461.096</v>
      </c>
      <c r="I137" s="202"/>
      <c r="J137" s="202"/>
      <c r="K137" s="203">
        <f>ROUND(P137*H137,2)</f>
        <v>0</v>
      </c>
      <c r="L137" s="199" t="s">
        <v>1600</v>
      </c>
      <c r="M137" s="56"/>
      <c r="N137" s="204" t="s">
        <v>1418</v>
      </c>
      <c r="O137" s="205" t="s">
        <v>1442</v>
      </c>
      <c r="P137" s="131">
        <f>I137+J137</f>
        <v>0</v>
      </c>
      <c r="Q137" s="131">
        <f>ROUND(I137*H137,2)</f>
        <v>0</v>
      </c>
      <c r="R137" s="131">
        <f>ROUND(J137*H137,2)</f>
        <v>0</v>
      </c>
      <c r="S137" s="37"/>
      <c r="T137" s="206">
        <f>S137*H137</f>
        <v>0</v>
      </c>
      <c r="U137" s="206">
        <v>0</v>
      </c>
      <c r="V137" s="206">
        <f>U137*H137</f>
        <v>0</v>
      </c>
      <c r="W137" s="206">
        <v>0</v>
      </c>
      <c r="X137" s="207">
        <f>W137*H137</f>
        <v>0</v>
      </c>
      <c r="AR137" s="19" t="s">
        <v>1601</v>
      </c>
      <c r="AT137" s="19" t="s">
        <v>1596</v>
      </c>
      <c r="AU137" s="19" t="s">
        <v>1481</v>
      </c>
      <c r="AY137" s="19" t="s">
        <v>1594</v>
      </c>
      <c r="BE137" s="208">
        <f>IF(O137="základní",K137,0)</f>
        <v>0</v>
      </c>
      <c r="BF137" s="208">
        <f>IF(O137="snížená",K137,0)</f>
        <v>0</v>
      </c>
      <c r="BG137" s="208">
        <f>IF(O137="zákl. přenesená",K137,0)</f>
        <v>0</v>
      </c>
      <c r="BH137" s="208">
        <f>IF(O137="sníž. přenesená",K137,0)</f>
        <v>0</v>
      </c>
      <c r="BI137" s="208">
        <f>IF(O137="nulová",K137,0)</f>
        <v>0</v>
      </c>
      <c r="BJ137" s="19" t="s">
        <v>1420</v>
      </c>
      <c r="BK137" s="208">
        <f>ROUND(P137*H137,2)</f>
        <v>0</v>
      </c>
      <c r="BL137" s="19" t="s">
        <v>1601</v>
      </c>
      <c r="BM137" s="19" t="s">
        <v>774</v>
      </c>
    </row>
    <row r="138" spans="2:65" s="13" customFormat="1" x14ac:dyDescent="0.3">
      <c r="B138" s="221"/>
      <c r="C138" s="222"/>
      <c r="D138" s="223" t="s">
        <v>1603</v>
      </c>
      <c r="E138" s="224" t="s">
        <v>1418</v>
      </c>
      <c r="F138" s="225" t="s">
        <v>775</v>
      </c>
      <c r="G138" s="222"/>
      <c r="H138" s="226" t="s">
        <v>1418</v>
      </c>
      <c r="I138" s="227"/>
      <c r="J138" s="227"/>
      <c r="K138" s="222"/>
      <c r="L138" s="222"/>
      <c r="M138" s="228"/>
      <c r="N138" s="229"/>
      <c r="O138" s="230"/>
      <c r="P138" s="230"/>
      <c r="Q138" s="230"/>
      <c r="R138" s="230"/>
      <c r="S138" s="230"/>
      <c r="T138" s="230"/>
      <c r="U138" s="230"/>
      <c r="V138" s="230"/>
      <c r="W138" s="230"/>
      <c r="X138" s="231"/>
      <c r="AT138" s="232" t="s">
        <v>1603</v>
      </c>
      <c r="AU138" s="232" t="s">
        <v>1481</v>
      </c>
      <c r="AV138" s="13" t="s">
        <v>1420</v>
      </c>
      <c r="AW138" s="13" t="s">
        <v>1402</v>
      </c>
      <c r="AX138" s="13" t="s">
        <v>1473</v>
      </c>
      <c r="AY138" s="232" t="s">
        <v>1594</v>
      </c>
    </row>
    <row r="139" spans="2:65" s="13" customFormat="1" x14ac:dyDescent="0.3">
      <c r="B139" s="221"/>
      <c r="C139" s="222"/>
      <c r="D139" s="223" t="s">
        <v>1603</v>
      </c>
      <c r="E139" s="224" t="s">
        <v>1418</v>
      </c>
      <c r="F139" s="225" t="s">
        <v>776</v>
      </c>
      <c r="G139" s="222"/>
      <c r="H139" s="226" t="s">
        <v>1418</v>
      </c>
      <c r="I139" s="227"/>
      <c r="J139" s="227"/>
      <c r="K139" s="222"/>
      <c r="L139" s="222"/>
      <c r="M139" s="228"/>
      <c r="N139" s="229"/>
      <c r="O139" s="230"/>
      <c r="P139" s="230"/>
      <c r="Q139" s="230"/>
      <c r="R139" s="230"/>
      <c r="S139" s="230"/>
      <c r="T139" s="230"/>
      <c r="U139" s="230"/>
      <c r="V139" s="230"/>
      <c r="W139" s="230"/>
      <c r="X139" s="231"/>
      <c r="AT139" s="232" t="s">
        <v>1603</v>
      </c>
      <c r="AU139" s="232" t="s">
        <v>1481</v>
      </c>
      <c r="AV139" s="13" t="s">
        <v>1420</v>
      </c>
      <c r="AW139" s="13" t="s">
        <v>1402</v>
      </c>
      <c r="AX139" s="13" t="s">
        <v>1473</v>
      </c>
      <c r="AY139" s="232" t="s">
        <v>1594</v>
      </c>
    </row>
    <row r="140" spans="2:65" s="12" customFormat="1" x14ac:dyDescent="0.3">
      <c r="B140" s="209"/>
      <c r="C140" s="210"/>
      <c r="D140" s="211" t="s">
        <v>1603</v>
      </c>
      <c r="E140" s="212" t="s">
        <v>1418</v>
      </c>
      <c r="F140" s="213" t="s">
        <v>777</v>
      </c>
      <c r="G140" s="210"/>
      <c r="H140" s="214">
        <v>461.096</v>
      </c>
      <c r="I140" s="215"/>
      <c r="J140" s="215"/>
      <c r="K140" s="210"/>
      <c r="L140" s="210"/>
      <c r="M140" s="216"/>
      <c r="N140" s="217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AT140" s="220" t="s">
        <v>1603</v>
      </c>
      <c r="AU140" s="220" t="s">
        <v>1481</v>
      </c>
      <c r="AV140" s="12" t="s">
        <v>1481</v>
      </c>
      <c r="AW140" s="12" t="s">
        <v>1402</v>
      </c>
      <c r="AX140" s="12" t="s">
        <v>1420</v>
      </c>
      <c r="AY140" s="220" t="s">
        <v>1594</v>
      </c>
    </row>
    <row r="141" spans="2:65" s="1" customFormat="1" ht="44.25" customHeight="1" x14ac:dyDescent="0.3">
      <c r="B141" s="36"/>
      <c r="C141" s="197" t="s">
        <v>1675</v>
      </c>
      <c r="D141" s="197" t="s">
        <v>1596</v>
      </c>
      <c r="E141" s="198" t="s">
        <v>1647</v>
      </c>
      <c r="F141" s="199" t="s">
        <v>1648</v>
      </c>
      <c r="G141" s="200" t="s">
        <v>1613</v>
      </c>
      <c r="H141" s="201">
        <v>126.268</v>
      </c>
      <c r="I141" s="202"/>
      <c r="J141" s="202"/>
      <c r="K141" s="203">
        <f>ROUND(P141*H141,2)</f>
        <v>0</v>
      </c>
      <c r="L141" s="199" t="s">
        <v>1600</v>
      </c>
      <c r="M141" s="56"/>
      <c r="N141" s="204" t="s">
        <v>1418</v>
      </c>
      <c r="O141" s="205" t="s">
        <v>1442</v>
      </c>
      <c r="P141" s="131">
        <f>I141+J141</f>
        <v>0</v>
      </c>
      <c r="Q141" s="131">
        <f>ROUND(I141*H141,2)</f>
        <v>0</v>
      </c>
      <c r="R141" s="131">
        <f>ROUND(J141*H141,2)</f>
        <v>0</v>
      </c>
      <c r="S141" s="37"/>
      <c r="T141" s="206">
        <f>S141*H141</f>
        <v>0</v>
      </c>
      <c r="U141" s="206">
        <v>0</v>
      </c>
      <c r="V141" s="206">
        <f>U141*H141</f>
        <v>0</v>
      </c>
      <c r="W141" s="206">
        <v>0</v>
      </c>
      <c r="X141" s="207">
        <f>W141*H141</f>
        <v>0</v>
      </c>
      <c r="AR141" s="19" t="s">
        <v>1601</v>
      </c>
      <c r="AT141" s="19" t="s">
        <v>1596</v>
      </c>
      <c r="AU141" s="19" t="s">
        <v>1481</v>
      </c>
      <c r="AY141" s="19" t="s">
        <v>1594</v>
      </c>
      <c r="BE141" s="208">
        <f>IF(O141="základní",K141,0)</f>
        <v>0</v>
      </c>
      <c r="BF141" s="208">
        <f>IF(O141="snížená",K141,0)</f>
        <v>0</v>
      </c>
      <c r="BG141" s="208">
        <f>IF(O141="zákl. přenesená",K141,0)</f>
        <v>0</v>
      </c>
      <c r="BH141" s="208">
        <f>IF(O141="sníž. přenesená",K141,0)</f>
        <v>0</v>
      </c>
      <c r="BI141" s="208">
        <f>IF(O141="nulová",K141,0)</f>
        <v>0</v>
      </c>
      <c r="BJ141" s="19" t="s">
        <v>1420</v>
      </c>
      <c r="BK141" s="208">
        <f>ROUND(P141*H141,2)</f>
        <v>0</v>
      </c>
      <c r="BL141" s="19" t="s">
        <v>1601</v>
      </c>
      <c r="BM141" s="19" t="s">
        <v>778</v>
      </c>
    </row>
    <row r="142" spans="2:65" s="13" customFormat="1" x14ac:dyDescent="0.3">
      <c r="B142" s="221"/>
      <c r="C142" s="222"/>
      <c r="D142" s="223" t="s">
        <v>1603</v>
      </c>
      <c r="E142" s="224" t="s">
        <v>1418</v>
      </c>
      <c r="F142" s="225" t="s">
        <v>779</v>
      </c>
      <c r="G142" s="222"/>
      <c r="H142" s="226" t="s">
        <v>1418</v>
      </c>
      <c r="I142" s="227"/>
      <c r="J142" s="227"/>
      <c r="K142" s="222"/>
      <c r="L142" s="222"/>
      <c r="M142" s="228"/>
      <c r="N142" s="229"/>
      <c r="O142" s="230"/>
      <c r="P142" s="230"/>
      <c r="Q142" s="230"/>
      <c r="R142" s="230"/>
      <c r="S142" s="230"/>
      <c r="T142" s="230"/>
      <c r="U142" s="230"/>
      <c r="V142" s="230"/>
      <c r="W142" s="230"/>
      <c r="X142" s="231"/>
      <c r="AT142" s="232" t="s">
        <v>1603</v>
      </c>
      <c r="AU142" s="232" t="s">
        <v>1481</v>
      </c>
      <c r="AV142" s="13" t="s">
        <v>1420</v>
      </c>
      <c r="AW142" s="13" t="s">
        <v>1402</v>
      </c>
      <c r="AX142" s="13" t="s">
        <v>1473</v>
      </c>
      <c r="AY142" s="232" t="s">
        <v>1594</v>
      </c>
    </row>
    <row r="143" spans="2:65" s="12" customFormat="1" x14ac:dyDescent="0.3">
      <c r="B143" s="209"/>
      <c r="C143" s="210"/>
      <c r="D143" s="223" t="s">
        <v>1603</v>
      </c>
      <c r="E143" s="233" t="s">
        <v>1418</v>
      </c>
      <c r="F143" s="234" t="s">
        <v>780</v>
      </c>
      <c r="G143" s="210"/>
      <c r="H143" s="235">
        <v>114.75</v>
      </c>
      <c r="I143" s="215"/>
      <c r="J143" s="215"/>
      <c r="K143" s="210"/>
      <c r="L143" s="210"/>
      <c r="M143" s="216"/>
      <c r="N143" s="217"/>
      <c r="O143" s="218"/>
      <c r="P143" s="218"/>
      <c r="Q143" s="218"/>
      <c r="R143" s="218"/>
      <c r="S143" s="218"/>
      <c r="T143" s="218"/>
      <c r="U143" s="218"/>
      <c r="V143" s="218"/>
      <c r="W143" s="218"/>
      <c r="X143" s="219"/>
      <c r="AT143" s="220" t="s">
        <v>1603</v>
      </c>
      <c r="AU143" s="220" t="s">
        <v>1481</v>
      </c>
      <c r="AV143" s="12" t="s">
        <v>1481</v>
      </c>
      <c r="AW143" s="12" t="s">
        <v>1402</v>
      </c>
      <c r="AX143" s="12" t="s">
        <v>1473</v>
      </c>
      <c r="AY143" s="220" t="s">
        <v>1594</v>
      </c>
    </row>
    <row r="144" spans="2:65" s="13" customFormat="1" x14ac:dyDescent="0.3">
      <c r="B144" s="221"/>
      <c r="C144" s="222"/>
      <c r="D144" s="223" t="s">
        <v>1603</v>
      </c>
      <c r="E144" s="224" t="s">
        <v>1418</v>
      </c>
      <c r="F144" s="225" t="s">
        <v>781</v>
      </c>
      <c r="G144" s="222"/>
      <c r="H144" s="226" t="s">
        <v>1418</v>
      </c>
      <c r="I144" s="227"/>
      <c r="J144" s="227"/>
      <c r="K144" s="222"/>
      <c r="L144" s="222"/>
      <c r="M144" s="228"/>
      <c r="N144" s="229"/>
      <c r="O144" s="230"/>
      <c r="P144" s="230"/>
      <c r="Q144" s="230"/>
      <c r="R144" s="230"/>
      <c r="S144" s="230"/>
      <c r="T144" s="230"/>
      <c r="U144" s="230"/>
      <c r="V144" s="230"/>
      <c r="W144" s="230"/>
      <c r="X144" s="231"/>
      <c r="AT144" s="232" t="s">
        <v>1603</v>
      </c>
      <c r="AU144" s="232" t="s">
        <v>1481</v>
      </c>
      <c r="AV144" s="13" t="s">
        <v>1420</v>
      </c>
      <c r="AW144" s="13" t="s">
        <v>1402</v>
      </c>
      <c r="AX144" s="13" t="s">
        <v>1473</v>
      </c>
      <c r="AY144" s="232" t="s">
        <v>1594</v>
      </c>
    </row>
    <row r="145" spans="2:65" s="12" customFormat="1" x14ac:dyDescent="0.3">
      <c r="B145" s="209"/>
      <c r="C145" s="210"/>
      <c r="D145" s="223" t="s">
        <v>1603</v>
      </c>
      <c r="E145" s="233" t="s">
        <v>1418</v>
      </c>
      <c r="F145" s="234" t="s">
        <v>782</v>
      </c>
      <c r="G145" s="210"/>
      <c r="H145" s="235">
        <v>4.3680000000000003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1603</v>
      </c>
      <c r="AU145" s="220" t="s">
        <v>1481</v>
      </c>
      <c r="AV145" s="12" t="s">
        <v>1481</v>
      </c>
      <c r="AW145" s="12" t="s">
        <v>1402</v>
      </c>
      <c r="AX145" s="12" t="s">
        <v>1473</v>
      </c>
      <c r="AY145" s="220" t="s">
        <v>1594</v>
      </c>
    </row>
    <row r="146" spans="2:65" s="13" customFormat="1" x14ac:dyDescent="0.3">
      <c r="B146" s="221"/>
      <c r="C146" s="222"/>
      <c r="D146" s="223" t="s">
        <v>1603</v>
      </c>
      <c r="E146" s="224" t="s">
        <v>1418</v>
      </c>
      <c r="F146" s="225" t="s">
        <v>783</v>
      </c>
      <c r="G146" s="222"/>
      <c r="H146" s="226" t="s">
        <v>1418</v>
      </c>
      <c r="I146" s="227"/>
      <c r="J146" s="227"/>
      <c r="K146" s="222"/>
      <c r="L146" s="222"/>
      <c r="M146" s="228"/>
      <c r="N146" s="229"/>
      <c r="O146" s="230"/>
      <c r="P146" s="230"/>
      <c r="Q146" s="230"/>
      <c r="R146" s="230"/>
      <c r="S146" s="230"/>
      <c r="T146" s="230"/>
      <c r="U146" s="230"/>
      <c r="V146" s="230"/>
      <c r="W146" s="230"/>
      <c r="X146" s="231"/>
      <c r="AT146" s="232" t="s">
        <v>1603</v>
      </c>
      <c r="AU146" s="232" t="s">
        <v>1481</v>
      </c>
      <c r="AV146" s="13" t="s">
        <v>1420</v>
      </c>
      <c r="AW146" s="13" t="s">
        <v>1402</v>
      </c>
      <c r="AX146" s="13" t="s">
        <v>1473</v>
      </c>
      <c r="AY146" s="232" t="s">
        <v>1594</v>
      </c>
    </row>
    <row r="147" spans="2:65" s="12" customFormat="1" x14ac:dyDescent="0.3">
      <c r="B147" s="209"/>
      <c r="C147" s="210"/>
      <c r="D147" s="223" t="s">
        <v>1603</v>
      </c>
      <c r="E147" s="233" t="s">
        <v>1418</v>
      </c>
      <c r="F147" s="234" t="s">
        <v>784</v>
      </c>
      <c r="G147" s="210"/>
      <c r="H147" s="235">
        <v>7.15</v>
      </c>
      <c r="I147" s="215"/>
      <c r="J147" s="215"/>
      <c r="K147" s="210"/>
      <c r="L147" s="210"/>
      <c r="M147" s="216"/>
      <c r="N147" s="217"/>
      <c r="O147" s="218"/>
      <c r="P147" s="218"/>
      <c r="Q147" s="218"/>
      <c r="R147" s="218"/>
      <c r="S147" s="218"/>
      <c r="T147" s="218"/>
      <c r="U147" s="218"/>
      <c r="V147" s="218"/>
      <c r="W147" s="218"/>
      <c r="X147" s="219"/>
      <c r="AT147" s="220" t="s">
        <v>1603</v>
      </c>
      <c r="AU147" s="220" t="s">
        <v>1481</v>
      </c>
      <c r="AV147" s="12" t="s">
        <v>1481</v>
      </c>
      <c r="AW147" s="12" t="s">
        <v>1402</v>
      </c>
      <c r="AX147" s="12" t="s">
        <v>1473</v>
      </c>
      <c r="AY147" s="220" t="s">
        <v>1594</v>
      </c>
    </row>
    <row r="148" spans="2:65" s="14" customFormat="1" x14ac:dyDescent="0.3">
      <c r="B148" s="236"/>
      <c r="C148" s="237"/>
      <c r="D148" s="211" t="s">
        <v>1603</v>
      </c>
      <c r="E148" s="247" t="s">
        <v>1418</v>
      </c>
      <c r="F148" s="248" t="s">
        <v>1621</v>
      </c>
      <c r="G148" s="237"/>
      <c r="H148" s="249">
        <v>126.268</v>
      </c>
      <c r="I148" s="241"/>
      <c r="J148" s="241"/>
      <c r="K148" s="237"/>
      <c r="L148" s="237"/>
      <c r="M148" s="242"/>
      <c r="N148" s="243"/>
      <c r="O148" s="244"/>
      <c r="P148" s="244"/>
      <c r="Q148" s="244"/>
      <c r="R148" s="244"/>
      <c r="S148" s="244"/>
      <c r="T148" s="244"/>
      <c r="U148" s="244"/>
      <c r="V148" s="244"/>
      <c r="W148" s="244"/>
      <c r="X148" s="245"/>
      <c r="AT148" s="246" t="s">
        <v>1603</v>
      </c>
      <c r="AU148" s="246" t="s">
        <v>1481</v>
      </c>
      <c r="AV148" s="14" t="s">
        <v>1601</v>
      </c>
      <c r="AW148" s="14" t="s">
        <v>1402</v>
      </c>
      <c r="AX148" s="14" t="s">
        <v>1420</v>
      </c>
      <c r="AY148" s="246" t="s">
        <v>1594</v>
      </c>
    </row>
    <row r="149" spans="2:65" s="1" customFormat="1" ht="44.25" customHeight="1" x14ac:dyDescent="0.3">
      <c r="B149" s="36"/>
      <c r="C149" s="197" t="s">
        <v>1681</v>
      </c>
      <c r="D149" s="197" t="s">
        <v>1596</v>
      </c>
      <c r="E149" s="198" t="s">
        <v>1655</v>
      </c>
      <c r="F149" s="199" t="s">
        <v>1656</v>
      </c>
      <c r="G149" s="200" t="s">
        <v>1613</v>
      </c>
      <c r="H149" s="201">
        <v>631.34</v>
      </c>
      <c r="I149" s="202"/>
      <c r="J149" s="202"/>
      <c r="K149" s="203">
        <f>ROUND(P149*H149,2)</f>
        <v>0</v>
      </c>
      <c r="L149" s="199" t="s">
        <v>1600</v>
      </c>
      <c r="M149" s="56"/>
      <c r="N149" s="204" t="s">
        <v>1418</v>
      </c>
      <c r="O149" s="205" t="s">
        <v>1442</v>
      </c>
      <c r="P149" s="131">
        <f>I149+J149</f>
        <v>0</v>
      </c>
      <c r="Q149" s="131">
        <f>ROUND(I149*H149,2)</f>
        <v>0</v>
      </c>
      <c r="R149" s="131">
        <f>ROUND(J149*H149,2)</f>
        <v>0</v>
      </c>
      <c r="S149" s="37"/>
      <c r="T149" s="206">
        <f>S149*H149</f>
        <v>0</v>
      </c>
      <c r="U149" s="206">
        <v>0</v>
      </c>
      <c r="V149" s="206">
        <f>U149*H149</f>
        <v>0</v>
      </c>
      <c r="W149" s="206">
        <v>0</v>
      </c>
      <c r="X149" s="207">
        <f>W149*H149</f>
        <v>0</v>
      </c>
      <c r="AR149" s="19" t="s">
        <v>1601</v>
      </c>
      <c r="AT149" s="19" t="s">
        <v>1596</v>
      </c>
      <c r="AU149" s="19" t="s">
        <v>1481</v>
      </c>
      <c r="AY149" s="19" t="s">
        <v>1594</v>
      </c>
      <c r="BE149" s="208">
        <f>IF(O149="základní",K149,0)</f>
        <v>0</v>
      </c>
      <c r="BF149" s="208">
        <f>IF(O149="snížená",K149,0)</f>
        <v>0</v>
      </c>
      <c r="BG149" s="208">
        <f>IF(O149="zákl. přenesená",K149,0)</f>
        <v>0</v>
      </c>
      <c r="BH149" s="208">
        <f>IF(O149="sníž. přenesená",K149,0)</f>
        <v>0</v>
      </c>
      <c r="BI149" s="208">
        <f>IF(O149="nulová",K149,0)</f>
        <v>0</v>
      </c>
      <c r="BJ149" s="19" t="s">
        <v>1420</v>
      </c>
      <c r="BK149" s="208">
        <f>ROUND(P149*H149,2)</f>
        <v>0</v>
      </c>
      <c r="BL149" s="19" t="s">
        <v>1601</v>
      </c>
      <c r="BM149" s="19" t="s">
        <v>785</v>
      </c>
    </row>
    <row r="150" spans="2:65" s="13" customFormat="1" x14ac:dyDescent="0.3">
      <c r="B150" s="221"/>
      <c r="C150" s="222"/>
      <c r="D150" s="223" t="s">
        <v>1603</v>
      </c>
      <c r="E150" s="224" t="s">
        <v>1418</v>
      </c>
      <c r="F150" s="225" t="s">
        <v>1658</v>
      </c>
      <c r="G150" s="222"/>
      <c r="H150" s="226" t="s">
        <v>1418</v>
      </c>
      <c r="I150" s="227"/>
      <c r="J150" s="227"/>
      <c r="K150" s="222"/>
      <c r="L150" s="222"/>
      <c r="M150" s="228"/>
      <c r="N150" s="229"/>
      <c r="O150" s="230"/>
      <c r="P150" s="230"/>
      <c r="Q150" s="230"/>
      <c r="R150" s="230"/>
      <c r="S150" s="230"/>
      <c r="T150" s="230"/>
      <c r="U150" s="230"/>
      <c r="V150" s="230"/>
      <c r="W150" s="230"/>
      <c r="X150" s="231"/>
      <c r="AT150" s="232" t="s">
        <v>1603</v>
      </c>
      <c r="AU150" s="232" t="s">
        <v>1481</v>
      </c>
      <c r="AV150" s="13" t="s">
        <v>1420</v>
      </c>
      <c r="AW150" s="13" t="s">
        <v>1402</v>
      </c>
      <c r="AX150" s="13" t="s">
        <v>1473</v>
      </c>
      <c r="AY150" s="232" t="s">
        <v>1594</v>
      </c>
    </row>
    <row r="151" spans="2:65" s="12" customFormat="1" x14ac:dyDescent="0.3">
      <c r="B151" s="209"/>
      <c r="C151" s="210"/>
      <c r="D151" s="211" t="s">
        <v>1603</v>
      </c>
      <c r="E151" s="212" t="s">
        <v>1418</v>
      </c>
      <c r="F151" s="213" t="s">
        <v>786</v>
      </c>
      <c r="G151" s="210"/>
      <c r="H151" s="214">
        <v>631.34</v>
      </c>
      <c r="I151" s="215"/>
      <c r="J151" s="215"/>
      <c r="K151" s="210"/>
      <c r="L151" s="210"/>
      <c r="M151" s="216"/>
      <c r="N151" s="217"/>
      <c r="O151" s="218"/>
      <c r="P151" s="218"/>
      <c r="Q151" s="218"/>
      <c r="R151" s="218"/>
      <c r="S151" s="218"/>
      <c r="T151" s="218"/>
      <c r="U151" s="218"/>
      <c r="V151" s="218"/>
      <c r="W151" s="218"/>
      <c r="X151" s="219"/>
      <c r="AT151" s="220" t="s">
        <v>1603</v>
      </c>
      <c r="AU151" s="220" t="s">
        <v>1481</v>
      </c>
      <c r="AV151" s="12" t="s">
        <v>1481</v>
      </c>
      <c r="AW151" s="12" t="s">
        <v>1402</v>
      </c>
      <c r="AX151" s="12" t="s">
        <v>1420</v>
      </c>
      <c r="AY151" s="220" t="s">
        <v>1594</v>
      </c>
    </row>
    <row r="152" spans="2:65" s="1" customFormat="1" ht="22.5" customHeight="1" x14ac:dyDescent="0.3">
      <c r="B152" s="36"/>
      <c r="C152" s="197" t="s">
        <v>1685</v>
      </c>
      <c r="D152" s="197" t="s">
        <v>1596</v>
      </c>
      <c r="E152" s="198" t="s">
        <v>1671</v>
      </c>
      <c r="F152" s="199" t="s">
        <v>1672</v>
      </c>
      <c r="G152" s="200" t="s">
        <v>1613</v>
      </c>
      <c r="H152" s="201">
        <v>126.268</v>
      </c>
      <c r="I152" s="202"/>
      <c r="J152" s="202"/>
      <c r="K152" s="203">
        <f>ROUND(P152*H152,2)</f>
        <v>0</v>
      </c>
      <c r="L152" s="199" t="s">
        <v>1600</v>
      </c>
      <c r="M152" s="56"/>
      <c r="N152" s="204" t="s">
        <v>1418</v>
      </c>
      <c r="O152" s="205" t="s">
        <v>1442</v>
      </c>
      <c r="P152" s="131">
        <f>I152+J152</f>
        <v>0</v>
      </c>
      <c r="Q152" s="131">
        <f>ROUND(I152*H152,2)</f>
        <v>0</v>
      </c>
      <c r="R152" s="131">
        <f>ROUND(J152*H152,2)</f>
        <v>0</v>
      </c>
      <c r="S152" s="37"/>
      <c r="T152" s="206">
        <f>S152*H152</f>
        <v>0</v>
      </c>
      <c r="U152" s="206">
        <v>0</v>
      </c>
      <c r="V152" s="206">
        <f>U152*H152</f>
        <v>0</v>
      </c>
      <c r="W152" s="206">
        <v>0</v>
      </c>
      <c r="X152" s="207">
        <f>W152*H152</f>
        <v>0</v>
      </c>
      <c r="AR152" s="19" t="s">
        <v>1601</v>
      </c>
      <c r="AT152" s="19" t="s">
        <v>1596</v>
      </c>
      <c r="AU152" s="19" t="s">
        <v>1481</v>
      </c>
      <c r="AY152" s="19" t="s">
        <v>1594</v>
      </c>
      <c r="BE152" s="208">
        <f>IF(O152="základní",K152,0)</f>
        <v>0</v>
      </c>
      <c r="BF152" s="208">
        <f>IF(O152="snížená",K152,0)</f>
        <v>0</v>
      </c>
      <c r="BG152" s="208">
        <f>IF(O152="zákl. přenesená",K152,0)</f>
        <v>0</v>
      </c>
      <c r="BH152" s="208">
        <f>IF(O152="sníž. přenesená",K152,0)</f>
        <v>0</v>
      </c>
      <c r="BI152" s="208">
        <f>IF(O152="nulová",K152,0)</f>
        <v>0</v>
      </c>
      <c r="BJ152" s="19" t="s">
        <v>1420</v>
      </c>
      <c r="BK152" s="208">
        <f>ROUND(P152*H152,2)</f>
        <v>0</v>
      </c>
      <c r="BL152" s="19" t="s">
        <v>1601</v>
      </c>
      <c r="BM152" s="19" t="s">
        <v>787</v>
      </c>
    </row>
    <row r="153" spans="2:65" s="12" customFormat="1" x14ac:dyDescent="0.3">
      <c r="B153" s="209"/>
      <c r="C153" s="210"/>
      <c r="D153" s="211" t="s">
        <v>1603</v>
      </c>
      <c r="E153" s="212" t="s">
        <v>1418</v>
      </c>
      <c r="F153" s="213" t="s">
        <v>788</v>
      </c>
      <c r="G153" s="210"/>
      <c r="H153" s="214">
        <v>126.268</v>
      </c>
      <c r="I153" s="215"/>
      <c r="J153" s="215"/>
      <c r="K153" s="210"/>
      <c r="L153" s="210"/>
      <c r="M153" s="216"/>
      <c r="N153" s="217"/>
      <c r="O153" s="218"/>
      <c r="P153" s="218"/>
      <c r="Q153" s="218"/>
      <c r="R153" s="218"/>
      <c r="S153" s="218"/>
      <c r="T153" s="218"/>
      <c r="U153" s="218"/>
      <c r="V153" s="218"/>
      <c r="W153" s="218"/>
      <c r="X153" s="219"/>
      <c r="AT153" s="220" t="s">
        <v>1603</v>
      </c>
      <c r="AU153" s="220" t="s">
        <v>1481</v>
      </c>
      <c r="AV153" s="12" t="s">
        <v>1481</v>
      </c>
      <c r="AW153" s="12" t="s">
        <v>1402</v>
      </c>
      <c r="AX153" s="12" t="s">
        <v>1420</v>
      </c>
      <c r="AY153" s="220" t="s">
        <v>1594</v>
      </c>
    </row>
    <row r="154" spans="2:65" s="1" customFormat="1" ht="22.5" customHeight="1" x14ac:dyDescent="0.3">
      <c r="B154" s="36"/>
      <c r="C154" s="197" t="s">
        <v>1406</v>
      </c>
      <c r="D154" s="197" t="s">
        <v>1596</v>
      </c>
      <c r="E154" s="198" t="s">
        <v>1676</v>
      </c>
      <c r="F154" s="199" t="s">
        <v>1677</v>
      </c>
      <c r="G154" s="200" t="s">
        <v>1678</v>
      </c>
      <c r="H154" s="201">
        <v>239.90899999999999</v>
      </c>
      <c r="I154" s="202"/>
      <c r="J154" s="202"/>
      <c r="K154" s="203">
        <f>ROUND(P154*H154,2)</f>
        <v>0</v>
      </c>
      <c r="L154" s="199" t="s">
        <v>1600</v>
      </c>
      <c r="M154" s="56"/>
      <c r="N154" s="204" t="s">
        <v>1418</v>
      </c>
      <c r="O154" s="205" t="s">
        <v>1442</v>
      </c>
      <c r="P154" s="131">
        <f>I154+J154</f>
        <v>0</v>
      </c>
      <c r="Q154" s="131">
        <f>ROUND(I154*H154,2)</f>
        <v>0</v>
      </c>
      <c r="R154" s="131">
        <f>ROUND(J154*H154,2)</f>
        <v>0</v>
      </c>
      <c r="S154" s="37"/>
      <c r="T154" s="206">
        <f>S154*H154</f>
        <v>0</v>
      </c>
      <c r="U154" s="206">
        <v>0</v>
      </c>
      <c r="V154" s="206">
        <f>U154*H154</f>
        <v>0</v>
      </c>
      <c r="W154" s="206">
        <v>0</v>
      </c>
      <c r="X154" s="207">
        <f>W154*H154</f>
        <v>0</v>
      </c>
      <c r="AR154" s="19" t="s">
        <v>1601</v>
      </c>
      <c r="AT154" s="19" t="s">
        <v>1596</v>
      </c>
      <c r="AU154" s="19" t="s">
        <v>1481</v>
      </c>
      <c r="AY154" s="19" t="s">
        <v>1594</v>
      </c>
      <c r="BE154" s="208">
        <f>IF(O154="základní",K154,0)</f>
        <v>0</v>
      </c>
      <c r="BF154" s="208">
        <f>IF(O154="snížená",K154,0)</f>
        <v>0</v>
      </c>
      <c r="BG154" s="208">
        <f>IF(O154="zákl. přenesená",K154,0)</f>
        <v>0</v>
      </c>
      <c r="BH154" s="208">
        <f>IF(O154="sníž. přenesená",K154,0)</f>
        <v>0</v>
      </c>
      <c r="BI154" s="208">
        <f>IF(O154="nulová",K154,0)</f>
        <v>0</v>
      </c>
      <c r="BJ154" s="19" t="s">
        <v>1420</v>
      </c>
      <c r="BK154" s="208">
        <f>ROUND(P154*H154,2)</f>
        <v>0</v>
      </c>
      <c r="BL154" s="19" t="s">
        <v>1601</v>
      </c>
      <c r="BM154" s="19" t="s">
        <v>789</v>
      </c>
    </row>
    <row r="155" spans="2:65" s="12" customFormat="1" x14ac:dyDescent="0.3">
      <c r="B155" s="209"/>
      <c r="C155" s="210"/>
      <c r="D155" s="211" t="s">
        <v>1603</v>
      </c>
      <c r="E155" s="212" t="s">
        <v>1418</v>
      </c>
      <c r="F155" s="213" t="s">
        <v>790</v>
      </c>
      <c r="G155" s="210"/>
      <c r="H155" s="214">
        <v>239.90899999999999</v>
      </c>
      <c r="I155" s="215"/>
      <c r="J155" s="215"/>
      <c r="K155" s="210"/>
      <c r="L155" s="210"/>
      <c r="M155" s="216"/>
      <c r="N155" s="217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AT155" s="220" t="s">
        <v>1603</v>
      </c>
      <c r="AU155" s="220" t="s">
        <v>1481</v>
      </c>
      <c r="AV155" s="12" t="s">
        <v>1481</v>
      </c>
      <c r="AW155" s="12" t="s">
        <v>1402</v>
      </c>
      <c r="AX155" s="12" t="s">
        <v>1420</v>
      </c>
      <c r="AY155" s="220" t="s">
        <v>1594</v>
      </c>
    </row>
    <row r="156" spans="2:65" s="1" customFormat="1" ht="31.5" customHeight="1" x14ac:dyDescent="0.3">
      <c r="B156" s="36"/>
      <c r="C156" s="197" t="s">
        <v>1695</v>
      </c>
      <c r="D156" s="197" t="s">
        <v>1596</v>
      </c>
      <c r="E156" s="198" t="s">
        <v>1682</v>
      </c>
      <c r="F156" s="199" t="s">
        <v>1683</v>
      </c>
      <c r="G156" s="200" t="s">
        <v>1613</v>
      </c>
      <c r="H156" s="201">
        <v>237.69800000000001</v>
      </c>
      <c r="I156" s="202"/>
      <c r="J156" s="202"/>
      <c r="K156" s="203">
        <f>ROUND(P156*H156,2)</f>
        <v>0</v>
      </c>
      <c r="L156" s="199" t="s">
        <v>1600</v>
      </c>
      <c r="M156" s="56"/>
      <c r="N156" s="204" t="s">
        <v>1418</v>
      </c>
      <c r="O156" s="205" t="s">
        <v>1442</v>
      </c>
      <c r="P156" s="131">
        <f>I156+J156</f>
        <v>0</v>
      </c>
      <c r="Q156" s="131">
        <f>ROUND(I156*H156,2)</f>
        <v>0</v>
      </c>
      <c r="R156" s="131">
        <f>ROUND(J156*H156,2)</f>
        <v>0</v>
      </c>
      <c r="S156" s="37"/>
      <c r="T156" s="206">
        <f>S156*H156</f>
        <v>0</v>
      </c>
      <c r="U156" s="206">
        <v>0</v>
      </c>
      <c r="V156" s="206">
        <f>U156*H156</f>
        <v>0</v>
      </c>
      <c r="W156" s="206">
        <v>0</v>
      </c>
      <c r="X156" s="207">
        <f>W156*H156</f>
        <v>0</v>
      </c>
      <c r="AR156" s="19" t="s">
        <v>1601</v>
      </c>
      <c r="AT156" s="19" t="s">
        <v>1596</v>
      </c>
      <c r="AU156" s="19" t="s">
        <v>1481</v>
      </c>
      <c r="AY156" s="19" t="s">
        <v>1594</v>
      </c>
      <c r="BE156" s="208">
        <f>IF(O156="základní",K156,0)</f>
        <v>0</v>
      </c>
      <c r="BF156" s="208">
        <f>IF(O156="snížená",K156,0)</f>
        <v>0</v>
      </c>
      <c r="BG156" s="208">
        <f>IF(O156="zákl. přenesená",K156,0)</f>
        <v>0</v>
      </c>
      <c r="BH156" s="208">
        <f>IF(O156="sníž. přenesená",K156,0)</f>
        <v>0</v>
      </c>
      <c r="BI156" s="208">
        <f>IF(O156="nulová",K156,0)</f>
        <v>0</v>
      </c>
      <c r="BJ156" s="19" t="s">
        <v>1420</v>
      </c>
      <c r="BK156" s="208">
        <f>ROUND(P156*H156,2)</f>
        <v>0</v>
      </c>
      <c r="BL156" s="19" t="s">
        <v>1601</v>
      </c>
      <c r="BM156" s="19" t="s">
        <v>791</v>
      </c>
    </row>
    <row r="157" spans="2:65" s="13" customFormat="1" x14ac:dyDescent="0.3">
      <c r="B157" s="221"/>
      <c r="C157" s="222"/>
      <c r="D157" s="223" t="s">
        <v>1603</v>
      </c>
      <c r="E157" s="224" t="s">
        <v>1418</v>
      </c>
      <c r="F157" s="225" t="s">
        <v>792</v>
      </c>
      <c r="G157" s="222"/>
      <c r="H157" s="226" t="s">
        <v>1418</v>
      </c>
      <c r="I157" s="227"/>
      <c r="J157" s="227"/>
      <c r="K157" s="222"/>
      <c r="L157" s="222"/>
      <c r="M157" s="228"/>
      <c r="N157" s="229"/>
      <c r="O157" s="230"/>
      <c r="P157" s="230"/>
      <c r="Q157" s="230"/>
      <c r="R157" s="230"/>
      <c r="S157" s="230"/>
      <c r="T157" s="230"/>
      <c r="U157" s="230"/>
      <c r="V157" s="230"/>
      <c r="W157" s="230"/>
      <c r="X157" s="231"/>
      <c r="AT157" s="232" t="s">
        <v>1603</v>
      </c>
      <c r="AU157" s="232" t="s">
        <v>1481</v>
      </c>
      <c r="AV157" s="13" t="s">
        <v>1420</v>
      </c>
      <c r="AW157" s="13" t="s">
        <v>1402</v>
      </c>
      <c r="AX157" s="13" t="s">
        <v>1473</v>
      </c>
      <c r="AY157" s="232" t="s">
        <v>1594</v>
      </c>
    </row>
    <row r="158" spans="2:65" s="12" customFormat="1" x14ac:dyDescent="0.3">
      <c r="B158" s="209"/>
      <c r="C158" s="210"/>
      <c r="D158" s="223" t="s">
        <v>1603</v>
      </c>
      <c r="E158" s="233" t="s">
        <v>1418</v>
      </c>
      <c r="F158" s="234" t="s">
        <v>773</v>
      </c>
      <c r="G158" s="210"/>
      <c r="H158" s="235">
        <v>356.81599999999997</v>
      </c>
      <c r="I158" s="215"/>
      <c r="J158" s="215"/>
      <c r="K158" s="210"/>
      <c r="L158" s="210"/>
      <c r="M158" s="216"/>
      <c r="N158" s="217"/>
      <c r="O158" s="218"/>
      <c r="P158" s="218"/>
      <c r="Q158" s="218"/>
      <c r="R158" s="218"/>
      <c r="S158" s="218"/>
      <c r="T158" s="218"/>
      <c r="U158" s="218"/>
      <c r="V158" s="218"/>
      <c r="W158" s="218"/>
      <c r="X158" s="219"/>
      <c r="AT158" s="220" t="s">
        <v>1603</v>
      </c>
      <c r="AU158" s="220" t="s">
        <v>1481</v>
      </c>
      <c r="AV158" s="12" t="s">
        <v>1481</v>
      </c>
      <c r="AW158" s="12" t="s">
        <v>1402</v>
      </c>
      <c r="AX158" s="12" t="s">
        <v>1473</v>
      </c>
      <c r="AY158" s="220" t="s">
        <v>1594</v>
      </c>
    </row>
    <row r="159" spans="2:65" s="12" customFormat="1" x14ac:dyDescent="0.3">
      <c r="B159" s="209"/>
      <c r="C159" s="210"/>
      <c r="D159" s="223" t="s">
        <v>1603</v>
      </c>
      <c r="E159" s="233" t="s">
        <v>1418</v>
      </c>
      <c r="F159" s="234" t="s">
        <v>793</v>
      </c>
      <c r="G159" s="210"/>
      <c r="H159" s="235">
        <v>-114.75</v>
      </c>
      <c r="I159" s="215"/>
      <c r="J159" s="215"/>
      <c r="K159" s="210"/>
      <c r="L159" s="210"/>
      <c r="M159" s="216"/>
      <c r="N159" s="217"/>
      <c r="O159" s="218"/>
      <c r="P159" s="218"/>
      <c r="Q159" s="218"/>
      <c r="R159" s="218"/>
      <c r="S159" s="218"/>
      <c r="T159" s="218"/>
      <c r="U159" s="218"/>
      <c r="V159" s="218"/>
      <c r="W159" s="218"/>
      <c r="X159" s="219"/>
      <c r="AT159" s="220" t="s">
        <v>1603</v>
      </c>
      <c r="AU159" s="220" t="s">
        <v>1481</v>
      </c>
      <c r="AV159" s="12" t="s">
        <v>1481</v>
      </c>
      <c r="AW159" s="12" t="s">
        <v>1402</v>
      </c>
      <c r="AX159" s="12" t="s">
        <v>1473</v>
      </c>
      <c r="AY159" s="220" t="s">
        <v>1594</v>
      </c>
    </row>
    <row r="160" spans="2:65" s="13" customFormat="1" x14ac:dyDescent="0.3">
      <c r="B160" s="221"/>
      <c r="C160" s="222"/>
      <c r="D160" s="223" t="s">
        <v>1603</v>
      </c>
      <c r="E160" s="224" t="s">
        <v>1418</v>
      </c>
      <c r="F160" s="225" t="s">
        <v>781</v>
      </c>
      <c r="G160" s="222"/>
      <c r="H160" s="226" t="s">
        <v>1418</v>
      </c>
      <c r="I160" s="227"/>
      <c r="J160" s="227"/>
      <c r="K160" s="222"/>
      <c r="L160" s="222"/>
      <c r="M160" s="228"/>
      <c r="N160" s="229"/>
      <c r="O160" s="230"/>
      <c r="P160" s="230"/>
      <c r="Q160" s="230"/>
      <c r="R160" s="230"/>
      <c r="S160" s="230"/>
      <c r="T160" s="230"/>
      <c r="U160" s="230"/>
      <c r="V160" s="230"/>
      <c r="W160" s="230"/>
      <c r="X160" s="231"/>
      <c r="AT160" s="232" t="s">
        <v>1603</v>
      </c>
      <c r="AU160" s="232" t="s">
        <v>1481</v>
      </c>
      <c r="AV160" s="13" t="s">
        <v>1420</v>
      </c>
      <c r="AW160" s="13" t="s">
        <v>1402</v>
      </c>
      <c r="AX160" s="13" t="s">
        <v>1473</v>
      </c>
      <c r="AY160" s="232" t="s">
        <v>1594</v>
      </c>
    </row>
    <row r="161" spans="2:65" s="12" customFormat="1" x14ac:dyDescent="0.3">
      <c r="B161" s="209"/>
      <c r="C161" s="210"/>
      <c r="D161" s="223" t="s">
        <v>1603</v>
      </c>
      <c r="E161" s="233" t="s">
        <v>1418</v>
      </c>
      <c r="F161" s="234" t="s">
        <v>794</v>
      </c>
      <c r="G161" s="210"/>
      <c r="H161" s="235">
        <v>-4.3680000000000003</v>
      </c>
      <c r="I161" s="215"/>
      <c r="J161" s="215"/>
      <c r="K161" s="210"/>
      <c r="L161" s="210"/>
      <c r="M161" s="216"/>
      <c r="N161" s="217"/>
      <c r="O161" s="218"/>
      <c r="P161" s="218"/>
      <c r="Q161" s="218"/>
      <c r="R161" s="218"/>
      <c r="S161" s="218"/>
      <c r="T161" s="218"/>
      <c r="U161" s="218"/>
      <c r="V161" s="218"/>
      <c r="W161" s="218"/>
      <c r="X161" s="219"/>
      <c r="AT161" s="220" t="s">
        <v>1603</v>
      </c>
      <c r="AU161" s="220" t="s">
        <v>1481</v>
      </c>
      <c r="AV161" s="12" t="s">
        <v>1481</v>
      </c>
      <c r="AW161" s="12" t="s">
        <v>1402</v>
      </c>
      <c r="AX161" s="12" t="s">
        <v>1473</v>
      </c>
      <c r="AY161" s="220" t="s">
        <v>1594</v>
      </c>
    </row>
    <row r="162" spans="2:65" s="14" customFormat="1" x14ac:dyDescent="0.3">
      <c r="B162" s="236"/>
      <c r="C162" s="237"/>
      <c r="D162" s="211" t="s">
        <v>1603</v>
      </c>
      <c r="E162" s="247" t="s">
        <v>1418</v>
      </c>
      <c r="F162" s="248" t="s">
        <v>1621</v>
      </c>
      <c r="G162" s="237"/>
      <c r="H162" s="249">
        <v>237.69800000000001</v>
      </c>
      <c r="I162" s="241"/>
      <c r="J162" s="241"/>
      <c r="K162" s="237"/>
      <c r="L162" s="237"/>
      <c r="M162" s="242"/>
      <c r="N162" s="243"/>
      <c r="O162" s="244"/>
      <c r="P162" s="244"/>
      <c r="Q162" s="244"/>
      <c r="R162" s="244"/>
      <c r="S162" s="244"/>
      <c r="T162" s="244"/>
      <c r="U162" s="244"/>
      <c r="V162" s="244"/>
      <c r="W162" s="244"/>
      <c r="X162" s="245"/>
      <c r="AT162" s="246" t="s">
        <v>1603</v>
      </c>
      <c r="AU162" s="246" t="s">
        <v>1481</v>
      </c>
      <c r="AV162" s="14" t="s">
        <v>1601</v>
      </c>
      <c r="AW162" s="14" t="s">
        <v>1402</v>
      </c>
      <c r="AX162" s="14" t="s">
        <v>1420</v>
      </c>
      <c r="AY162" s="246" t="s">
        <v>1594</v>
      </c>
    </row>
    <row r="163" spans="2:65" s="1" customFormat="1" ht="22.5" customHeight="1" x14ac:dyDescent="0.3">
      <c r="B163" s="36"/>
      <c r="C163" s="261" t="s">
        <v>1701</v>
      </c>
      <c r="D163" s="261" t="s">
        <v>1707</v>
      </c>
      <c r="E163" s="262" t="s">
        <v>795</v>
      </c>
      <c r="F163" s="263" t="s">
        <v>796</v>
      </c>
      <c r="G163" s="264" t="s">
        <v>1678</v>
      </c>
      <c r="H163" s="265">
        <v>5.59</v>
      </c>
      <c r="I163" s="266"/>
      <c r="J163" s="267"/>
      <c r="K163" s="268">
        <f>ROUND(P163*H163,2)</f>
        <v>0</v>
      </c>
      <c r="L163" s="263" t="s">
        <v>1600</v>
      </c>
      <c r="M163" s="269"/>
      <c r="N163" s="270" t="s">
        <v>1418</v>
      </c>
      <c r="O163" s="205" t="s">
        <v>1442</v>
      </c>
      <c r="P163" s="131">
        <f>I163+J163</f>
        <v>0</v>
      </c>
      <c r="Q163" s="131">
        <f>ROUND(I163*H163,2)</f>
        <v>0</v>
      </c>
      <c r="R163" s="131">
        <f>ROUND(J163*H163,2)</f>
        <v>0</v>
      </c>
      <c r="S163" s="37"/>
      <c r="T163" s="206">
        <f>S163*H163</f>
        <v>0</v>
      </c>
      <c r="U163" s="206">
        <v>0</v>
      </c>
      <c r="V163" s="206">
        <f>U163*H163</f>
        <v>0</v>
      </c>
      <c r="W163" s="206">
        <v>0</v>
      </c>
      <c r="X163" s="207">
        <f>W163*H163</f>
        <v>0</v>
      </c>
      <c r="AR163" s="19" t="s">
        <v>1654</v>
      </c>
      <c r="AT163" s="19" t="s">
        <v>1707</v>
      </c>
      <c r="AU163" s="19" t="s">
        <v>1481</v>
      </c>
      <c r="AY163" s="19" t="s">
        <v>1594</v>
      </c>
      <c r="BE163" s="208">
        <f>IF(O163="základní",K163,0)</f>
        <v>0</v>
      </c>
      <c r="BF163" s="208">
        <f>IF(O163="snížená",K163,0)</f>
        <v>0</v>
      </c>
      <c r="BG163" s="208">
        <f>IF(O163="zákl. přenesená",K163,0)</f>
        <v>0</v>
      </c>
      <c r="BH163" s="208">
        <f>IF(O163="sníž. přenesená",K163,0)</f>
        <v>0</v>
      </c>
      <c r="BI163" s="208">
        <f>IF(O163="nulová",K163,0)</f>
        <v>0</v>
      </c>
      <c r="BJ163" s="19" t="s">
        <v>1420</v>
      </c>
      <c r="BK163" s="208">
        <f>ROUND(P163*H163,2)</f>
        <v>0</v>
      </c>
      <c r="BL163" s="19" t="s">
        <v>1601</v>
      </c>
      <c r="BM163" s="19" t="s">
        <v>797</v>
      </c>
    </row>
    <row r="164" spans="2:65" s="13" customFormat="1" x14ac:dyDescent="0.3">
      <c r="B164" s="221"/>
      <c r="C164" s="222"/>
      <c r="D164" s="223" t="s">
        <v>1603</v>
      </c>
      <c r="E164" s="224" t="s">
        <v>1418</v>
      </c>
      <c r="F164" s="225" t="s">
        <v>783</v>
      </c>
      <c r="G164" s="222"/>
      <c r="H164" s="226" t="s">
        <v>1418</v>
      </c>
      <c r="I164" s="227"/>
      <c r="J164" s="227"/>
      <c r="K164" s="222"/>
      <c r="L164" s="222"/>
      <c r="M164" s="228"/>
      <c r="N164" s="229"/>
      <c r="O164" s="230"/>
      <c r="P164" s="230"/>
      <c r="Q164" s="230"/>
      <c r="R164" s="230"/>
      <c r="S164" s="230"/>
      <c r="T164" s="230"/>
      <c r="U164" s="230"/>
      <c r="V164" s="230"/>
      <c r="W164" s="230"/>
      <c r="X164" s="231"/>
      <c r="AT164" s="232" t="s">
        <v>1603</v>
      </c>
      <c r="AU164" s="232" t="s">
        <v>1481</v>
      </c>
      <c r="AV164" s="13" t="s">
        <v>1420</v>
      </c>
      <c r="AW164" s="13" t="s">
        <v>1402</v>
      </c>
      <c r="AX164" s="13" t="s">
        <v>1473</v>
      </c>
      <c r="AY164" s="232" t="s">
        <v>1594</v>
      </c>
    </row>
    <row r="165" spans="2:65" s="12" customFormat="1" x14ac:dyDescent="0.3">
      <c r="B165" s="209"/>
      <c r="C165" s="210"/>
      <c r="D165" s="223" t="s">
        <v>1603</v>
      </c>
      <c r="E165" s="233" t="s">
        <v>1418</v>
      </c>
      <c r="F165" s="234" t="s">
        <v>798</v>
      </c>
      <c r="G165" s="210"/>
      <c r="H165" s="235">
        <v>12.87</v>
      </c>
      <c r="I165" s="215"/>
      <c r="J165" s="215"/>
      <c r="K165" s="210"/>
      <c r="L165" s="210"/>
      <c r="M165" s="216"/>
      <c r="N165" s="217"/>
      <c r="O165" s="218"/>
      <c r="P165" s="218"/>
      <c r="Q165" s="218"/>
      <c r="R165" s="218"/>
      <c r="S165" s="218"/>
      <c r="T165" s="218"/>
      <c r="U165" s="218"/>
      <c r="V165" s="218"/>
      <c r="W165" s="218"/>
      <c r="X165" s="219"/>
      <c r="AT165" s="220" t="s">
        <v>1603</v>
      </c>
      <c r="AU165" s="220" t="s">
        <v>1481</v>
      </c>
      <c r="AV165" s="12" t="s">
        <v>1481</v>
      </c>
      <c r="AW165" s="12" t="s">
        <v>1402</v>
      </c>
      <c r="AX165" s="12" t="s">
        <v>1473</v>
      </c>
      <c r="AY165" s="220" t="s">
        <v>1594</v>
      </c>
    </row>
    <row r="166" spans="2:65" s="13" customFormat="1" x14ac:dyDescent="0.3">
      <c r="B166" s="221"/>
      <c r="C166" s="222"/>
      <c r="D166" s="223" t="s">
        <v>1603</v>
      </c>
      <c r="E166" s="224" t="s">
        <v>1418</v>
      </c>
      <c r="F166" s="225" t="s">
        <v>799</v>
      </c>
      <c r="G166" s="222"/>
      <c r="H166" s="226" t="s">
        <v>1418</v>
      </c>
      <c r="I166" s="227"/>
      <c r="J166" s="227"/>
      <c r="K166" s="222"/>
      <c r="L166" s="222"/>
      <c r="M166" s="228"/>
      <c r="N166" s="229"/>
      <c r="O166" s="230"/>
      <c r="P166" s="230"/>
      <c r="Q166" s="230"/>
      <c r="R166" s="230"/>
      <c r="S166" s="230"/>
      <c r="T166" s="230"/>
      <c r="U166" s="230"/>
      <c r="V166" s="230"/>
      <c r="W166" s="230"/>
      <c r="X166" s="231"/>
      <c r="AT166" s="232" t="s">
        <v>1603</v>
      </c>
      <c r="AU166" s="232" t="s">
        <v>1481</v>
      </c>
      <c r="AV166" s="13" t="s">
        <v>1420</v>
      </c>
      <c r="AW166" s="13" t="s">
        <v>1402</v>
      </c>
      <c r="AX166" s="13" t="s">
        <v>1473</v>
      </c>
      <c r="AY166" s="232" t="s">
        <v>1594</v>
      </c>
    </row>
    <row r="167" spans="2:65" s="12" customFormat="1" x14ac:dyDescent="0.3">
      <c r="B167" s="209"/>
      <c r="C167" s="210"/>
      <c r="D167" s="223" t="s">
        <v>1603</v>
      </c>
      <c r="E167" s="233" t="s">
        <v>1418</v>
      </c>
      <c r="F167" s="234" t="s">
        <v>800</v>
      </c>
      <c r="G167" s="210"/>
      <c r="H167" s="235">
        <v>-7.28</v>
      </c>
      <c r="I167" s="215"/>
      <c r="J167" s="215"/>
      <c r="K167" s="210"/>
      <c r="L167" s="210"/>
      <c r="M167" s="216"/>
      <c r="N167" s="217"/>
      <c r="O167" s="218"/>
      <c r="P167" s="218"/>
      <c r="Q167" s="218"/>
      <c r="R167" s="218"/>
      <c r="S167" s="218"/>
      <c r="T167" s="218"/>
      <c r="U167" s="218"/>
      <c r="V167" s="218"/>
      <c r="W167" s="218"/>
      <c r="X167" s="219"/>
      <c r="AT167" s="220" t="s">
        <v>1603</v>
      </c>
      <c r="AU167" s="220" t="s">
        <v>1481</v>
      </c>
      <c r="AV167" s="12" t="s">
        <v>1481</v>
      </c>
      <c r="AW167" s="12" t="s">
        <v>1402</v>
      </c>
      <c r="AX167" s="12" t="s">
        <v>1473</v>
      </c>
      <c r="AY167" s="220" t="s">
        <v>1594</v>
      </c>
    </row>
    <row r="168" spans="2:65" s="14" customFormat="1" x14ac:dyDescent="0.3">
      <c r="B168" s="236"/>
      <c r="C168" s="237"/>
      <c r="D168" s="211" t="s">
        <v>1603</v>
      </c>
      <c r="E168" s="247" t="s">
        <v>1418</v>
      </c>
      <c r="F168" s="248" t="s">
        <v>1621</v>
      </c>
      <c r="G168" s="237"/>
      <c r="H168" s="249">
        <v>5.59</v>
      </c>
      <c r="I168" s="241"/>
      <c r="J168" s="241"/>
      <c r="K168" s="237"/>
      <c r="L168" s="237"/>
      <c r="M168" s="242"/>
      <c r="N168" s="243"/>
      <c r="O168" s="244"/>
      <c r="P168" s="244"/>
      <c r="Q168" s="244"/>
      <c r="R168" s="244"/>
      <c r="S168" s="244"/>
      <c r="T168" s="244"/>
      <c r="U168" s="244"/>
      <c r="V168" s="244"/>
      <c r="W168" s="244"/>
      <c r="X168" s="245"/>
      <c r="AT168" s="246" t="s">
        <v>1603</v>
      </c>
      <c r="AU168" s="246" t="s">
        <v>1481</v>
      </c>
      <c r="AV168" s="14" t="s">
        <v>1601</v>
      </c>
      <c r="AW168" s="14" t="s">
        <v>1402</v>
      </c>
      <c r="AX168" s="14" t="s">
        <v>1420</v>
      </c>
      <c r="AY168" s="246" t="s">
        <v>1594</v>
      </c>
    </row>
    <row r="169" spans="2:65" s="1" customFormat="1" ht="44.25" customHeight="1" x14ac:dyDescent="0.3">
      <c r="B169" s="36"/>
      <c r="C169" s="197" t="s">
        <v>1706</v>
      </c>
      <c r="D169" s="197" t="s">
        <v>1596</v>
      </c>
      <c r="E169" s="198" t="s">
        <v>801</v>
      </c>
      <c r="F169" s="199" t="s">
        <v>802</v>
      </c>
      <c r="G169" s="200" t="s">
        <v>1613</v>
      </c>
      <c r="H169" s="201">
        <v>89.25</v>
      </c>
      <c r="I169" s="202"/>
      <c r="J169" s="202"/>
      <c r="K169" s="203">
        <f>ROUND(P169*H169,2)</f>
        <v>0</v>
      </c>
      <c r="L169" s="199" t="s">
        <v>1600</v>
      </c>
      <c r="M169" s="56"/>
      <c r="N169" s="204" t="s">
        <v>1418</v>
      </c>
      <c r="O169" s="205" t="s">
        <v>1442</v>
      </c>
      <c r="P169" s="131">
        <f>I169+J169</f>
        <v>0</v>
      </c>
      <c r="Q169" s="131">
        <f>ROUND(I169*H169,2)</f>
        <v>0</v>
      </c>
      <c r="R169" s="131">
        <f>ROUND(J169*H169,2)</f>
        <v>0</v>
      </c>
      <c r="S169" s="37"/>
      <c r="T169" s="206">
        <f>S169*H169</f>
        <v>0</v>
      </c>
      <c r="U169" s="206">
        <v>0</v>
      </c>
      <c r="V169" s="206">
        <f>U169*H169</f>
        <v>0</v>
      </c>
      <c r="W169" s="206">
        <v>0</v>
      </c>
      <c r="X169" s="207">
        <f>W169*H169</f>
        <v>0</v>
      </c>
      <c r="AR169" s="19" t="s">
        <v>1601</v>
      </c>
      <c r="AT169" s="19" t="s">
        <v>1596</v>
      </c>
      <c r="AU169" s="19" t="s">
        <v>1481</v>
      </c>
      <c r="AY169" s="19" t="s">
        <v>1594</v>
      </c>
      <c r="BE169" s="208">
        <f>IF(O169="základní",K169,0)</f>
        <v>0</v>
      </c>
      <c r="BF169" s="208">
        <f>IF(O169="snížená",K169,0)</f>
        <v>0</v>
      </c>
      <c r="BG169" s="208">
        <f>IF(O169="zákl. přenesená",K169,0)</f>
        <v>0</v>
      </c>
      <c r="BH169" s="208">
        <f>IF(O169="sníž. přenesená",K169,0)</f>
        <v>0</v>
      </c>
      <c r="BI169" s="208">
        <f>IF(O169="nulová",K169,0)</f>
        <v>0</v>
      </c>
      <c r="BJ169" s="19" t="s">
        <v>1420</v>
      </c>
      <c r="BK169" s="208">
        <f>ROUND(P169*H169,2)</f>
        <v>0</v>
      </c>
      <c r="BL169" s="19" t="s">
        <v>1601</v>
      </c>
      <c r="BM169" s="19" t="s">
        <v>803</v>
      </c>
    </row>
    <row r="170" spans="2:65" s="12" customFormat="1" x14ac:dyDescent="0.3">
      <c r="B170" s="209"/>
      <c r="C170" s="210"/>
      <c r="D170" s="211" t="s">
        <v>1603</v>
      </c>
      <c r="E170" s="212" t="s">
        <v>1418</v>
      </c>
      <c r="F170" s="213" t="s">
        <v>804</v>
      </c>
      <c r="G170" s="210"/>
      <c r="H170" s="214">
        <v>89.25</v>
      </c>
      <c r="I170" s="215"/>
      <c r="J170" s="215"/>
      <c r="K170" s="210"/>
      <c r="L170" s="210"/>
      <c r="M170" s="216"/>
      <c r="N170" s="217"/>
      <c r="O170" s="218"/>
      <c r="P170" s="218"/>
      <c r="Q170" s="218"/>
      <c r="R170" s="218"/>
      <c r="S170" s="218"/>
      <c r="T170" s="218"/>
      <c r="U170" s="218"/>
      <c r="V170" s="218"/>
      <c r="W170" s="218"/>
      <c r="X170" s="219"/>
      <c r="AT170" s="220" t="s">
        <v>1603</v>
      </c>
      <c r="AU170" s="220" t="s">
        <v>1481</v>
      </c>
      <c r="AV170" s="12" t="s">
        <v>1481</v>
      </c>
      <c r="AW170" s="12" t="s">
        <v>1402</v>
      </c>
      <c r="AX170" s="12" t="s">
        <v>1420</v>
      </c>
      <c r="AY170" s="220" t="s">
        <v>1594</v>
      </c>
    </row>
    <row r="171" spans="2:65" s="1" customFormat="1" ht="22.5" customHeight="1" x14ac:dyDescent="0.3">
      <c r="B171" s="36"/>
      <c r="C171" s="261" t="s">
        <v>1713</v>
      </c>
      <c r="D171" s="261" t="s">
        <v>1707</v>
      </c>
      <c r="E171" s="262" t="s">
        <v>805</v>
      </c>
      <c r="F171" s="263" t="s">
        <v>806</v>
      </c>
      <c r="G171" s="264" t="s">
        <v>1678</v>
      </c>
      <c r="H171" s="265">
        <v>178.5</v>
      </c>
      <c r="I171" s="266"/>
      <c r="J171" s="267"/>
      <c r="K171" s="268">
        <f>ROUND(P171*H171,2)</f>
        <v>0</v>
      </c>
      <c r="L171" s="263" t="s">
        <v>1600</v>
      </c>
      <c r="M171" s="269"/>
      <c r="N171" s="270" t="s">
        <v>1418</v>
      </c>
      <c r="O171" s="205" t="s">
        <v>1442</v>
      </c>
      <c r="P171" s="131">
        <f>I171+J171</f>
        <v>0</v>
      </c>
      <c r="Q171" s="131">
        <f>ROUND(I171*H171,2)</f>
        <v>0</v>
      </c>
      <c r="R171" s="131">
        <f>ROUND(J171*H171,2)</f>
        <v>0</v>
      </c>
      <c r="S171" s="37"/>
      <c r="T171" s="206">
        <f>S171*H171</f>
        <v>0</v>
      </c>
      <c r="U171" s="206">
        <v>0</v>
      </c>
      <c r="V171" s="206">
        <f>U171*H171</f>
        <v>0</v>
      </c>
      <c r="W171" s="206">
        <v>0</v>
      </c>
      <c r="X171" s="207">
        <f>W171*H171</f>
        <v>0</v>
      </c>
      <c r="AR171" s="19" t="s">
        <v>1654</v>
      </c>
      <c r="AT171" s="19" t="s">
        <v>1707</v>
      </c>
      <c r="AU171" s="19" t="s">
        <v>1481</v>
      </c>
      <c r="AY171" s="19" t="s">
        <v>1594</v>
      </c>
      <c r="BE171" s="208">
        <f>IF(O171="základní",K171,0)</f>
        <v>0</v>
      </c>
      <c r="BF171" s="208">
        <f>IF(O171="snížená",K171,0)</f>
        <v>0</v>
      </c>
      <c r="BG171" s="208">
        <f>IF(O171="zákl. přenesená",K171,0)</f>
        <v>0</v>
      </c>
      <c r="BH171" s="208">
        <f>IF(O171="sníž. přenesená",K171,0)</f>
        <v>0</v>
      </c>
      <c r="BI171" s="208">
        <f>IF(O171="nulová",K171,0)</f>
        <v>0</v>
      </c>
      <c r="BJ171" s="19" t="s">
        <v>1420</v>
      </c>
      <c r="BK171" s="208">
        <f>ROUND(P171*H171,2)</f>
        <v>0</v>
      </c>
      <c r="BL171" s="19" t="s">
        <v>1601</v>
      </c>
      <c r="BM171" s="19" t="s">
        <v>807</v>
      </c>
    </row>
    <row r="172" spans="2:65" s="12" customFormat="1" x14ac:dyDescent="0.3">
      <c r="B172" s="209"/>
      <c r="C172" s="210"/>
      <c r="D172" s="211" t="s">
        <v>1603</v>
      </c>
      <c r="E172" s="212" t="s">
        <v>1418</v>
      </c>
      <c r="F172" s="213" t="s">
        <v>808</v>
      </c>
      <c r="G172" s="210"/>
      <c r="H172" s="214">
        <v>178.5</v>
      </c>
      <c r="I172" s="215"/>
      <c r="J172" s="215"/>
      <c r="K172" s="210"/>
      <c r="L172" s="210"/>
      <c r="M172" s="216"/>
      <c r="N172" s="217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AT172" s="220" t="s">
        <v>1603</v>
      </c>
      <c r="AU172" s="220" t="s">
        <v>1481</v>
      </c>
      <c r="AV172" s="12" t="s">
        <v>1481</v>
      </c>
      <c r="AW172" s="12" t="s">
        <v>1402</v>
      </c>
      <c r="AX172" s="12" t="s">
        <v>1420</v>
      </c>
      <c r="AY172" s="220" t="s">
        <v>1594</v>
      </c>
    </row>
    <row r="173" spans="2:65" s="1" customFormat="1" ht="31.5" customHeight="1" x14ac:dyDescent="0.3">
      <c r="B173" s="36"/>
      <c r="C173" s="197" t="s">
        <v>1718</v>
      </c>
      <c r="D173" s="197" t="s">
        <v>1596</v>
      </c>
      <c r="E173" s="198" t="s">
        <v>809</v>
      </c>
      <c r="F173" s="199" t="s">
        <v>810</v>
      </c>
      <c r="G173" s="200" t="s">
        <v>1688</v>
      </c>
      <c r="H173" s="201">
        <v>244.64</v>
      </c>
      <c r="I173" s="202"/>
      <c r="J173" s="202"/>
      <c r="K173" s="203">
        <f>ROUND(P173*H173,2)</f>
        <v>0</v>
      </c>
      <c r="L173" s="199" t="s">
        <v>1600</v>
      </c>
      <c r="M173" s="56"/>
      <c r="N173" s="204" t="s">
        <v>1418</v>
      </c>
      <c r="O173" s="205" t="s">
        <v>1442</v>
      </c>
      <c r="P173" s="131">
        <f>I173+J173</f>
        <v>0</v>
      </c>
      <c r="Q173" s="131">
        <f>ROUND(I173*H173,2)</f>
        <v>0</v>
      </c>
      <c r="R173" s="131">
        <f>ROUND(J173*H173,2)</f>
        <v>0</v>
      </c>
      <c r="S173" s="37"/>
      <c r="T173" s="206">
        <f>S173*H173</f>
        <v>0</v>
      </c>
      <c r="U173" s="206">
        <v>0</v>
      </c>
      <c r="V173" s="206">
        <f>U173*H173</f>
        <v>0</v>
      </c>
      <c r="W173" s="206">
        <v>0</v>
      </c>
      <c r="X173" s="207">
        <f>W173*H173</f>
        <v>0</v>
      </c>
      <c r="AR173" s="19" t="s">
        <v>1601</v>
      </c>
      <c r="AT173" s="19" t="s">
        <v>1596</v>
      </c>
      <c r="AU173" s="19" t="s">
        <v>1481</v>
      </c>
      <c r="AY173" s="19" t="s">
        <v>1594</v>
      </c>
      <c r="BE173" s="208">
        <f>IF(O173="základní",K173,0)</f>
        <v>0</v>
      </c>
      <c r="BF173" s="208">
        <f>IF(O173="snížená",K173,0)</f>
        <v>0</v>
      </c>
      <c r="BG173" s="208">
        <f>IF(O173="zákl. přenesená",K173,0)</f>
        <v>0</v>
      </c>
      <c r="BH173" s="208">
        <f>IF(O173="sníž. přenesená",K173,0)</f>
        <v>0</v>
      </c>
      <c r="BI173" s="208">
        <f>IF(O173="nulová",K173,0)</f>
        <v>0</v>
      </c>
      <c r="BJ173" s="19" t="s">
        <v>1420</v>
      </c>
      <c r="BK173" s="208">
        <f>ROUND(P173*H173,2)</f>
        <v>0</v>
      </c>
      <c r="BL173" s="19" t="s">
        <v>1601</v>
      </c>
      <c r="BM173" s="19" t="s">
        <v>811</v>
      </c>
    </row>
    <row r="174" spans="2:65" s="12" customFormat="1" x14ac:dyDescent="0.3">
      <c r="B174" s="209"/>
      <c r="C174" s="210"/>
      <c r="D174" s="223" t="s">
        <v>1603</v>
      </c>
      <c r="E174" s="233" t="s">
        <v>1418</v>
      </c>
      <c r="F174" s="234" t="s">
        <v>812</v>
      </c>
      <c r="G174" s="210"/>
      <c r="H174" s="235">
        <v>242</v>
      </c>
      <c r="I174" s="215"/>
      <c r="J174" s="215"/>
      <c r="K174" s="210"/>
      <c r="L174" s="210"/>
      <c r="M174" s="216"/>
      <c r="N174" s="217"/>
      <c r="O174" s="218"/>
      <c r="P174" s="218"/>
      <c r="Q174" s="218"/>
      <c r="R174" s="218"/>
      <c r="S174" s="218"/>
      <c r="T174" s="218"/>
      <c r="U174" s="218"/>
      <c r="V174" s="218"/>
      <c r="W174" s="218"/>
      <c r="X174" s="219"/>
      <c r="AT174" s="220" t="s">
        <v>1603</v>
      </c>
      <c r="AU174" s="220" t="s">
        <v>1481</v>
      </c>
      <c r="AV174" s="12" t="s">
        <v>1481</v>
      </c>
      <c r="AW174" s="12" t="s">
        <v>1402</v>
      </c>
      <c r="AX174" s="12" t="s">
        <v>1473</v>
      </c>
      <c r="AY174" s="220" t="s">
        <v>1594</v>
      </c>
    </row>
    <row r="175" spans="2:65" s="12" customFormat="1" x14ac:dyDescent="0.3">
      <c r="B175" s="209"/>
      <c r="C175" s="210"/>
      <c r="D175" s="223" t="s">
        <v>1603</v>
      </c>
      <c r="E175" s="233" t="s">
        <v>1418</v>
      </c>
      <c r="F175" s="234" t="s">
        <v>813</v>
      </c>
      <c r="G175" s="210"/>
      <c r="H175" s="235">
        <v>2.64</v>
      </c>
      <c r="I175" s="215"/>
      <c r="J175" s="215"/>
      <c r="K175" s="210"/>
      <c r="L175" s="210"/>
      <c r="M175" s="216"/>
      <c r="N175" s="217"/>
      <c r="O175" s="218"/>
      <c r="P175" s="218"/>
      <c r="Q175" s="218"/>
      <c r="R175" s="218"/>
      <c r="S175" s="218"/>
      <c r="T175" s="218"/>
      <c r="U175" s="218"/>
      <c r="V175" s="218"/>
      <c r="W175" s="218"/>
      <c r="X175" s="219"/>
      <c r="AT175" s="220" t="s">
        <v>1603</v>
      </c>
      <c r="AU175" s="220" t="s">
        <v>1481</v>
      </c>
      <c r="AV175" s="12" t="s">
        <v>1481</v>
      </c>
      <c r="AW175" s="12" t="s">
        <v>1402</v>
      </c>
      <c r="AX175" s="12" t="s">
        <v>1473</v>
      </c>
      <c r="AY175" s="220" t="s">
        <v>1594</v>
      </c>
    </row>
    <row r="176" spans="2:65" s="14" customFormat="1" x14ac:dyDescent="0.3">
      <c r="B176" s="236"/>
      <c r="C176" s="237"/>
      <c r="D176" s="211" t="s">
        <v>1603</v>
      </c>
      <c r="E176" s="247" t="s">
        <v>1418</v>
      </c>
      <c r="F176" s="248" t="s">
        <v>1621</v>
      </c>
      <c r="G176" s="237"/>
      <c r="H176" s="249">
        <v>244.64</v>
      </c>
      <c r="I176" s="241"/>
      <c r="J176" s="241"/>
      <c r="K176" s="237"/>
      <c r="L176" s="237"/>
      <c r="M176" s="242"/>
      <c r="N176" s="243"/>
      <c r="O176" s="244"/>
      <c r="P176" s="244"/>
      <c r="Q176" s="244"/>
      <c r="R176" s="244"/>
      <c r="S176" s="244"/>
      <c r="T176" s="244"/>
      <c r="U176" s="244"/>
      <c r="V176" s="244"/>
      <c r="W176" s="244"/>
      <c r="X176" s="245"/>
      <c r="AT176" s="246" t="s">
        <v>1603</v>
      </c>
      <c r="AU176" s="246" t="s">
        <v>1481</v>
      </c>
      <c r="AV176" s="14" t="s">
        <v>1601</v>
      </c>
      <c r="AW176" s="14" t="s">
        <v>1402</v>
      </c>
      <c r="AX176" s="14" t="s">
        <v>1420</v>
      </c>
      <c r="AY176" s="246" t="s">
        <v>1594</v>
      </c>
    </row>
    <row r="177" spans="2:65" s="1" customFormat="1" ht="31.5" customHeight="1" x14ac:dyDescent="0.3">
      <c r="B177" s="36"/>
      <c r="C177" s="197" t="s">
        <v>1405</v>
      </c>
      <c r="D177" s="197" t="s">
        <v>1596</v>
      </c>
      <c r="E177" s="198" t="s">
        <v>814</v>
      </c>
      <c r="F177" s="199" t="s">
        <v>815</v>
      </c>
      <c r="G177" s="200" t="s">
        <v>1688</v>
      </c>
      <c r="H177" s="201">
        <v>244.64</v>
      </c>
      <c r="I177" s="202"/>
      <c r="J177" s="202"/>
      <c r="K177" s="203">
        <f>ROUND(P177*H177,2)</f>
        <v>0</v>
      </c>
      <c r="L177" s="199" t="s">
        <v>1600</v>
      </c>
      <c r="M177" s="56"/>
      <c r="N177" s="204" t="s">
        <v>1418</v>
      </c>
      <c r="O177" s="205" t="s">
        <v>1442</v>
      </c>
      <c r="P177" s="131">
        <f>I177+J177</f>
        <v>0</v>
      </c>
      <c r="Q177" s="131">
        <f>ROUND(I177*H177,2)</f>
        <v>0</v>
      </c>
      <c r="R177" s="131">
        <f>ROUND(J177*H177,2)</f>
        <v>0</v>
      </c>
      <c r="S177" s="37"/>
      <c r="T177" s="206">
        <f>S177*H177</f>
        <v>0</v>
      </c>
      <c r="U177" s="206">
        <v>0</v>
      </c>
      <c r="V177" s="206">
        <f>U177*H177</f>
        <v>0</v>
      </c>
      <c r="W177" s="206">
        <v>0</v>
      </c>
      <c r="X177" s="207">
        <f>W177*H177</f>
        <v>0</v>
      </c>
      <c r="AR177" s="19" t="s">
        <v>1601</v>
      </c>
      <c r="AT177" s="19" t="s">
        <v>1596</v>
      </c>
      <c r="AU177" s="19" t="s">
        <v>1481</v>
      </c>
      <c r="AY177" s="19" t="s">
        <v>1594</v>
      </c>
      <c r="BE177" s="208">
        <f>IF(O177="základní",K177,0)</f>
        <v>0</v>
      </c>
      <c r="BF177" s="208">
        <f>IF(O177="snížená",K177,0)</f>
        <v>0</v>
      </c>
      <c r="BG177" s="208">
        <f>IF(O177="zákl. přenesená",K177,0)</f>
        <v>0</v>
      </c>
      <c r="BH177" s="208">
        <f>IF(O177="sníž. přenesená",K177,0)</f>
        <v>0</v>
      </c>
      <c r="BI177" s="208">
        <f>IF(O177="nulová",K177,0)</f>
        <v>0</v>
      </c>
      <c r="BJ177" s="19" t="s">
        <v>1420</v>
      </c>
      <c r="BK177" s="208">
        <f>ROUND(P177*H177,2)</f>
        <v>0</v>
      </c>
      <c r="BL177" s="19" t="s">
        <v>1601</v>
      </c>
      <c r="BM177" s="19" t="s">
        <v>816</v>
      </c>
    </row>
    <row r="178" spans="2:65" s="12" customFormat="1" x14ac:dyDescent="0.3">
      <c r="B178" s="209"/>
      <c r="C178" s="210"/>
      <c r="D178" s="211" t="s">
        <v>1603</v>
      </c>
      <c r="E178" s="212" t="s">
        <v>1418</v>
      </c>
      <c r="F178" s="213" t="s">
        <v>817</v>
      </c>
      <c r="G178" s="210"/>
      <c r="H178" s="214">
        <v>244.64</v>
      </c>
      <c r="I178" s="215"/>
      <c r="J178" s="215"/>
      <c r="K178" s="210"/>
      <c r="L178" s="210"/>
      <c r="M178" s="216"/>
      <c r="N178" s="217"/>
      <c r="O178" s="218"/>
      <c r="P178" s="218"/>
      <c r="Q178" s="218"/>
      <c r="R178" s="218"/>
      <c r="S178" s="218"/>
      <c r="T178" s="218"/>
      <c r="U178" s="218"/>
      <c r="V178" s="218"/>
      <c r="W178" s="218"/>
      <c r="X178" s="219"/>
      <c r="AT178" s="220" t="s">
        <v>1603</v>
      </c>
      <c r="AU178" s="220" t="s">
        <v>1481</v>
      </c>
      <c r="AV178" s="12" t="s">
        <v>1481</v>
      </c>
      <c r="AW178" s="12" t="s">
        <v>1402</v>
      </c>
      <c r="AX178" s="12" t="s">
        <v>1420</v>
      </c>
      <c r="AY178" s="220" t="s">
        <v>1594</v>
      </c>
    </row>
    <row r="179" spans="2:65" s="1" customFormat="1" ht="22.5" customHeight="1" x14ac:dyDescent="0.3">
      <c r="B179" s="36"/>
      <c r="C179" s="261" t="s">
        <v>1731</v>
      </c>
      <c r="D179" s="261" t="s">
        <v>1707</v>
      </c>
      <c r="E179" s="262" t="s">
        <v>818</v>
      </c>
      <c r="F179" s="263" t="s">
        <v>819</v>
      </c>
      <c r="G179" s="264" t="s">
        <v>2089</v>
      </c>
      <c r="H179" s="265">
        <v>4.9660000000000002</v>
      </c>
      <c r="I179" s="266"/>
      <c r="J179" s="267"/>
      <c r="K179" s="268">
        <f>ROUND(P179*H179,2)</f>
        <v>0</v>
      </c>
      <c r="L179" s="263" t="s">
        <v>1600</v>
      </c>
      <c r="M179" s="269"/>
      <c r="N179" s="270" t="s">
        <v>1418</v>
      </c>
      <c r="O179" s="205" t="s">
        <v>1442</v>
      </c>
      <c r="P179" s="131">
        <f>I179+J179</f>
        <v>0</v>
      </c>
      <c r="Q179" s="131">
        <f>ROUND(I179*H179,2)</f>
        <v>0</v>
      </c>
      <c r="R179" s="131">
        <f>ROUND(J179*H179,2)</f>
        <v>0</v>
      </c>
      <c r="S179" s="37"/>
      <c r="T179" s="206">
        <f>S179*H179</f>
        <v>0</v>
      </c>
      <c r="U179" s="206">
        <v>1E-3</v>
      </c>
      <c r="V179" s="206">
        <f>U179*H179</f>
        <v>4.9659999999999999E-3</v>
      </c>
      <c r="W179" s="206">
        <v>0</v>
      </c>
      <c r="X179" s="207">
        <f>W179*H179</f>
        <v>0</v>
      </c>
      <c r="AR179" s="19" t="s">
        <v>1654</v>
      </c>
      <c r="AT179" s="19" t="s">
        <v>1707</v>
      </c>
      <c r="AU179" s="19" t="s">
        <v>1481</v>
      </c>
      <c r="AY179" s="19" t="s">
        <v>1594</v>
      </c>
      <c r="BE179" s="208">
        <f>IF(O179="základní",K179,0)</f>
        <v>0</v>
      </c>
      <c r="BF179" s="208">
        <f>IF(O179="snížená",K179,0)</f>
        <v>0</v>
      </c>
      <c r="BG179" s="208">
        <f>IF(O179="zákl. přenesená",K179,0)</f>
        <v>0</v>
      </c>
      <c r="BH179" s="208">
        <f>IF(O179="sníž. přenesená",K179,0)</f>
        <v>0</v>
      </c>
      <c r="BI179" s="208">
        <f>IF(O179="nulová",K179,0)</f>
        <v>0</v>
      </c>
      <c r="BJ179" s="19" t="s">
        <v>1420</v>
      </c>
      <c r="BK179" s="208">
        <f>ROUND(P179*H179,2)</f>
        <v>0</v>
      </c>
      <c r="BL179" s="19" t="s">
        <v>1601</v>
      </c>
      <c r="BM179" s="19" t="s">
        <v>820</v>
      </c>
    </row>
    <row r="180" spans="2:65" s="12" customFormat="1" x14ac:dyDescent="0.3">
      <c r="B180" s="209"/>
      <c r="C180" s="210"/>
      <c r="D180" s="223" t="s">
        <v>1603</v>
      </c>
      <c r="E180" s="233" t="s">
        <v>1418</v>
      </c>
      <c r="F180" s="234" t="s">
        <v>821</v>
      </c>
      <c r="G180" s="210"/>
      <c r="H180" s="235">
        <v>4.8929999999999998</v>
      </c>
      <c r="I180" s="215"/>
      <c r="J180" s="215"/>
      <c r="K180" s="210"/>
      <c r="L180" s="210"/>
      <c r="M180" s="216"/>
      <c r="N180" s="217"/>
      <c r="O180" s="218"/>
      <c r="P180" s="218"/>
      <c r="Q180" s="218"/>
      <c r="R180" s="218"/>
      <c r="S180" s="218"/>
      <c r="T180" s="218"/>
      <c r="U180" s="218"/>
      <c r="V180" s="218"/>
      <c r="W180" s="218"/>
      <c r="X180" s="219"/>
      <c r="AT180" s="220" t="s">
        <v>1603</v>
      </c>
      <c r="AU180" s="220" t="s">
        <v>1481</v>
      </c>
      <c r="AV180" s="12" t="s">
        <v>1481</v>
      </c>
      <c r="AW180" s="12" t="s">
        <v>1402</v>
      </c>
      <c r="AX180" s="12" t="s">
        <v>1420</v>
      </c>
      <c r="AY180" s="220" t="s">
        <v>1594</v>
      </c>
    </row>
    <row r="181" spans="2:65" s="12" customFormat="1" x14ac:dyDescent="0.3">
      <c r="B181" s="209"/>
      <c r="C181" s="210"/>
      <c r="D181" s="211" t="s">
        <v>1603</v>
      </c>
      <c r="E181" s="210"/>
      <c r="F181" s="213" t="s">
        <v>822</v>
      </c>
      <c r="G181" s="210"/>
      <c r="H181" s="214">
        <v>4.9660000000000002</v>
      </c>
      <c r="I181" s="215"/>
      <c r="J181" s="215"/>
      <c r="K181" s="210"/>
      <c r="L181" s="210"/>
      <c r="M181" s="216"/>
      <c r="N181" s="217"/>
      <c r="O181" s="218"/>
      <c r="P181" s="218"/>
      <c r="Q181" s="218"/>
      <c r="R181" s="218"/>
      <c r="S181" s="218"/>
      <c r="T181" s="218"/>
      <c r="U181" s="218"/>
      <c r="V181" s="218"/>
      <c r="W181" s="218"/>
      <c r="X181" s="219"/>
      <c r="AT181" s="220" t="s">
        <v>1603</v>
      </c>
      <c r="AU181" s="220" t="s">
        <v>1481</v>
      </c>
      <c r="AV181" s="12" t="s">
        <v>1481</v>
      </c>
      <c r="AW181" s="12" t="s">
        <v>1401</v>
      </c>
      <c r="AX181" s="12" t="s">
        <v>1420</v>
      </c>
      <c r="AY181" s="220" t="s">
        <v>1594</v>
      </c>
    </row>
    <row r="182" spans="2:65" s="1" customFormat="1" ht="22.5" customHeight="1" x14ac:dyDescent="0.3">
      <c r="B182" s="36"/>
      <c r="C182" s="197" t="s">
        <v>1737</v>
      </c>
      <c r="D182" s="197" t="s">
        <v>1596</v>
      </c>
      <c r="E182" s="198" t="s">
        <v>823</v>
      </c>
      <c r="F182" s="199" t="s">
        <v>824</v>
      </c>
      <c r="G182" s="200" t="s">
        <v>1688</v>
      </c>
      <c r="H182" s="201">
        <v>244.64</v>
      </c>
      <c r="I182" s="202"/>
      <c r="J182" s="202"/>
      <c r="K182" s="203">
        <f>ROUND(P182*H182,2)</f>
        <v>0</v>
      </c>
      <c r="L182" s="199" t="s">
        <v>1600</v>
      </c>
      <c r="M182" s="56"/>
      <c r="N182" s="204" t="s">
        <v>1418</v>
      </c>
      <c r="O182" s="205" t="s">
        <v>1442</v>
      </c>
      <c r="P182" s="131">
        <f>I182+J182</f>
        <v>0</v>
      </c>
      <c r="Q182" s="131">
        <f>ROUND(I182*H182,2)</f>
        <v>0</v>
      </c>
      <c r="R182" s="131">
        <f>ROUND(J182*H182,2)</f>
        <v>0</v>
      </c>
      <c r="S182" s="37"/>
      <c r="T182" s="206">
        <f>S182*H182</f>
        <v>0</v>
      </c>
      <c r="U182" s="206">
        <v>0</v>
      </c>
      <c r="V182" s="206">
        <f>U182*H182</f>
        <v>0</v>
      </c>
      <c r="W182" s="206">
        <v>0</v>
      </c>
      <c r="X182" s="207">
        <f>W182*H182</f>
        <v>0</v>
      </c>
      <c r="AR182" s="19" t="s">
        <v>1601</v>
      </c>
      <c r="AT182" s="19" t="s">
        <v>1596</v>
      </c>
      <c r="AU182" s="19" t="s">
        <v>1481</v>
      </c>
      <c r="AY182" s="19" t="s">
        <v>1594</v>
      </c>
      <c r="BE182" s="208">
        <f>IF(O182="základní",K182,0)</f>
        <v>0</v>
      </c>
      <c r="BF182" s="208">
        <f>IF(O182="snížená",K182,0)</f>
        <v>0</v>
      </c>
      <c r="BG182" s="208">
        <f>IF(O182="zákl. přenesená",K182,0)</f>
        <v>0</v>
      </c>
      <c r="BH182" s="208">
        <f>IF(O182="sníž. přenesená",K182,0)</f>
        <v>0</v>
      </c>
      <c r="BI182" s="208">
        <f>IF(O182="nulová",K182,0)</f>
        <v>0</v>
      </c>
      <c r="BJ182" s="19" t="s">
        <v>1420</v>
      </c>
      <c r="BK182" s="208">
        <f>ROUND(P182*H182,2)</f>
        <v>0</v>
      </c>
      <c r="BL182" s="19" t="s">
        <v>1601</v>
      </c>
      <c r="BM182" s="19" t="s">
        <v>825</v>
      </c>
    </row>
    <row r="183" spans="2:65" s="12" customFormat="1" x14ac:dyDescent="0.3">
      <c r="B183" s="209"/>
      <c r="C183" s="210"/>
      <c r="D183" s="223" t="s">
        <v>1603</v>
      </c>
      <c r="E183" s="233" t="s">
        <v>1418</v>
      </c>
      <c r="F183" s="234" t="s">
        <v>812</v>
      </c>
      <c r="G183" s="210"/>
      <c r="H183" s="235">
        <v>242</v>
      </c>
      <c r="I183" s="215"/>
      <c r="J183" s="215"/>
      <c r="K183" s="210"/>
      <c r="L183" s="210"/>
      <c r="M183" s="216"/>
      <c r="N183" s="217"/>
      <c r="O183" s="218"/>
      <c r="P183" s="218"/>
      <c r="Q183" s="218"/>
      <c r="R183" s="218"/>
      <c r="S183" s="218"/>
      <c r="T183" s="218"/>
      <c r="U183" s="218"/>
      <c r="V183" s="218"/>
      <c r="W183" s="218"/>
      <c r="X183" s="219"/>
      <c r="AT183" s="220" t="s">
        <v>1603</v>
      </c>
      <c r="AU183" s="220" t="s">
        <v>1481</v>
      </c>
      <c r="AV183" s="12" t="s">
        <v>1481</v>
      </c>
      <c r="AW183" s="12" t="s">
        <v>1402</v>
      </c>
      <c r="AX183" s="12" t="s">
        <v>1473</v>
      </c>
      <c r="AY183" s="220" t="s">
        <v>1594</v>
      </c>
    </row>
    <row r="184" spans="2:65" s="12" customFormat="1" x14ac:dyDescent="0.3">
      <c r="B184" s="209"/>
      <c r="C184" s="210"/>
      <c r="D184" s="223" t="s">
        <v>1603</v>
      </c>
      <c r="E184" s="233" t="s">
        <v>1418</v>
      </c>
      <c r="F184" s="234" t="s">
        <v>813</v>
      </c>
      <c r="G184" s="210"/>
      <c r="H184" s="235">
        <v>2.64</v>
      </c>
      <c r="I184" s="215"/>
      <c r="J184" s="215"/>
      <c r="K184" s="210"/>
      <c r="L184" s="210"/>
      <c r="M184" s="216"/>
      <c r="N184" s="217"/>
      <c r="O184" s="218"/>
      <c r="P184" s="218"/>
      <c r="Q184" s="218"/>
      <c r="R184" s="218"/>
      <c r="S184" s="218"/>
      <c r="T184" s="218"/>
      <c r="U184" s="218"/>
      <c r="V184" s="218"/>
      <c r="W184" s="218"/>
      <c r="X184" s="219"/>
      <c r="AT184" s="220" t="s">
        <v>1603</v>
      </c>
      <c r="AU184" s="220" t="s">
        <v>1481</v>
      </c>
      <c r="AV184" s="12" t="s">
        <v>1481</v>
      </c>
      <c r="AW184" s="12" t="s">
        <v>1402</v>
      </c>
      <c r="AX184" s="12" t="s">
        <v>1473</v>
      </c>
      <c r="AY184" s="220" t="s">
        <v>1594</v>
      </c>
    </row>
    <row r="185" spans="2:65" s="14" customFormat="1" x14ac:dyDescent="0.3">
      <c r="B185" s="236"/>
      <c r="C185" s="237"/>
      <c r="D185" s="211" t="s">
        <v>1603</v>
      </c>
      <c r="E185" s="247" t="s">
        <v>1418</v>
      </c>
      <c r="F185" s="248" t="s">
        <v>1621</v>
      </c>
      <c r="G185" s="237"/>
      <c r="H185" s="249">
        <v>244.64</v>
      </c>
      <c r="I185" s="241"/>
      <c r="J185" s="241"/>
      <c r="K185" s="237"/>
      <c r="L185" s="237"/>
      <c r="M185" s="242"/>
      <c r="N185" s="243"/>
      <c r="O185" s="244"/>
      <c r="P185" s="244"/>
      <c r="Q185" s="244"/>
      <c r="R185" s="244"/>
      <c r="S185" s="244"/>
      <c r="T185" s="244"/>
      <c r="U185" s="244"/>
      <c r="V185" s="244"/>
      <c r="W185" s="244"/>
      <c r="X185" s="245"/>
      <c r="AT185" s="246" t="s">
        <v>1603</v>
      </c>
      <c r="AU185" s="246" t="s">
        <v>1481</v>
      </c>
      <c r="AV185" s="14" t="s">
        <v>1601</v>
      </c>
      <c r="AW185" s="14" t="s">
        <v>1402</v>
      </c>
      <c r="AX185" s="14" t="s">
        <v>1420</v>
      </c>
      <c r="AY185" s="246" t="s">
        <v>1594</v>
      </c>
    </row>
    <row r="186" spans="2:65" s="1" customFormat="1" ht="22.5" customHeight="1" x14ac:dyDescent="0.3">
      <c r="B186" s="36"/>
      <c r="C186" s="197" t="s">
        <v>1743</v>
      </c>
      <c r="D186" s="197" t="s">
        <v>1596</v>
      </c>
      <c r="E186" s="198" t="s">
        <v>1686</v>
      </c>
      <c r="F186" s="199" t="s">
        <v>1687</v>
      </c>
      <c r="G186" s="200" t="s">
        <v>1688</v>
      </c>
      <c r="H186" s="201">
        <v>268</v>
      </c>
      <c r="I186" s="202"/>
      <c r="J186" s="202"/>
      <c r="K186" s="203">
        <f>ROUND(P186*H186,2)</f>
        <v>0</v>
      </c>
      <c r="L186" s="199" t="s">
        <v>1600</v>
      </c>
      <c r="M186" s="56"/>
      <c r="N186" s="204" t="s">
        <v>1418</v>
      </c>
      <c r="O186" s="205" t="s">
        <v>1442</v>
      </c>
      <c r="P186" s="131">
        <f>I186+J186</f>
        <v>0</v>
      </c>
      <c r="Q186" s="131">
        <f>ROUND(I186*H186,2)</f>
        <v>0</v>
      </c>
      <c r="R186" s="131">
        <f>ROUND(J186*H186,2)</f>
        <v>0</v>
      </c>
      <c r="S186" s="37"/>
      <c r="T186" s="206">
        <f>S186*H186</f>
        <v>0</v>
      </c>
      <c r="U186" s="206">
        <v>0</v>
      </c>
      <c r="V186" s="206">
        <f>U186*H186</f>
        <v>0</v>
      </c>
      <c r="W186" s="206">
        <v>0</v>
      </c>
      <c r="X186" s="207">
        <f>W186*H186</f>
        <v>0</v>
      </c>
      <c r="AR186" s="19" t="s">
        <v>1601</v>
      </c>
      <c r="AT186" s="19" t="s">
        <v>1596</v>
      </c>
      <c r="AU186" s="19" t="s">
        <v>1481</v>
      </c>
      <c r="AY186" s="19" t="s">
        <v>1594</v>
      </c>
      <c r="BE186" s="208">
        <f>IF(O186="základní",K186,0)</f>
        <v>0</v>
      </c>
      <c r="BF186" s="208">
        <f>IF(O186="snížená",K186,0)</f>
        <v>0</v>
      </c>
      <c r="BG186" s="208">
        <f>IF(O186="zákl. přenesená",K186,0)</f>
        <v>0</v>
      </c>
      <c r="BH186" s="208">
        <f>IF(O186="sníž. přenesená",K186,0)</f>
        <v>0</v>
      </c>
      <c r="BI186" s="208">
        <f>IF(O186="nulová",K186,0)</f>
        <v>0</v>
      </c>
      <c r="BJ186" s="19" t="s">
        <v>1420</v>
      </c>
      <c r="BK186" s="208">
        <f>ROUND(P186*H186,2)</f>
        <v>0</v>
      </c>
      <c r="BL186" s="19" t="s">
        <v>1601</v>
      </c>
      <c r="BM186" s="19" t="s">
        <v>826</v>
      </c>
    </row>
    <row r="187" spans="2:65" s="13" customFormat="1" x14ac:dyDescent="0.3">
      <c r="B187" s="221"/>
      <c r="C187" s="222"/>
      <c r="D187" s="223" t="s">
        <v>1603</v>
      </c>
      <c r="E187" s="224" t="s">
        <v>1418</v>
      </c>
      <c r="F187" s="225" t="s">
        <v>827</v>
      </c>
      <c r="G187" s="222"/>
      <c r="H187" s="226" t="s">
        <v>1418</v>
      </c>
      <c r="I187" s="227"/>
      <c r="J187" s="227"/>
      <c r="K187" s="222"/>
      <c r="L187" s="222"/>
      <c r="M187" s="228"/>
      <c r="N187" s="229"/>
      <c r="O187" s="230"/>
      <c r="P187" s="230"/>
      <c r="Q187" s="230"/>
      <c r="R187" s="230"/>
      <c r="S187" s="230"/>
      <c r="T187" s="230"/>
      <c r="U187" s="230"/>
      <c r="V187" s="230"/>
      <c r="W187" s="230"/>
      <c r="X187" s="231"/>
      <c r="AT187" s="232" t="s">
        <v>1603</v>
      </c>
      <c r="AU187" s="232" t="s">
        <v>1481</v>
      </c>
      <c r="AV187" s="13" t="s">
        <v>1420</v>
      </c>
      <c r="AW187" s="13" t="s">
        <v>1402</v>
      </c>
      <c r="AX187" s="13" t="s">
        <v>1473</v>
      </c>
      <c r="AY187" s="232" t="s">
        <v>1594</v>
      </c>
    </row>
    <row r="188" spans="2:65" s="12" customFormat="1" x14ac:dyDescent="0.3">
      <c r="B188" s="209"/>
      <c r="C188" s="210"/>
      <c r="D188" s="223" t="s">
        <v>1603</v>
      </c>
      <c r="E188" s="233" t="s">
        <v>1418</v>
      </c>
      <c r="F188" s="234" t="s">
        <v>828</v>
      </c>
      <c r="G188" s="210"/>
      <c r="H188" s="235">
        <v>255</v>
      </c>
      <c r="I188" s="215"/>
      <c r="J188" s="215"/>
      <c r="K188" s="210"/>
      <c r="L188" s="210"/>
      <c r="M188" s="216"/>
      <c r="N188" s="217"/>
      <c r="O188" s="218"/>
      <c r="P188" s="218"/>
      <c r="Q188" s="218"/>
      <c r="R188" s="218"/>
      <c r="S188" s="218"/>
      <c r="T188" s="218"/>
      <c r="U188" s="218"/>
      <c r="V188" s="218"/>
      <c r="W188" s="218"/>
      <c r="X188" s="219"/>
      <c r="AT188" s="220" t="s">
        <v>1603</v>
      </c>
      <c r="AU188" s="220" t="s">
        <v>1481</v>
      </c>
      <c r="AV188" s="12" t="s">
        <v>1481</v>
      </c>
      <c r="AW188" s="12" t="s">
        <v>1402</v>
      </c>
      <c r="AX188" s="12" t="s">
        <v>1473</v>
      </c>
      <c r="AY188" s="220" t="s">
        <v>1594</v>
      </c>
    </row>
    <row r="189" spans="2:65" s="12" customFormat="1" x14ac:dyDescent="0.3">
      <c r="B189" s="209"/>
      <c r="C189" s="210"/>
      <c r="D189" s="223" t="s">
        <v>1603</v>
      </c>
      <c r="E189" s="233" t="s">
        <v>1418</v>
      </c>
      <c r="F189" s="234" t="s">
        <v>829</v>
      </c>
      <c r="G189" s="210"/>
      <c r="H189" s="235">
        <v>13</v>
      </c>
      <c r="I189" s="215"/>
      <c r="J189" s="215"/>
      <c r="K189" s="210"/>
      <c r="L189" s="210"/>
      <c r="M189" s="216"/>
      <c r="N189" s="217"/>
      <c r="O189" s="218"/>
      <c r="P189" s="218"/>
      <c r="Q189" s="218"/>
      <c r="R189" s="218"/>
      <c r="S189" s="218"/>
      <c r="T189" s="218"/>
      <c r="U189" s="218"/>
      <c r="V189" s="218"/>
      <c r="W189" s="218"/>
      <c r="X189" s="219"/>
      <c r="AT189" s="220" t="s">
        <v>1603</v>
      </c>
      <c r="AU189" s="220" t="s">
        <v>1481</v>
      </c>
      <c r="AV189" s="12" t="s">
        <v>1481</v>
      </c>
      <c r="AW189" s="12" t="s">
        <v>1402</v>
      </c>
      <c r="AX189" s="12" t="s">
        <v>1473</v>
      </c>
      <c r="AY189" s="220" t="s">
        <v>1594</v>
      </c>
    </row>
    <row r="190" spans="2:65" s="14" customFormat="1" x14ac:dyDescent="0.3">
      <c r="B190" s="236"/>
      <c r="C190" s="237"/>
      <c r="D190" s="211" t="s">
        <v>1603</v>
      </c>
      <c r="E190" s="247" t="s">
        <v>1418</v>
      </c>
      <c r="F190" s="248" t="s">
        <v>1621</v>
      </c>
      <c r="G190" s="237"/>
      <c r="H190" s="249">
        <v>268</v>
      </c>
      <c r="I190" s="241"/>
      <c r="J190" s="241"/>
      <c r="K190" s="237"/>
      <c r="L190" s="237"/>
      <c r="M190" s="242"/>
      <c r="N190" s="243"/>
      <c r="O190" s="244"/>
      <c r="P190" s="244"/>
      <c r="Q190" s="244"/>
      <c r="R190" s="244"/>
      <c r="S190" s="244"/>
      <c r="T190" s="244"/>
      <c r="U190" s="244"/>
      <c r="V190" s="244"/>
      <c r="W190" s="244"/>
      <c r="X190" s="245"/>
      <c r="AT190" s="246" t="s">
        <v>1603</v>
      </c>
      <c r="AU190" s="246" t="s">
        <v>1481</v>
      </c>
      <c r="AV190" s="14" t="s">
        <v>1601</v>
      </c>
      <c r="AW190" s="14" t="s">
        <v>1402</v>
      </c>
      <c r="AX190" s="14" t="s">
        <v>1420</v>
      </c>
      <c r="AY190" s="246" t="s">
        <v>1594</v>
      </c>
    </row>
    <row r="191" spans="2:65" s="1" customFormat="1" ht="31.5" customHeight="1" x14ac:dyDescent="0.3">
      <c r="B191" s="36"/>
      <c r="C191" s="197" t="s">
        <v>1749</v>
      </c>
      <c r="D191" s="197" t="s">
        <v>1596</v>
      </c>
      <c r="E191" s="198" t="s">
        <v>830</v>
      </c>
      <c r="F191" s="199" t="s">
        <v>831</v>
      </c>
      <c r="G191" s="200" t="s">
        <v>1726</v>
      </c>
      <c r="H191" s="201">
        <v>12</v>
      </c>
      <c r="I191" s="202"/>
      <c r="J191" s="202"/>
      <c r="K191" s="203">
        <f>ROUND(P191*H191,2)</f>
        <v>0</v>
      </c>
      <c r="L191" s="199" t="s">
        <v>1418</v>
      </c>
      <c r="M191" s="56"/>
      <c r="N191" s="204" t="s">
        <v>1418</v>
      </c>
      <c r="O191" s="205" t="s">
        <v>1442</v>
      </c>
      <c r="P191" s="131">
        <f>I191+J191</f>
        <v>0</v>
      </c>
      <c r="Q191" s="131">
        <f>ROUND(I191*H191,2)</f>
        <v>0</v>
      </c>
      <c r="R191" s="131">
        <f>ROUND(J191*H191,2)</f>
        <v>0</v>
      </c>
      <c r="S191" s="37"/>
      <c r="T191" s="206">
        <f>S191*H191</f>
        <v>0</v>
      </c>
      <c r="U191" s="206">
        <v>0</v>
      </c>
      <c r="V191" s="206">
        <f>U191*H191</f>
        <v>0</v>
      </c>
      <c r="W191" s="206">
        <v>0</v>
      </c>
      <c r="X191" s="207">
        <f>W191*H191</f>
        <v>0</v>
      </c>
      <c r="AR191" s="19" t="s">
        <v>1601</v>
      </c>
      <c r="AT191" s="19" t="s">
        <v>1596</v>
      </c>
      <c r="AU191" s="19" t="s">
        <v>1481</v>
      </c>
      <c r="AY191" s="19" t="s">
        <v>1594</v>
      </c>
      <c r="BE191" s="208">
        <f>IF(O191="základní",K191,0)</f>
        <v>0</v>
      </c>
      <c r="BF191" s="208">
        <f>IF(O191="snížená",K191,0)</f>
        <v>0</v>
      </c>
      <c r="BG191" s="208">
        <f>IF(O191="zákl. přenesená",K191,0)</f>
        <v>0</v>
      </c>
      <c r="BH191" s="208">
        <f>IF(O191="sníž. přenesená",K191,0)</f>
        <v>0</v>
      </c>
      <c r="BI191" s="208">
        <f>IF(O191="nulová",K191,0)</f>
        <v>0</v>
      </c>
      <c r="BJ191" s="19" t="s">
        <v>1420</v>
      </c>
      <c r="BK191" s="208">
        <f>ROUND(P191*H191,2)</f>
        <v>0</v>
      </c>
      <c r="BL191" s="19" t="s">
        <v>1601</v>
      </c>
      <c r="BM191" s="19" t="s">
        <v>832</v>
      </c>
    </row>
    <row r="192" spans="2:65" s="13" customFormat="1" x14ac:dyDescent="0.3">
      <c r="B192" s="221"/>
      <c r="C192" s="222"/>
      <c r="D192" s="223" t="s">
        <v>1603</v>
      </c>
      <c r="E192" s="224" t="s">
        <v>1418</v>
      </c>
      <c r="F192" s="225" t="s">
        <v>833</v>
      </c>
      <c r="G192" s="222"/>
      <c r="H192" s="226" t="s">
        <v>1418</v>
      </c>
      <c r="I192" s="227"/>
      <c r="J192" s="227"/>
      <c r="K192" s="222"/>
      <c r="L192" s="222"/>
      <c r="M192" s="228"/>
      <c r="N192" s="229"/>
      <c r="O192" s="230"/>
      <c r="P192" s="230"/>
      <c r="Q192" s="230"/>
      <c r="R192" s="230"/>
      <c r="S192" s="230"/>
      <c r="T192" s="230"/>
      <c r="U192" s="230"/>
      <c r="V192" s="230"/>
      <c r="W192" s="230"/>
      <c r="X192" s="231"/>
      <c r="AT192" s="232" t="s">
        <v>1603</v>
      </c>
      <c r="AU192" s="232" t="s">
        <v>1481</v>
      </c>
      <c r="AV192" s="13" t="s">
        <v>1420</v>
      </c>
      <c r="AW192" s="13" t="s">
        <v>1402</v>
      </c>
      <c r="AX192" s="13" t="s">
        <v>1473</v>
      </c>
      <c r="AY192" s="232" t="s">
        <v>1594</v>
      </c>
    </row>
    <row r="193" spans="2:65" s="12" customFormat="1" x14ac:dyDescent="0.3">
      <c r="B193" s="209"/>
      <c r="C193" s="210"/>
      <c r="D193" s="211" t="s">
        <v>1603</v>
      </c>
      <c r="E193" s="212" t="s">
        <v>1418</v>
      </c>
      <c r="F193" s="213" t="s">
        <v>834</v>
      </c>
      <c r="G193" s="210"/>
      <c r="H193" s="214">
        <v>12</v>
      </c>
      <c r="I193" s="215"/>
      <c r="J193" s="215"/>
      <c r="K193" s="210"/>
      <c r="L193" s="210"/>
      <c r="M193" s="216"/>
      <c r="N193" s="217"/>
      <c r="O193" s="218"/>
      <c r="P193" s="218"/>
      <c r="Q193" s="218"/>
      <c r="R193" s="218"/>
      <c r="S193" s="218"/>
      <c r="T193" s="218"/>
      <c r="U193" s="218"/>
      <c r="V193" s="218"/>
      <c r="W193" s="218"/>
      <c r="X193" s="219"/>
      <c r="AT193" s="220" t="s">
        <v>1603</v>
      </c>
      <c r="AU193" s="220" t="s">
        <v>1481</v>
      </c>
      <c r="AV193" s="12" t="s">
        <v>1481</v>
      </c>
      <c r="AW193" s="12" t="s">
        <v>1402</v>
      </c>
      <c r="AX193" s="12" t="s">
        <v>1420</v>
      </c>
      <c r="AY193" s="220" t="s">
        <v>1594</v>
      </c>
    </row>
    <row r="194" spans="2:65" s="1" customFormat="1" ht="22.5" customHeight="1" x14ac:dyDescent="0.3">
      <c r="B194" s="36"/>
      <c r="C194" s="261" t="s">
        <v>1755</v>
      </c>
      <c r="D194" s="261" t="s">
        <v>1707</v>
      </c>
      <c r="E194" s="262" t="s">
        <v>835</v>
      </c>
      <c r="F194" s="263" t="s">
        <v>836</v>
      </c>
      <c r="G194" s="264" t="s">
        <v>1726</v>
      </c>
      <c r="H194" s="265">
        <v>4.04</v>
      </c>
      <c r="I194" s="266"/>
      <c r="J194" s="267"/>
      <c r="K194" s="268">
        <f>ROUND(P194*H194,2)</f>
        <v>0</v>
      </c>
      <c r="L194" s="263" t="s">
        <v>1600</v>
      </c>
      <c r="M194" s="269"/>
      <c r="N194" s="270" t="s">
        <v>1418</v>
      </c>
      <c r="O194" s="205" t="s">
        <v>1442</v>
      </c>
      <c r="P194" s="131">
        <f>I194+J194</f>
        <v>0</v>
      </c>
      <c r="Q194" s="131">
        <f>ROUND(I194*H194,2)</f>
        <v>0</v>
      </c>
      <c r="R194" s="131">
        <f>ROUND(J194*H194,2)</f>
        <v>0</v>
      </c>
      <c r="S194" s="37"/>
      <c r="T194" s="206">
        <f>S194*H194</f>
        <v>0</v>
      </c>
      <c r="U194" s="206">
        <v>3.2000000000000001E-2</v>
      </c>
      <c r="V194" s="206">
        <f>U194*H194</f>
        <v>0.12928000000000001</v>
      </c>
      <c r="W194" s="206">
        <v>0</v>
      </c>
      <c r="X194" s="207">
        <f>W194*H194</f>
        <v>0</v>
      </c>
      <c r="AR194" s="19" t="s">
        <v>1654</v>
      </c>
      <c r="AT194" s="19" t="s">
        <v>1707</v>
      </c>
      <c r="AU194" s="19" t="s">
        <v>1481</v>
      </c>
      <c r="AY194" s="19" t="s">
        <v>1594</v>
      </c>
      <c r="BE194" s="208">
        <f>IF(O194="základní",K194,0)</f>
        <v>0</v>
      </c>
      <c r="BF194" s="208">
        <f>IF(O194="snížená",K194,0)</f>
        <v>0</v>
      </c>
      <c r="BG194" s="208">
        <f>IF(O194="zákl. přenesená",K194,0)</f>
        <v>0</v>
      </c>
      <c r="BH194" s="208">
        <f>IF(O194="sníž. přenesená",K194,0)</f>
        <v>0</v>
      </c>
      <c r="BI194" s="208">
        <f>IF(O194="nulová",K194,0)</f>
        <v>0</v>
      </c>
      <c r="BJ194" s="19" t="s">
        <v>1420</v>
      </c>
      <c r="BK194" s="208">
        <f>ROUND(P194*H194,2)</f>
        <v>0</v>
      </c>
      <c r="BL194" s="19" t="s">
        <v>1601</v>
      </c>
      <c r="BM194" s="19" t="s">
        <v>837</v>
      </c>
    </row>
    <row r="195" spans="2:65" s="13" customFormat="1" x14ac:dyDescent="0.3">
      <c r="B195" s="221"/>
      <c r="C195" s="222"/>
      <c r="D195" s="223" t="s">
        <v>1603</v>
      </c>
      <c r="E195" s="224" t="s">
        <v>1418</v>
      </c>
      <c r="F195" s="225" t="s">
        <v>838</v>
      </c>
      <c r="G195" s="222"/>
      <c r="H195" s="226" t="s">
        <v>1418</v>
      </c>
      <c r="I195" s="227"/>
      <c r="J195" s="227"/>
      <c r="K195" s="222"/>
      <c r="L195" s="222"/>
      <c r="M195" s="228"/>
      <c r="N195" s="229"/>
      <c r="O195" s="230"/>
      <c r="P195" s="230"/>
      <c r="Q195" s="230"/>
      <c r="R195" s="230"/>
      <c r="S195" s="230"/>
      <c r="T195" s="230"/>
      <c r="U195" s="230"/>
      <c r="V195" s="230"/>
      <c r="W195" s="230"/>
      <c r="X195" s="231"/>
      <c r="AT195" s="232" t="s">
        <v>1603</v>
      </c>
      <c r="AU195" s="232" t="s">
        <v>1481</v>
      </c>
      <c r="AV195" s="13" t="s">
        <v>1420</v>
      </c>
      <c r="AW195" s="13" t="s">
        <v>1402</v>
      </c>
      <c r="AX195" s="13" t="s">
        <v>1473</v>
      </c>
      <c r="AY195" s="232" t="s">
        <v>1594</v>
      </c>
    </row>
    <row r="196" spans="2:65" s="12" customFormat="1" x14ac:dyDescent="0.3">
      <c r="B196" s="209"/>
      <c r="C196" s="210"/>
      <c r="D196" s="223" t="s">
        <v>1603</v>
      </c>
      <c r="E196" s="233" t="s">
        <v>1418</v>
      </c>
      <c r="F196" s="234" t="s">
        <v>839</v>
      </c>
      <c r="G196" s="210"/>
      <c r="H196" s="235">
        <v>4</v>
      </c>
      <c r="I196" s="215"/>
      <c r="J196" s="215"/>
      <c r="K196" s="210"/>
      <c r="L196" s="210"/>
      <c r="M196" s="216"/>
      <c r="N196" s="217"/>
      <c r="O196" s="218"/>
      <c r="P196" s="218"/>
      <c r="Q196" s="218"/>
      <c r="R196" s="218"/>
      <c r="S196" s="218"/>
      <c r="T196" s="218"/>
      <c r="U196" s="218"/>
      <c r="V196" s="218"/>
      <c r="W196" s="218"/>
      <c r="X196" s="219"/>
      <c r="AT196" s="220" t="s">
        <v>1603</v>
      </c>
      <c r="AU196" s="220" t="s">
        <v>1481</v>
      </c>
      <c r="AV196" s="12" t="s">
        <v>1481</v>
      </c>
      <c r="AW196" s="12" t="s">
        <v>1402</v>
      </c>
      <c r="AX196" s="12" t="s">
        <v>1420</v>
      </c>
      <c r="AY196" s="220" t="s">
        <v>1594</v>
      </c>
    </row>
    <row r="197" spans="2:65" s="12" customFormat="1" x14ac:dyDescent="0.3">
      <c r="B197" s="209"/>
      <c r="C197" s="210"/>
      <c r="D197" s="211" t="s">
        <v>1603</v>
      </c>
      <c r="E197" s="210"/>
      <c r="F197" s="213" t="s">
        <v>840</v>
      </c>
      <c r="G197" s="210"/>
      <c r="H197" s="214">
        <v>4.04</v>
      </c>
      <c r="I197" s="215"/>
      <c r="J197" s="215"/>
      <c r="K197" s="210"/>
      <c r="L197" s="210"/>
      <c r="M197" s="216"/>
      <c r="N197" s="217"/>
      <c r="O197" s="218"/>
      <c r="P197" s="218"/>
      <c r="Q197" s="218"/>
      <c r="R197" s="218"/>
      <c r="S197" s="218"/>
      <c r="T197" s="218"/>
      <c r="U197" s="218"/>
      <c r="V197" s="218"/>
      <c r="W197" s="218"/>
      <c r="X197" s="219"/>
      <c r="AT197" s="220" t="s">
        <v>1603</v>
      </c>
      <c r="AU197" s="220" t="s">
        <v>1481</v>
      </c>
      <c r="AV197" s="12" t="s">
        <v>1481</v>
      </c>
      <c r="AW197" s="12" t="s">
        <v>1401</v>
      </c>
      <c r="AX197" s="12" t="s">
        <v>1420</v>
      </c>
      <c r="AY197" s="220" t="s">
        <v>1594</v>
      </c>
    </row>
    <row r="198" spans="2:65" s="1" customFormat="1" ht="22.5" customHeight="1" x14ac:dyDescent="0.3">
      <c r="B198" s="36"/>
      <c r="C198" s="261" t="s">
        <v>1760</v>
      </c>
      <c r="D198" s="261" t="s">
        <v>1707</v>
      </c>
      <c r="E198" s="262" t="s">
        <v>841</v>
      </c>
      <c r="F198" s="263" t="s">
        <v>842</v>
      </c>
      <c r="G198" s="264" t="s">
        <v>1726</v>
      </c>
      <c r="H198" s="265">
        <v>8.08</v>
      </c>
      <c r="I198" s="266"/>
      <c r="J198" s="267"/>
      <c r="K198" s="268">
        <f>ROUND(P198*H198,2)</f>
        <v>0</v>
      </c>
      <c r="L198" s="263" t="s">
        <v>1600</v>
      </c>
      <c r="M198" s="269"/>
      <c r="N198" s="270" t="s">
        <v>1418</v>
      </c>
      <c r="O198" s="205" t="s">
        <v>1442</v>
      </c>
      <c r="P198" s="131">
        <f>I198+J198</f>
        <v>0</v>
      </c>
      <c r="Q198" s="131">
        <f>ROUND(I198*H198,2)</f>
        <v>0</v>
      </c>
      <c r="R198" s="131">
        <f>ROUND(J198*H198,2)</f>
        <v>0</v>
      </c>
      <c r="S198" s="37"/>
      <c r="T198" s="206">
        <f>S198*H198</f>
        <v>0</v>
      </c>
      <c r="U198" s="206">
        <v>8.8000000000000005E-3</v>
      </c>
      <c r="V198" s="206">
        <f>U198*H198</f>
        <v>7.1104000000000001E-2</v>
      </c>
      <c r="W198" s="206">
        <v>0</v>
      </c>
      <c r="X198" s="207">
        <f>W198*H198</f>
        <v>0</v>
      </c>
      <c r="AR198" s="19" t="s">
        <v>1654</v>
      </c>
      <c r="AT198" s="19" t="s">
        <v>1707</v>
      </c>
      <c r="AU198" s="19" t="s">
        <v>1481</v>
      </c>
      <c r="AY198" s="19" t="s">
        <v>1594</v>
      </c>
      <c r="BE198" s="208">
        <f>IF(O198="základní",K198,0)</f>
        <v>0</v>
      </c>
      <c r="BF198" s="208">
        <f>IF(O198="snížená",K198,0)</f>
        <v>0</v>
      </c>
      <c r="BG198" s="208">
        <f>IF(O198="zákl. přenesená",K198,0)</f>
        <v>0</v>
      </c>
      <c r="BH198" s="208">
        <f>IF(O198="sníž. přenesená",K198,0)</f>
        <v>0</v>
      </c>
      <c r="BI198" s="208">
        <f>IF(O198="nulová",K198,0)</f>
        <v>0</v>
      </c>
      <c r="BJ198" s="19" t="s">
        <v>1420</v>
      </c>
      <c r="BK198" s="208">
        <f>ROUND(P198*H198,2)</f>
        <v>0</v>
      </c>
      <c r="BL198" s="19" t="s">
        <v>1601</v>
      </c>
      <c r="BM198" s="19" t="s">
        <v>843</v>
      </c>
    </row>
    <row r="199" spans="2:65" s="13" customFormat="1" x14ac:dyDescent="0.3">
      <c r="B199" s="221"/>
      <c r="C199" s="222"/>
      <c r="D199" s="223" t="s">
        <v>1603</v>
      </c>
      <c r="E199" s="224" t="s">
        <v>1418</v>
      </c>
      <c r="F199" s="225" t="s">
        <v>844</v>
      </c>
      <c r="G199" s="222"/>
      <c r="H199" s="226" t="s">
        <v>1418</v>
      </c>
      <c r="I199" s="227"/>
      <c r="J199" s="227"/>
      <c r="K199" s="222"/>
      <c r="L199" s="222"/>
      <c r="M199" s="228"/>
      <c r="N199" s="229"/>
      <c r="O199" s="230"/>
      <c r="P199" s="230"/>
      <c r="Q199" s="230"/>
      <c r="R199" s="230"/>
      <c r="S199" s="230"/>
      <c r="T199" s="230"/>
      <c r="U199" s="230"/>
      <c r="V199" s="230"/>
      <c r="W199" s="230"/>
      <c r="X199" s="231"/>
      <c r="AT199" s="232" t="s">
        <v>1603</v>
      </c>
      <c r="AU199" s="232" t="s">
        <v>1481</v>
      </c>
      <c r="AV199" s="13" t="s">
        <v>1420</v>
      </c>
      <c r="AW199" s="13" t="s">
        <v>1402</v>
      </c>
      <c r="AX199" s="13" t="s">
        <v>1473</v>
      </c>
      <c r="AY199" s="232" t="s">
        <v>1594</v>
      </c>
    </row>
    <row r="200" spans="2:65" s="12" customFormat="1" x14ac:dyDescent="0.3">
      <c r="B200" s="209"/>
      <c r="C200" s="210"/>
      <c r="D200" s="223" t="s">
        <v>1603</v>
      </c>
      <c r="E200" s="233" t="s">
        <v>1418</v>
      </c>
      <c r="F200" s="234" t="s">
        <v>845</v>
      </c>
      <c r="G200" s="210"/>
      <c r="H200" s="235">
        <v>8</v>
      </c>
      <c r="I200" s="215"/>
      <c r="J200" s="215"/>
      <c r="K200" s="210"/>
      <c r="L200" s="210"/>
      <c r="M200" s="216"/>
      <c r="N200" s="217"/>
      <c r="O200" s="218"/>
      <c r="P200" s="218"/>
      <c r="Q200" s="218"/>
      <c r="R200" s="218"/>
      <c r="S200" s="218"/>
      <c r="T200" s="218"/>
      <c r="U200" s="218"/>
      <c r="V200" s="218"/>
      <c r="W200" s="218"/>
      <c r="X200" s="219"/>
      <c r="AT200" s="220" t="s">
        <v>1603</v>
      </c>
      <c r="AU200" s="220" t="s">
        <v>1481</v>
      </c>
      <c r="AV200" s="12" t="s">
        <v>1481</v>
      </c>
      <c r="AW200" s="12" t="s">
        <v>1402</v>
      </c>
      <c r="AX200" s="12" t="s">
        <v>1420</v>
      </c>
      <c r="AY200" s="220" t="s">
        <v>1594</v>
      </c>
    </row>
    <row r="201" spans="2:65" s="12" customFormat="1" x14ac:dyDescent="0.3">
      <c r="B201" s="209"/>
      <c r="C201" s="210"/>
      <c r="D201" s="223" t="s">
        <v>1603</v>
      </c>
      <c r="E201" s="210"/>
      <c r="F201" s="234" t="s">
        <v>846</v>
      </c>
      <c r="G201" s="210"/>
      <c r="H201" s="235">
        <v>8.08</v>
      </c>
      <c r="I201" s="215"/>
      <c r="J201" s="215"/>
      <c r="K201" s="210"/>
      <c r="L201" s="210"/>
      <c r="M201" s="216"/>
      <c r="N201" s="217"/>
      <c r="O201" s="218"/>
      <c r="P201" s="218"/>
      <c r="Q201" s="218"/>
      <c r="R201" s="218"/>
      <c r="S201" s="218"/>
      <c r="T201" s="218"/>
      <c r="U201" s="218"/>
      <c r="V201" s="218"/>
      <c r="W201" s="218"/>
      <c r="X201" s="219"/>
      <c r="AT201" s="220" t="s">
        <v>1603</v>
      </c>
      <c r="AU201" s="220" t="s">
        <v>1481</v>
      </c>
      <c r="AV201" s="12" t="s">
        <v>1481</v>
      </c>
      <c r="AW201" s="12" t="s">
        <v>1401</v>
      </c>
      <c r="AX201" s="12" t="s">
        <v>1420</v>
      </c>
      <c r="AY201" s="220" t="s">
        <v>1594</v>
      </c>
    </row>
    <row r="202" spans="2:65" s="11" customFormat="1" ht="29.85" customHeight="1" x14ac:dyDescent="0.3">
      <c r="B202" s="179"/>
      <c r="C202" s="180"/>
      <c r="D202" s="194" t="s">
        <v>1472</v>
      </c>
      <c r="E202" s="195" t="s">
        <v>1670</v>
      </c>
      <c r="F202" s="195" t="s">
        <v>847</v>
      </c>
      <c r="G202" s="180"/>
      <c r="H202" s="180"/>
      <c r="I202" s="183"/>
      <c r="J202" s="183"/>
      <c r="K202" s="196">
        <f>BK202</f>
        <v>0</v>
      </c>
      <c r="L202" s="180"/>
      <c r="M202" s="185"/>
      <c r="N202" s="186"/>
      <c r="O202" s="187"/>
      <c r="P202" s="187"/>
      <c r="Q202" s="188">
        <f>SUM(Q203:Q225)</f>
        <v>0</v>
      </c>
      <c r="R202" s="188">
        <f>SUM(R203:R225)</f>
        <v>0</v>
      </c>
      <c r="S202" s="187"/>
      <c r="T202" s="189">
        <f>SUM(T203:T225)</f>
        <v>0</v>
      </c>
      <c r="U202" s="187"/>
      <c r="V202" s="189">
        <f>SUM(V203:V225)</f>
        <v>3.3799999999999998E-3</v>
      </c>
      <c r="W202" s="187"/>
      <c r="X202" s="190">
        <f>SUM(X203:X225)</f>
        <v>13.936000000000002</v>
      </c>
      <c r="AR202" s="191" t="s">
        <v>1420</v>
      </c>
      <c r="AT202" s="192" t="s">
        <v>1472</v>
      </c>
      <c r="AU202" s="192" t="s">
        <v>1420</v>
      </c>
      <c r="AY202" s="191" t="s">
        <v>1594</v>
      </c>
      <c r="BK202" s="193">
        <f>SUM(BK203:BK225)</f>
        <v>0</v>
      </c>
    </row>
    <row r="203" spans="2:65" s="1" customFormat="1" ht="44.25" customHeight="1" x14ac:dyDescent="0.3">
      <c r="B203" s="36"/>
      <c r="C203" s="197" t="s">
        <v>1771</v>
      </c>
      <c r="D203" s="197" t="s">
        <v>1596</v>
      </c>
      <c r="E203" s="198" t="s">
        <v>848</v>
      </c>
      <c r="F203" s="199" t="s">
        <v>849</v>
      </c>
      <c r="G203" s="200" t="s">
        <v>1688</v>
      </c>
      <c r="H203" s="201">
        <v>13</v>
      </c>
      <c r="I203" s="202"/>
      <c r="J203" s="202"/>
      <c r="K203" s="203">
        <f>ROUND(P203*H203,2)</f>
        <v>0</v>
      </c>
      <c r="L203" s="199" t="s">
        <v>1600</v>
      </c>
      <c r="M203" s="56"/>
      <c r="N203" s="204" t="s">
        <v>1418</v>
      </c>
      <c r="O203" s="205" t="s">
        <v>1442</v>
      </c>
      <c r="P203" s="131">
        <f>I203+J203</f>
        <v>0</v>
      </c>
      <c r="Q203" s="131">
        <f>ROUND(I203*H203,2)</f>
        <v>0</v>
      </c>
      <c r="R203" s="131">
        <f>ROUND(J203*H203,2)</f>
        <v>0</v>
      </c>
      <c r="S203" s="37"/>
      <c r="T203" s="206">
        <f>S203*H203</f>
        <v>0</v>
      </c>
      <c r="U203" s="206">
        <v>0</v>
      </c>
      <c r="V203" s="206">
        <f>U203*H203</f>
        <v>0</v>
      </c>
      <c r="W203" s="206">
        <v>0.56000000000000005</v>
      </c>
      <c r="X203" s="207">
        <f>W203*H203</f>
        <v>7.2800000000000011</v>
      </c>
      <c r="AR203" s="19" t="s">
        <v>1601</v>
      </c>
      <c r="AT203" s="19" t="s">
        <v>1596</v>
      </c>
      <c r="AU203" s="19" t="s">
        <v>1481</v>
      </c>
      <c r="AY203" s="19" t="s">
        <v>1594</v>
      </c>
      <c r="BE203" s="208">
        <f>IF(O203="základní",K203,0)</f>
        <v>0</v>
      </c>
      <c r="BF203" s="208">
        <f>IF(O203="snížená",K203,0)</f>
        <v>0</v>
      </c>
      <c r="BG203" s="208">
        <f>IF(O203="zákl. přenesená",K203,0)</f>
        <v>0</v>
      </c>
      <c r="BH203" s="208">
        <f>IF(O203="sníž. přenesená",K203,0)</f>
        <v>0</v>
      </c>
      <c r="BI203" s="208">
        <f>IF(O203="nulová",K203,0)</f>
        <v>0</v>
      </c>
      <c r="BJ203" s="19" t="s">
        <v>1420</v>
      </c>
      <c r="BK203" s="208">
        <f>ROUND(P203*H203,2)</f>
        <v>0</v>
      </c>
      <c r="BL203" s="19" t="s">
        <v>1601</v>
      </c>
      <c r="BM203" s="19" t="s">
        <v>850</v>
      </c>
    </row>
    <row r="204" spans="2:65" s="13" customFormat="1" x14ac:dyDescent="0.3">
      <c r="B204" s="221"/>
      <c r="C204" s="222"/>
      <c r="D204" s="223" t="s">
        <v>1603</v>
      </c>
      <c r="E204" s="224" t="s">
        <v>1418</v>
      </c>
      <c r="F204" s="225" t="s">
        <v>744</v>
      </c>
      <c r="G204" s="222"/>
      <c r="H204" s="226" t="s">
        <v>1418</v>
      </c>
      <c r="I204" s="227"/>
      <c r="J204" s="227"/>
      <c r="K204" s="222"/>
      <c r="L204" s="222"/>
      <c r="M204" s="228"/>
      <c r="N204" s="229"/>
      <c r="O204" s="230"/>
      <c r="P204" s="230"/>
      <c r="Q204" s="230"/>
      <c r="R204" s="230"/>
      <c r="S204" s="230"/>
      <c r="T204" s="230"/>
      <c r="U204" s="230"/>
      <c r="V204" s="230"/>
      <c r="W204" s="230"/>
      <c r="X204" s="231"/>
      <c r="AT204" s="232" t="s">
        <v>1603</v>
      </c>
      <c r="AU204" s="232" t="s">
        <v>1481</v>
      </c>
      <c r="AV204" s="13" t="s">
        <v>1420</v>
      </c>
      <c r="AW204" s="13" t="s">
        <v>1402</v>
      </c>
      <c r="AX204" s="13" t="s">
        <v>1473</v>
      </c>
      <c r="AY204" s="232" t="s">
        <v>1594</v>
      </c>
    </row>
    <row r="205" spans="2:65" s="12" customFormat="1" x14ac:dyDescent="0.3">
      <c r="B205" s="209"/>
      <c r="C205" s="210"/>
      <c r="D205" s="211" t="s">
        <v>1603</v>
      </c>
      <c r="E205" s="212" t="s">
        <v>1418</v>
      </c>
      <c r="F205" s="213" t="s">
        <v>829</v>
      </c>
      <c r="G205" s="210"/>
      <c r="H205" s="214">
        <v>13</v>
      </c>
      <c r="I205" s="215"/>
      <c r="J205" s="215"/>
      <c r="K205" s="210"/>
      <c r="L205" s="210"/>
      <c r="M205" s="216"/>
      <c r="N205" s="217"/>
      <c r="O205" s="218"/>
      <c r="P205" s="218"/>
      <c r="Q205" s="218"/>
      <c r="R205" s="218"/>
      <c r="S205" s="218"/>
      <c r="T205" s="218"/>
      <c r="U205" s="218"/>
      <c r="V205" s="218"/>
      <c r="W205" s="218"/>
      <c r="X205" s="219"/>
      <c r="AT205" s="220" t="s">
        <v>1603</v>
      </c>
      <c r="AU205" s="220" t="s">
        <v>1481</v>
      </c>
      <c r="AV205" s="12" t="s">
        <v>1481</v>
      </c>
      <c r="AW205" s="12" t="s">
        <v>1402</v>
      </c>
      <c r="AX205" s="12" t="s">
        <v>1420</v>
      </c>
      <c r="AY205" s="220" t="s">
        <v>1594</v>
      </c>
    </row>
    <row r="206" spans="2:65" s="1" customFormat="1" ht="44.25" customHeight="1" x14ac:dyDescent="0.3">
      <c r="B206" s="36"/>
      <c r="C206" s="197" t="s">
        <v>1778</v>
      </c>
      <c r="D206" s="197" t="s">
        <v>1596</v>
      </c>
      <c r="E206" s="198" t="s">
        <v>851</v>
      </c>
      <c r="F206" s="199" t="s">
        <v>852</v>
      </c>
      <c r="G206" s="200" t="s">
        <v>1688</v>
      </c>
      <c r="H206" s="201">
        <v>26</v>
      </c>
      <c r="I206" s="202"/>
      <c r="J206" s="202"/>
      <c r="K206" s="203">
        <f>ROUND(P206*H206,2)</f>
        <v>0</v>
      </c>
      <c r="L206" s="199" t="s">
        <v>1600</v>
      </c>
      <c r="M206" s="56"/>
      <c r="N206" s="204" t="s">
        <v>1418</v>
      </c>
      <c r="O206" s="205" t="s">
        <v>1442</v>
      </c>
      <c r="P206" s="131">
        <f>I206+J206</f>
        <v>0</v>
      </c>
      <c r="Q206" s="131">
        <f>ROUND(I206*H206,2)</f>
        <v>0</v>
      </c>
      <c r="R206" s="131">
        <f>ROUND(J206*H206,2)</f>
        <v>0</v>
      </c>
      <c r="S206" s="37"/>
      <c r="T206" s="206">
        <f>S206*H206</f>
        <v>0</v>
      </c>
      <c r="U206" s="206">
        <v>1.2999999999999999E-4</v>
      </c>
      <c r="V206" s="206">
        <f>U206*H206</f>
        <v>3.3799999999999998E-3</v>
      </c>
      <c r="W206" s="206">
        <v>0.25600000000000001</v>
      </c>
      <c r="X206" s="207">
        <f>W206*H206</f>
        <v>6.6560000000000006</v>
      </c>
      <c r="AR206" s="19" t="s">
        <v>1601</v>
      </c>
      <c r="AT206" s="19" t="s">
        <v>1596</v>
      </c>
      <c r="AU206" s="19" t="s">
        <v>1481</v>
      </c>
      <c r="AY206" s="19" t="s">
        <v>1594</v>
      </c>
      <c r="BE206" s="208">
        <f>IF(O206="základní",K206,0)</f>
        <v>0</v>
      </c>
      <c r="BF206" s="208">
        <f>IF(O206="snížená",K206,0)</f>
        <v>0</v>
      </c>
      <c r="BG206" s="208">
        <f>IF(O206="zákl. přenesená",K206,0)</f>
        <v>0</v>
      </c>
      <c r="BH206" s="208">
        <f>IF(O206="sníž. přenesená",K206,0)</f>
        <v>0</v>
      </c>
      <c r="BI206" s="208">
        <f>IF(O206="nulová",K206,0)</f>
        <v>0</v>
      </c>
      <c r="BJ206" s="19" t="s">
        <v>1420</v>
      </c>
      <c r="BK206" s="208">
        <f>ROUND(P206*H206,2)</f>
        <v>0</v>
      </c>
      <c r="BL206" s="19" t="s">
        <v>1601</v>
      </c>
      <c r="BM206" s="19" t="s">
        <v>853</v>
      </c>
    </row>
    <row r="207" spans="2:65" s="13" customFormat="1" x14ac:dyDescent="0.3">
      <c r="B207" s="221"/>
      <c r="C207" s="222"/>
      <c r="D207" s="223" t="s">
        <v>1603</v>
      </c>
      <c r="E207" s="224" t="s">
        <v>1418</v>
      </c>
      <c r="F207" s="225" t="s">
        <v>854</v>
      </c>
      <c r="G207" s="222"/>
      <c r="H207" s="226" t="s">
        <v>1418</v>
      </c>
      <c r="I207" s="227"/>
      <c r="J207" s="227"/>
      <c r="K207" s="222"/>
      <c r="L207" s="222"/>
      <c r="M207" s="228"/>
      <c r="N207" s="229"/>
      <c r="O207" s="230"/>
      <c r="P207" s="230"/>
      <c r="Q207" s="230"/>
      <c r="R207" s="230"/>
      <c r="S207" s="230"/>
      <c r="T207" s="230"/>
      <c r="U207" s="230"/>
      <c r="V207" s="230"/>
      <c r="W207" s="230"/>
      <c r="X207" s="231"/>
      <c r="AT207" s="232" t="s">
        <v>1603</v>
      </c>
      <c r="AU207" s="232" t="s">
        <v>1481</v>
      </c>
      <c r="AV207" s="13" t="s">
        <v>1420</v>
      </c>
      <c r="AW207" s="13" t="s">
        <v>1402</v>
      </c>
      <c r="AX207" s="13" t="s">
        <v>1473</v>
      </c>
      <c r="AY207" s="232" t="s">
        <v>1594</v>
      </c>
    </row>
    <row r="208" spans="2:65" s="12" customFormat="1" x14ac:dyDescent="0.3">
      <c r="B208" s="209"/>
      <c r="C208" s="210"/>
      <c r="D208" s="211" t="s">
        <v>1603</v>
      </c>
      <c r="E208" s="212" t="s">
        <v>1418</v>
      </c>
      <c r="F208" s="213" t="s">
        <v>855</v>
      </c>
      <c r="G208" s="210"/>
      <c r="H208" s="214">
        <v>26</v>
      </c>
      <c r="I208" s="215"/>
      <c r="J208" s="215"/>
      <c r="K208" s="210"/>
      <c r="L208" s="210"/>
      <c r="M208" s="216"/>
      <c r="N208" s="217"/>
      <c r="O208" s="218"/>
      <c r="P208" s="218"/>
      <c r="Q208" s="218"/>
      <c r="R208" s="218"/>
      <c r="S208" s="218"/>
      <c r="T208" s="218"/>
      <c r="U208" s="218"/>
      <c r="V208" s="218"/>
      <c r="W208" s="218"/>
      <c r="X208" s="219"/>
      <c r="AT208" s="220" t="s">
        <v>1603</v>
      </c>
      <c r="AU208" s="220" t="s">
        <v>1481</v>
      </c>
      <c r="AV208" s="12" t="s">
        <v>1481</v>
      </c>
      <c r="AW208" s="12" t="s">
        <v>1402</v>
      </c>
      <c r="AX208" s="12" t="s">
        <v>1420</v>
      </c>
      <c r="AY208" s="220" t="s">
        <v>1594</v>
      </c>
    </row>
    <row r="209" spans="2:65" s="1" customFormat="1" ht="22.5" customHeight="1" x14ac:dyDescent="0.3">
      <c r="B209" s="36"/>
      <c r="C209" s="197" t="s">
        <v>1785</v>
      </c>
      <c r="D209" s="197" t="s">
        <v>1596</v>
      </c>
      <c r="E209" s="198" t="s">
        <v>856</v>
      </c>
      <c r="F209" s="199" t="s">
        <v>857</v>
      </c>
      <c r="G209" s="200" t="s">
        <v>1698</v>
      </c>
      <c r="H209" s="201">
        <v>26</v>
      </c>
      <c r="I209" s="202"/>
      <c r="J209" s="202"/>
      <c r="K209" s="203">
        <f>ROUND(P209*H209,2)</f>
        <v>0</v>
      </c>
      <c r="L209" s="199" t="s">
        <v>1600</v>
      </c>
      <c r="M209" s="56"/>
      <c r="N209" s="204" t="s">
        <v>1418</v>
      </c>
      <c r="O209" s="205" t="s">
        <v>1442</v>
      </c>
      <c r="P209" s="131">
        <f>I209+J209</f>
        <v>0</v>
      </c>
      <c r="Q209" s="131">
        <f>ROUND(I209*H209,2)</f>
        <v>0</v>
      </c>
      <c r="R209" s="131">
        <f>ROUND(J209*H209,2)</f>
        <v>0</v>
      </c>
      <c r="S209" s="37"/>
      <c r="T209" s="206">
        <f>S209*H209</f>
        <v>0</v>
      </c>
      <c r="U209" s="206">
        <v>0</v>
      </c>
      <c r="V209" s="206">
        <f>U209*H209</f>
        <v>0</v>
      </c>
      <c r="W209" s="206">
        <v>0</v>
      </c>
      <c r="X209" s="207">
        <f>W209*H209</f>
        <v>0</v>
      </c>
      <c r="AR209" s="19" t="s">
        <v>1601</v>
      </c>
      <c r="AT209" s="19" t="s">
        <v>1596</v>
      </c>
      <c r="AU209" s="19" t="s">
        <v>1481</v>
      </c>
      <c r="AY209" s="19" t="s">
        <v>1594</v>
      </c>
      <c r="BE209" s="208">
        <f>IF(O209="základní",K209,0)</f>
        <v>0</v>
      </c>
      <c r="BF209" s="208">
        <f>IF(O209="snížená",K209,0)</f>
        <v>0</v>
      </c>
      <c r="BG209" s="208">
        <f>IF(O209="zákl. přenesená",K209,0)</f>
        <v>0</v>
      </c>
      <c r="BH209" s="208">
        <f>IF(O209="sníž. přenesená",K209,0)</f>
        <v>0</v>
      </c>
      <c r="BI209" s="208">
        <f>IF(O209="nulová",K209,0)</f>
        <v>0</v>
      </c>
      <c r="BJ209" s="19" t="s">
        <v>1420</v>
      </c>
      <c r="BK209" s="208">
        <f>ROUND(P209*H209,2)</f>
        <v>0</v>
      </c>
      <c r="BL209" s="19" t="s">
        <v>1601</v>
      </c>
      <c r="BM209" s="19" t="s">
        <v>858</v>
      </c>
    </row>
    <row r="210" spans="2:65" s="13" customFormat="1" x14ac:dyDescent="0.3">
      <c r="B210" s="221"/>
      <c r="C210" s="222"/>
      <c r="D210" s="223" t="s">
        <v>1603</v>
      </c>
      <c r="E210" s="224" t="s">
        <v>1418</v>
      </c>
      <c r="F210" s="225" t="s">
        <v>854</v>
      </c>
      <c r="G210" s="222"/>
      <c r="H210" s="226" t="s">
        <v>1418</v>
      </c>
      <c r="I210" s="227"/>
      <c r="J210" s="227"/>
      <c r="K210" s="222"/>
      <c r="L210" s="222"/>
      <c r="M210" s="228"/>
      <c r="N210" s="229"/>
      <c r="O210" s="230"/>
      <c r="P210" s="230"/>
      <c r="Q210" s="230"/>
      <c r="R210" s="230"/>
      <c r="S210" s="230"/>
      <c r="T210" s="230"/>
      <c r="U210" s="230"/>
      <c r="V210" s="230"/>
      <c r="W210" s="230"/>
      <c r="X210" s="231"/>
      <c r="AT210" s="232" t="s">
        <v>1603</v>
      </c>
      <c r="AU210" s="232" t="s">
        <v>1481</v>
      </c>
      <c r="AV210" s="13" t="s">
        <v>1420</v>
      </c>
      <c r="AW210" s="13" t="s">
        <v>1402</v>
      </c>
      <c r="AX210" s="13" t="s">
        <v>1473</v>
      </c>
      <c r="AY210" s="232" t="s">
        <v>1594</v>
      </c>
    </row>
    <row r="211" spans="2:65" s="12" customFormat="1" x14ac:dyDescent="0.3">
      <c r="B211" s="209"/>
      <c r="C211" s="210"/>
      <c r="D211" s="211" t="s">
        <v>1603</v>
      </c>
      <c r="E211" s="212" t="s">
        <v>1418</v>
      </c>
      <c r="F211" s="213" t="s">
        <v>859</v>
      </c>
      <c r="G211" s="210"/>
      <c r="H211" s="214">
        <v>26</v>
      </c>
      <c r="I211" s="215"/>
      <c r="J211" s="215"/>
      <c r="K211" s="210"/>
      <c r="L211" s="210"/>
      <c r="M211" s="216"/>
      <c r="N211" s="217"/>
      <c r="O211" s="218"/>
      <c r="P211" s="218"/>
      <c r="Q211" s="218"/>
      <c r="R211" s="218"/>
      <c r="S211" s="218"/>
      <c r="T211" s="218"/>
      <c r="U211" s="218"/>
      <c r="V211" s="218"/>
      <c r="W211" s="218"/>
      <c r="X211" s="219"/>
      <c r="AT211" s="220" t="s">
        <v>1603</v>
      </c>
      <c r="AU211" s="220" t="s">
        <v>1481</v>
      </c>
      <c r="AV211" s="12" t="s">
        <v>1481</v>
      </c>
      <c r="AW211" s="12" t="s">
        <v>1402</v>
      </c>
      <c r="AX211" s="12" t="s">
        <v>1420</v>
      </c>
      <c r="AY211" s="220" t="s">
        <v>1594</v>
      </c>
    </row>
    <row r="212" spans="2:65" s="1" customFormat="1" ht="31.5" customHeight="1" x14ac:dyDescent="0.3">
      <c r="B212" s="36"/>
      <c r="C212" s="197" t="s">
        <v>1804</v>
      </c>
      <c r="D212" s="197" t="s">
        <v>1596</v>
      </c>
      <c r="E212" s="198" t="s">
        <v>860</v>
      </c>
      <c r="F212" s="199" t="s">
        <v>861</v>
      </c>
      <c r="G212" s="200" t="s">
        <v>1678</v>
      </c>
      <c r="H212" s="201">
        <v>13.936</v>
      </c>
      <c r="I212" s="202"/>
      <c r="J212" s="202"/>
      <c r="K212" s="203">
        <f>ROUND(P212*H212,2)</f>
        <v>0</v>
      </c>
      <c r="L212" s="199" t="s">
        <v>1600</v>
      </c>
      <c r="M212" s="56"/>
      <c r="N212" s="204" t="s">
        <v>1418</v>
      </c>
      <c r="O212" s="205" t="s">
        <v>1442</v>
      </c>
      <c r="P212" s="131">
        <f>I212+J212</f>
        <v>0</v>
      </c>
      <c r="Q212" s="131">
        <f>ROUND(I212*H212,2)</f>
        <v>0</v>
      </c>
      <c r="R212" s="131">
        <f>ROUND(J212*H212,2)</f>
        <v>0</v>
      </c>
      <c r="S212" s="37"/>
      <c r="T212" s="206">
        <f>S212*H212</f>
        <v>0</v>
      </c>
      <c r="U212" s="206">
        <v>0</v>
      </c>
      <c r="V212" s="206">
        <f>U212*H212</f>
        <v>0</v>
      </c>
      <c r="W212" s="206">
        <v>0</v>
      </c>
      <c r="X212" s="207">
        <f>W212*H212</f>
        <v>0</v>
      </c>
      <c r="AR212" s="19" t="s">
        <v>1601</v>
      </c>
      <c r="AT212" s="19" t="s">
        <v>1596</v>
      </c>
      <c r="AU212" s="19" t="s">
        <v>1481</v>
      </c>
      <c r="AY212" s="19" t="s">
        <v>1594</v>
      </c>
      <c r="BE212" s="208">
        <f>IF(O212="základní",K212,0)</f>
        <v>0</v>
      </c>
      <c r="BF212" s="208">
        <f>IF(O212="snížená",K212,0)</f>
        <v>0</v>
      </c>
      <c r="BG212" s="208">
        <f>IF(O212="zákl. přenesená",K212,0)</f>
        <v>0</v>
      </c>
      <c r="BH212" s="208">
        <f>IF(O212="sníž. přenesená",K212,0)</f>
        <v>0</v>
      </c>
      <c r="BI212" s="208">
        <f>IF(O212="nulová",K212,0)</f>
        <v>0</v>
      </c>
      <c r="BJ212" s="19" t="s">
        <v>1420</v>
      </c>
      <c r="BK212" s="208">
        <f>ROUND(P212*H212,2)</f>
        <v>0</v>
      </c>
      <c r="BL212" s="19" t="s">
        <v>1601</v>
      </c>
      <c r="BM212" s="19" t="s">
        <v>862</v>
      </c>
    </row>
    <row r="213" spans="2:65" s="13" customFormat="1" x14ac:dyDescent="0.3">
      <c r="B213" s="221"/>
      <c r="C213" s="222"/>
      <c r="D213" s="223" t="s">
        <v>1603</v>
      </c>
      <c r="E213" s="224" t="s">
        <v>1418</v>
      </c>
      <c r="F213" s="225" t="s">
        <v>863</v>
      </c>
      <c r="G213" s="222"/>
      <c r="H213" s="226" t="s">
        <v>1418</v>
      </c>
      <c r="I213" s="227"/>
      <c r="J213" s="227"/>
      <c r="K213" s="222"/>
      <c r="L213" s="222"/>
      <c r="M213" s="228"/>
      <c r="N213" s="229"/>
      <c r="O213" s="230"/>
      <c r="P213" s="230"/>
      <c r="Q213" s="230"/>
      <c r="R213" s="230"/>
      <c r="S213" s="230"/>
      <c r="T213" s="230"/>
      <c r="U213" s="230"/>
      <c r="V213" s="230"/>
      <c r="W213" s="230"/>
      <c r="X213" s="231"/>
      <c r="AT213" s="232" t="s">
        <v>1603</v>
      </c>
      <c r="AU213" s="232" t="s">
        <v>1481</v>
      </c>
      <c r="AV213" s="13" t="s">
        <v>1420</v>
      </c>
      <c r="AW213" s="13" t="s">
        <v>1402</v>
      </c>
      <c r="AX213" s="13" t="s">
        <v>1473</v>
      </c>
      <c r="AY213" s="232" t="s">
        <v>1594</v>
      </c>
    </row>
    <row r="214" spans="2:65" s="12" customFormat="1" x14ac:dyDescent="0.3">
      <c r="B214" s="209"/>
      <c r="C214" s="210"/>
      <c r="D214" s="223" t="s">
        <v>1603</v>
      </c>
      <c r="E214" s="233" t="s">
        <v>1418</v>
      </c>
      <c r="F214" s="234" t="s">
        <v>864</v>
      </c>
      <c r="G214" s="210"/>
      <c r="H214" s="235">
        <v>7.28</v>
      </c>
      <c r="I214" s="215"/>
      <c r="J214" s="215"/>
      <c r="K214" s="210"/>
      <c r="L214" s="210"/>
      <c r="M214" s="216"/>
      <c r="N214" s="217"/>
      <c r="O214" s="218"/>
      <c r="P214" s="218"/>
      <c r="Q214" s="218"/>
      <c r="R214" s="218"/>
      <c r="S214" s="218"/>
      <c r="T214" s="218"/>
      <c r="U214" s="218"/>
      <c r="V214" s="218"/>
      <c r="W214" s="218"/>
      <c r="X214" s="219"/>
      <c r="AT214" s="220" t="s">
        <v>1603</v>
      </c>
      <c r="AU214" s="220" t="s">
        <v>1481</v>
      </c>
      <c r="AV214" s="12" t="s">
        <v>1481</v>
      </c>
      <c r="AW214" s="12" t="s">
        <v>1402</v>
      </c>
      <c r="AX214" s="12" t="s">
        <v>1473</v>
      </c>
      <c r="AY214" s="220" t="s">
        <v>1594</v>
      </c>
    </row>
    <row r="215" spans="2:65" s="13" customFormat="1" x14ac:dyDescent="0.3">
      <c r="B215" s="221"/>
      <c r="C215" s="222"/>
      <c r="D215" s="223" t="s">
        <v>1603</v>
      </c>
      <c r="E215" s="224" t="s">
        <v>1418</v>
      </c>
      <c r="F215" s="225" t="s">
        <v>865</v>
      </c>
      <c r="G215" s="222"/>
      <c r="H215" s="226" t="s">
        <v>1418</v>
      </c>
      <c r="I215" s="227"/>
      <c r="J215" s="227"/>
      <c r="K215" s="222"/>
      <c r="L215" s="222"/>
      <c r="M215" s="228"/>
      <c r="N215" s="229"/>
      <c r="O215" s="230"/>
      <c r="P215" s="230"/>
      <c r="Q215" s="230"/>
      <c r="R215" s="230"/>
      <c r="S215" s="230"/>
      <c r="T215" s="230"/>
      <c r="U215" s="230"/>
      <c r="V215" s="230"/>
      <c r="W215" s="230"/>
      <c r="X215" s="231"/>
      <c r="AT215" s="232" t="s">
        <v>1603</v>
      </c>
      <c r="AU215" s="232" t="s">
        <v>1481</v>
      </c>
      <c r="AV215" s="13" t="s">
        <v>1420</v>
      </c>
      <c r="AW215" s="13" t="s">
        <v>1402</v>
      </c>
      <c r="AX215" s="13" t="s">
        <v>1473</v>
      </c>
      <c r="AY215" s="232" t="s">
        <v>1594</v>
      </c>
    </row>
    <row r="216" spans="2:65" s="12" customFormat="1" x14ac:dyDescent="0.3">
      <c r="B216" s="209"/>
      <c r="C216" s="210"/>
      <c r="D216" s="223" t="s">
        <v>1603</v>
      </c>
      <c r="E216" s="233" t="s">
        <v>1418</v>
      </c>
      <c r="F216" s="234" t="s">
        <v>866</v>
      </c>
      <c r="G216" s="210"/>
      <c r="H216" s="235">
        <v>6.6559999999999997</v>
      </c>
      <c r="I216" s="215"/>
      <c r="J216" s="215"/>
      <c r="K216" s="210"/>
      <c r="L216" s="210"/>
      <c r="M216" s="216"/>
      <c r="N216" s="217"/>
      <c r="O216" s="218"/>
      <c r="P216" s="218"/>
      <c r="Q216" s="218"/>
      <c r="R216" s="218"/>
      <c r="S216" s="218"/>
      <c r="T216" s="218"/>
      <c r="U216" s="218"/>
      <c r="V216" s="218"/>
      <c r="W216" s="218"/>
      <c r="X216" s="219"/>
      <c r="AT216" s="220" t="s">
        <v>1603</v>
      </c>
      <c r="AU216" s="220" t="s">
        <v>1481</v>
      </c>
      <c r="AV216" s="12" t="s">
        <v>1481</v>
      </c>
      <c r="AW216" s="12" t="s">
        <v>1402</v>
      </c>
      <c r="AX216" s="12" t="s">
        <v>1473</v>
      </c>
      <c r="AY216" s="220" t="s">
        <v>1594</v>
      </c>
    </row>
    <row r="217" spans="2:65" s="14" customFormat="1" x14ac:dyDescent="0.3">
      <c r="B217" s="236"/>
      <c r="C217" s="237"/>
      <c r="D217" s="211" t="s">
        <v>1603</v>
      </c>
      <c r="E217" s="247" t="s">
        <v>1418</v>
      </c>
      <c r="F217" s="248" t="s">
        <v>1621</v>
      </c>
      <c r="G217" s="237"/>
      <c r="H217" s="249">
        <v>13.936</v>
      </c>
      <c r="I217" s="241"/>
      <c r="J217" s="241"/>
      <c r="K217" s="237"/>
      <c r="L217" s="237"/>
      <c r="M217" s="242"/>
      <c r="N217" s="243"/>
      <c r="O217" s="244"/>
      <c r="P217" s="244"/>
      <c r="Q217" s="244"/>
      <c r="R217" s="244"/>
      <c r="S217" s="244"/>
      <c r="T217" s="244"/>
      <c r="U217" s="244"/>
      <c r="V217" s="244"/>
      <c r="W217" s="244"/>
      <c r="X217" s="245"/>
      <c r="AT217" s="246" t="s">
        <v>1603</v>
      </c>
      <c r="AU217" s="246" t="s">
        <v>1481</v>
      </c>
      <c r="AV217" s="14" t="s">
        <v>1601</v>
      </c>
      <c r="AW217" s="14" t="s">
        <v>1402</v>
      </c>
      <c r="AX217" s="14" t="s">
        <v>1420</v>
      </c>
      <c r="AY217" s="246" t="s">
        <v>1594</v>
      </c>
    </row>
    <row r="218" spans="2:65" s="1" customFormat="1" ht="31.5" customHeight="1" x14ac:dyDescent="0.3">
      <c r="B218" s="36"/>
      <c r="C218" s="197" t="s">
        <v>1825</v>
      </c>
      <c r="D218" s="197" t="s">
        <v>1596</v>
      </c>
      <c r="E218" s="198" t="s">
        <v>867</v>
      </c>
      <c r="F218" s="199" t="s">
        <v>868</v>
      </c>
      <c r="G218" s="200" t="s">
        <v>1678</v>
      </c>
      <c r="H218" s="201">
        <v>113.152</v>
      </c>
      <c r="I218" s="202"/>
      <c r="J218" s="202"/>
      <c r="K218" s="203">
        <f>ROUND(P218*H218,2)</f>
        <v>0</v>
      </c>
      <c r="L218" s="199" t="s">
        <v>1600</v>
      </c>
      <c r="M218" s="56"/>
      <c r="N218" s="204" t="s">
        <v>1418</v>
      </c>
      <c r="O218" s="205" t="s">
        <v>1442</v>
      </c>
      <c r="P218" s="131">
        <f>I218+J218</f>
        <v>0</v>
      </c>
      <c r="Q218" s="131">
        <f>ROUND(I218*H218,2)</f>
        <v>0</v>
      </c>
      <c r="R218" s="131">
        <f>ROUND(J218*H218,2)</f>
        <v>0</v>
      </c>
      <c r="S218" s="37"/>
      <c r="T218" s="206">
        <f>S218*H218</f>
        <v>0</v>
      </c>
      <c r="U218" s="206">
        <v>0</v>
      </c>
      <c r="V218" s="206">
        <f>U218*H218</f>
        <v>0</v>
      </c>
      <c r="W218" s="206">
        <v>0</v>
      </c>
      <c r="X218" s="207">
        <f>W218*H218</f>
        <v>0</v>
      </c>
      <c r="AR218" s="19" t="s">
        <v>1601</v>
      </c>
      <c r="AT218" s="19" t="s">
        <v>1596</v>
      </c>
      <c r="AU218" s="19" t="s">
        <v>1481</v>
      </c>
      <c r="AY218" s="19" t="s">
        <v>1594</v>
      </c>
      <c r="BE218" s="208">
        <f>IF(O218="základní",K218,0)</f>
        <v>0</v>
      </c>
      <c r="BF218" s="208">
        <f>IF(O218="snížená",K218,0)</f>
        <v>0</v>
      </c>
      <c r="BG218" s="208">
        <f>IF(O218="zákl. přenesená",K218,0)</f>
        <v>0</v>
      </c>
      <c r="BH218" s="208">
        <f>IF(O218="sníž. přenesená",K218,0)</f>
        <v>0</v>
      </c>
      <c r="BI218" s="208">
        <f>IF(O218="nulová",K218,0)</f>
        <v>0</v>
      </c>
      <c r="BJ218" s="19" t="s">
        <v>1420</v>
      </c>
      <c r="BK218" s="208">
        <f>ROUND(P218*H218,2)</f>
        <v>0</v>
      </c>
      <c r="BL218" s="19" t="s">
        <v>1601</v>
      </c>
      <c r="BM218" s="19" t="s">
        <v>869</v>
      </c>
    </row>
    <row r="219" spans="2:65" s="13" customFormat="1" x14ac:dyDescent="0.3">
      <c r="B219" s="221"/>
      <c r="C219" s="222"/>
      <c r="D219" s="223" t="s">
        <v>1603</v>
      </c>
      <c r="E219" s="224" t="s">
        <v>1418</v>
      </c>
      <c r="F219" s="225" t="s">
        <v>865</v>
      </c>
      <c r="G219" s="222"/>
      <c r="H219" s="226" t="s">
        <v>1418</v>
      </c>
      <c r="I219" s="227"/>
      <c r="J219" s="227"/>
      <c r="K219" s="222"/>
      <c r="L219" s="222"/>
      <c r="M219" s="228"/>
      <c r="N219" s="229"/>
      <c r="O219" s="230"/>
      <c r="P219" s="230"/>
      <c r="Q219" s="230"/>
      <c r="R219" s="230"/>
      <c r="S219" s="230"/>
      <c r="T219" s="230"/>
      <c r="U219" s="230"/>
      <c r="V219" s="230"/>
      <c r="W219" s="230"/>
      <c r="X219" s="231"/>
      <c r="AT219" s="232" t="s">
        <v>1603</v>
      </c>
      <c r="AU219" s="232" t="s">
        <v>1481</v>
      </c>
      <c r="AV219" s="13" t="s">
        <v>1420</v>
      </c>
      <c r="AW219" s="13" t="s">
        <v>1402</v>
      </c>
      <c r="AX219" s="13" t="s">
        <v>1473</v>
      </c>
      <c r="AY219" s="232" t="s">
        <v>1594</v>
      </c>
    </row>
    <row r="220" spans="2:65" s="12" customFormat="1" x14ac:dyDescent="0.3">
      <c r="B220" s="209"/>
      <c r="C220" s="210"/>
      <c r="D220" s="211" t="s">
        <v>1603</v>
      </c>
      <c r="E220" s="212" t="s">
        <v>1418</v>
      </c>
      <c r="F220" s="213" t="s">
        <v>870</v>
      </c>
      <c r="G220" s="210"/>
      <c r="H220" s="214">
        <v>113.152</v>
      </c>
      <c r="I220" s="215"/>
      <c r="J220" s="215"/>
      <c r="K220" s="210"/>
      <c r="L220" s="210"/>
      <c r="M220" s="216"/>
      <c r="N220" s="217"/>
      <c r="O220" s="218"/>
      <c r="P220" s="218"/>
      <c r="Q220" s="218"/>
      <c r="R220" s="218"/>
      <c r="S220" s="218"/>
      <c r="T220" s="218"/>
      <c r="U220" s="218"/>
      <c r="V220" s="218"/>
      <c r="W220" s="218"/>
      <c r="X220" s="219"/>
      <c r="AT220" s="220" t="s">
        <v>1603</v>
      </c>
      <c r="AU220" s="220" t="s">
        <v>1481</v>
      </c>
      <c r="AV220" s="12" t="s">
        <v>1481</v>
      </c>
      <c r="AW220" s="12" t="s">
        <v>1402</v>
      </c>
      <c r="AX220" s="12" t="s">
        <v>1420</v>
      </c>
      <c r="AY220" s="220" t="s">
        <v>1594</v>
      </c>
    </row>
    <row r="221" spans="2:65" s="1" customFormat="1" ht="22.5" customHeight="1" x14ac:dyDescent="0.3">
      <c r="B221" s="36"/>
      <c r="C221" s="197" t="s">
        <v>1830</v>
      </c>
      <c r="D221" s="197" t="s">
        <v>1596</v>
      </c>
      <c r="E221" s="198" t="s">
        <v>871</v>
      </c>
      <c r="F221" s="199" t="s">
        <v>872</v>
      </c>
      <c r="G221" s="200" t="s">
        <v>1678</v>
      </c>
      <c r="H221" s="201">
        <v>7.28</v>
      </c>
      <c r="I221" s="202"/>
      <c r="J221" s="202"/>
      <c r="K221" s="203">
        <f>ROUND(P221*H221,2)</f>
        <v>0</v>
      </c>
      <c r="L221" s="199" t="s">
        <v>1600</v>
      </c>
      <c r="M221" s="56"/>
      <c r="N221" s="204" t="s">
        <v>1418</v>
      </c>
      <c r="O221" s="205" t="s">
        <v>1442</v>
      </c>
      <c r="P221" s="131">
        <f>I221+J221</f>
        <v>0</v>
      </c>
      <c r="Q221" s="131">
        <f>ROUND(I221*H221,2)</f>
        <v>0</v>
      </c>
      <c r="R221" s="131">
        <f>ROUND(J221*H221,2)</f>
        <v>0</v>
      </c>
      <c r="S221" s="37"/>
      <c r="T221" s="206">
        <f>S221*H221</f>
        <v>0</v>
      </c>
      <c r="U221" s="206">
        <v>0</v>
      </c>
      <c r="V221" s="206">
        <f>U221*H221</f>
        <v>0</v>
      </c>
      <c r="W221" s="206">
        <v>0</v>
      </c>
      <c r="X221" s="207">
        <f>W221*H221</f>
        <v>0</v>
      </c>
      <c r="AR221" s="19" t="s">
        <v>1601</v>
      </c>
      <c r="AT221" s="19" t="s">
        <v>1596</v>
      </c>
      <c r="AU221" s="19" t="s">
        <v>1481</v>
      </c>
      <c r="AY221" s="19" t="s">
        <v>1594</v>
      </c>
      <c r="BE221" s="208">
        <f>IF(O221="základní",K221,0)</f>
        <v>0</v>
      </c>
      <c r="BF221" s="208">
        <f>IF(O221="snížená",K221,0)</f>
        <v>0</v>
      </c>
      <c r="BG221" s="208">
        <f>IF(O221="zákl. přenesená",K221,0)</f>
        <v>0</v>
      </c>
      <c r="BH221" s="208">
        <f>IF(O221="sníž. přenesená",K221,0)</f>
        <v>0</v>
      </c>
      <c r="BI221" s="208">
        <f>IF(O221="nulová",K221,0)</f>
        <v>0</v>
      </c>
      <c r="BJ221" s="19" t="s">
        <v>1420</v>
      </c>
      <c r="BK221" s="208">
        <f>ROUND(P221*H221,2)</f>
        <v>0</v>
      </c>
      <c r="BL221" s="19" t="s">
        <v>1601</v>
      </c>
      <c r="BM221" s="19" t="s">
        <v>873</v>
      </c>
    </row>
    <row r="222" spans="2:65" s="13" customFormat="1" x14ac:dyDescent="0.3">
      <c r="B222" s="221"/>
      <c r="C222" s="222"/>
      <c r="D222" s="223" t="s">
        <v>1603</v>
      </c>
      <c r="E222" s="224" t="s">
        <v>1418</v>
      </c>
      <c r="F222" s="225" t="s">
        <v>874</v>
      </c>
      <c r="G222" s="222"/>
      <c r="H222" s="226" t="s">
        <v>1418</v>
      </c>
      <c r="I222" s="227"/>
      <c r="J222" s="227"/>
      <c r="K222" s="222"/>
      <c r="L222" s="222"/>
      <c r="M222" s="228"/>
      <c r="N222" s="229"/>
      <c r="O222" s="230"/>
      <c r="P222" s="230"/>
      <c r="Q222" s="230"/>
      <c r="R222" s="230"/>
      <c r="S222" s="230"/>
      <c r="T222" s="230"/>
      <c r="U222" s="230"/>
      <c r="V222" s="230"/>
      <c r="W222" s="230"/>
      <c r="X222" s="231"/>
      <c r="AT222" s="232" t="s">
        <v>1603</v>
      </c>
      <c r="AU222" s="232" t="s">
        <v>1481</v>
      </c>
      <c r="AV222" s="13" t="s">
        <v>1420</v>
      </c>
      <c r="AW222" s="13" t="s">
        <v>1402</v>
      </c>
      <c r="AX222" s="13" t="s">
        <v>1473</v>
      </c>
      <c r="AY222" s="232" t="s">
        <v>1594</v>
      </c>
    </row>
    <row r="223" spans="2:65" s="12" customFormat="1" x14ac:dyDescent="0.3">
      <c r="B223" s="209"/>
      <c r="C223" s="210"/>
      <c r="D223" s="211" t="s">
        <v>1603</v>
      </c>
      <c r="E223" s="212" t="s">
        <v>1418</v>
      </c>
      <c r="F223" s="213" t="s">
        <v>864</v>
      </c>
      <c r="G223" s="210"/>
      <c r="H223" s="214">
        <v>7.28</v>
      </c>
      <c r="I223" s="215"/>
      <c r="J223" s="215"/>
      <c r="K223" s="210"/>
      <c r="L223" s="210"/>
      <c r="M223" s="216"/>
      <c r="N223" s="217"/>
      <c r="O223" s="218"/>
      <c r="P223" s="218"/>
      <c r="Q223" s="218"/>
      <c r="R223" s="218"/>
      <c r="S223" s="218"/>
      <c r="T223" s="218"/>
      <c r="U223" s="218"/>
      <c r="V223" s="218"/>
      <c r="W223" s="218"/>
      <c r="X223" s="219"/>
      <c r="AT223" s="220" t="s">
        <v>1603</v>
      </c>
      <c r="AU223" s="220" t="s">
        <v>1481</v>
      </c>
      <c r="AV223" s="12" t="s">
        <v>1481</v>
      </c>
      <c r="AW223" s="12" t="s">
        <v>1402</v>
      </c>
      <c r="AX223" s="12" t="s">
        <v>1420</v>
      </c>
      <c r="AY223" s="220" t="s">
        <v>1594</v>
      </c>
    </row>
    <row r="224" spans="2:65" s="1" customFormat="1" ht="22.5" customHeight="1" x14ac:dyDescent="0.3">
      <c r="B224" s="36"/>
      <c r="C224" s="197" t="s">
        <v>1836</v>
      </c>
      <c r="D224" s="197" t="s">
        <v>1596</v>
      </c>
      <c r="E224" s="198" t="s">
        <v>875</v>
      </c>
      <c r="F224" s="199" t="s">
        <v>876</v>
      </c>
      <c r="G224" s="200" t="s">
        <v>1678</v>
      </c>
      <c r="H224" s="201">
        <v>6.6559999999999997</v>
      </c>
      <c r="I224" s="202"/>
      <c r="J224" s="202"/>
      <c r="K224" s="203">
        <f>ROUND(P224*H224,2)</f>
        <v>0</v>
      </c>
      <c r="L224" s="199" t="s">
        <v>1600</v>
      </c>
      <c r="M224" s="56"/>
      <c r="N224" s="204" t="s">
        <v>1418</v>
      </c>
      <c r="O224" s="205" t="s">
        <v>1442</v>
      </c>
      <c r="P224" s="131">
        <f>I224+J224</f>
        <v>0</v>
      </c>
      <c r="Q224" s="131">
        <f>ROUND(I224*H224,2)</f>
        <v>0</v>
      </c>
      <c r="R224" s="131">
        <f>ROUND(J224*H224,2)</f>
        <v>0</v>
      </c>
      <c r="S224" s="37"/>
      <c r="T224" s="206">
        <f>S224*H224</f>
        <v>0</v>
      </c>
      <c r="U224" s="206">
        <v>0</v>
      </c>
      <c r="V224" s="206">
        <f>U224*H224</f>
        <v>0</v>
      </c>
      <c r="W224" s="206">
        <v>0</v>
      </c>
      <c r="X224" s="207">
        <f>W224*H224</f>
        <v>0</v>
      </c>
      <c r="AR224" s="19" t="s">
        <v>1601</v>
      </c>
      <c r="AT224" s="19" t="s">
        <v>1596</v>
      </c>
      <c r="AU224" s="19" t="s">
        <v>1481</v>
      </c>
      <c r="AY224" s="19" t="s">
        <v>1594</v>
      </c>
      <c r="BE224" s="208">
        <f>IF(O224="základní",K224,0)</f>
        <v>0</v>
      </c>
      <c r="BF224" s="208">
        <f>IF(O224="snížená",K224,0)</f>
        <v>0</v>
      </c>
      <c r="BG224" s="208">
        <f>IF(O224="zákl. přenesená",K224,0)</f>
        <v>0</v>
      </c>
      <c r="BH224" s="208">
        <f>IF(O224="sníž. přenesená",K224,0)</f>
        <v>0</v>
      </c>
      <c r="BI224" s="208">
        <f>IF(O224="nulová",K224,0)</f>
        <v>0</v>
      </c>
      <c r="BJ224" s="19" t="s">
        <v>1420</v>
      </c>
      <c r="BK224" s="208">
        <f>ROUND(P224*H224,2)</f>
        <v>0</v>
      </c>
      <c r="BL224" s="19" t="s">
        <v>1601</v>
      </c>
      <c r="BM224" s="19" t="s">
        <v>877</v>
      </c>
    </row>
    <row r="225" spans="2:65" s="12" customFormat="1" x14ac:dyDescent="0.3">
      <c r="B225" s="209"/>
      <c r="C225" s="210"/>
      <c r="D225" s="223" t="s">
        <v>1603</v>
      </c>
      <c r="E225" s="233" t="s">
        <v>1418</v>
      </c>
      <c r="F225" s="234" t="s">
        <v>866</v>
      </c>
      <c r="G225" s="210"/>
      <c r="H225" s="235">
        <v>6.6559999999999997</v>
      </c>
      <c r="I225" s="215"/>
      <c r="J225" s="215"/>
      <c r="K225" s="210"/>
      <c r="L225" s="210"/>
      <c r="M225" s="216"/>
      <c r="N225" s="217"/>
      <c r="O225" s="218"/>
      <c r="P225" s="218"/>
      <c r="Q225" s="218"/>
      <c r="R225" s="218"/>
      <c r="S225" s="218"/>
      <c r="T225" s="218"/>
      <c r="U225" s="218"/>
      <c r="V225" s="218"/>
      <c r="W225" s="218"/>
      <c r="X225" s="219"/>
      <c r="AT225" s="220" t="s">
        <v>1603</v>
      </c>
      <c r="AU225" s="220" t="s">
        <v>1481</v>
      </c>
      <c r="AV225" s="12" t="s">
        <v>1481</v>
      </c>
      <c r="AW225" s="12" t="s">
        <v>1402</v>
      </c>
      <c r="AX225" s="12" t="s">
        <v>1420</v>
      </c>
      <c r="AY225" s="220" t="s">
        <v>1594</v>
      </c>
    </row>
    <row r="226" spans="2:65" s="11" customFormat="1" ht="29.85" customHeight="1" x14ac:dyDescent="0.3">
      <c r="B226" s="179"/>
      <c r="C226" s="180"/>
      <c r="D226" s="194" t="s">
        <v>1472</v>
      </c>
      <c r="E226" s="195" t="s">
        <v>1601</v>
      </c>
      <c r="F226" s="195" t="s">
        <v>1835</v>
      </c>
      <c r="G226" s="180"/>
      <c r="H226" s="180"/>
      <c r="I226" s="183"/>
      <c r="J226" s="183"/>
      <c r="K226" s="196">
        <f>BK226</f>
        <v>0</v>
      </c>
      <c r="L226" s="180"/>
      <c r="M226" s="185"/>
      <c r="N226" s="186"/>
      <c r="O226" s="187"/>
      <c r="P226" s="187"/>
      <c r="Q226" s="188">
        <f>SUM(Q227:Q234)</f>
        <v>0</v>
      </c>
      <c r="R226" s="188">
        <f>SUM(R227:R234)</f>
        <v>0</v>
      </c>
      <c r="S226" s="187"/>
      <c r="T226" s="189">
        <f>SUM(T227:T234)</f>
        <v>0</v>
      </c>
      <c r="U226" s="187"/>
      <c r="V226" s="189">
        <f>SUM(V227:V234)</f>
        <v>0</v>
      </c>
      <c r="W226" s="187"/>
      <c r="X226" s="190">
        <f>SUM(X227:X234)</f>
        <v>0</v>
      </c>
      <c r="AR226" s="191" t="s">
        <v>1420</v>
      </c>
      <c r="AT226" s="192" t="s">
        <v>1472</v>
      </c>
      <c r="AU226" s="192" t="s">
        <v>1420</v>
      </c>
      <c r="AY226" s="191" t="s">
        <v>1594</v>
      </c>
      <c r="BK226" s="193">
        <f>SUM(BK227:BK234)</f>
        <v>0</v>
      </c>
    </row>
    <row r="227" spans="2:65" s="1" customFormat="1" ht="31.5" customHeight="1" x14ac:dyDescent="0.3">
      <c r="B227" s="36"/>
      <c r="C227" s="197" t="s">
        <v>1841</v>
      </c>
      <c r="D227" s="197" t="s">
        <v>1596</v>
      </c>
      <c r="E227" s="198" t="s">
        <v>878</v>
      </c>
      <c r="F227" s="199" t="s">
        <v>879</v>
      </c>
      <c r="G227" s="200" t="s">
        <v>1613</v>
      </c>
      <c r="H227" s="201">
        <v>25.5</v>
      </c>
      <c r="I227" s="202"/>
      <c r="J227" s="202"/>
      <c r="K227" s="203">
        <f>ROUND(P227*H227,2)</f>
        <v>0</v>
      </c>
      <c r="L227" s="199" t="s">
        <v>1600</v>
      </c>
      <c r="M227" s="56"/>
      <c r="N227" s="204" t="s">
        <v>1418</v>
      </c>
      <c r="O227" s="205" t="s">
        <v>1442</v>
      </c>
      <c r="P227" s="131">
        <f>I227+J227</f>
        <v>0</v>
      </c>
      <c r="Q227" s="131">
        <f>ROUND(I227*H227,2)</f>
        <v>0</v>
      </c>
      <c r="R227" s="131">
        <f>ROUND(J227*H227,2)</f>
        <v>0</v>
      </c>
      <c r="S227" s="37"/>
      <c r="T227" s="206">
        <f>S227*H227</f>
        <v>0</v>
      </c>
      <c r="U227" s="206">
        <v>0</v>
      </c>
      <c r="V227" s="206">
        <f>U227*H227</f>
        <v>0</v>
      </c>
      <c r="W227" s="206">
        <v>0</v>
      </c>
      <c r="X227" s="207">
        <f>W227*H227</f>
        <v>0</v>
      </c>
      <c r="AR227" s="19" t="s">
        <v>1601</v>
      </c>
      <c r="AT227" s="19" t="s">
        <v>1596</v>
      </c>
      <c r="AU227" s="19" t="s">
        <v>1481</v>
      </c>
      <c r="AY227" s="19" t="s">
        <v>1594</v>
      </c>
      <c r="BE227" s="208">
        <f>IF(O227="základní",K227,0)</f>
        <v>0</v>
      </c>
      <c r="BF227" s="208">
        <f>IF(O227="snížená",K227,0)</f>
        <v>0</v>
      </c>
      <c r="BG227" s="208">
        <f>IF(O227="zákl. přenesená",K227,0)</f>
        <v>0</v>
      </c>
      <c r="BH227" s="208">
        <f>IF(O227="sníž. přenesená",K227,0)</f>
        <v>0</v>
      </c>
      <c r="BI227" s="208">
        <f>IF(O227="nulová",K227,0)</f>
        <v>0</v>
      </c>
      <c r="BJ227" s="19" t="s">
        <v>1420</v>
      </c>
      <c r="BK227" s="208">
        <f>ROUND(P227*H227,2)</f>
        <v>0</v>
      </c>
      <c r="BL227" s="19" t="s">
        <v>1601</v>
      </c>
      <c r="BM227" s="19" t="s">
        <v>880</v>
      </c>
    </row>
    <row r="228" spans="2:65" s="12" customFormat="1" x14ac:dyDescent="0.3">
      <c r="B228" s="209"/>
      <c r="C228" s="210"/>
      <c r="D228" s="211" t="s">
        <v>1603</v>
      </c>
      <c r="E228" s="212" t="s">
        <v>1418</v>
      </c>
      <c r="F228" s="213" t="s">
        <v>881</v>
      </c>
      <c r="G228" s="210"/>
      <c r="H228" s="214">
        <v>25.5</v>
      </c>
      <c r="I228" s="215"/>
      <c r="J228" s="215"/>
      <c r="K228" s="210"/>
      <c r="L228" s="210"/>
      <c r="M228" s="216"/>
      <c r="N228" s="217"/>
      <c r="O228" s="218"/>
      <c r="P228" s="218"/>
      <c r="Q228" s="218"/>
      <c r="R228" s="218"/>
      <c r="S228" s="218"/>
      <c r="T228" s="218"/>
      <c r="U228" s="218"/>
      <c r="V228" s="218"/>
      <c r="W228" s="218"/>
      <c r="X228" s="219"/>
      <c r="AT228" s="220" t="s">
        <v>1603</v>
      </c>
      <c r="AU228" s="220" t="s">
        <v>1481</v>
      </c>
      <c r="AV228" s="12" t="s">
        <v>1481</v>
      </c>
      <c r="AW228" s="12" t="s">
        <v>1402</v>
      </c>
      <c r="AX228" s="12" t="s">
        <v>1420</v>
      </c>
      <c r="AY228" s="220" t="s">
        <v>1594</v>
      </c>
    </row>
    <row r="229" spans="2:65" s="1" customFormat="1" ht="31.5" customHeight="1" x14ac:dyDescent="0.3">
      <c r="B229" s="36"/>
      <c r="C229" s="197" t="s">
        <v>1846</v>
      </c>
      <c r="D229" s="197" t="s">
        <v>1596</v>
      </c>
      <c r="E229" s="198" t="s">
        <v>882</v>
      </c>
      <c r="F229" s="199" t="s">
        <v>883</v>
      </c>
      <c r="G229" s="200" t="s">
        <v>1613</v>
      </c>
      <c r="H229" s="201">
        <v>0.504</v>
      </c>
      <c r="I229" s="202"/>
      <c r="J229" s="202"/>
      <c r="K229" s="203">
        <f>ROUND(P229*H229,2)</f>
        <v>0</v>
      </c>
      <c r="L229" s="199" t="s">
        <v>1600</v>
      </c>
      <c r="M229" s="56"/>
      <c r="N229" s="204" t="s">
        <v>1418</v>
      </c>
      <c r="O229" s="205" t="s">
        <v>1442</v>
      </c>
      <c r="P229" s="131">
        <f>I229+J229</f>
        <v>0</v>
      </c>
      <c r="Q229" s="131">
        <f>ROUND(I229*H229,2)</f>
        <v>0</v>
      </c>
      <c r="R229" s="131">
        <f>ROUND(J229*H229,2)</f>
        <v>0</v>
      </c>
      <c r="S229" s="37"/>
      <c r="T229" s="206">
        <f>S229*H229</f>
        <v>0</v>
      </c>
      <c r="U229" s="206">
        <v>0</v>
      </c>
      <c r="V229" s="206">
        <f>U229*H229</f>
        <v>0</v>
      </c>
      <c r="W229" s="206">
        <v>0</v>
      </c>
      <c r="X229" s="207">
        <f>W229*H229</f>
        <v>0</v>
      </c>
      <c r="AR229" s="19" t="s">
        <v>1601</v>
      </c>
      <c r="AT229" s="19" t="s">
        <v>1596</v>
      </c>
      <c r="AU229" s="19" t="s">
        <v>1481</v>
      </c>
      <c r="AY229" s="19" t="s">
        <v>1594</v>
      </c>
      <c r="BE229" s="208">
        <f>IF(O229="základní",K229,0)</f>
        <v>0</v>
      </c>
      <c r="BF229" s="208">
        <f>IF(O229="snížená",K229,0)</f>
        <v>0</v>
      </c>
      <c r="BG229" s="208">
        <f>IF(O229="zákl. přenesená",K229,0)</f>
        <v>0</v>
      </c>
      <c r="BH229" s="208">
        <f>IF(O229="sníž. přenesená",K229,0)</f>
        <v>0</v>
      </c>
      <c r="BI229" s="208">
        <f>IF(O229="nulová",K229,0)</f>
        <v>0</v>
      </c>
      <c r="BJ229" s="19" t="s">
        <v>1420</v>
      </c>
      <c r="BK229" s="208">
        <f>ROUND(P229*H229,2)</f>
        <v>0</v>
      </c>
      <c r="BL229" s="19" t="s">
        <v>1601</v>
      </c>
      <c r="BM229" s="19" t="s">
        <v>884</v>
      </c>
    </row>
    <row r="230" spans="2:65" s="13" customFormat="1" x14ac:dyDescent="0.3">
      <c r="B230" s="221"/>
      <c r="C230" s="222"/>
      <c r="D230" s="223" t="s">
        <v>1603</v>
      </c>
      <c r="E230" s="224" t="s">
        <v>1418</v>
      </c>
      <c r="F230" s="225" t="s">
        <v>885</v>
      </c>
      <c r="G230" s="222"/>
      <c r="H230" s="226" t="s">
        <v>1418</v>
      </c>
      <c r="I230" s="227"/>
      <c r="J230" s="227"/>
      <c r="K230" s="222"/>
      <c r="L230" s="222"/>
      <c r="M230" s="228"/>
      <c r="N230" s="229"/>
      <c r="O230" s="230"/>
      <c r="P230" s="230"/>
      <c r="Q230" s="230"/>
      <c r="R230" s="230"/>
      <c r="S230" s="230"/>
      <c r="T230" s="230"/>
      <c r="U230" s="230"/>
      <c r="V230" s="230"/>
      <c r="W230" s="230"/>
      <c r="X230" s="231"/>
      <c r="AT230" s="232" t="s">
        <v>1603</v>
      </c>
      <c r="AU230" s="232" t="s">
        <v>1481</v>
      </c>
      <c r="AV230" s="13" t="s">
        <v>1420</v>
      </c>
      <c r="AW230" s="13" t="s">
        <v>1402</v>
      </c>
      <c r="AX230" s="13" t="s">
        <v>1473</v>
      </c>
      <c r="AY230" s="232" t="s">
        <v>1594</v>
      </c>
    </row>
    <row r="231" spans="2:65" s="12" customFormat="1" x14ac:dyDescent="0.3">
      <c r="B231" s="209"/>
      <c r="C231" s="210"/>
      <c r="D231" s="211" t="s">
        <v>1603</v>
      </c>
      <c r="E231" s="212" t="s">
        <v>1418</v>
      </c>
      <c r="F231" s="213" t="s">
        <v>886</v>
      </c>
      <c r="G231" s="210"/>
      <c r="H231" s="214">
        <v>0.504</v>
      </c>
      <c r="I231" s="215"/>
      <c r="J231" s="215"/>
      <c r="K231" s="210"/>
      <c r="L231" s="210"/>
      <c r="M231" s="216"/>
      <c r="N231" s="217"/>
      <c r="O231" s="218"/>
      <c r="P231" s="218"/>
      <c r="Q231" s="218"/>
      <c r="R231" s="218"/>
      <c r="S231" s="218"/>
      <c r="T231" s="218"/>
      <c r="U231" s="218"/>
      <c r="V231" s="218"/>
      <c r="W231" s="218"/>
      <c r="X231" s="219"/>
      <c r="AT231" s="220" t="s">
        <v>1603</v>
      </c>
      <c r="AU231" s="220" t="s">
        <v>1481</v>
      </c>
      <c r="AV231" s="12" t="s">
        <v>1481</v>
      </c>
      <c r="AW231" s="12" t="s">
        <v>1402</v>
      </c>
      <c r="AX231" s="12" t="s">
        <v>1420</v>
      </c>
      <c r="AY231" s="220" t="s">
        <v>1594</v>
      </c>
    </row>
    <row r="232" spans="2:65" s="1" customFormat="1" ht="31.5" customHeight="1" x14ac:dyDescent="0.3">
      <c r="B232" s="36"/>
      <c r="C232" s="197" t="s">
        <v>1850</v>
      </c>
      <c r="D232" s="197" t="s">
        <v>1596</v>
      </c>
      <c r="E232" s="198" t="s">
        <v>887</v>
      </c>
      <c r="F232" s="199" t="s">
        <v>888</v>
      </c>
      <c r="G232" s="200" t="s">
        <v>1613</v>
      </c>
      <c r="H232" s="201">
        <v>0.75600000000000001</v>
      </c>
      <c r="I232" s="202"/>
      <c r="J232" s="202"/>
      <c r="K232" s="203">
        <f>ROUND(P232*H232,2)</f>
        <v>0</v>
      </c>
      <c r="L232" s="199" t="s">
        <v>1600</v>
      </c>
      <c r="M232" s="56"/>
      <c r="N232" s="204" t="s">
        <v>1418</v>
      </c>
      <c r="O232" s="205" t="s">
        <v>1442</v>
      </c>
      <c r="P232" s="131">
        <f>I232+J232</f>
        <v>0</v>
      </c>
      <c r="Q232" s="131">
        <f>ROUND(I232*H232,2)</f>
        <v>0</v>
      </c>
      <c r="R232" s="131">
        <f>ROUND(J232*H232,2)</f>
        <v>0</v>
      </c>
      <c r="S232" s="37"/>
      <c r="T232" s="206">
        <f>S232*H232</f>
        <v>0</v>
      </c>
      <c r="U232" s="206">
        <v>0</v>
      </c>
      <c r="V232" s="206">
        <f>U232*H232</f>
        <v>0</v>
      </c>
      <c r="W232" s="206">
        <v>0</v>
      </c>
      <c r="X232" s="207">
        <f>W232*H232</f>
        <v>0</v>
      </c>
      <c r="AR232" s="19" t="s">
        <v>1601</v>
      </c>
      <c r="AT232" s="19" t="s">
        <v>1596</v>
      </c>
      <c r="AU232" s="19" t="s">
        <v>1481</v>
      </c>
      <c r="AY232" s="19" t="s">
        <v>1594</v>
      </c>
      <c r="BE232" s="208">
        <f>IF(O232="základní",K232,0)</f>
        <v>0</v>
      </c>
      <c r="BF232" s="208">
        <f>IF(O232="snížená",K232,0)</f>
        <v>0</v>
      </c>
      <c r="BG232" s="208">
        <f>IF(O232="zákl. přenesená",K232,0)</f>
        <v>0</v>
      </c>
      <c r="BH232" s="208">
        <f>IF(O232="sníž. přenesená",K232,0)</f>
        <v>0</v>
      </c>
      <c r="BI232" s="208">
        <f>IF(O232="nulová",K232,0)</f>
        <v>0</v>
      </c>
      <c r="BJ232" s="19" t="s">
        <v>1420</v>
      </c>
      <c r="BK232" s="208">
        <f>ROUND(P232*H232,2)</f>
        <v>0</v>
      </c>
      <c r="BL232" s="19" t="s">
        <v>1601</v>
      </c>
      <c r="BM232" s="19" t="s">
        <v>889</v>
      </c>
    </row>
    <row r="233" spans="2:65" s="13" customFormat="1" x14ac:dyDescent="0.3">
      <c r="B233" s="221"/>
      <c r="C233" s="222"/>
      <c r="D233" s="223" t="s">
        <v>1603</v>
      </c>
      <c r="E233" s="224" t="s">
        <v>1418</v>
      </c>
      <c r="F233" s="225" t="s">
        <v>885</v>
      </c>
      <c r="G233" s="222"/>
      <c r="H233" s="226" t="s">
        <v>1418</v>
      </c>
      <c r="I233" s="227"/>
      <c r="J233" s="227"/>
      <c r="K233" s="222"/>
      <c r="L233" s="222"/>
      <c r="M233" s="228"/>
      <c r="N233" s="229"/>
      <c r="O233" s="230"/>
      <c r="P233" s="230"/>
      <c r="Q233" s="230"/>
      <c r="R233" s="230"/>
      <c r="S233" s="230"/>
      <c r="T233" s="230"/>
      <c r="U233" s="230"/>
      <c r="V233" s="230"/>
      <c r="W233" s="230"/>
      <c r="X233" s="231"/>
      <c r="AT233" s="232" t="s">
        <v>1603</v>
      </c>
      <c r="AU233" s="232" t="s">
        <v>1481</v>
      </c>
      <c r="AV233" s="13" t="s">
        <v>1420</v>
      </c>
      <c r="AW233" s="13" t="s">
        <v>1402</v>
      </c>
      <c r="AX233" s="13" t="s">
        <v>1473</v>
      </c>
      <c r="AY233" s="232" t="s">
        <v>1594</v>
      </c>
    </row>
    <row r="234" spans="2:65" s="12" customFormat="1" x14ac:dyDescent="0.3">
      <c r="B234" s="209"/>
      <c r="C234" s="210"/>
      <c r="D234" s="223" t="s">
        <v>1603</v>
      </c>
      <c r="E234" s="233" t="s">
        <v>1418</v>
      </c>
      <c r="F234" s="234" t="s">
        <v>890</v>
      </c>
      <c r="G234" s="210"/>
      <c r="H234" s="235">
        <v>0.75600000000000001</v>
      </c>
      <c r="I234" s="215"/>
      <c r="J234" s="215"/>
      <c r="K234" s="210"/>
      <c r="L234" s="210"/>
      <c r="M234" s="216"/>
      <c r="N234" s="217"/>
      <c r="O234" s="218"/>
      <c r="P234" s="218"/>
      <c r="Q234" s="218"/>
      <c r="R234" s="218"/>
      <c r="S234" s="218"/>
      <c r="T234" s="218"/>
      <c r="U234" s="218"/>
      <c r="V234" s="218"/>
      <c r="W234" s="218"/>
      <c r="X234" s="219"/>
      <c r="AT234" s="220" t="s">
        <v>1603</v>
      </c>
      <c r="AU234" s="220" t="s">
        <v>1481</v>
      </c>
      <c r="AV234" s="12" t="s">
        <v>1481</v>
      </c>
      <c r="AW234" s="12" t="s">
        <v>1402</v>
      </c>
      <c r="AX234" s="12" t="s">
        <v>1420</v>
      </c>
      <c r="AY234" s="220" t="s">
        <v>1594</v>
      </c>
    </row>
    <row r="235" spans="2:65" s="11" customFormat="1" ht="29.85" customHeight="1" x14ac:dyDescent="0.3">
      <c r="B235" s="179"/>
      <c r="C235" s="180"/>
      <c r="D235" s="194" t="s">
        <v>1472</v>
      </c>
      <c r="E235" s="195" t="s">
        <v>1629</v>
      </c>
      <c r="F235" s="195" t="s">
        <v>891</v>
      </c>
      <c r="G235" s="180"/>
      <c r="H235" s="180"/>
      <c r="I235" s="183"/>
      <c r="J235" s="183"/>
      <c r="K235" s="196">
        <f>BK235</f>
        <v>0</v>
      </c>
      <c r="L235" s="180"/>
      <c r="M235" s="185"/>
      <c r="N235" s="186"/>
      <c r="O235" s="187"/>
      <c r="P235" s="187"/>
      <c r="Q235" s="188">
        <f>SUM(Q236:Q256)</f>
        <v>0</v>
      </c>
      <c r="R235" s="188">
        <f>SUM(R236:R256)</f>
        <v>0</v>
      </c>
      <c r="S235" s="187"/>
      <c r="T235" s="189">
        <f>SUM(T236:T256)</f>
        <v>0</v>
      </c>
      <c r="U235" s="187"/>
      <c r="V235" s="189">
        <f>SUM(V236:V256)</f>
        <v>1.3000000000000002E-3</v>
      </c>
      <c r="W235" s="187"/>
      <c r="X235" s="190">
        <f>SUM(X236:X256)</f>
        <v>0</v>
      </c>
      <c r="AR235" s="191" t="s">
        <v>1420</v>
      </c>
      <c r="AT235" s="192" t="s">
        <v>1472</v>
      </c>
      <c r="AU235" s="192" t="s">
        <v>1420</v>
      </c>
      <c r="AY235" s="191" t="s">
        <v>1594</v>
      </c>
      <c r="BK235" s="193">
        <f>SUM(BK236:BK256)</f>
        <v>0</v>
      </c>
    </row>
    <row r="236" spans="2:65" s="1" customFormat="1" ht="22.5" customHeight="1" x14ac:dyDescent="0.3">
      <c r="B236" s="36"/>
      <c r="C236" s="197" t="s">
        <v>1783</v>
      </c>
      <c r="D236" s="197" t="s">
        <v>1596</v>
      </c>
      <c r="E236" s="198" t="s">
        <v>892</v>
      </c>
      <c r="F236" s="199" t="s">
        <v>893</v>
      </c>
      <c r="G236" s="200" t="s">
        <v>1688</v>
      </c>
      <c r="H236" s="201">
        <v>26</v>
      </c>
      <c r="I236" s="202"/>
      <c r="J236" s="202"/>
      <c r="K236" s="203">
        <f>ROUND(P236*H236,2)</f>
        <v>0</v>
      </c>
      <c r="L236" s="199" t="s">
        <v>1600</v>
      </c>
      <c r="M236" s="56"/>
      <c r="N236" s="204" t="s">
        <v>1418</v>
      </c>
      <c r="O236" s="205" t="s">
        <v>1442</v>
      </c>
      <c r="P236" s="131">
        <f>I236+J236</f>
        <v>0</v>
      </c>
      <c r="Q236" s="131">
        <f>ROUND(I236*H236,2)</f>
        <v>0</v>
      </c>
      <c r="R236" s="131">
        <f>ROUND(J236*H236,2)</f>
        <v>0</v>
      </c>
      <c r="S236" s="37"/>
      <c r="T236" s="206">
        <f>S236*H236</f>
        <v>0</v>
      </c>
      <c r="U236" s="206">
        <v>0</v>
      </c>
      <c r="V236" s="206">
        <f>U236*H236</f>
        <v>0</v>
      </c>
      <c r="W236" s="206">
        <v>0</v>
      </c>
      <c r="X236" s="207">
        <f>W236*H236</f>
        <v>0</v>
      </c>
      <c r="AR236" s="19" t="s">
        <v>1601</v>
      </c>
      <c r="AT236" s="19" t="s">
        <v>1596</v>
      </c>
      <c r="AU236" s="19" t="s">
        <v>1481</v>
      </c>
      <c r="AY236" s="19" t="s">
        <v>1594</v>
      </c>
      <c r="BE236" s="208">
        <f>IF(O236="základní",K236,0)</f>
        <v>0</v>
      </c>
      <c r="BF236" s="208">
        <f>IF(O236="snížená",K236,0)</f>
        <v>0</v>
      </c>
      <c r="BG236" s="208">
        <f>IF(O236="zákl. přenesená",K236,0)</f>
        <v>0</v>
      </c>
      <c r="BH236" s="208">
        <f>IF(O236="sníž. přenesená",K236,0)</f>
        <v>0</v>
      </c>
      <c r="BI236" s="208">
        <f>IF(O236="nulová",K236,0)</f>
        <v>0</v>
      </c>
      <c r="BJ236" s="19" t="s">
        <v>1420</v>
      </c>
      <c r="BK236" s="208">
        <f>ROUND(P236*H236,2)</f>
        <v>0</v>
      </c>
      <c r="BL236" s="19" t="s">
        <v>1601</v>
      </c>
      <c r="BM236" s="19" t="s">
        <v>894</v>
      </c>
    </row>
    <row r="237" spans="2:65" s="13" customFormat="1" x14ac:dyDescent="0.3">
      <c r="B237" s="221"/>
      <c r="C237" s="222"/>
      <c r="D237" s="223" t="s">
        <v>1603</v>
      </c>
      <c r="E237" s="224" t="s">
        <v>1418</v>
      </c>
      <c r="F237" s="225" t="s">
        <v>854</v>
      </c>
      <c r="G237" s="222"/>
      <c r="H237" s="226" t="s">
        <v>1418</v>
      </c>
      <c r="I237" s="227"/>
      <c r="J237" s="227"/>
      <c r="K237" s="222"/>
      <c r="L237" s="222"/>
      <c r="M237" s="228"/>
      <c r="N237" s="229"/>
      <c r="O237" s="230"/>
      <c r="P237" s="230"/>
      <c r="Q237" s="230"/>
      <c r="R237" s="230"/>
      <c r="S237" s="230"/>
      <c r="T237" s="230"/>
      <c r="U237" s="230"/>
      <c r="V237" s="230"/>
      <c r="W237" s="230"/>
      <c r="X237" s="231"/>
      <c r="AT237" s="232" t="s">
        <v>1603</v>
      </c>
      <c r="AU237" s="232" t="s">
        <v>1481</v>
      </c>
      <c r="AV237" s="13" t="s">
        <v>1420</v>
      </c>
      <c r="AW237" s="13" t="s">
        <v>1402</v>
      </c>
      <c r="AX237" s="13" t="s">
        <v>1473</v>
      </c>
      <c r="AY237" s="232" t="s">
        <v>1594</v>
      </c>
    </row>
    <row r="238" spans="2:65" s="12" customFormat="1" x14ac:dyDescent="0.3">
      <c r="B238" s="209"/>
      <c r="C238" s="210"/>
      <c r="D238" s="211" t="s">
        <v>1603</v>
      </c>
      <c r="E238" s="212" t="s">
        <v>1418</v>
      </c>
      <c r="F238" s="213" t="s">
        <v>855</v>
      </c>
      <c r="G238" s="210"/>
      <c r="H238" s="214">
        <v>26</v>
      </c>
      <c r="I238" s="215"/>
      <c r="J238" s="215"/>
      <c r="K238" s="210"/>
      <c r="L238" s="210"/>
      <c r="M238" s="216"/>
      <c r="N238" s="217"/>
      <c r="O238" s="218"/>
      <c r="P238" s="218"/>
      <c r="Q238" s="218"/>
      <c r="R238" s="218"/>
      <c r="S238" s="218"/>
      <c r="T238" s="218"/>
      <c r="U238" s="218"/>
      <c r="V238" s="218"/>
      <c r="W238" s="218"/>
      <c r="X238" s="219"/>
      <c r="AT238" s="220" t="s">
        <v>1603</v>
      </c>
      <c r="AU238" s="220" t="s">
        <v>1481</v>
      </c>
      <c r="AV238" s="12" t="s">
        <v>1481</v>
      </c>
      <c r="AW238" s="12" t="s">
        <v>1402</v>
      </c>
      <c r="AX238" s="12" t="s">
        <v>1420</v>
      </c>
      <c r="AY238" s="220" t="s">
        <v>1594</v>
      </c>
    </row>
    <row r="239" spans="2:65" s="1" customFormat="1" ht="22.5" customHeight="1" x14ac:dyDescent="0.3">
      <c r="B239" s="36"/>
      <c r="C239" s="197" t="s">
        <v>1859</v>
      </c>
      <c r="D239" s="197" t="s">
        <v>1596</v>
      </c>
      <c r="E239" s="198" t="s">
        <v>895</v>
      </c>
      <c r="F239" s="199" t="s">
        <v>896</v>
      </c>
      <c r="G239" s="200" t="s">
        <v>1688</v>
      </c>
      <c r="H239" s="201">
        <v>13</v>
      </c>
      <c r="I239" s="202"/>
      <c r="J239" s="202"/>
      <c r="K239" s="203">
        <f>ROUND(P239*H239,2)</f>
        <v>0</v>
      </c>
      <c r="L239" s="199" t="s">
        <v>1600</v>
      </c>
      <c r="M239" s="56"/>
      <c r="N239" s="204" t="s">
        <v>1418</v>
      </c>
      <c r="O239" s="205" t="s">
        <v>1442</v>
      </c>
      <c r="P239" s="131">
        <f>I239+J239</f>
        <v>0</v>
      </c>
      <c r="Q239" s="131">
        <f>ROUND(I239*H239,2)</f>
        <v>0</v>
      </c>
      <c r="R239" s="131">
        <f>ROUND(J239*H239,2)</f>
        <v>0</v>
      </c>
      <c r="S239" s="37"/>
      <c r="T239" s="206">
        <f>S239*H239</f>
        <v>0</v>
      </c>
      <c r="U239" s="206">
        <v>0</v>
      </c>
      <c r="V239" s="206">
        <f>U239*H239</f>
        <v>0</v>
      </c>
      <c r="W239" s="206">
        <v>0</v>
      </c>
      <c r="X239" s="207">
        <f>W239*H239</f>
        <v>0</v>
      </c>
      <c r="AR239" s="19" t="s">
        <v>1601</v>
      </c>
      <c r="AT239" s="19" t="s">
        <v>1596</v>
      </c>
      <c r="AU239" s="19" t="s">
        <v>1481</v>
      </c>
      <c r="AY239" s="19" t="s">
        <v>1594</v>
      </c>
      <c r="BE239" s="208">
        <f>IF(O239="základní",K239,0)</f>
        <v>0</v>
      </c>
      <c r="BF239" s="208">
        <f>IF(O239="snížená",K239,0)</f>
        <v>0</v>
      </c>
      <c r="BG239" s="208">
        <f>IF(O239="zákl. přenesená",K239,0)</f>
        <v>0</v>
      </c>
      <c r="BH239" s="208">
        <f>IF(O239="sníž. přenesená",K239,0)</f>
        <v>0</v>
      </c>
      <c r="BI239" s="208">
        <f>IF(O239="nulová",K239,0)</f>
        <v>0</v>
      </c>
      <c r="BJ239" s="19" t="s">
        <v>1420</v>
      </c>
      <c r="BK239" s="208">
        <f>ROUND(P239*H239,2)</f>
        <v>0</v>
      </c>
      <c r="BL239" s="19" t="s">
        <v>1601</v>
      </c>
      <c r="BM239" s="19" t="s">
        <v>897</v>
      </c>
    </row>
    <row r="240" spans="2:65" s="13" customFormat="1" x14ac:dyDescent="0.3">
      <c r="B240" s="221"/>
      <c r="C240" s="222"/>
      <c r="D240" s="223" t="s">
        <v>1603</v>
      </c>
      <c r="E240" s="224" t="s">
        <v>1418</v>
      </c>
      <c r="F240" s="225" t="s">
        <v>744</v>
      </c>
      <c r="G240" s="222"/>
      <c r="H240" s="226" t="s">
        <v>1418</v>
      </c>
      <c r="I240" s="227"/>
      <c r="J240" s="227"/>
      <c r="K240" s="222"/>
      <c r="L240" s="222"/>
      <c r="M240" s="228"/>
      <c r="N240" s="229"/>
      <c r="O240" s="230"/>
      <c r="P240" s="230"/>
      <c r="Q240" s="230"/>
      <c r="R240" s="230"/>
      <c r="S240" s="230"/>
      <c r="T240" s="230"/>
      <c r="U240" s="230"/>
      <c r="V240" s="230"/>
      <c r="W240" s="230"/>
      <c r="X240" s="231"/>
      <c r="AT240" s="232" t="s">
        <v>1603</v>
      </c>
      <c r="AU240" s="232" t="s">
        <v>1481</v>
      </c>
      <c r="AV240" s="13" t="s">
        <v>1420</v>
      </c>
      <c r="AW240" s="13" t="s">
        <v>1402</v>
      </c>
      <c r="AX240" s="13" t="s">
        <v>1473</v>
      </c>
      <c r="AY240" s="232" t="s">
        <v>1594</v>
      </c>
    </row>
    <row r="241" spans="2:65" s="12" customFormat="1" x14ac:dyDescent="0.3">
      <c r="B241" s="209"/>
      <c r="C241" s="210"/>
      <c r="D241" s="211" t="s">
        <v>1603</v>
      </c>
      <c r="E241" s="212" t="s">
        <v>1418</v>
      </c>
      <c r="F241" s="213" t="s">
        <v>829</v>
      </c>
      <c r="G241" s="210"/>
      <c r="H241" s="214">
        <v>13</v>
      </c>
      <c r="I241" s="215"/>
      <c r="J241" s="215"/>
      <c r="K241" s="210"/>
      <c r="L241" s="210"/>
      <c r="M241" s="216"/>
      <c r="N241" s="217"/>
      <c r="O241" s="218"/>
      <c r="P241" s="218"/>
      <c r="Q241" s="218"/>
      <c r="R241" s="218"/>
      <c r="S241" s="218"/>
      <c r="T241" s="218"/>
      <c r="U241" s="218"/>
      <c r="V241" s="218"/>
      <c r="W241" s="218"/>
      <c r="X241" s="219"/>
      <c r="AT241" s="220" t="s">
        <v>1603</v>
      </c>
      <c r="AU241" s="220" t="s">
        <v>1481</v>
      </c>
      <c r="AV241" s="12" t="s">
        <v>1481</v>
      </c>
      <c r="AW241" s="12" t="s">
        <v>1402</v>
      </c>
      <c r="AX241" s="12" t="s">
        <v>1420</v>
      </c>
      <c r="AY241" s="220" t="s">
        <v>1594</v>
      </c>
    </row>
    <row r="242" spans="2:65" s="1" customFormat="1" ht="31.5" customHeight="1" x14ac:dyDescent="0.3">
      <c r="B242" s="36"/>
      <c r="C242" s="197" t="s">
        <v>1864</v>
      </c>
      <c r="D242" s="197" t="s">
        <v>1596</v>
      </c>
      <c r="E242" s="198" t="s">
        <v>898</v>
      </c>
      <c r="F242" s="199" t="s">
        <v>899</v>
      </c>
      <c r="G242" s="200" t="s">
        <v>1688</v>
      </c>
      <c r="H242" s="201">
        <v>26</v>
      </c>
      <c r="I242" s="202"/>
      <c r="J242" s="202"/>
      <c r="K242" s="203">
        <f>ROUND(P242*H242,2)</f>
        <v>0</v>
      </c>
      <c r="L242" s="199" t="s">
        <v>1600</v>
      </c>
      <c r="M242" s="56"/>
      <c r="N242" s="204" t="s">
        <v>1418</v>
      </c>
      <c r="O242" s="205" t="s">
        <v>1442</v>
      </c>
      <c r="P242" s="131">
        <f>I242+J242</f>
        <v>0</v>
      </c>
      <c r="Q242" s="131">
        <f>ROUND(I242*H242,2)</f>
        <v>0</v>
      </c>
      <c r="R242" s="131">
        <f>ROUND(J242*H242,2)</f>
        <v>0</v>
      </c>
      <c r="S242" s="37"/>
      <c r="T242" s="206">
        <f>S242*H242</f>
        <v>0</v>
      </c>
      <c r="U242" s="206">
        <v>0</v>
      </c>
      <c r="V242" s="206">
        <f>U242*H242</f>
        <v>0</v>
      </c>
      <c r="W242" s="206">
        <v>0</v>
      </c>
      <c r="X242" s="207">
        <f>W242*H242</f>
        <v>0</v>
      </c>
      <c r="AR242" s="19" t="s">
        <v>1601</v>
      </c>
      <c r="AT242" s="19" t="s">
        <v>1596</v>
      </c>
      <c r="AU242" s="19" t="s">
        <v>1481</v>
      </c>
      <c r="AY242" s="19" t="s">
        <v>1594</v>
      </c>
      <c r="BE242" s="208">
        <f>IF(O242="základní",K242,0)</f>
        <v>0</v>
      </c>
      <c r="BF242" s="208">
        <f>IF(O242="snížená",K242,0)</f>
        <v>0</v>
      </c>
      <c r="BG242" s="208">
        <f>IF(O242="zákl. přenesená",K242,0)</f>
        <v>0</v>
      </c>
      <c r="BH242" s="208">
        <f>IF(O242="sníž. přenesená",K242,0)</f>
        <v>0</v>
      </c>
      <c r="BI242" s="208">
        <f>IF(O242="nulová",K242,0)</f>
        <v>0</v>
      </c>
      <c r="BJ242" s="19" t="s">
        <v>1420</v>
      </c>
      <c r="BK242" s="208">
        <f>ROUND(P242*H242,2)</f>
        <v>0</v>
      </c>
      <c r="BL242" s="19" t="s">
        <v>1601</v>
      </c>
      <c r="BM242" s="19" t="s">
        <v>900</v>
      </c>
    </row>
    <row r="243" spans="2:65" s="13" customFormat="1" x14ac:dyDescent="0.3">
      <c r="B243" s="221"/>
      <c r="C243" s="222"/>
      <c r="D243" s="223" t="s">
        <v>1603</v>
      </c>
      <c r="E243" s="224" t="s">
        <v>1418</v>
      </c>
      <c r="F243" s="225" t="s">
        <v>854</v>
      </c>
      <c r="G243" s="222"/>
      <c r="H243" s="226" t="s">
        <v>1418</v>
      </c>
      <c r="I243" s="227"/>
      <c r="J243" s="227"/>
      <c r="K243" s="222"/>
      <c r="L243" s="222"/>
      <c r="M243" s="228"/>
      <c r="N243" s="229"/>
      <c r="O243" s="230"/>
      <c r="P243" s="230"/>
      <c r="Q243" s="230"/>
      <c r="R243" s="230"/>
      <c r="S243" s="230"/>
      <c r="T243" s="230"/>
      <c r="U243" s="230"/>
      <c r="V243" s="230"/>
      <c r="W243" s="230"/>
      <c r="X243" s="231"/>
      <c r="AT243" s="232" t="s">
        <v>1603</v>
      </c>
      <c r="AU243" s="232" t="s">
        <v>1481</v>
      </c>
      <c r="AV243" s="13" t="s">
        <v>1420</v>
      </c>
      <c r="AW243" s="13" t="s">
        <v>1402</v>
      </c>
      <c r="AX243" s="13" t="s">
        <v>1473</v>
      </c>
      <c r="AY243" s="232" t="s">
        <v>1594</v>
      </c>
    </row>
    <row r="244" spans="2:65" s="12" customFormat="1" x14ac:dyDescent="0.3">
      <c r="B244" s="209"/>
      <c r="C244" s="210"/>
      <c r="D244" s="211" t="s">
        <v>1603</v>
      </c>
      <c r="E244" s="212" t="s">
        <v>1418</v>
      </c>
      <c r="F244" s="213" t="s">
        <v>855</v>
      </c>
      <c r="G244" s="210"/>
      <c r="H244" s="214">
        <v>26</v>
      </c>
      <c r="I244" s="215"/>
      <c r="J244" s="215"/>
      <c r="K244" s="210"/>
      <c r="L244" s="210"/>
      <c r="M244" s="216"/>
      <c r="N244" s="217"/>
      <c r="O244" s="218"/>
      <c r="P244" s="218"/>
      <c r="Q244" s="218"/>
      <c r="R244" s="218"/>
      <c r="S244" s="218"/>
      <c r="T244" s="218"/>
      <c r="U244" s="218"/>
      <c r="V244" s="218"/>
      <c r="W244" s="218"/>
      <c r="X244" s="219"/>
      <c r="AT244" s="220" t="s">
        <v>1603</v>
      </c>
      <c r="AU244" s="220" t="s">
        <v>1481</v>
      </c>
      <c r="AV244" s="12" t="s">
        <v>1481</v>
      </c>
      <c r="AW244" s="12" t="s">
        <v>1402</v>
      </c>
      <c r="AX244" s="12" t="s">
        <v>1420</v>
      </c>
      <c r="AY244" s="220" t="s">
        <v>1594</v>
      </c>
    </row>
    <row r="245" spans="2:65" s="1" customFormat="1" ht="31.5" customHeight="1" x14ac:dyDescent="0.3">
      <c r="B245" s="36"/>
      <c r="C245" s="197" t="s">
        <v>1869</v>
      </c>
      <c r="D245" s="197" t="s">
        <v>1596</v>
      </c>
      <c r="E245" s="198" t="s">
        <v>901</v>
      </c>
      <c r="F245" s="199" t="s">
        <v>902</v>
      </c>
      <c r="G245" s="200" t="s">
        <v>1688</v>
      </c>
      <c r="H245" s="201">
        <v>13</v>
      </c>
      <c r="I245" s="202"/>
      <c r="J245" s="202"/>
      <c r="K245" s="203">
        <f>ROUND(P245*H245,2)</f>
        <v>0</v>
      </c>
      <c r="L245" s="199" t="s">
        <v>1600</v>
      </c>
      <c r="M245" s="56"/>
      <c r="N245" s="204" t="s">
        <v>1418</v>
      </c>
      <c r="O245" s="205" t="s">
        <v>1442</v>
      </c>
      <c r="P245" s="131">
        <f>I245+J245</f>
        <v>0</v>
      </c>
      <c r="Q245" s="131">
        <f>ROUND(I245*H245,2)</f>
        <v>0</v>
      </c>
      <c r="R245" s="131">
        <f>ROUND(J245*H245,2)</f>
        <v>0</v>
      </c>
      <c r="S245" s="37"/>
      <c r="T245" s="206">
        <f>S245*H245</f>
        <v>0</v>
      </c>
      <c r="U245" s="206">
        <v>0</v>
      </c>
      <c r="V245" s="206">
        <f>U245*H245</f>
        <v>0</v>
      </c>
      <c r="W245" s="206">
        <v>0</v>
      </c>
      <c r="X245" s="207">
        <f>W245*H245</f>
        <v>0</v>
      </c>
      <c r="AR245" s="19" t="s">
        <v>1601</v>
      </c>
      <c r="AT245" s="19" t="s">
        <v>1596</v>
      </c>
      <c r="AU245" s="19" t="s">
        <v>1481</v>
      </c>
      <c r="AY245" s="19" t="s">
        <v>1594</v>
      </c>
      <c r="BE245" s="208">
        <f>IF(O245="základní",K245,0)</f>
        <v>0</v>
      </c>
      <c r="BF245" s="208">
        <f>IF(O245="snížená",K245,0)</f>
        <v>0</v>
      </c>
      <c r="BG245" s="208">
        <f>IF(O245="zákl. přenesená",K245,0)</f>
        <v>0</v>
      </c>
      <c r="BH245" s="208">
        <f>IF(O245="sníž. přenesená",K245,0)</f>
        <v>0</v>
      </c>
      <c r="BI245" s="208">
        <f>IF(O245="nulová",K245,0)</f>
        <v>0</v>
      </c>
      <c r="BJ245" s="19" t="s">
        <v>1420</v>
      </c>
      <c r="BK245" s="208">
        <f>ROUND(P245*H245,2)</f>
        <v>0</v>
      </c>
      <c r="BL245" s="19" t="s">
        <v>1601</v>
      </c>
      <c r="BM245" s="19" t="s">
        <v>903</v>
      </c>
    </row>
    <row r="246" spans="2:65" s="13" customFormat="1" x14ac:dyDescent="0.3">
      <c r="B246" s="221"/>
      <c r="C246" s="222"/>
      <c r="D246" s="223" t="s">
        <v>1603</v>
      </c>
      <c r="E246" s="224" t="s">
        <v>1418</v>
      </c>
      <c r="F246" s="225" t="s">
        <v>744</v>
      </c>
      <c r="G246" s="222"/>
      <c r="H246" s="226" t="s">
        <v>1418</v>
      </c>
      <c r="I246" s="227"/>
      <c r="J246" s="227"/>
      <c r="K246" s="222"/>
      <c r="L246" s="222"/>
      <c r="M246" s="228"/>
      <c r="N246" s="229"/>
      <c r="O246" s="230"/>
      <c r="P246" s="230"/>
      <c r="Q246" s="230"/>
      <c r="R246" s="230"/>
      <c r="S246" s="230"/>
      <c r="T246" s="230"/>
      <c r="U246" s="230"/>
      <c r="V246" s="230"/>
      <c r="W246" s="230"/>
      <c r="X246" s="231"/>
      <c r="AT246" s="232" t="s">
        <v>1603</v>
      </c>
      <c r="AU246" s="232" t="s">
        <v>1481</v>
      </c>
      <c r="AV246" s="13" t="s">
        <v>1420</v>
      </c>
      <c r="AW246" s="13" t="s">
        <v>1402</v>
      </c>
      <c r="AX246" s="13" t="s">
        <v>1473</v>
      </c>
      <c r="AY246" s="232" t="s">
        <v>1594</v>
      </c>
    </row>
    <row r="247" spans="2:65" s="12" customFormat="1" x14ac:dyDescent="0.3">
      <c r="B247" s="209"/>
      <c r="C247" s="210"/>
      <c r="D247" s="211" t="s">
        <v>1603</v>
      </c>
      <c r="E247" s="212" t="s">
        <v>1418</v>
      </c>
      <c r="F247" s="213" t="s">
        <v>829</v>
      </c>
      <c r="G247" s="210"/>
      <c r="H247" s="214">
        <v>13</v>
      </c>
      <c r="I247" s="215"/>
      <c r="J247" s="215"/>
      <c r="K247" s="210"/>
      <c r="L247" s="210"/>
      <c r="M247" s="216"/>
      <c r="N247" s="217"/>
      <c r="O247" s="218"/>
      <c r="P247" s="218"/>
      <c r="Q247" s="218"/>
      <c r="R247" s="218"/>
      <c r="S247" s="218"/>
      <c r="T247" s="218"/>
      <c r="U247" s="218"/>
      <c r="V247" s="218"/>
      <c r="W247" s="218"/>
      <c r="X247" s="219"/>
      <c r="AT247" s="220" t="s">
        <v>1603</v>
      </c>
      <c r="AU247" s="220" t="s">
        <v>1481</v>
      </c>
      <c r="AV247" s="12" t="s">
        <v>1481</v>
      </c>
      <c r="AW247" s="12" t="s">
        <v>1402</v>
      </c>
      <c r="AX247" s="12" t="s">
        <v>1420</v>
      </c>
      <c r="AY247" s="220" t="s">
        <v>1594</v>
      </c>
    </row>
    <row r="248" spans="2:65" s="1" customFormat="1" ht="44.25" customHeight="1" x14ac:dyDescent="0.3">
      <c r="B248" s="36"/>
      <c r="C248" s="197" t="s">
        <v>1875</v>
      </c>
      <c r="D248" s="197" t="s">
        <v>1596</v>
      </c>
      <c r="E248" s="198" t="s">
        <v>904</v>
      </c>
      <c r="F248" s="199" t="s">
        <v>905</v>
      </c>
      <c r="G248" s="200" t="s">
        <v>1698</v>
      </c>
      <c r="H248" s="201">
        <v>26</v>
      </c>
      <c r="I248" s="202"/>
      <c r="J248" s="202"/>
      <c r="K248" s="203">
        <f>ROUND(P248*H248,2)</f>
        <v>0</v>
      </c>
      <c r="L248" s="199" t="s">
        <v>1600</v>
      </c>
      <c r="M248" s="56"/>
      <c r="N248" s="204" t="s">
        <v>1418</v>
      </c>
      <c r="O248" s="205" t="s">
        <v>1442</v>
      </c>
      <c r="P248" s="131">
        <f>I248+J248</f>
        <v>0</v>
      </c>
      <c r="Q248" s="131">
        <f>ROUND(I248*H248,2)</f>
        <v>0</v>
      </c>
      <c r="R248" s="131">
        <f>ROUND(J248*H248,2)</f>
        <v>0</v>
      </c>
      <c r="S248" s="37"/>
      <c r="T248" s="206">
        <f>S248*H248</f>
        <v>0</v>
      </c>
      <c r="U248" s="206">
        <v>5.0000000000000002E-5</v>
      </c>
      <c r="V248" s="206">
        <f>U248*H248</f>
        <v>1.3000000000000002E-3</v>
      </c>
      <c r="W248" s="206">
        <v>0</v>
      </c>
      <c r="X248" s="207">
        <f>W248*H248</f>
        <v>0</v>
      </c>
      <c r="AR248" s="19" t="s">
        <v>1601</v>
      </c>
      <c r="AT248" s="19" t="s">
        <v>1596</v>
      </c>
      <c r="AU248" s="19" t="s">
        <v>1481</v>
      </c>
      <c r="AY248" s="19" t="s">
        <v>1594</v>
      </c>
      <c r="BE248" s="208">
        <f>IF(O248="základní",K248,0)</f>
        <v>0</v>
      </c>
      <c r="BF248" s="208">
        <f>IF(O248="snížená",K248,0)</f>
        <v>0</v>
      </c>
      <c r="BG248" s="208">
        <f>IF(O248="zákl. přenesená",K248,0)</f>
        <v>0</v>
      </c>
      <c r="BH248" s="208">
        <f>IF(O248="sníž. přenesená",K248,0)</f>
        <v>0</v>
      </c>
      <c r="BI248" s="208">
        <f>IF(O248="nulová",K248,0)</f>
        <v>0</v>
      </c>
      <c r="BJ248" s="19" t="s">
        <v>1420</v>
      </c>
      <c r="BK248" s="208">
        <f>ROUND(P248*H248,2)</f>
        <v>0</v>
      </c>
      <c r="BL248" s="19" t="s">
        <v>1601</v>
      </c>
      <c r="BM248" s="19" t="s">
        <v>906</v>
      </c>
    </row>
    <row r="249" spans="2:65" s="13" customFormat="1" x14ac:dyDescent="0.3">
      <c r="B249" s="221"/>
      <c r="C249" s="222"/>
      <c r="D249" s="223" t="s">
        <v>1603</v>
      </c>
      <c r="E249" s="224" t="s">
        <v>1418</v>
      </c>
      <c r="F249" s="225" t="s">
        <v>854</v>
      </c>
      <c r="G249" s="222"/>
      <c r="H249" s="226" t="s">
        <v>1418</v>
      </c>
      <c r="I249" s="227"/>
      <c r="J249" s="227"/>
      <c r="K249" s="222"/>
      <c r="L249" s="222"/>
      <c r="M249" s="228"/>
      <c r="N249" s="229"/>
      <c r="O249" s="230"/>
      <c r="P249" s="230"/>
      <c r="Q249" s="230"/>
      <c r="R249" s="230"/>
      <c r="S249" s="230"/>
      <c r="T249" s="230"/>
      <c r="U249" s="230"/>
      <c r="V249" s="230"/>
      <c r="W249" s="230"/>
      <c r="X249" s="231"/>
      <c r="AT249" s="232" t="s">
        <v>1603</v>
      </c>
      <c r="AU249" s="232" t="s">
        <v>1481</v>
      </c>
      <c r="AV249" s="13" t="s">
        <v>1420</v>
      </c>
      <c r="AW249" s="13" t="s">
        <v>1402</v>
      </c>
      <c r="AX249" s="13" t="s">
        <v>1473</v>
      </c>
      <c r="AY249" s="232" t="s">
        <v>1594</v>
      </c>
    </row>
    <row r="250" spans="2:65" s="12" customFormat="1" x14ac:dyDescent="0.3">
      <c r="B250" s="209"/>
      <c r="C250" s="210"/>
      <c r="D250" s="211" t="s">
        <v>1603</v>
      </c>
      <c r="E250" s="212" t="s">
        <v>1418</v>
      </c>
      <c r="F250" s="213" t="s">
        <v>859</v>
      </c>
      <c r="G250" s="210"/>
      <c r="H250" s="214">
        <v>26</v>
      </c>
      <c r="I250" s="215"/>
      <c r="J250" s="215"/>
      <c r="K250" s="210"/>
      <c r="L250" s="210"/>
      <c r="M250" s="216"/>
      <c r="N250" s="217"/>
      <c r="O250" s="218"/>
      <c r="P250" s="218"/>
      <c r="Q250" s="218"/>
      <c r="R250" s="218"/>
      <c r="S250" s="218"/>
      <c r="T250" s="218"/>
      <c r="U250" s="218"/>
      <c r="V250" s="218"/>
      <c r="W250" s="218"/>
      <c r="X250" s="219"/>
      <c r="AT250" s="220" t="s">
        <v>1603</v>
      </c>
      <c r="AU250" s="220" t="s">
        <v>1481</v>
      </c>
      <c r="AV250" s="12" t="s">
        <v>1481</v>
      </c>
      <c r="AW250" s="12" t="s">
        <v>1402</v>
      </c>
      <c r="AX250" s="12" t="s">
        <v>1420</v>
      </c>
      <c r="AY250" s="220" t="s">
        <v>1594</v>
      </c>
    </row>
    <row r="251" spans="2:65" s="1" customFormat="1" ht="31.5" customHeight="1" x14ac:dyDescent="0.3">
      <c r="B251" s="36"/>
      <c r="C251" s="197" t="s">
        <v>1880</v>
      </c>
      <c r="D251" s="197" t="s">
        <v>1596</v>
      </c>
      <c r="E251" s="198" t="s">
        <v>907</v>
      </c>
      <c r="F251" s="199" t="s">
        <v>908</v>
      </c>
      <c r="G251" s="200" t="s">
        <v>1688</v>
      </c>
      <c r="H251" s="201">
        <v>13</v>
      </c>
      <c r="I251" s="202"/>
      <c r="J251" s="202"/>
      <c r="K251" s="203">
        <f>ROUND(P251*H251,2)</f>
        <v>0</v>
      </c>
      <c r="L251" s="199" t="s">
        <v>1418</v>
      </c>
      <c r="M251" s="56"/>
      <c r="N251" s="204" t="s">
        <v>1418</v>
      </c>
      <c r="O251" s="205" t="s">
        <v>1442</v>
      </c>
      <c r="P251" s="131">
        <f>I251+J251</f>
        <v>0</v>
      </c>
      <c r="Q251" s="131">
        <f>ROUND(I251*H251,2)</f>
        <v>0</v>
      </c>
      <c r="R251" s="131">
        <f>ROUND(J251*H251,2)</f>
        <v>0</v>
      </c>
      <c r="S251" s="37"/>
      <c r="T251" s="206">
        <f>S251*H251</f>
        <v>0</v>
      </c>
      <c r="U251" s="206">
        <v>0</v>
      </c>
      <c r="V251" s="206">
        <f>U251*H251</f>
        <v>0</v>
      </c>
      <c r="W251" s="206">
        <v>0</v>
      </c>
      <c r="X251" s="207">
        <f>W251*H251</f>
        <v>0</v>
      </c>
      <c r="AR251" s="19" t="s">
        <v>1601</v>
      </c>
      <c r="AT251" s="19" t="s">
        <v>1596</v>
      </c>
      <c r="AU251" s="19" t="s">
        <v>1481</v>
      </c>
      <c r="AY251" s="19" t="s">
        <v>1594</v>
      </c>
      <c r="BE251" s="208">
        <f>IF(O251="základní",K251,0)</f>
        <v>0</v>
      </c>
      <c r="BF251" s="208">
        <f>IF(O251="snížená",K251,0)</f>
        <v>0</v>
      </c>
      <c r="BG251" s="208">
        <f>IF(O251="zákl. přenesená",K251,0)</f>
        <v>0</v>
      </c>
      <c r="BH251" s="208">
        <f>IF(O251="sníž. přenesená",K251,0)</f>
        <v>0</v>
      </c>
      <c r="BI251" s="208">
        <f>IF(O251="nulová",K251,0)</f>
        <v>0</v>
      </c>
      <c r="BJ251" s="19" t="s">
        <v>1420</v>
      </c>
      <c r="BK251" s="208">
        <f>ROUND(P251*H251,2)</f>
        <v>0</v>
      </c>
      <c r="BL251" s="19" t="s">
        <v>1601</v>
      </c>
      <c r="BM251" s="19" t="s">
        <v>909</v>
      </c>
    </row>
    <row r="252" spans="2:65" s="13" customFormat="1" x14ac:dyDescent="0.3">
      <c r="B252" s="221"/>
      <c r="C252" s="222"/>
      <c r="D252" s="223" t="s">
        <v>1603</v>
      </c>
      <c r="E252" s="224" t="s">
        <v>1418</v>
      </c>
      <c r="F252" s="225" t="s">
        <v>744</v>
      </c>
      <c r="G252" s="222"/>
      <c r="H252" s="226" t="s">
        <v>1418</v>
      </c>
      <c r="I252" s="227"/>
      <c r="J252" s="227"/>
      <c r="K252" s="222"/>
      <c r="L252" s="222"/>
      <c r="M252" s="228"/>
      <c r="N252" s="229"/>
      <c r="O252" s="230"/>
      <c r="P252" s="230"/>
      <c r="Q252" s="230"/>
      <c r="R252" s="230"/>
      <c r="S252" s="230"/>
      <c r="T252" s="230"/>
      <c r="U252" s="230"/>
      <c r="V252" s="230"/>
      <c r="W252" s="230"/>
      <c r="X252" s="231"/>
      <c r="AT252" s="232" t="s">
        <v>1603</v>
      </c>
      <c r="AU252" s="232" t="s">
        <v>1481</v>
      </c>
      <c r="AV252" s="13" t="s">
        <v>1420</v>
      </c>
      <c r="AW252" s="13" t="s">
        <v>1402</v>
      </c>
      <c r="AX252" s="13" t="s">
        <v>1473</v>
      </c>
      <c r="AY252" s="232" t="s">
        <v>1594</v>
      </c>
    </row>
    <row r="253" spans="2:65" s="12" customFormat="1" x14ac:dyDescent="0.3">
      <c r="B253" s="209"/>
      <c r="C253" s="210"/>
      <c r="D253" s="211" t="s">
        <v>1603</v>
      </c>
      <c r="E253" s="212" t="s">
        <v>1418</v>
      </c>
      <c r="F253" s="213" t="s">
        <v>829</v>
      </c>
      <c r="G253" s="210"/>
      <c r="H253" s="214">
        <v>13</v>
      </c>
      <c r="I253" s="215"/>
      <c r="J253" s="215"/>
      <c r="K253" s="210"/>
      <c r="L253" s="210"/>
      <c r="M253" s="216"/>
      <c r="N253" s="217"/>
      <c r="O253" s="218"/>
      <c r="P253" s="218"/>
      <c r="Q253" s="218"/>
      <c r="R253" s="218"/>
      <c r="S253" s="218"/>
      <c r="T253" s="218"/>
      <c r="U253" s="218"/>
      <c r="V253" s="218"/>
      <c r="W253" s="218"/>
      <c r="X253" s="219"/>
      <c r="AT253" s="220" t="s">
        <v>1603</v>
      </c>
      <c r="AU253" s="220" t="s">
        <v>1481</v>
      </c>
      <c r="AV253" s="12" t="s">
        <v>1481</v>
      </c>
      <c r="AW253" s="12" t="s">
        <v>1402</v>
      </c>
      <c r="AX253" s="12" t="s">
        <v>1420</v>
      </c>
      <c r="AY253" s="220" t="s">
        <v>1594</v>
      </c>
    </row>
    <row r="254" spans="2:65" s="1" customFormat="1" ht="31.5" customHeight="1" x14ac:dyDescent="0.3">
      <c r="B254" s="36"/>
      <c r="C254" s="197" t="s">
        <v>1887</v>
      </c>
      <c r="D254" s="197" t="s">
        <v>1596</v>
      </c>
      <c r="E254" s="198" t="s">
        <v>910</v>
      </c>
      <c r="F254" s="199" t="s">
        <v>911</v>
      </c>
      <c r="G254" s="200" t="s">
        <v>1688</v>
      </c>
      <c r="H254" s="201">
        <v>13</v>
      </c>
      <c r="I254" s="202"/>
      <c r="J254" s="202"/>
      <c r="K254" s="203">
        <f>ROUND(P254*H254,2)</f>
        <v>0</v>
      </c>
      <c r="L254" s="199" t="s">
        <v>1418</v>
      </c>
      <c r="M254" s="56"/>
      <c r="N254" s="204" t="s">
        <v>1418</v>
      </c>
      <c r="O254" s="205" t="s">
        <v>1442</v>
      </c>
      <c r="P254" s="131">
        <f>I254+J254</f>
        <v>0</v>
      </c>
      <c r="Q254" s="131">
        <f>ROUND(I254*H254,2)</f>
        <v>0</v>
      </c>
      <c r="R254" s="131">
        <f>ROUND(J254*H254,2)</f>
        <v>0</v>
      </c>
      <c r="S254" s="37"/>
      <c r="T254" s="206">
        <f>S254*H254</f>
        <v>0</v>
      </c>
      <c r="U254" s="206">
        <v>0</v>
      </c>
      <c r="V254" s="206">
        <f>U254*H254</f>
        <v>0</v>
      </c>
      <c r="W254" s="206">
        <v>0</v>
      </c>
      <c r="X254" s="207">
        <f>W254*H254</f>
        <v>0</v>
      </c>
      <c r="AR254" s="19" t="s">
        <v>1601</v>
      </c>
      <c r="AT254" s="19" t="s">
        <v>1596</v>
      </c>
      <c r="AU254" s="19" t="s">
        <v>1481</v>
      </c>
      <c r="AY254" s="19" t="s">
        <v>1594</v>
      </c>
      <c r="BE254" s="208">
        <f>IF(O254="základní",K254,0)</f>
        <v>0</v>
      </c>
      <c r="BF254" s="208">
        <f>IF(O254="snížená",K254,0)</f>
        <v>0</v>
      </c>
      <c r="BG254" s="208">
        <f>IF(O254="zákl. přenesená",K254,0)</f>
        <v>0</v>
      </c>
      <c r="BH254" s="208">
        <f>IF(O254="sníž. přenesená",K254,0)</f>
        <v>0</v>
      </c>
      <c r="BI254" s="208">
        <f>IF(O254="nulová",K254,0)</f>
        <v>0</v>
      </c>
      <c r="BJ254" s="19" t="s">
        <v>1420</v>
      </c>
      <c r="BK254" s="208">
        <f>ROUND(P254*H254,2)</f>
        <v>0</v>
      </c>
      <c r="BL254" s="19" t="s">
        <v>1601</v>
      </c>
      <c r="BM254" s="19" t="s">
        <v>912</v>
      </c>
    </row>
    <row r="255" spans="2:65" s="13" customFormat="1" x14ac:dyDescent="0.3">
      <c r="B255" s="221"/>
      <c r="C255" s="222"/>
      <c r="D255" s="223" t="s">
        <v>1603</v>
      </c>
      <c r="E255" s="224" t="s">
        <v>1418</v>
      </c>
      <c r="F255" s="225" t="s">
        <v>744</v>
      </c>
      <c r="G255" s="222"/>
      <c r="H255" s="226" t="s">
        <v>1418</v>
      </c>
      <c r="I255" s="227"/>
      <c r="J255" s="227"/>
      <c r="K255" s="222"/>
      <c r="L255" s="222"/>
      <c r="M255" s="228"/>
      <c r="N255" s="229"/>
      <c r="O255" s="230"/>
      <c r="P255" s="230"/>
      <c r="Q255" s="230"/>
      <c r="R255" s="230"/>
      <c r="S255" s="230"/>
      <c r="T255" s="230"/>
      <c r="U255" s="230"/>
      <c r="V255" s="230"/>
      <c r="W255" s="230"/>
      <c r="X255" s="231"/>
      <c r="AT255" s="232" t="s">
        <v>1603</v>
      </c>
      <c r="AU255" s="232" t="s">
        <v>1481</v>
      </c>
      <c r="AV255" s="13" t="s">
        <v>1420</v>
      </c>
      <c r="AW255" s="13" t="s">
        <v>1402</v>
      </c>
      <c r="AX255" s="13" t="s">
        <v>1473</v>
      </c>
      <c r="AY255" s="232" t="s">
        <v>1594</v>
      </c>
    </row>
    <row r="256" spans="2:65" s="12" customFormat="1" x14ac:dyDescent="0.3">
      <c r="B256" s="209"/>
      <c r="C256" s="210"/>
      <c r="D256" s="223" t="s">
        <v>1603</v>
      </c>
      <c r="E256" s="233" t="s">
        <v>1418</v>
      </c>
      <c r="F256" s="234" t="s">
        <v>829</v>
      </c>
      <c r="G256" s="210"/>
      <c r="H256" s="235">
        <v>13</v>
      </c>
      <c r="I256" s="215"/>
      <c r="J256" s="215"/>
      <c r="K256" s="210"/>
      <c r="L256" s="210"/>
      <c r="M256" s="216"/>
      <c r="N256" s="217"/>
      <c r="O256" s="218"/>
      <c r="P256" s="218"/>
      <c r="Q256" s="218"/>
      <c r="R256" s="218"/>
      <c r="S256" s="218"/>
      <c r="T256" s="218"/>
      <c r="U256" s="218"/>
      <c r="V256" s="218"/>
      <c r="W256" s="218"/>
      <c r="X256" s="219"/>
      <c r="AT256" s="220" t="s">
        <v>1603</v>
      </c>
      <c r="AU256" s="220" t="s">
        <v>1481</v>
      </c>
      <c r="AV256" s="12" t="s">
        <v>1481</v>
      </c>
      <c r="AW256" s="12" t="s">
        <v>1402</v>
      </c>
      <c r="AX256" s="12" t="s">
        <v>1420</v>
      </c>
      <c r="AY256" s="220" t="s">
        <v>1594</v>
      </c>
    </row>
    <row r="257" spans="2:65" s="11" customFormat="1" ht="29.85" customHeight="1" x14ac:dyDescent="0.3">
      <c r="B257" s="179"/>
      <c r="C257" s="180"/>
      <c r="D257" s="194" t="s">
        <v>1472</v>
      </c>
      <c r="E257" s="195" t="s">
        <v>1654</v>
      </c>
      <c r="F257" s="195" t="s">
        <v>913</v>
      </c>
      <c r="G257" s="180"/>
      <c r="H257" s="180"/>
      <c r="I257" s="183"/>
      <c r="J257" s="183"/>
      <c r="K257" s="196">
        <f>BK257</f>
        <v>0</v>
      </c>
      <c r="L257" s="180"/>
      <c r="M257" s="185"/>
      <c r="N257" s="186"/>
      <c r="O257" s="187"/>
      <c r="P257" s="187"/>
      <c r="Q257" s="188">
        <f>SUM(Q258:Q281)</f>
        <v>0</v>
      </c>
      <c r="R257" s="188">
        <f>SUM(R258:R281)</f>
        <v>0</v>
      </c>
      <c r="S257" s="187"/>
      <c r="T257" s="189">
        <f>SUM(T258:T281)</f>
        <v>0</v>
      </c>
      <c r="U257" s="187"/>
      <c r="V257" s="189">
        <f>SUM(V258:V281)</f>
        <v>2.4218017599999997</v>
      </c>
      <c r="W257" s="187"/>
      <c r="X257" s="190">
        <f>SUM(X258:X281)</f>
        <v>0</v>
      </c>
      <c r="AR257" s="191" t="s">
        <v>1420</v>
      </c>
      <c r="AT257" s="192" t="s">
        <v>1472</v>
      </c>
      <c r="AU257" s="192" t="s">
        <v>1420</v>
      </c>
      <c r="AY257" s="191" t="s">
        <v>1594</v>
      </c>
      <c r="BK257" s="193">
        <f>SUM(BK258:BK281)</f>
        <v>0</v>
      </c>
    </row>
    <row r="258" spans="2:65" s="1" customFormat="1" ht="31.5" customHeight="1" x14ac:dyDescent="0.3">
      <c r="B258" s="36"/>
      <c r="C258" s="197" t="s">
        <v>1903</v>
      </c>
      <c r="D258" s="197" t="s">
        <v>1596</v>
      </c>
      <c r="E258" s="198" t="s">
        <v>914</v>
      </c>
      <c r="F258" s="199" t="s">
        <v>915</v>
      </c>
      <c r="G258" s="200" t="s">
        <v>1726</v>
      </c>
      <c r="H258" s="201">
        <v>1</v>
      </c>
      <c r="I258" s="202"/>
      <c r="J258" s="202"/>
      <c r="K258" s="203">
        <f>ROUND(P258*H258,2)</f>
        <v>0</v>
      </c>
      <c r="L258" s="199" t="s">
        <v>1600</v>
      </c>
      <c r="M258" s="56"/>
      <c r="N258" s="204" t="s">
        <v>1418</v>
      </c>
      <c r="O258" s="205" t="s">
        <v>1442</v>
      </c>
      <c r="P258" s="131">
        <f>I258+J258</f>
        <v>0</v>
      </c>
      <c r="Q258" s="131">
        <f>ROUND(I258*H258,2)</f>
        <v>0</v>
      </c>
      <c r="R258" s="131">
        <f>ROUND(J258*H258,2)</f>
        <v>0</v>
      </c>
      <c r="S258" s="37"/>
      <c r="T258" s="206">
        <f>S258*H258</f>
        <v>0</v>
      </c>
      <c r="U258" s="206">
        <v>2.0195599999999998</v>
      </c>
      <c r="V258" s="206">
        <f>U258*H258</f>
        <v>2.0195599999999998</v>
      </c>
      <c r="W258" s="206">
        <v>0</v>
      </c>
      <c r="X258" s="207">
        <f>W258*H258</f>
        <v>0</v>
      </c>
      <c r="AR258" s="19" t="s">
        <v>1601</v>
      </c>
      <c r="AT258" s="19" t="s">
        <v>1596</v>
      </c>
      <c r="AU258" s="19" t="s">
        <v>1481</v>
      </c>
      <c r="AY258" s="19" t="s">
        <v>1594</v>
      </c>
      <c r="BE258" s="208">
        <f>IF(O258="základní",K258,0)</f>
        <v>0</v>
      </c>
      <c r="BF258" s="208">
        <f>IF(O258="snížená",K258,0)</f>
        <v>0</v>
      </c>
      <c r="BG258" s="208">
        <f>IF(O258="zákl. přenesená",K258,0)</f>
        <v>0</v>
      </c>
      <c r="BH258" s="208">
        <f>IF(O258="sníž. přenesená",K258,0)</f>
        <v>0</v>
      </c>
      <c r="BI258" s="208">
        <f>IF(O258="nulová",K258,0)</f>
        <v>0</v>
      </c>
      <c r="BJ258" s="19" t="s">
        <v>1420</v>
      </c>
      <c r="BK258" s="208">
        <f>ROUND(P258*H258,2)</f>
        <v>0</v>
      </c>
      <c r="BL258" s="19" t="s">
        <v>1601</v>
      </c>
      <c r="BM258" s="19" t="s">
        <v>916</v>
      </c>
    </row>
    <row r="259" spans="2:65" s="12" customFormat="1" x14ac:dyDescent="0.3">
      <c r="B259" s="209"/>
      <c r="C259" s="210"/>
      <c r="D259" s="211" t="s">
        <v>1603</v>
      </c>
      <c r="E259" s="212" t="s">
        <v>1418</v>
      </c>
      <c r="F259" s="213" t="s">
        <v>1729</v>
      </c>
      <c r="G259" s="210"/>
      <c r="H259" s="214">
        <v>1</v>
      </c>
      <c r="I259" s="215"/>
      <c r="J259" s="215"/>
      <c r="K259" s="210"/>
      <c r="L259" s="210"/>
      <c r="M259" s="216"/>
      <c r="N259" s="217"/>
      <c r="O259" s="218"/>
      <c r="P259" s="218"/>
      <c r="Q259" s="218"/>
      <c r="R259" s="218"/>
      <c r="S259" s="218"/>
      <c r="T259" s="218"/>
      <c r="U259" s="218"/>
      <c r="V259" s="218"/>
      <c r="W259" s="218"/>
      <c r="X259" s="219"/>
      <c r="AT259" s="220" t="s">
        <v>1603</v>
      </c>
      <c r="AU259" s="220" t="s">
        <v>1481</v>
      </c>
      <c r="AV259" s="12" t="s">
        <v>1481</v>
      </c>
      <c r="AW259" s="12" t="s">
        <v>1402</v>
      </c>
      <c r="AX259" s="12" t="s">
        <v>1420</v>
      </c>
      <c r="AY259" s="220" t="s">
        <v>1594</v>
      </c>
    </row>
    <row r="260" spans="2:65" s="1" customFormat="1" ht="22.5" customHeight="1" x14ac:dyDescent="0.3">
      <c r="B260" s="36"/>
      <c r="C260" s="261" t="s">
        <v>1914</v>
      </c>
      <c r="D260" s="261" t="s">
        <v>1707</v>
      </c>
      <c r="E260" s="262" t="s">
        <v>917</v>
      </c>
      <c r="F260" s="263" t="s">
        <v>918</v>
      </c>
      <c r="G260" s="264" t="s">
        <v>1726</v>
      </c>
      <c r="H260" s="265">
        <v>1</v>
      </c>
      <c r="I260" s="266"/>
      <c r="J260" s="267"/>
      <c r="K260" s="268">
        <f>ROUND(P260*H260,2)</f>
        <v>0</v>
      </c>
      <c r="L260" s="263" t="s">
        <v>1600</v>
      </c>
      <c r="M260" s="269"/>
      <c r="N260" s="270" t="s">
        <v>1418</v>
      </c>
      <c r="O260" s="205" t="s">
        <v>1442</v>
      </c>
      <c r="P260" s="131">
        <f>I260+J260</f>
        <v>0</v>
      </c>
      <c r="Q260" s="131">
        <f>ROUND(I260*H260,2)</f>
        <v>0</v>
      </c>
      <c r="R260" s="131">
        <f>ROUND(J260*H260,2)</f>
        <v>0</v>
      </c>
      <c r="S260" s="37"/>
      <c r="T260" s="206">
        <f>S260*H260</f>
        <v>0</v>
      </c>
      <c r="U260" s="206">
        <v>8.5000000000000006E-2</v>
      </c>
      <c r="V260" s="206">
        <f>U260*H260</f>
        <v>8.5000000000000006E-2</v>
      </c>
      <c r="W260" s="206">
        <v>0</v>
      </c>
      <c r="X260" s="207">
        <f>W260*H260</f>
        <v>0</v>
      </c>
      <c r="AR260" s="19" t="s">
        <v>1654</v>
      </c>
      <c r="AT260" s="19" t="s">
        <v>1707</v>
      </c>
      <c r="AU260" s="19" t="s">
        <v>1481</v>
      </c>
      <c r="AY260" s="19" t="s">
        <v>1594</v>
      </c>
      <c r="BE260" s="208">
        <f>IF(O260="základní",K260,0)</f>
        <v>0</v>
      </c>
      <c r="BF260" s="208">
        <f>IF(O260="snížená",K260,0)</f>
        <v>0</v>
      </c>
      <c r="BG260" s="208">
        <f>IF(O260="zákl. přenesená",K260,0)</f>
        <v>0</v>
      </c>
      <c r="BH260" s="208">
        <f>IF(O260="sníž. přenesená",K260,0)</f>
        <v>0</v>
      </c>
      <c r="BI260" s="208">
        <f>IF(O260="nulová",K260,0)</f>
        <v>0</v>
      </c>
      <c r="BJ260" s="19" t="s">
        <v>1420</v>
      </c>
      <c r="BK260" s="208">
        <f>ROUND(P260*H260,2)</f>
        <v>0</v>
      </c>
      <c r="BL260" s="19" t="s">
        <v>1601</v>
      </c>
      <c r="BM260" s="19" t="s">
        <v>919</v>
      </c>
    </row>
    <row r="261" spans="2:65" s="12" customFormat="1" x14ac:dyDescent="0.3">
      <c r="B261" s="209"/>
      <c r="C261" s="210"/>
      <c r="D261" s="211" t="s">
        <v>1603</v>
      </c>
      <c r="E261" s="212" t="s">
        <v>1418</v>
      </c>
      <c r="F261" s="213" t="s">
        <v>1729</v>
      </c>
      <c r="G261" s="210"/>
      <c r="H261" s="214">
        <v>1</v>
      </c>
      <c r="I261" s="215"/>
      <c r="J261" s="215"/>
      <c r="K261" s="210"/>
      <c r="L261" s="210"/>
      <c r="M261" s="216"/>
      <c r="N261" s="217"/>
      <c r="O261" s="218"/>
      <c r="P261" s="218"/>
      <c r="Q261" s="218"/>
      <c r="R261" s="218"/>
      <c r="S261" s="218"/>
      <c r="T261" s="218"/>
      <c r="U261" s="218"/>
      <c r="V261" s="218"/>
      <c r="W261" s="218"/>
      <c r="X261" s="219"/>
      <c r="AT261" s="220" t="s">
        <v>1603</v>
      </c>
      <c r="AU261" s="220" t="s">
        <v>1481</v>
      </c>
      <c r="AV261" s="12" t="s">
        <v>1481</v>
      </c>
      <c r="AW261" s="12" t="s">
        <v>1402</v>
      </c>
      <c r="AX261" s="12" t="s">
        <v>1420</v>
      </c>
      <c r="AY261" s="220" t="s">
        <v>1594</v>
      </c>
    </row>
    <row r="262" spans="2:65" s="1" customFormat="1" ht="31.5" customHeight="1" x14ac:dyDescent="0.3">
      <c r="B262" s="36"/>
      <c r="C262" s="197" t="s">
        <v>1919</v>
      </c>
      <c r="D262" s="197" t="s">
        <v>1596</v>
      </c>
      <c r="E262" s="198" t="s">
        <v>920</v>
      </c>
      <c r="F262" s="199" t="s">
        <v>921</v>
      </c>
      <c r="G262" s="200" t="s">
        <v>1613</v>
      </c>
      <c r="H262" s="201">
        <v>2.0419999999999998</v>
      </c>
      <c r="I262" s="202"/>
      <c r="J262" s="202"/>
      <c r="K262" s="203">
        <f>ROUND(P262*H262,2)</f>
        <v>0</v>
      </c>
      <c r="L262" s="199" t="s">
        <v>1600</v>
      </c>
      <c r="M262" s="56"/>
      <c r="N262" s="204" t="s">
        <v>1418</v>
      </c>
      <c r="O262" s="205" t="s">
        <v>1442</v>
      </c>
      <c r="P262" s="131">
        <f>I262+J262</f>
        <v>0</v>
      </c>
      <c r="Q262" s="131">
        <f>ROUND(I262*H262,2)</f>
        <v>0</v>
      </c>
      <c r="R262" s="131">
        <f>ROUND(J262*H262,2)</f>
        <v>0</v>
      </c>
      <c r="S262" s="37"/>
      <c r="T262" s="206">
        <f>S262*H262</f>
        <v>0</v>
      </c>
      <c r="U262" s="206">
        <v>0</v>
      </c>
      <c r="V262" s="206">
        <f>U262*H262</f>
        <v>0</v>
      </c>
      <c r="W262" s="206">
        <v>0</v>
      </c>
      <c r="X262" s="207">
        <f>W262*H262</f>
        <v>0</v>
      </c>
      <c r="AR262" s="19" t="s">
        <v>1601</v>
      </c>
      <c r="AT262" s="19" t="s">
        <v>1596</v>
      </c>
      <c r="AU262" s="19" t="s">
        <v>1481</v>
      </c>
      <c r="AY262" s="19" t="s">
        <v>1594</v>
      </c>
      <c r="BE262" s="208">
        <f>IF(O262="základní",K262,0)</f>
        <v>0</v>
      </c>
      <c r="BF262" s="208">
        <f>IF(O262="snížená",K262,0)</f>
        <v>0</v>
      </c>
      <c r="BG262" s="208">
        <f>IF(O262="zákl. přenesená",K262,0)</f>
        <v>0</v>
      </c>
      <c r="BH262" s="208">
        <f>IF(O262="sníž. přenesená",K262,0)</f>
        <v>0</v>
      </c>
      <c r="BI262" s="208">
        <f>IF(O262="nulová",K262,0)</f>
        <v>0</v>
      </c>
      <c r="BJ262" s="19" t="s">
        <v>1420</v>
      </c>
      <c r="BK262" s="208">
        <f>ROUND(P262*H262,2)</f>
        <v>0</v>
      </c>
      <c r="BL262" s="19" t="s">
        <v>1601</v>
      </c>
      <c r="BM262" s="19" t="s">
        <v>922</v>
      </c>
    </row>
    <row r="263" spans="2:65" s="12" customFormat="1" x14ac:dyDescent="0.3">
      <c r="B263" s="209"/>
      <c r="C263" s="210"/>
      <c r="D263" s="223" t="s">
        <v>1603</v>
      </c>
      <c r="E263" s="233" t="s">
        <v>1418</v>
      </c>
      <c r="F263" s="234" t="s">
        <v>923</v>
      </c>
      <c r="G263" s="210"/>
      <c r="H263" s="235">
        <v>1.55</v>
      </c>
      <c r="I263" s="215"/>
      <c r="J263" s="215"/>
      <c r="K263" s="210"/>
      <c r="L263" s="210"/>
      <c r="M263" s="216"/>
      <c r="N263" s="217"/>
      <c r="O263" s="218"/>
      <c r="P263" s="218"/>
      <c r="Q263" s="218"/>
      <c r="R263" s="218"/>
      <c r="S263" s="218"/>
      <c r="T263" s="218"/>
      <c r="U263" s="218"/>
      <c r="V263" s="218"/>
      <c r="W263" s="218"/>
      <c r="X263" s="219"/>
      <c r="AT263" s="220" t="s">
        <v>1603</v>
      </c>
      <c r="AU263" s="220" t="s">
        <v>1481</v>
      </c>
      <c r="AV263" s="12" t="s">
        <v>1481</v>
      </c>
      <c r="AW263" s="12" t="s">
        <v>1402</v>
      </c>
      <c r="AX263" s="12" t="s">
        <v>1473</v>
      </c>
      <c r="AY263" s="220" t="s">
        <v>1594</v>
      </c>
    </row>
    <row r="264" spans="2:65" s="12" customFormat="1" x14ac:dyDescent="0.3">
      <c r="B264" s="209"/>
      <c r="C264" s="210"/>
      <c r="D264" s="223" t="s">
        <v>1603</v>
      </c>
      <c r="E264" s="233" t="s">
        <v>1418</v>
      </c>
      <c r="F264" s="234" t="s">
        <v>924</v>
      </c>
      <c r="G264" s="210"/>
      <c r="H264" s="235">
        <v>0.312</v>
      </c>
      <c r="I264" s="215"/>
      <c r="J264" s="215"/>
      <c r="K264" s="210"/>
      <c r="L264" s="210"/>
      <c r="M264" s="216"/>
      <c r="N264" s="217"/>
      <c r="O264" s="218"/>
      <c r="P264" s="218"/>
      <c r="Q264" s="218"/>
      <c r="R264" s="218"/>
      <c r="S264" s="218"/>
      <c r="T264" s="218"/>
      <c r="U264" s="218"/>
      <c r="V264" s="218"/>
      <c r="W264" s="218"/>
      <c r="X264" s="219"/>
      <c r="AT264" s="220" t="s">
        <v>1603</v>
      </c>
      <c r="AU264" s="220" t="s">
        <v>1481</v>
      </c>
      <c r="AV264" s="12" t="s">
        <v>1481</v>
      </c>
      <c r="AW264" s="12" t="s">
        <v>1402</v>
      </c>
      <c r="AX264" s="12" t="s">
        <v>1473</v>
      </c>
      <c r="AY264" s="220" t="s">
        <v>1594</v>
      </c>
    </row>
    <row r="265" spans="2:65" s="12" customFormat="1" x14ac:dyDescent="0.3">
      <c r="B265" s="209"/>
      <c r="C265" s="210"/>
      <c r="D265" s="223" t="s">
        <v>1603</v>
      </c>
      <c r="E265" s="233" t="s">
        <v>1418</v>
      </c>
      <c r="F265" s="234" t="s">
        <v>925</v>
      </c>
      <c r="G265" s="210"/>
      <c r="H265" s="235">
        <v>0.18</v>
      </c>
      <c r="I265" s="215"/>
      <c r="J265" s="215"/>
      <c r="K265" s="210"/>
      <c r="L265" s="210"/>
      <c r="M265" s="216"/>
      <c r="N265" s="217"/>
      <c r="O265" s="218"/>
      <c r="P265" s="218"/>
      <c r="Q265" s="218"/>
      <c r="R265" s="218"/>
      <c r="S265" s="218"/>
      <c r="T265" s="218"/>
      <c r="U265" s="218"/>
      <c r="V265" s="218"/>
      <c r="W265" s="218"/>
      <c r="X265" s="219"/>
      <c r="AT265" s="220" t="s">
        <v>1603</v>
      </c>
      <c r="AU265" s="220" t="s">
        <v>1481</v>
      </c>
      <c r="AV265" s="12" t="s">
        <v>1481</v>
      </c>
      <c r="AW265" s="12" t="s">
        <v>1402</v>
      </c>
      <c r="AX265" s="12" t="s">
        <v>1473</v>
      </c>
      <c r="AY265" s="220" t="s">
        <v>1594</v>
      </c>
    </row>
    <row r="266" spans="2:65" s="14" customFormat="1" x14ac:dyDescent="0.3">
      <c r="B266" s="236"/>
      <c r="C266" s="237"/>
      <c r="D266" s="211" t="s">
        <v>1603</v>
      </c>
      <c r="E266" s="247" t="s">
        <v>1418</v>
      </c>
      <c r="F266" s="248" t="s">
        <v>1621</v>
      </c>
      <c r="G266" s="237"/>
      <c r="H266" s="249">
        <v>2.0419999999999998</v>
      </c>
      <c r="I266" s="241"/>
      <c r="J266" s="241"/>
      <c r="K266" s="237"/>
      <c r="L266" s="237"/>
      <c r="M266" s="242"/>
      <c r="N266" s="243"/>
      <c r="O266" s="244"/>
      <c r="P266" s="244"/>
      <c r="Q266" s="244"/>
      <c r="R266" s="244"/>
      <c r="S266" s="244"/>
      <c r="T266" s="244"/>
      <c r="U266" s="244"/>
      <c r="V266" s="244"/>
      <c r="W266" s="244"/>
      <c r="X266" s="245"/>
      <c r="AT266" s="246" t="s">
        <v>1603</v>
      </c>
      <c r="AU266" s="246" t="s">
        <v>1481</v>
      </c>
      <c r="AV266" s="14" t="s">
        <v>1601</v>
      </c>
      <c r="AW266" s="14" t="s">
        <v>1402</v>
      </c>
      <c r="AX266" s="14" t="s">
        <v>1420</v>
      </c>
      <c r="AY266" s="246" t="s">
        <v>1594</v>
      </c>
    </row>
    <row r="267" spans="2:65" s="1" customFormat="1" ht="31.5" customHeight="1" x14ac:dyDescent="0.3">
      <c r="B267" s="36"/>
      <c r="C267" s="197" t="s">
        <v>1927</v>
      </c>
      <c r="D267" s="197" t="s">
        <v>1596</v>
      </c>
      <c r="E267" s="198" t="s">
        <v>926</v>
      </c>
      <c r="F267" s="199" t="s">
        <v>927</v>
      </c>
      <c r="G267" s="200" t="s">
        <v>1688</v>
      </c>
      <c r="H267" s="201">
        <v>10.94</v>
      </c>
      <c r="I267" s="202"/>
      <c r="J267" s="202"/>
      <c r="K267" s="203">
        <f>ROUND(P267*H267,2)</f>
        <v>0</v>
      </c>
      <c r="L267" s="199" t="s">
        <v>1600</v>
      </c>
      <c r="M267" s="56"/>
      <c r="N267" s="204" t="s">
        <v>1418</v>
      </c>
      <c r="O267" s="205" t="s">
        <v>1442</v>
      </c>
      <c r="P267" s="131">
        <f>I267+J267</f>
        <v>0</v>
      </c>
      <c r="Q267" s="131">
        <f>ROUND(I267*H267,2)</f>
        <v>0</v>
      </c>
      <c r="R267" s="131">
        <f>ROUND(J267*H267,2)</f>
        <v>0</v>
      </c>
      <c r="S267" s="37"/>
      <c r="T267" s="206">
        <f>S267*H267</f>
        <v>0</v>
      </c>
      <c r="U267" s="206">
        <v>2.32E-3</v>
      </c>
      <c r="V267" s="206">
        <f>U267*H267</f>
        <v>2.5380799999999999E-2</v>
      </c>
      <c r="W267" s="206">
        <v>0</v>
      </c>
      <c r="X267" s="207">
        <f>W267*H267</f>
        <v>0</v>
      </c>
      <c r="AR267" s="19" t="s">
        <v>1601</v>
      </c>
      <c r="AT267" s="19" t="s">
        <v>1596</v>
      </c>
      <c r="AU267" s="19" t="s">
        <v>1481</v>
      </c>
      <c r="AY267" s="19" t="s">
        <v>1594</v>
      </c>
      <c r="BE267" s="208">
        <f>IF(O267="základní",K267,0)</f>
        <v>0</v>
      </c>
      <c r="BF267" s="208">
        <f>IF(O267="snížená",K267,0)</f>
        <v>0</v>
      </c>
      <c r="BG267" s="208">
        <f>IF(O267="zákl. přenesená",K267,0)</f>
        <v>0</v>
      </c>
      <c r="BH267" s="208">
        <f>IF(O267="sníž. přenesená",K267,0)</f>
        <v>0</v>
      </c>
      <c r="BI267" s="208">
        <f>IF(O267="nulová",K267,0)</f>
        <v>0</v>
      </c>
      <c r="BJ267" s="19" t="s">
        <v>1420</v>
      </c>
      <c r="BK267" s="208">
        <f>ROUND(P267*H267,2)</f>
        <v>0</v>
      </c>
      <c r="BL267" s="19" t="s">
        <v>1601</v>
      </c>
      <c r="BM267" s="19" t="s">
        <v>928</v>
      </c>
    </row>
    <row r="268" spans="2:65" s="12" customFormat="1" x14ac:dyDescent="0.3">
      <c r="B268" s="209"/>
      <c r="C268" s="210"/>
      <c r="D268" s="223" t="s">
        <v>1603</v>
      </c>
      <c r="E268" s="233" t="s">
        <v>1418</v>
      </c>
      <c r="F268" s="234" t="s">
        <v>929</v>
      </c>
      <c r="G268" s="210"/>
      <c r="H268" s="235">
        <v>9.86</v>
      </c>
      <c r="I268" s="215"/>
      <c r="J268" s="215"/>
      <c r="K268" s="210"/>
      <c r="L268" s="210"/>
      <c r="M268" s="216"/>
      <c r="N268" s="217"/>
      <c r="O268" s="218"/>
      <c r="P268" s="218"/>
      <c r="Q268" s="218"/>
      <c r="R268" s="218"/>
      <c r="S268" s="218"/>
      <c r="T268" s="218"/>
      <c r="U268" s="218"/>
      <c r="V268" s="218"/>
      <c r="W268" s="218"/>
      <c r="X268" s="219"/>
      <c r="AT268" s="220" t="s">
        <v>1603</v>
      </c>
      <c r="AU268" s="220" t="s">
        <v>1481</v>
      </c>
      <c r="AV268" s="12" t="s">
        <v>1481</v>
      </c>
      <c r="AW268" s="12" t="s">
        <v>1402</v>
      </c>
      <c r="AX268" s="12" t="s">
        <v>1473</v>
      </c>
      <c r="AY268" s="220" t="s">
        <v>1594</v>
      </c>
    </row>
    <row r="269" spans="2:65" s="12" customFormat="1" x14ac:dyDescent="0.3">
      <c r="B269" s="209"/>
      <c r="C269" s="210"/>
      <c r="D269" s="223" t="s">
        <v>1603</v>
      </c>
      <c r="E269" s="233" t="s">
        <v>1418</v>
      </c>
      <c r="F269" s="234" t="s">
        <v>930</v>
      </c>
      <c r="G269" s="210"/>
      <c r="H269" s="235">
        <v>1.08</v>
      </c>
      <c r="I269" s="215"/>
      <c r="J269" s="215"/>
      <c r="K269" s="210"/>
      <c r="L269" s="210"/>
      <c r="M269" s="216"/>
      <c r="N269" s="217"/>
      <c r="O269" s="218"/>
      <c r="P269" s="218"/>
      <c r="Q269" s="218"/>
      <c r="R269" s="218"/>
      <c r="S269" s="218"/>
      <c r="T269" s="218"/>
      <c r="U269" s="218"/>
      <c r="V269" s="218"/>
      <c r="W269" s="218"/>
      <c r="X269" s="219"/>
      <c r="AT269" s="220" t="s">
        <v>1603</v>
      </c>
      <c r="AU269" s="220" t="s">
        <v>1481</v>
      </c>
      <c r="AV269" s="12" t="s">
        <v>1481</v>
      </c>
      <c r="AW269" s="12" t="s">
        <v>1402</v>
      </c>
      <c r="AX269" s="12" t="s">
        <v>1473</v>
      </c>
      <c r="AY269" s="220" t="s">
        <v>1594</v>
      </c>
    </row>
    <row r="270" spans="2:65" s="14" customFormat="1" x14ac:dyDescent="0.3">
      <c r="B270" s="236"/>
      <c r="C270" s="237"/>
      <c r="D270" s="211" t="s">
        <v>1603</v>
      </c>
      <c r="E270" s="247" t="s">
        <v>1418</v>
      </c>
      <c r="F270" s="248" t="s">
        <v>1621</v>
      </c>
      <c r="G270" s="237"/>
      <c r="H270" s="249">
        <v>10.94</v>
      </c>
      <c r="I270" s="241"/>
      <c r="J270" s="241"/>
      <c r="K270" s="237"/>
      <c r="L270" s="237"/>
      <c r="M270" s="242"/>
      <c r="N270" s="243"/>
      <c r="O270" s="244"/>
      <c r="P270" s="244"/>
      <c r="Q270" s="244"/>
      <c r="R270" s="244"/>
      <c r="S270" s="244"/>
      <c r="T270" s="244"/>
      <c r="U270" s="244"/>
      <c r="V270" s="244"/>
      <c r="W270" s="244"/>
      <c r="X270" s="245"/>
      <c r="AT270" s="246" t="s">
        <v>1603</v>
      </c>
      <c r="AU270" s="246" t="s">
        <v>1481</v>
      </c>
      <c r="AV270" s="14" t="s">
        <v>1601</v>
      </c>
      <c r="AW270" s="14" t="s">
        <v>1402</v>
      </c>
      <c r="AX270" s="14" t="s">
        <v>1420</v>
      </c>
      <c r="AY270" s="246" t="s">
        <v>1594</v>
      </c>
    </row>
    <row r="271" spans="2:65" s="1" customFormat="1" ht="22.5" customHeight="1" x14ac:dyDescent="0.3">
      <c r="B271" s="36"/>
      <c r="C271" s="197" t="s">
        <v>1931</v>
      </c>
      <c r="D271" s="197" t="s">
        <v>1596</v>
      </c>
      <c r="E271" s="198" t="s">
        <v>931</v>
      </c>
      <c r="F271" s="199" t="s">
        <v>932</v>
      </c>
      <c r="G271" s="200" t="s">
        <v>1678</v>
      </c>
      <c r="H271" s="201">
        <v>0.219</v>
      </c>
      <c r="I271" s="202"/>
      <c r="J271" s="202"/>
      <c r="K271" s="203">
        <f>ROUND(P271*H271,2)</f>
        <v>0</v>
      </c>
      <c r="L271" s="199" t="s">
        <v>1600</v>
      </c>
      <c r="M271" s="56"/>
      <c r="N271" s="204" t="s">
        <v>1418</v>
      </c>
      <c r="O271" s="205" t="s">
        <v>1442</v>
      </c>
      <c r="P271" s="131">
        <f>I271+J271</f>
        <v>0</v>
      </c>
      <c r="Q271" s="131">
        <f>ROUND(I271*H271,2)</f>
        <v>0</v>
      </c>
      <c r="R271" s="131">
        <f>ROUND(J271*H271,2)</f>
        <v>0</v>
      </c>
      <c r="S271" s="37"/>
      <c r="T271" s="206">
        <f>S271*H271</f>
        <v>0</v>
      </c>
      <c r="U271" s="206">
        <v>1.0038400000000001</v>
      </c>
      <c r="V271" s="206">
        <f>U271*H271</f>
        <v>0.21984096</v>
      </c>
      <c r="W271" s="206">
        <v>0</v>
      </c>
      <c r="X271" s="207">
        <f>W271*H271</f>
        <v>0</v>
      </c>
      <c r="AR271" s="19" t="s">
        <v>1601</v>
      </c>
      <c r="AT271" s="19" t="s">
        <v>1596</v>
      </c>
      <c r="AU271" s="19" t="s">
        <v>1481</v>
      </c>
      <c r="AY271" s="19" t="s">
        <v>1594</v>
      </c>
      <c r="BE271" s="208">
        <f>IF(O271="základní",K271,0)</f>
        <v>0</v>
      </c>
      <c r="BF271" s="208">
        <f>IF(O271="snížená",K271,0)</f>
        <v>0</v>
      </c>
      <c r="BG271" s="208">
        <f>IF(O271="zákl. přenesená",K271,0)</f>
        <v>0</v>
      </c>
      <c r="BH271" s="208">
        <f>IF(O271="sníž. přenesená",K271,0)</f>
        <v>0</v>
      </c>
      <c r="BI271" s="208">
        <f>IF(O271="nulová",K271,0)</f>
        <v>0</v>
      </c>
      <c r="BJ271" s="19" t="s">
        <v>1420</v>
      </c>
      <c r="BK271" s="208">
        <f>ROUND(P271*H271,2)</f>
        <v>0</v>
      </c>
      <c r="BL271" s="19" t="s">
        <v>1601</v>
      </c>
      <c r="BM271" s="19" t="s">
        <v>933</v>
      </c>
    </row>
    <row r="272" spans="2:65" s="12" customFormat="1" x14ac:dyDescent="0.3">
      <c r="B272" s="209"/>
      <c r="C272" s="210"/>
      <c r="D272" s="223" t="s">
        <v>1603</v>
      </c>
      <c r="E272" s="233" t="s">
        <v>1418</v>
      </c>
      <c r="F272" s="234" t="s">
        <v>934</v>
      </c>
      <c r="G272" s="210"/>
      <c r="H272" s="235">
        <v>19.72</v>
      </c>
      <c r="I272" s="215"/>
      <c r="J272" s="215"/>
      <c r="K272" s="210"/>
      <c r="L272" s="210"/>
      <c r="M272" s="216"/>
      <c r="N272" s="217"/>
      <c r="O272" s="218"/>
      <c r="P272" s="218"/>
      <c r="Q272" s="218"/>
      <c r="R272" s="218"/>
      <c r="S272" s="218"/>
      <c r="T272" s="218"/>
      <c r="U272" s="218"/>
      <c r="V272" s="218"/>
      <c r="W272" s="218"/>
      <c r="X272" s="219"/>
      <c r="AT272" s="220" t="s">
        <v>1603</v>
      </c>
      <c r="AU272" s="220" t="s">
        <v>1481</v>
      </c>
      <c r="AV272" s="12" t="s">
        <v>1481</v>
      </c>
      <c r="AW272" s="12" t="s">
        <v>1402</v>
      </c>
      <c r="AX272" s="12" t="s">
        <v>1473</v>
      </c>
      <c r="AY272" s="220" t="s">
        <v>1594</v>
      </c>
    </row>
    <row r="273" spans="2:65" s="12" customFormat="1" x14ac:dyDescent="0.3">
      <c r="B273" s="209"/>
      <c r="C273" s="210"/>
      <c r="D273" s="223" t="s">
        <v>1603</v>
      </c>
      <c r="E273" s="233" t="s">
        <v>1418</v>
      </c>
      <c r="F273" s="234" t="s">
        <v>935</v>
      </c>
      <c r="G273" s="210"/>
      <c r="H273" s="235">
        <v>2.16</v>
      </c>
      <c r="I273" s="215"/>
      <c r="J273" s="215"/>
      <c r="K273" s="210"/>
      <c r="L273" s="210"/>
      <c r="M273" s="216"/>
      <c r="N273" s="217"/>
      <c r="O273" s="218"/>
      <c r="P273" s="218"/>
      <c r="Q273" s="218"/>
      <c r="R273" s="218"/>
      <c r="S273" s="218"/>
      <c r="T273" s="218"/>
      <c r="U273" s="218"/>
      <c r="V273" s="218"/>
      <c r="W273" s="218"/>
      <c r="X273" s="219"/>
      <c r="AT273" s="220" t="s">
        <v>1603</v>
      </c>
      <c r="AU273" s="220" t="s">
        <v>1481</v>
      </c>
      <c r="AV273" s="12" t="s">
        <v>1481</v>
      </c>
      <c r="AW273" s="12" t="s">
        <v>1402</v>
      </c>
      <c r="AX273" s="12" t="s">
        <v>1473</v>
      </c>
      <c r="AY273" s="220" t="s">
        <v>1594</v>
      </c>
    </row>
    <row r="274" spans="2:65" s="12" customFormat="1" x14ac:dyDescent="0.3">
      <c r="B274" s="209"/>
      <c r="C274" s="210"/>
      <c r="D274" s="223" t="s">
        <v>1603</v>
      </c>
      <c r="E274" s="233" t="s">
        <v>1418</v>
      </c>
      <c r="F274" s="234" t="s">
        <v>936</v>
      </c>
      <c r="G274" s="210"/>
      <c r="H274" s="235">
        <v>4.16</v>
      </c>
      <c r="I274" s="215"/>
      <c r="J274" s="215"/>
      <c r="K274" s="210"/>
      <c r="L274" s="210"/>
      <c r="M274" s="216"/>
      <c r="N274" s="217"/>
      <c r="O274" s="218"/>
      <c r="P274" s="218"/>
      <c r="Q274" s="218"/>
      <c r="R274" s="218"/>
      <c r="S274" s="218"/>
      <c r="T274" s="218"/>
      <c r="U274" s="218"/>
      <c r="V274" s="218"/>
      <c r="W274" s="218"/>
      <c r="X274" s="219"/>
      <c r="AT274" s="220" t="s">
        <v>1603</v>
      </c>
      <c r="AU274" s="220" t="s">
        <v>1481</v>
      </c>
      <c r="AV274" s="12" t="s">
        <v>1481</v>
      </c>
      <c r="AW274" s="12" t="s">
        <v>1402</v>
      </c>
      <c r="AX274" s="12" t="s">
        <v>1473</v>
      </c>
      <c r="AY274" s="220" t="s">
        <v>1594</v>
      </c>
    </row>
    <row r="275" spans="2:65" s="14" customFormat="1" x14ac:dyDescent="0.3">
      <c r="B275" s="236"/>
      <c r="C275" s="237"/>
      <c r="D275" s="223" t="s">
        <v>1603</v>
      </c>
      <c r="E275" s="238" t="s">
        <v>1418</v>
      </c>
      <c r="F275" s="239" t="s">
        <v>1621</v>
      </c>
      <c r="G275" s="237"/>
      <c r="H275" s="240">
        <v>26.04</v>
      </c>
      <c r="I275" s="241"/>
      <c r="J275" s="241"/>
      <c r="K275" s="237"/>
      <c r="L275" s="237"/>
      <c r="M275" s="242"/>
      <c r="N275" s="243"/>
      <c r="O275" s="244"/>
      <c r="P275" s="244"/>
      <c r="Q275" s="244"/>
      <c r="R275" s="244"/>
      <c r="S275" s="244"/>
      <c r="T275" s="244"/>
      <c r="U275" s="244"/>
      <c r="V275" s="244"/>
      <c r="W275" s="244"/>
      <c r="X275" s="245"/>
      <c r="AT275" s="246" t="s">
        <v>1603</v>
      </c>
      <c r="AU275" s="246" t="s">
        <v>1481</v>
      </c>
      <c r="AV275" s="14" t="s">
        <v>1601</v>
      </c>
      <c r="AW275" s="14" t="s">
        <v>1402</v>
      </c>
      <c r="AX275" s="14" t="s">
        <v>1473</v>
      </c>
      <c r="AY275" s="246" t="s">
        <v>1594</v>
      </c>
    </row>
    <row r="276" spans="2:65" s="12" customFormat="1" x14ac:dyDescent="0.3">
      <c r="B276" s="209"/>
      <c r="C276" s="210"/>
      <c r="D276" s="223" t="s">
        <v>1603</v>
      </c>
      <c r="E276" s="233" t="s">
        <v>1418</v>
      </c>
      <c r="F276" s="234" t="s">
        <v>937</v>
      </c>
      <c r="G276" s="210"/>
      <c r="H276" s="235">
        <v>0.219</v>
      </c>
      <c r="I276" s="215"/>
      <c r="J276" s="215"/>
      <c r="K276" s="210"/>
      <c r="L276" s="210"/>
      <c r="M276" s="216"/>
      <c r="N276" s="217"/>
      <c r="O276" s="218"/>
      <c r="P276" s="218"/>
      <c r="Q276" s="218"/>
      <c r="R276" s="218"/>
      <c r="S276" s="218"/>
      <c r="T276" s="218"/>
      <c r="U276" s="218"/>
      <c r="V276" s="218"/>
      <c r="W276" s="218"/>
      <c r="X276" s="219"/>
      <c r="AT276" s="220" t="s">
        <v>1603</v>
      </c>
      <c r="AU276" s="220" t="s">
        <v>1481</v>
      </c>
      <c r="AV276" s="12" t="s">
        <v>1481</v>
      </c>
      <c r="AW276" s="12" t="s">
        <v>1402</v>
      </c>
      <c r="AX276" s="12" t="s">
        <v>1473</v>
      </c>
      <c r="AY276" s="220" t="s">
        <v>1594</v>
      </c>
    </row>
    <row r="277" spans="2:65" s="14" customFormat="1" x14ac:dyDescent="0.3">
      <c r="B277" s="236"/>
      <c r="C277" s="237"/>
      <c r="D277" s="211" t="s">
        <v>1603</v>
      </c>
      <c r="E277" s="247" t="s">
        <v>1418</v>
      </c>
      <c r="F277" s="248" t="s">
        <v>1621</v>
      </c>
      <c r="G277" s="237"/>
      <c r="H277" s="249">
        <v>0.219</v>
      </c>
      <c r="I277" s="241"/>
      <c r="J277" s="241"/>
      <c r="K277" s="237"/>
      <c r="L277" s="237"/>
      <c r="M277" s="242"/>
      <c r="N277" s="243"/>
      <c r="O277" s="244"/>
      <c r="P277" s="244"/>
      <c r="Q277" s="244"/>
      <c r="R277" s="244"/>
      <c r="S277" s="244"/>
      <c r="T277" s="244"/>
      <c r="U277" s="244"/>
      <c r="V277" s="244"/>
      <c r="W277" s="244"/>
      <c r="X277" s="245"/>
      <c r="AT277" s="246" t="s">
        <v>1603</v>
      </c>
      <c r="AU277" s="246" t="s">
        <v>1481</v>
      </c>
      <c r="AV277" s="14" t="s">
        <v>1601</v>
      </c>
      <c r="AW277" s="14" t="s">
        <v>1402</v>
      </c>
      <c r="AX277" s="14" t="s">
        <v>1420</v>
      </c>
      <c r="AY277" s="246" t="s">
        <v>1594</v>
      </c>
    </row>
    <row r="278" spans="2:65" s="1" customFormat="1" ht="31.5" customHeight="1" x14ac:dyDescent="0.3">
      <c r="B278" s="36"/>
      <c r="C278" s="197" t="s">
        <v>1936</v>
      </c>
      <c r="D278" s="197" t="s">
        <v>1596</v>
      </c>
      <c r="E278" s="198" t="s">
        <v>938</v>
      </c>
      <c r="F278" s="199" t="s">
        <v>939</v>
      </c>
      <c r="G278" s="200" t="s">
        <v>1726</v>
      </c>
      <c r="H278" s="201">
        <v>1</v>
      </c>
      <c r="I278" s="202"/>
      <c r="J278" s="202"/>
      <c r="K278" s="203">
        <f>ROUND(P278*H278,2)</f>
        <v>0</v>
      </c>
      <c r="L278" s="199" t="s">
        <v>1600</v>
      </c>
      <c r="M278" s="56"/>
      <c r="N278" s="204" t="s">
        <v>1418</v>
      </c>
      <c r="O278" s="205" t="s">
        <v>1442</v>
      </c>
      <c r="P278" s="131">
        <f>I278+J278</f>
        <v>0</v>
      </c>
      <c r="Q278" s="131">
        <f>ROUND(I278*H278,2)</f>
        <v>0</v>
      </c>
      <c r="R278" s="131">
        <f>ROUND(J278*H278,2)</f>
        <v>0</v>
      </c>
      <c r="S278" s="37"/>
      <c r="T278" s="206">
        <f>S278*H278</f>
        <v>0</v>
      </c>
      <c r="U278" s="206">
        <v>7.0200000000000002E-3</v>
      </c>
      <c r="V278" s="206">
        <f>U278*H278</f>
        <v>7.0200000000000002E-3</v>
      </c>
      <c r="W278" s="206">
        <v>0</v>
      </c>
      <c r="X278" s="207">
        <f>W278*H278</f>
        <v>0</v>
      </c>
      <c r="AR278" s="19" t="s">
        <v>1601</v>
      </c>
      <c r="AT278" s="19" t="s">
        <v>1596</v>
      </c>
      <c r="AU278" s="19" t="s">
        <v>1481</v>
      </c>
      <c r="AY278" s="19" t="s">
        <v>1594</v>
      </c>
      <c r="BE278" s="208">
        <f>IF(O278="základní",K278,0)</f>
        <v>0</v>
      </c>
      <c r="BF278" s="208">
        <f>IF(O278="snížená",K278,0)</f>
        <v>0</v>
      </c>
      <c r="BG278" s="208">
        <f>IF(O278="zákl. přenesená",K278,0)</f>
        <v>0</v>
      </c>
      <c r="BH278" s="208">
        <f>IF(O278="sníž. přenesená",K278,0)</f>
        <v>0</v>
      </c>
      <c r="BI278" s="208">
        <f>IF(O278="nulová",K278,0)</f>
        <v>0</v>
      </c>
      <c r="BJ278" s="19" t="s">
        <v>1420</v>
      </c>
      <c r="BK278" s="208">
        <f>ROUND(P278*H278,2)</f>
        <v>0</v>
      </c>
      <c r="BL278" s="19" t="s">
        <v>1601</v>
      </c>
      <c r="BM278" s="19" t="s">
        <v>940</v>
      </c>
    </row>
    <row r="279" spans="2:65" s="12" customFormat="1" x14ac:dyDescent="0.3">
      <c r="B279" s="209"/>
      <c r="C279" s="210"/>
      <c r="D279" s="211" t="s">
        <v>1603</v>
      </c>
      <c r="E279" s="212" t="s">
        <v>1418</v>
      </c>
      <c r="F279" s="213" t="s">
        <v>1729</v>
      </c>
      <c r="G279" s="210"/>
      <c r="H279" s="214">
        <v>1</v>
      </c>
      <c r="I279" s="215"/>
      <c r="J279" s="215"/>
      <c r="K279" s="210"/>
      <c r="L279" s="210"/>
      <c r="M279" s="216"/>
      <c r="N279" s="217"/>
      <c r="O279" s="218"/>
      <c r="P279" s="218"/>
      <c r="Q279" s="218"/>
      <c r="R279" s="218"/>
      <c r="S279" s="218"/>
      <c r="T279" s="218"/>
      <c r="U279" s="218"/>
      <c r="V279" s="218"/>
      <c r="W279" s="218"/>
      <c r="X279" s="219"/>
      <c r="AT279" s="220" t="s">
        <v>1603</v>
      </c>
      <c r="AU279" s="220" t="s">
        <v>1481</v>
      </c>
      <c r="AV279" s="12" t="s">
        <v>1481</v>
      </c>
      <c r="AW279" s="12" t="s">
        <v>1402</v>
      </c>
      <c r="AX279" s="12" t="s">
        <v>1420</v>
      </c>
      <c r="AY279" s="220" t="s">
        <v>1594</v>
      </c>
    </row>
    <row r="280" spans="2:65" s="1" customFormat="1" ht="22.5" customHeight="1" x14ac:dyDescent="0.3">
      <c r="B280" s="36"/>
      <c r="C280" s="261" t="s">
        <v>1941</v>
      </c>
      <c r="D280" s="261" t="s">
        <v>1707</v>
      </c>
      <c r="E280" s="262" t="s">
        <v>941</v>
      </c>
      <c r="F280" s="263" t="s">
        <v>942</v>
      </c>
      <c r="G280" s="264" t="s">
        <v>1726</v>
      </c>
      <c r="H280" s="265">
        <v>1</v>
      </c>
      <c r="I280" s="266"/>
      <c r="J280" s="267"/>
      <c r="K280" s="268">
        <f>ROUND(P280*H280,2)</f>
        <v>0</v>
      </c>
      <c r="L280" s="263" t="s">
        <v>1600</v>
      </c>
      <c r="M280" s="269"/>
      <c r="N280" s="270" t="s">
        <v>1418</v>
      </c>
      <c r="O280" s="205" t="s">
        <v>1442</v>
      </c>
      <c r="P280" s="131">
        <f>I280+J280</f>
        <v>0</v>
      </c>
      <c r="Q280" s="131">
        <f>ROUND(I280*H280,2)</f>
        <v>0</v>
      </c>
      <c r="R280" s="131">
        <f>ROUND(J280*H280,2)</f>
        <v>0</v>
      </c>
      <c r="S280" s="37"/>
      <c r="T280" s="206">
        <f>S280*H280</f>
        <v>0</v>
      </c>
      <c r="U280" s="206">
        <v>6.5000000000000002E-2</v>
      </c>
      <c r="V280" s="206">
        <f>U280*H280</f>
        <v>6.5000000000000002E-2</v>
      </c>
      <c r="W280" s="206">
        <v>0</v>
      </c>
      <c r="X280" s="207">
        <f>W280*H280</f>
        <v>0</v>
      </c>
      <c r="AR280" s="19" t="s">
        <v>1654</v>
      </c>
      <c r="AT280" s="19" t="s">
        <v>1707</v>
      </c>
      <c r="AU280" s="19" t="s">
        <v>1481</v>
      </c>
      <c r="AY280" s="19" t="s">
        <v>1594</v>
      </c>
      <c r="BE280" s="208">
        <f>IF(O280="základní",K280,0)</f>
        <v>0</v>
      </c>
      <c r="BF280" s="208">
        <f>IF(O280="snížená",K280,0)</f>
        <v>0</v>
      </c>
      <c r="BG280" s="208">
        <f>IF(O280="zákl. přenesená",K280,0)</f>
        <v>0</v>
      </c>
      <c r="BH280" s="208">
        <f>IF(O280="sníž. přenesená",K280,0)</f>
        <v>0</v>
      </c>
      <c r="BI280" s="208">
        <f>IF(O280="nulová",K280,0)</f>
        <v>0</v>
      </c>
      <c r="BJ280" s="19" t="s">
        <v>1420</v>
      </c>
      <c r="BK280" s="208">
        <f>ROUND(P280*H280,2)</f>
        <v>0</v>
      </c>
      <c r="BL280" s="19" t="s">
        <v>1601</v>
      </c>
      <c r="BM280" s="19" t="s">
        <v>943</v>
      </c>
    </row>
    <row r="281" spans="2:65" s="12" customFormat="1" x14ac:dyDescent="0.3">
      <c r="B281" s="209"/>
      <c r="C281" s="210"/>
      <c r="D281" s="223" t="s">
        <v>1603</v>
      </c>
      <c r="E281" s="233" t="s">
        <v>1418</v>
      </c>
      <c r="F281" s="234" t="s">
        <v>1729</v>
      </c>
      <c r="G281" s="210"/>
      <c r="H281" s="235">
        <v>1</v>
      </c>
      <c r="I281" s="215"/>
      <c r="J281" s="215"/>
      <c r="K281" s="210"/>
      <c r="L281" s="210"/>
      <c r="M281" s="216"/>
      <c r="N281" s="217"/>
      <c r="O281" s="218"/>
      <c r="P281" s="218"/>
      <c r="Q281" s="218"/>
      <c r="R281" s="218"/>
      <c r="S281" s="218"/>
      <c r="T281" s="218"/>
      <c r="U281" s="218"/>
      <c r="V281" s="218"/>
      <c r="W281" s="218"/>
      <c r="X281" s="219"/>
      <c r="AT281" s="220" t="s">
        <v>1603</v>
      </c>
      <c r="AU281" s="220" t="s">
        <v>1481</v>
      </c>
      <c r="AV281" s="12" t="s">
        <v>1481</v>
      </c>
      <c r="AW281" s="12" t="s">
        <v>1402</v>
      </c>
      <c r="AX281" s="12" t="s">
        <v>1420</v>
      </c>
      <c r="AY281" s="220" t="s">
        <v>1594</v>
      </c>
    </row>
    <row r="282" spans="2:65" s="11" customFormat="1" ht="29.85" customHeight="1" x14ac:dyDescent="0.3">
      <c r="B282" s="179"/>
      <c r="C282" s="180"/>
      <c r="D282" s="194" t="s">
        <v>1472</v>
      </c>
      <c r="E282" s="195" t="s">
        <v>2146</v>
      </c>
      <c r="F282" s="195" t="s">
        <v>944</v>
      </c>
      <c r="G282" s="180"/>
      <c r="H282" s="180"/>
      <c r="I282" s="183"/>
      <c r="J282" s="183"/>
      <c r="K282" s="196">
        <f>BK282</f>
        <v>0</v>
      </c>
      <c r="L282" s="180"/>
      <c r="M282" s="185"/>
      <c r="N282" s="186"/>
      <c r="O282" s="187"/>
      <c r="P282" s="187"/>
      <c r="Q282" s="188">
        <f>SUM(Q283:Q302)</f>
        <v>0</v>
      </c>
      <c r="R282" s="188">
        <f>SUM(R283:R302)</f>
        <v>0</v>
      </c>
      <c r="S282" s="187"/>
      <c r="T282" s="189">
        <f>SUM(T283:T302)</f>
        <v>0</v>
      </c>
      <c r="U282" s="187"/>
      <c r="V282" s="189">
        <f>SUM(V283:V302)</f>
        <v>0.34454665000000001</v>
      </c>
      <c r="W282" s="187"/>
      <c r="X282" s="190">
        <f>SUM(X283:X302)</f>
        <v>0</v>
      </c>
      <c r="AR282" s="191" t="s">
        <v>1420</v>
      </c>
      <c r="AT282" s="192" t="s">
        <v>1472</v>
      </c>
      <c r="AU282" s="192" t="s">
        <v>1420</v>
      </c>
      <c r="AY282" s="191" t="s">
        <v>1594</v>
      </c>
      <c r="BK282" s="193">
        <f>SUM(BK283:BK302)</f>
        <v>0</v>
      </c>
    </row>
    <row r="283" spans="2:65" s="1" customFormat="1" ht="31.5" customHeight="1" x14ac:dyDescent="0.3">
      <c r="B283" s="36"/>
      <c r="C283" s="197" t="s">
        <v>1946</v>
      </c>
      <c r="D283" s="197" t="s">
        <v>1596</v>
      </c>
      <c r="E283" s="198" t="s">
        <v>945</v>
      </c>
      <c r="F283" s="199" t="s">
        <v>946</v>
      </c>
      <c r="G283" s="200" t="s">
        <v>1698</v>
      </c>
      <c r="H283" s="201">
        <v>255</v>
      </c>
      <c r="I283" s="202"/>
      <c r="J283" s="202"/>
      <c r="K283" s="203">
        <f>ROUND(P283*H283,2)</f>
        <v>0</v>
      </c>
      <c r="L283" s="199" t="s">
        <v>1600</v>
      </c>
      <c r="M283" s="56"/>
      <c r="N283" s="204" t="s">
        <v>1418</v>
      </c>
      <c r="O283" s="205" t="s">
        <v>1442</v>
      </c>
      <c r="P283" s="131">
        <f>I283+J283</f>
        <v>0</v>
      </c>
      <c r="Q283" s="131">
        <f>ROUND(I283*H283,2)</f>
        <v>0</v>
      </c>
      <c r="R283" s="131">
        <f>ROUND(J283*H283,2)</f>
        <v>0</v>
      </c>
      <c r="S283" s="37"/>
      <c r="T283" s="206">
        <f>S283*H283</f>
        <v>0</v>
      </c>
      <c r="U283" s="206">
        <v>0</v>
      </c>
      <c r="V283" s="206">
        <f>U283*H283</f>
        <v>0</v>
      </c>
      <c r="W283" s="206">
        <v>0</v>
      </c>
      <c r="X283" s="207">
        <f>W283*H283</f>
        <v>0</v>
      </c>
      <c r="AR283" s="19" t="s">
        <v>1601</v>
      </c>
      <c r="AT283" s="19" t="s">
        <v>1596</v>
      </c>
      <c r="AU283" s="19" t="s">
        <v>1481</v>
      </c>
      <c r="AY283" s="19" t="s">
        <v>1594</v>
      </c>
      <c r="BE283" s="208">
        <f>IF(O283="základní",K283,0)</f>
        <v>0</v>
      </c>
      <c r="BF283" s="208">
        <f>IF(O283="snížená",K283,0)</f>
        <v>0</v>
      </c>
      <c r="BG283" s="208">
        <f>IF(O283="zákl. přenesená",K283,0)</f>
        <v>0</v>
      </c>
      <c r="BH283" s="208">
        <f>IF(O283="sníž. přenesená",K283,0)</f>
        <v>0</v>
      </c>
      <c r="BI283" s="208">
        <f>IF(O283="nulová",K283,0)</f>
        <v>0</v>
      </c>
      <c r="BJ283" s="19" t="s">
        <v>1420</v>
      </c>
      <c r="BK283" s="208">
        <f>ROUND(P283*H283,2)</f>
        <v>0</v>
      </c>
      <c r="BL283" s="19" t="s">
        <v>1601</v>
      </c>
      <c r="BM283" s="19" t="s">
        <v>947</v>
      </c>
    </row>
    <row r="284" spans="2:65" s="12" customFormat="1" x14ac:dyDescent="0.3">
      <c r="B284" s="209"/>
      <c r="C284" s="210"/>
      <c r="D284" s="211" t="s">
        <v>1603</v>
      </c>
      <c r="E284" s="212" t="s">
        <v>1418</v>
      </c>
      <c r="F284" s="213" t="s">
        <v>948</v>
      </c>
      <c r="G284" s="210"/>
      <c r="H284" s="214">
        <v>255</v>
      </c>
      <c r="I284" s="215"/>
      <c r="J284" s="215"/>
      <c r="K284" s="210"/>
      <c r="L284" s="210"/>
      <c r="M284" s="216"/>
      <c r="N284" s="217"/>
      <c r="O284" s="218"/>
      <c r="P284" s="218"/>
      <c r="Q284" s="218"/>
      <c r="R284" s="218"/>
      <c r="S284" s="218"/>
      <c r="T284" s="218"/>
      <c r="U284" s="218"/>
      <c r="V284" s="218"/>
      <c r="W284" s="218"/>
      <c r="X284" s="219"/>
      <c r="AT284" s="220" t="s">
        <v>1603</v>
      </c>
      <c r="AU284" s="220" t="s">
        <v>1481</v>
      </c>
      <c r="AV284" s="12" t="s">
        <v>1481</v>
      </c>
      <c r="AW284" s="12" t="s">
        <v>1402</v>
      </c>
      <c r="AX284" s="12" t="s">
        <v>1420</v>
      </c>
      <c r="AY284" s="220" t="s">
        <v>1594</v>
      </c>
    </row>
    <row r="285" spans="2:65" s="1" customFormat="1" ht="22.5" customHeight="1" x14ac:dyDescent="0.3">
      <c r="B285" s="36"/>
      <c r="C285" s="261" t="s">
        <v>1952</v>
      </c>
      <c r="D285" s="261" t="s">
        <v>1707</v>
      </c>
      <c r="E285" s="262" t="s">
        <v>949</v>
      </c>
      <c r="F285" s="263" t="s">
        <v>950</v>
      </c>
      <c r="G285" s="264" t="s">
        <v>1698</v>
      </c>
      <c r="H285" s="265">
        <v>258.82499999999999</v>
      </c>
      <c r="I285" s="266"/>
      <c r="J285" s="267"/>
      <c r="K285" s="268">
        <f>ROUND(P285*H285,2)</f>
        <v>0</v>
      </c>
      <c r="L285" s="263" t="s">
        <v>1600</v>
      </c>
      <c r="M285" s="269"/>
      <c r="N285" s="270" t="s">
        <v>1418</v>
      </c>
      <c r="O285" s="205" t="s">
        <v>1442</v>
      </c>
      <c r="P285" s="131">
        <f>I285+J285</f>
        <v>0</v>
      </c>
      <c r="Q285" s="131">
        <f>ROUND(I285*H285,2)</f>
        <v>0</v>
      </c>
      <c r="R285" s="131">
        <f>ROUND(J285*H285,2)</f>
        <v>0</v>
      </c>
      <c r="S285" s="37"/>
      <c r="T285" s="206">
        <f>S285*H285</f>
        <v>0</v>
      </c>
      <c r="U285" s="206">
        <v>1.0499999999999999E-3</v>
      </c>
      <c r="V285" s="206">
        <f>U285*H285</f>
        <v>0.27176624999999999</v>
      </c>
      <c r="W285" s="206">
        <v>0</v>
      </c>
      <c r="X285" s="207">
        <f>W285*H285</f>
        <v>0</v>
      </c>
      <c r="AR285" s="19" t="s">
        <v>1654</v>
      </c>
      <c r="AT285" s="19" t="s">
        <v>1707</v>
      </c>
      <c r="AU285" s="19" t="s">
        <v>1481</v>
      </c>
      <c r="AY285" s="19" t="s">
        <v>1594</v>
      </c>
      <c r="BE285" s="208">
        <f>IF(O285="základní",K285,0)</f>
        <v>0</v>
      </c>
      <c r="BF285" s="208">
        <f>IF(O285="snížená",K285,0)</f>
        <v>0</v>
      </c>
      <c r="BG285" s="208">
        <f>IF(O285="zákl. přenesená",K285,0)</f>
        <v>0</v>
      </c>
      <c r="BH285" s="208">
        <f>IF(O285="sníž. přenesená",K285,0)</f>
        <v>0</v>
      </c>
      <c r="BI285" s="208">
        <f>IF(O285="nulová",K285,0)</f>
        <v>0</v>
      </c>
      <c r="BJ285" s="19" t="s">
        <v>1420</v>
      </c>
      <c r="BK285" s="208">
        <f>ROUND(P285*H285,2)</f>
        <v>0</v>
      </c>
      <c r="BL285" s="19" t="s">
        <v>1601</v>
      </c>
      <c r="BM285" s="19" t="s">
        <v>951</v>
      </c>
    </row>
    <row r="286" spans="2:65" s="12" customFormat="1" x14ac:dyDescent="0.3">
      <c r="B286" s="209"/>
      <c r="C286" s="210"/>
      <c r="D286" s="211" t="s">
        <v>1603</v>
      </c>
      <c r="E286" s="212" t="s">
        <v>1418</v>
      </c>
      <c r="F286" s="213" t="s">
        <v>952</v>
      </c>
      <c r="G286" s="210"/>
      <c r="H286" s="214">
        <v>258.82499999999999</v>
      </c>
      <c r="I286" s="215"/>
      <c r="J286" s="215"/>
      <c r="K286" s="210"/>
      <c r="L286" s="210"/>
      <c r="M286" s="216"/>
      <c r="N286" s="217"/>
      <c r="O286" s="218"/>
      <c r="P286" s="218"/>
      <c r="Q286" s="218"/>
      <c r="R286" s="218"/>
      <c r="S286" s="218"/>
      <c r="T286" s="218"/>
      <c r="U286" s="218"/>
      <c r="V286" s="218"/>
      <c r="W286" s="218"/>
      <c r="X286" s="219"/>
      <c r="AT286" s="220" t="s">
        <v>1603</v>
      </c>
      <c r="AU286" s="220" t="s">
        <v>1481</v>
      </c>
      <c r="AV286" s="12" t="s">
        <v>1481</v>
      </c>
      <c r="AW286" s="12" t="s">
        <v>1402</v>
      </c>
      <c r="AX286" s="12" t="s">
        <v>1420</v>
      </c>
      <c r="AY286" s="220" t="s">
        <v>1594</v>
      </c>
    </row>
    <row r="287" spans="2:65" s="1" customFormat="1" ht="31.5" customHeight="1" x14ac:dyDescent="0.3">
      <c r="B287" s="36"/>
      <c r="C287" s="197" t="s">
        <v>1956</v>
      </c>
      <c r="D287" s="197" t="s">
        <v>1596</v>
      </c>
      <c r="E287" s="198" t="s">
        <v>953</v>
      </c>
      <c r="F287" s="199" t="s">
        <v>954</v>
      </c>
      <c r="G287" s="200" t="s">
        <v>1726</v>
      </c>
      <c r="H287" s="201">
        <v>12</v>
      </c>
      <c r="I287" s="202"/>
      <c r="J287" s="202"/>
      <c r="K287" s="203">
        <f>ROUND(P287*H287,2)</f>
        <v>0</v>
      </c>
      <c r="L287" s="199" t="s">
        <v>1418</v>
      </c>
      <c r="M287" s="56"/>
      <c r="N287" s="204" t="s">
        <v>1418</v>
      </c>
      <c r="O287" s="205" t="s">
        <v>1442</v>
      </c>
      <c r="P287" s="131">
        <f>I287+J287</f>
        <v>0</v>
      </c>
      <c r="Q287" s="131">
        <f>ROUND(I287*H287,2)</f>
        <v>0</v>
      </c>
      <c r="R287" s="131">
        <f>ROUND(J287*H287,2)</f>
        <v>0</v>
      </c>
      <c r="S287" s="37"/>
      <c r="T287" s="206">
        <f>S287*H287</f>
        <v>0</v>
      </c>
      <c r="U287" s="206">
        <v>0</v>
      </c>
      <c r="V287" s="206">
        <f>U287*H287</f>
        <v>0</v>
      </c>
      <c r="W287" s="206">
        <v>0</v>
      </c>
      <c r="X287" s="207">
        <f>W287*H287</f>
        <v>0</v>
      </c>
      <c r="AR287" s="19" t="s">
        <v>1601</v>
      </c>
      <c r="AT287" s="19" t="s">
        <v>1596</v>
      </c>
      <c r="AU287" s="19" t="s">
        <v>1481</v>
      </c>
      <c r="AY287" s="19" t="s">
        <v>1594</v>
      </c>
      <c r="BE287" s="208">
        <f>IF(O287="základní",K287,0)</f>
        <v>0</v>
      </c>
      <c r="BF287" s="208">
        <f>IF(O287="snížená",K287,0)</f>
        <v>0</v>
      </c>
      <c r="BG287" s="208">
        <f>IF(O287="zákl. přenesená",K287,0)</f>
        <v>0</v>
      </c>
      <c r="BH287" s="208">
        <f>IF(O287="sníž. přenesená",K287,0)</f>
        <v>0</v>
      </c>
      <c r="BI287" s="208">
        <f>IF(O287="nulová",K287,0)</f>
        <v>0</v>
      </c>
      <c r="BJ287" s="19" t="s">
        <v>1420</v>
      </c>
      <c r="BK287" s="208">
        <f>ROUND(P287*H287,2)</f>
        <v>0</v>
      </c>
      <c r="BL287" s="19" t="s">
        <v>1601</v>
      </c>
      <c r="BM287" s="19" t="s">
        <v>955</v>
      </c>
    </row>
    <row r="288" spans="2:65" s="12" customFormat="1" x14ac:dyDescent="0.3">
      <c r="B288" s="209"/>
      <c r="C288" s="210"/>
      <c r="D288" s="211" t="s">
        <v>1603</v>
      </c>
      <c r="E288" s="212" t="s">
        <v>1418</v>
      </c>
      <c r="F288" s="213" t="s">
        <v>956</v>
      </c>
      <c r="G288" s="210"/>
      <c r="H288" s="214">
        <v>12</v>
      </c>
      <c r="I288" s="215"/>
      <c r="J288" s="215"/>
      <c r="K288" s="210"/>
      <c r="L288" s="210"/>
      <c r="M288" s="216"/>
      <c r="N288" s="217"/>
      <c r="O288" s="218"/>
      <c r="P288" s="218"/>
      <c r="Q288" s="218"/>
      <c r="R288" s="218"/>
      <c r="S288" s="218"/>
      <c r="T288" s="218"/>
      <c r="U288" s="218"/>
      <c r="V288" s="218"/>
      <c r="W288" s="218"/>
      <c r="X288" s="219"/>
      <c r="AT288" s="220" t="s">
        <v>1603</v>
      </c>
      <c r="AU288" s="220" t="s">
        <v>1481</v>
      </c>
      <c r="AV288" s="12" t="s">
        <v>1481</v>
      </c>
      <c r="AW288" s="12" t="s">
        <v>1402</v>
      </c>
      <c r="AX288" s="12" t="s">
        <v>1420</v>
      </c>
      <c r="AY288" s="220" t="s">
        <v>1594</v>
      </c>
    </row>
    <row r="289" spans="2:65" s="1" customFormat="1" ht="22.5" customHeight="1" x14ac:dyDescent="0.3">
      <c r="B289" s="36"/>
      <c r="C289" s="261" t="s">
        <v>1960</v>
      </c>
      <c r="D289" s="261" t="s">
        <v>1707</v>
      </c>
      <c r="E289" s="262" t="s">
        <v>957</v>
      </c>
      <c r="F289" s="263" t="s">
        <v>958</v>
      </c>
      <c r="G289" s="264" t="s">
        <v>1726</v>
      </c>
      <c r="H289" s="265">
        <v>8.1199999999999992</v>
      </c>
      <c r="I289" s="266"/>
      <c r="J289" s="267"/>
      <c r="K289" s="268">
        <f>ROUND(P289*H289,2)</f>
        <v>0</v>
      </c>
      <c r="L289" s="263" t="s">
        <v>1600</v>
      </c>
      <c r="M289" s="269"/>
      <c r="N289" s="270" t="s">
        <v>1418</v>
      </c>
      <c r="O289" s="205" t="s">
        <v>1442</v>
      </c>
      <c r="P289" s="131">
        <f>I289+J289</f>
        <v>0</v>
      </c>
      <c r="Q289" s="131">
        <f>ROUND(I289*H289,2)</f>
        <v>0</v>
      </c>
      <c r="R289" s="131">
        <f>ROUND(J289*H289,2)</f>
        <v>0</v>
      </c>
      <c r="S289" s="37"/>
      <c r="T289" s="206">
        <f>S289*H289</f>
        <v>0</v>
      </c>
      <c r="U289" s="206">
        <v>1.7000000000000001E-4</v>
      </c>
      <c r="V289" s="206">
        <f>U289*H289</f>
        <v>1.3803999999999999E-3</v>
      </c>
      <c r="W289" s="206">
        <v>0</v>
      </c>
      <c r="X289" s="207">
        <f>W289*H289</f>
        <v>0</v>
      </c>
      <c r="AR289" s="19" t="s">
        <v>1654</v>
      </c>
      <c r="AT289" s="19" t="s">
        <v>1707</v>
      </c>
      <c r="AU289" s="19" t="s">
        <v>1481</v>
      </c>
      <c r="AY289" s="19" t="s">
        <v>1594</v>
      </c>
      <c r="BE289" s="208">
        <f>IF(O289="základní",K289,0)</f>
        <v>0</v>
      </c>
      <c r="BF289" s="208">
        <f>IF(O289="snížená",K289,0)</f>
        <v>0</v>
      </c>
      <c r="BG289" s="208">
        <f>IF(O289="zákl. přenesená",K289,0)</f>
        <v>0</v>
      </c>
      <c r="BH289" s="208">
        <f>IF(O289="sníž. přenesená",K289,0)</f>
        <v>0</v>
      </c>
      <c r="BI289" s="208">
        <f>IF(O289="nulová",K289,0)</f>
        <v>0</v>
      </c>
      <c r="BJ289" s="19" t="s">
        <v>1420</v>
      </c>
      <c r="BK289" s="208">
        <f>ROUND(P289*H289,2)</f>
        <v>0</v>
      </c>
      <c r="BL289" s="19" t="s">
        <v>1601</v>
      </c>
      <c r="BM289" s="19" t="s">
        <v>959</v>
      </c>
    </row>
    <row r="290" spans="2:65" s="12" customFormat="1" x14ac:dyDescent="0.3">
      <c r="B290" s="209"/>
      <c r="C290" s="210"/>
      <c r="D290" s="211" t="s">
        <v>1603</v>
      </c>
      <c r="E290" s="212" t="s">
        <v>1418</v>
      </c>
      <c r="F290" s="213" t="s">
        <v>960</v>
      </c>
      <c r="G290" s="210"/>
      <c r="H290" s="214">
        <v>8.1199999999999992</v>
      </c>
      <c r="I290" s="215"/>
      <c r="J290" s="215"/>
      <c r="K290" s="210"/>
      <c r="L290" s="210"/>
      <c r="M290" s="216"/>
      <c r="N290" s="217"/>
      <c r="O290" s="218"/>
      <c r="P290" s="218"/>
      <c r="Q290" s="218"/>
      <c r="R290" s="218"/>
      <c r="S290" s="218"/>
      <c r="T290" s="218"/>
      <c r="U290" s="218"/>
      <c r="V290" s="218"/>
      <c r="W290" s="218"/>
      <c r="X290" s="219"/>
      <c r="AT290" s="220" t="s">
        <v>1603</v>
      </c>
      <c r="AU290" s="220" t="s">
        <v>1481</v>
      </c>
      <c r="AV290" s="12" t="s">
        <v>1481</v>
      </c>
      <c r="AW290" s="12" t="s">
        <v>1402</v>
      </c>
      <c r="AX290" s="12" t="s">
        <v>1420</v>
      </c>
      <c r="AY290" s="220" t="s">
        <v>1594</v>
      </c>
    </row>
    <row r="291" spans="2:65" s="1" customFormat="1" ht="22.5" customHeight="1" x14ac:dyDescent="0.3">
      <c r="B291" s="36"/>
      <c r="C291" s="261" t="s">
        <v>1965</v>
      </c>
      <c r="D291" s="261" t="s">
        <v>1707</v>
      </c>
      <c r="E291" s="262" t="s">
        <v>961</v>
      </c>
      <c r="F291" s="263" t="s">
        <v>962</v>
      </c>
      <c r="G291" s="264" t="s">
        <v>1726</v>
      </c>
      <c r="H291" s="265">
        <v>4.0599999999999996</v>
      </c>
      <c r="I291" s="266"/>
      <c r="J291" s="267"/>
      <c r="K291" s="268">
        <f>ROUND(P291*H291,2)</f>
        <v>0</v>
      </c>
      <c r="L291" s="263" t="s">
        <v>1418</v>
      </c>
      <c r="M291" s="269"/>
      <c r="N291" s="270" t="s">
        <v>1418</v>
      </c>
      <c r="O291" s="205" t="s">
        <v>1442</v>
      </c>
      <c r="P291" s="131">
        <f>I291+J291</f>
        <v>0</v>
      </c>
      <c r="Q291" s="131">
        <f>ROUND(I291*H291,2)</f>
        <v>0</v>
      </c>
      <c r="R291" s="131">
        <f>ROUND(J291*H291,2)</f>
        <v>0</v>
      </c>
      <c r="S291" s="37"/>
      <c r="T291" s="206">
        <f>S291*H291</f>
        <v>0</v>
      </c>
      <c r="U291" s="206">
        <v>0</v>
      </c>
      <c r="V291" s="206">
        <f>U291*H291</f>
        <v>0</v>
      </c>
      <c r="W291" s="206">
        <v>0</v>
      </c>
      <c r="X291" s="207">
        <f>W291*H291</f>
        <v>0</v>
      </c>
      <c r="AR291" s="19" t="s">
        <v>1654</v>
      </c>
      <c r="AT291" s="19" t="s">
        <v>1707</v>
      </c>
      <c r="AU291" s="19" t="s">
        <v>1481</v>
      </c>
      <c r="AY291" s="19" t="s">
        <v>1594</v>
      </c>
      <c r="BE291" s="208">
        <f>IF(O291="základní",K291,0)</f>
        <v>0</v>
      </c>
      <c r="BF291" s="208">
        <f>IF(O291="snížená",K291,0)</f>
        <v>0</v>
      </c>
      <c r="BG291" s="208">
        <f>IF(O291="zákl. přenesená",K291,0)</f>
        <v>0</v>
      </c>
      <c r="BH291" s="208">
        <f>IF(O291="sníž. přenesená",K291,0)</f>
        <v>0</v>
      </c>
      <c r="BI291" s="208">
        <f>IF(O291="nulová",K291,0)</f>
        <v>0</v>
      </c>
      <c r="BJ291" s="19" t="s">
        <v>1420</v>
      </c>
      <c r="BK291" s="208">
        <f>ROUND(P291*H291,2)</f>
        <v>0</v>
      </c>
      <c r="BL291" s="19" t="s">
        <v>1601</v>
      </c>
      <c r="BM291" s="19" t="s">
        <v>963</v>
      </c>
    </row>
    <row r="292" spans="2:65" s="12" customFormat="1" x14ac:dyDescent="0.3">
      <c r="B292" s="209"/>
      <c r="C292" s="210"/>
      <c r="D292" s="211" t="s">
        <v>1603</v>
      </c>
      <c r="E292" s="212" t="s">
        <v>1418</v>
      </c>
      <c r="F292" s="213" t="s">
        <v>964</v>
      </c>
      <c r="G292" s="210"/>
      <c r="H292" s="214">
        <v>4.0599999999999996</v>
      </c>
      <c r="I292" s="215"/>
      <c r="J292" s="215"/>
      <c r="K292" s="210"/>
      <c r="L292" s="210"/>
      <c r="M292" s="216"/>
      <c r="N292" s="217"/>
      <c r="O292" s="218"/>
      <c r="P292" s="218"/>
      <c r="Q292" s="218"/>
      <c r="R292" s="218"/>
      <c r="S292" s="218"/>
      <c r="T292" s="218"/>
      <c r="U292" s="218"/>
      <c r="V292" s="218"/>
      <c r="W292" s="218"/>
      <c r="X292" s="219"/>
      <c r="AT292" s="220" t="s">
        <v>1603</v>
      </c>
      <c r="AU292" s="220" t="s">
        <v>1481</v>
      </c>
      <c r="AV292" s="12" t="s">
        <v>1481</v>
      </c>
      <c r="AW292" s="12" t="s">
        <v>1402</v>
      </c>
      <c r="AX292" s="12" t="s">
        <v>1420</v>
      </c>
      <c r="AY292" s="220" t="s">
        <v>1594</v>
      </c>
    </row>
    <row r="293" spans="2:65" s="1" customFormat="1" ht="22.5" customHeight="1" x14ac:dyDescent="0.3">
      <c r="B293" s="36"/>
      <c r="C293" s="197" t="s">
        <v>1973</v>
      </c>
      <c r="D293" s="197" t="s">
        <v>1596</v>
      </c>
      <c r="E293" s="198" t="s">
        <v>965</v>
      </c>
      <c r="F293" s="199" t="s">
        <v>966</v>
      </c>
      <c r="G293" s="200" t="s">
        <v>1698</v>
      </c>
      <c r="H293" s="201">
        <v>255</v>
      </c>
      <c r="I293" s="202"/>
      <c r="J293" s="202"/>
      <c r="K293" s="203">
        <f>ROUND(P293*H293,2)</f>
        <v>0</v>
      </c>
      <c r="L293" s="199" t="s">
        <v>1600</v>
      </c>
      <c r="M293" s="56"/>
      <c r="N293" s="204" t="s">
        <v>1418</v>
      </c>
      <c r="O293" s="205" t="s">
        <v>1442</v>
      </c>
      <c r="P293" s="131">
        <f>I293+J293</f>
        <v>0</v>
      </c>
      <c r="Q293" s="131">
        <f>ROUND(I293*H293,2)</f>
        <v>0</v>
      </c>
      <c r="R293" s="131">
        <f>ROUND(J293*H293,2)</f>
        <v>0</v>
      </c>
      <c r="S293" s="37"/>
      <c r="T293" s="206">
        <f>S293*H293</f>
        <v>0</v>
      </c>
      <c r="U293" s="206">
        <v>0</v>
      </c>
      <c r="V293" s="206">
        <f>U293*H293</f>
        <v>0</v>
      </c>
      <c r="W293" s="206">
        <v>0</v>
      </c>
      <c r="X293" s="207">
        <f>W293*H293</f>
        <v>0</v>
      </c>
      <c r="AR293" s="19" t="s">
        <v>1601</v>
      </c>
      <c r="AT293" s="19" t="s">
        <v>1596</v>
      </c>
      <c r="AU293" s="19" t="s">
        <v>1481</v>
      </c>
      <c r="AY293" s="19" t="s">
        <v>1594</v>
      </c>
      <c r="BE293" s="208">
        <f>IF(O293="základní",K293,0)</f>
        <v>0</v>
      </c>
      <c r="BF293" s="208">
        <f>IF(O293="snížená",K293,0)</f>
        <v>0</v>
      </c>
      <c r="BG293" s="208">
        <f>IF(O293="zákl. přenesená",K293,0)</f>
        <v>0</v>
      </c>
      <c r="BH293" s="208">
        <f>IF(O293="sníž. přenesená",K293,0)</f>
        <v>0</v>
      </c>
      <c r="BI293" s="208">
        <f>IF(O293="nulová",K293,0)</f>
        <v>0</v>
      </c>
      <c r="BJ293" s="19" t="s">
        <v>1420</v>
      </c>
      <c r="BK293" s="208">
        <f>ROUND(P293*H293,2)</f>
        <v>0</v>
      </c>
      <c r="BL293" s="19" t="s">
        <v>1601</v>
      </c>
      <c r="BM293" s="19" t="s">
        <v>967</v>
      </c>
    </row>
    <row r="294" spans="2:65" s="12" customFormat="1" x14ac:dyDescent="0.3">
      <c r="B294" s="209"/>
      <c r="C294" s="210"/>
      <c r="D294" s="211" t="s">
        <v>1603</v>
      </c>
      <c r="E294" s="212" t="s">
        <v>1418</v>
      </c>
      <c r="F294" s="213" t="s">
        <v>948</v>
      </c>
      <c r="G294" s="210"/>
      <c r="H294" s="214">
        <v>255</v>
      </c>
      <c r="I294" s="215"/>
      <c r="J294" s="215"/>
      <c r="K294" s="210"/>
      <c r="L294" s="210"/>
      <c r="M294" s="216"/>
      <c r="N294" s="217"/>
      <c r="O294" s="218"/>
      <c r="P294" s="218"/>
      <c r="Q294" s="218"/>
      <c r="R294" s="218"/>
      <c r="S294" s="218"/>
      <c r="T294" s="218"/>
      <c r="U294" s="218"/>
      <c r="V294" s="218"/>
      <c r="W294" s="218"/>
      <c r="X294" s="219"/>
      <c r="AT294" s="220" t="s">
        <v>1603</v>
      </c>
      <c r="AU294" s="220" t="s">
        <v>1481</v>
      </c>
      <c r="AV294" s="12" t="s">
        <v>1481</v>
      </c>
      <c r="AW294" s="12" t="s">
        <v>1402</v>
      </c>
      <c r="AX294" s="12" t="s">
        <v>1420</v>
      </c>
      <c r="AY294" s="220" t="s">
        <v>1594</v>
      </c>
    </row>
    <row r="295" spans="2:65" s="1" customFormat="1" ht="22.5" customHeight="1" x14ac:dyDescent="0.3">
      <c r="B295" s="36"/>
      <c r="C295" s="197" t="s">
        <v>1984</v>
      </c>
      <c r="D295" s="197" t="s">
        <v>1596</v>
      </c>
      <c r="E295" s="198" t="s">
        <v>968</v>
      </c>
      <c r="F295" s="199" t="s">
        <v>969</v>
      </c>
      <c r="G295" s="200" t="s">
        <v>1698</v>
      </c>
      <c r="H295" s="201">
        <v>255</v>
      </c>
      <c r="I295" s="202"/>
      <c r="J295" s="202"/>
      <c r="K295" s="203">
        <f>ROUND(P295*H295,2)</f>
        <v>0</v>
      </c>
      <c r="L295" s="199" t="s">
        <v>1600</v>
      </c>
      <c r="M295" s="56"/>
      <c r="N295" s="204" t="s">
        <v>1418</v>
      </c>
      <c r="O295" s="205" t="s">
        <v>1442</v>
      </c>
      <c r="P295" s="131">
        <f>I295+J295</f>
        <v>0</v>
      </c>
      <c r="Q295" s="131">
        <f>ROUND(I295*H295,2)</f>
        <v>0</v>
      </c>
      <c r="R295" s="131">
        <f>ROUND(J295*H295,2)</f>
        <v>0</v>
      </c>
      <c r="S295" s="37"/>
      <c r="T295" s="206">
        <f>S295*H295</f>
        <v>0</v>
      </c>
      <c r="U295" s="206">
        <v>0</v>
      </c>
      <c r="V295" s="206">
        <f>U295*H295</f>
        <v>0</v>
      </c>
      <c r="W295" s="206">
        <v>0</v>
      </c>
      <c r="X295" s="207">
        <f>W295*H295</f>
        <v>0</v>
      </c>
      <c r="AR295" s="19" t="s">
        <v>1601</v>
      </c>
      <c r="AT295" s="19" t="s">
        <v>1596</v>
      </c>
      <c r="AU295" s="19" t="s">
        <v>1481</v>
      </c>
      <c r="AY295" s="19" t="s">
        <v>1594</v>
      </c>
      <c r="BE295" s="208">
        <f>IF(O295="základní",K295,0)</f>
        <v>0</v>
      </c>
      <c r="BF295" s="208">
        <f>IF(O295="snížená",K295,0)</f>
        <v>0</v>
      </c>
      <c r="BG295" s="208">
        <f>IF(O295="zákl. přenesená",K295,0)</f>
        <v>0</v>
      </c>
      <c r="BH295" s="208">
        <f>IF(O295="sníž. přenesená",K295,0)</f>
        <v>0</v>
      </c>
      <c r="BI295" s="208">
        <f>IF(O295="nulová",K295,0)</f>
        <v>0</v>
      </c>
      <c r="BJ295" s="19" t="s">
        <v>1420</v>
      </c>
      <c r="BK295" s="208">
        <f>ROUND(P295*H295,2)</f>
        <v>0</v>
      </c>
      <c r="BL295" s="19" t="s">
        <v>1601</v>
      </c>
      <c r="BM295" s="19" t="s">
        <v>970</v>
      </c>
    </row>
    <row r="296" spans="2:65" s="12" customFormat="1" x14ac:dyDescent="0.3">
      <c r="B296" s="209"/>
      <c r="C296" s="210"/>
      <c r="D296" s="211" t="s">
        <v>1603</v>
      </c>
      <c r="E296" s="212" t="s">
        <v>1418</v>
      </c>
      <c r="F296" s="213" t="s">
        <v>948</v>
      </c>
      <c r="G296" s="210"/>
      <c r="H296" s="214">
        <v>255</v>
      </c>
      <c r="I296" s="215"/>
      <c r="J296" s="215"/>
      <c r="K296" s="210"/>
      <c r="L296" s="210"/>
      <c r="M296" s="216"/>
      <c r="N296" s="217"/>
      <c r="O296" s="218"/>
      <c r="P296" s="218"/>
      <c r="Q296" s="218"/>
      <c r="R296" s="218"/>
      <c r="S296" s="218"/>
      <c r="T296" s="218"/>
      <c r="U296" s="218"/>
      <c r="V296" s="218"/>
      <c r="W296" s="218"/>
      <c r="X296" s="219"/>
      <c r="AT296" s="220" t="s">
        <v>1603</v>
      </c>
      <c r="AU296" s="220" t="s">
        <v>1481</v>
      </c>
      <c r="AV296" s="12" t="s">
        <v>1481</v>
      </c>
      <c r="AW296" s="12" t="s">
        <v>1402</v>
      </c>
      <c r="AX296" s="12" t="s">
        <v>1420</v>
      </c>
      <c r="AY296" s="220" t="s">
        <v>1594</v>
      </c>
    </row>
    <row r="297" spans="2:65" s="1" customFormat="1" ht="22.5" customHeight="1" x14ac:dyDescent="0.3">
      <c r="B297" s="36"/>
      <c r="C297" s="197" t="s">
        <v>1988</v>
      </c>
      <c r="D297" s="197" t="s">
        <v>1596</v>
      </c>
      <c r="E297" s="198" t="s">
        <v>971</v>
      </c>
      <c r="F297" s="199" t="s">
        <v>972</v>
      </c>
      <c r="G297" s="200" t="s">
        <v>1698</v>
      </c>
      <c r="H297" s="201">
        <v>255</v>
      </c>
      <c r="I297" s="202"/>
      <c r="J297" s="202"/>
      <c r="K297" s="203">
        <f>ROUND(P297*H297,2)</f>
        <v>0</v>
      </c>
      <c r="L297" s="199" t="s">
        <v>1600</v>
      </c>
      <c r="M297" s="56"/>
      <c r="N297" s="204" t="s">
        <v>1418</v>
      </c>
      <c r="O297" s="205" t="s">
        <v>1442</v>
      </c>
      <c r="P297" s="131">
        <f>I297+J297</f>
        <v>0</v>
      </c>
      <c r="Q297" s="131">
        <f>ROUND(I297*H297,2)</f>
        <v>0</v>
      </c>
      <c r="R297" s="131">
        <f>ROUND(J297*H297,2)</f>
        <v>0</v>
      </c>
      <c r="S297" s="37"/>
      <c r="T297" s="206">
        <f>S297*H297</f>
        <v>0</v>
      </c>
      <c r="U297" s="206">
        <v>1.9000000000000001E-4</v>
      </c>
      <c r="V297" s="206">
        <f>U297*H297</f>
        <v>4.845E-2</v>
      </c>
      <c r="W297" s="206">
        <v>0</v>
      </c>
      <c r="X297" s="207">
        <f>W297*H297</f>
        <v>0</v>
      </c>
      <c r="AR297" s="19" t="s">
        <v>1601</v>
      </c>
      <c r="AT297" s="19" t="s">
        <v>1596</v>
      </c>
      <c r="AU297" s="19" t="s">
        <v>1481</v>
      </c>
      <c r="AY297" s="19" t="s">
        <v>1594</v>
      </c>
      <c r="BE297" s="208">
        <f>IF(O297="základní",K297,0)</f>
        <v>0</v>
      </c>
      <c r="BF297" s="208">
        <f>IF(O297="snížená",K297,0)</f>
        <v>0</v>
      </c>
      <c r="BG297" s="208">
        <f>IF(O297="zákl. přenesená",K297,0)</f>
        <v>0</v>
      </c>
      <c r="BH297" s="208">
        <f>IF(O297="sníž. přenesená",K297,0)</f>
        <v>0</v>
      </c>
      <c r="BI297" s="208">
        <f>IF(O297="nulová",K297,0)</f>
        <v>0</v>
      </c>
      <c r="BJ297" s="19" t="s">
        <v>1420</v>
      </c>
      <c r="BK297" s="208">
        <f>ROUND(P297*H297,2)</f>
        <v>0</v>
      </c>
      <c r="BL297" s="19" t="s">
        <v>1601</v>
      </c>
      <c r="BM297" s="19" t="s">
        <v>973</v>
      </c>
    </row>
    <row r="298" spans="2:65" s="12" customFormat="1" x14ac:dyDescent="0.3">
      <c r="B298" s="209"/>
      <c r="C298" s="210"/>
      <c r="D298" s="211" t="s">
        <v>1603</v>
      </c>
      <c r="E298" s="212" t="s">
        <v>1418</v>
      </c>
      <c r="F298" s="213" t="s">
        <v>948</v>
      </c>
      <c r="G298" s="210"/>
      <c r="H298" s="214">
        <v>255</v>
      </c>
      <c r="I298" s="215"/>
      <c r="J298" s="215"/>
      <c r="K298" s="210"/>
      <c r="L298" s="210"/>
      <c r="M298" s="216"/>
      <c r="N298" s="217"/>
      <c r="O298" s="218"/>
      <c r="P298" s="218"/>
      <c r="Q298" s="218"/>
      <c r="R298" s="218"/>
      <c r="S298" s="218"/>
      <c r="T298" s="218"/>
      <c r="U298" s="218"/>
      <c r="V298" s="218"/>
      <c r="W298" s="218"/>
      <c r="X298" s="219"/>
      <c r="AT298" s="220" t="s">
        <v>1603</v>
      </c>
      <c r="AU298" s="220" t="s">
        <v>1481</v>
      </c>
      <c r="AV298" s="12" t="s">
        <v>1481</v>
      </c>
      <c r="AW298" s="12" t="s">
        <v>1402</v>
      </c>
      <c r="AX298" s="12" t="s">
        <v>1420</v>
      </c>
      <c r="AY298" s="220" t="s">
        <v>1594</v>
      </c>
    </row>
    <row r="299" spans="2:65" s="1" customFormat="1" ht="22.5" customHeight="1" x14ac:dyDescent="0.3">
      <c r="B299" s="36"/>
      <c r="C299" s="197" t="s">
        <v>1992</v>
      </c>
      <c r="D299" s="197" t="s">
        <v>1596</v>
      </c>
      <c r="E299" s="198" t="s">
        <v>974</v>
      </c>
      <c r="F299" s="199" t="s">
        <v>975</v>
      </c>
      <c r="G299" s="200" t="s">
        <v>1698</v>
      </c>
      <c r="H299" s="201">
        <v>255</v>
      </c>
      <c r="I299" s="202"/>
      <c r="J299" s="202"/>
      <c r="K299" s="203">
        <f>ROUND(P299*H299,2)</f>
        <v>0</v>
      </c>
      <c r="L299" s="199" t="s">
        <v>1600</v>
      </c>
      <c r="M299" s="56"/>
      <c r="N299" s="204" t="s">
        <v>1418</v>
      </c>
      <c r="O299" s="205" t="s">
        <v>1442</v>
      </c>
      <c r="P299" s="131">
        <f>I299+J299</f>
        <v>0</v>
      </c>
      <c r="Q299" s="131">
        <f>ROUND(I299*H299,2)</f>
        <v>0</v>
      </c>
      <c r="R299" s="131">
        <f>ROUND(J299*H299,2)</f>
        <v>0</v>
      </c>
      <c r="S299" s="37"/>
      <c r="T299" s="206">
        <f>S299*H299</f>
        <v>0</v>
      </c>
      <c r="U299" s="206">
        <v>9.0000000000000006E-5</v>
      </c>
      <c r="V299" s="206">
        <f>U299*H299</f>
        <v>2.2950000000000002E-2</v>
      </c>
      <c r="W299" s="206">
        <v>0</v>
      </c>
      <c r="X299" s="207">
        <f>W299*H299</f>
        <v>0</v>
      </c>
      <c r="AR299" s="19" t="s">
        <v>1601</v>
      </c>
      <c r="AT299" s="19" t="s">
        <v>1596</v>
      </c>
      <c r="AU299" s="19" t="s">
        <v>1481</v>
      </c>
      <c r="AY299" s="19" t="s">
        <v>1594</v>
      </c>
      <c r="BE299" s="208">
        <f>IF(O299="základní",K299,0)</f>
        <v>0</v>
      </c>
      <c r="BF299" s="208">
        <f>IF(O299="snížená",K299,0)</f>
        <v>0</v>
      </c>
      <c r="BG299" s="208">
        <f>IF(O299="zákl. přenesená",K299,0)</f>
        <v>0</v>
      </c>
      <c r="BH299" s="208">
        <f>IF(O299="sníž. přenesená",K299,0)</f>
        <v>0</v>
      </c>
      <c r="BI299" s="208">
        <f>IF(O299="nulová",K299,0)</f>
        <v>0</v>
      </c>
      <c r="BJ299" s="19" t="s">
        <v>1420</v>
      </c>
      <c r="BK299" s="208">
        <f>ROUND(P299*H299,2)</f>
        <v>0</v>
      </c>
      <c r="BL299" s="19" t="s">
        <v>1601</v>
      </c>
      <c r="BM299" s="19" t="s">
        <v>976</v>
      </c>
    </row>
    <row r="300" spans="2:65" s="12" customFormat="1" x14ac:dyDescent="0.3">
      <c r="B300" s="209"/>
      <c r="C300" s="210"/>
      <c r="D300" s="211" t="s">
        <v>1603</v>
      </c>
      <c r="E300" s="212" t="s">
        <v>1418</v>
      </c>
      <c r="F300" s="213" t="s">
        <v>948</v>
      </c>
      <c r="G300" s="210"/>
      <c r="H300" s="214">
        <v>255</v>
      </c>
      <c r="I300" s="215"/>
      <c r="J300" s="215"/>
      <c r="K300" s="210"/>
      <c r="L300" s="210"/>
      <c r="M300" s="216"/>
      <c r="N300" s="217"/>
      <c r="O300" s="218"/>
      <c r="P300" s="218"/>
      <c r="Q300" s="218"/>
      <c r="R300" s="218"/>
      <c r="S300" s="218"/>
      <c r="T300" s="218"/>
      <c r="U300" s="218"/>
      <c r="V300" s="218"/>
      <c r="W300" s="218"/>
      <c r="X300" s="219"/>
      <c r="AT300" s="220" t="s">
        <v>1603</v>
      </c>
      <c r="AU300" s="220" t="s">
        <v>1481</v>
      </c>
      <c r="AV300" s="12" t="s">
        <v>1481</v>
      </c>
      <c r="AW300" s="12" t="s">
        <v>1402</v>
      </c>
      <c r="AX300" s="12" t="s">
        <v>1420</v>
      </c>
      <c r="AY300" s="220" t="s">
        <v>1594</v>
      </c>
    </row>
    <row r="301" spans="2:65" s="1" customFormat="1" ht="22.5" customHeight="1" x14ac:dyDescent="0.3">
      <c r="B301" s="36"/>
      <c r="C301" s="261" t="s">
        <v>1885</v>
      </c>
      <c r="D301" s="261" t="s">
        <v>1707</v>
      </c>
      <c r="E301" s="262" t="s">
        <v>977</v>
      </c>
      <c r="F301" s="263" t="s">
        <v>978</v>
      </c>
      <c r="G301" s="264" t="s">
        <v>979</v>
      </c>
      <c r="H301" s="265">
        <v>2</v>
      </c>
      <c r="I301" s="266"/>
      <c r="J301" s="267"/>
      <c r="K301" s="268">
        <f>ROUND(P301*H301,2)</f>
        <v>0</v>
      </c>
      <c r="L301" s="263" t="s">
        <v>1418</v>
      </c>
      <c r="M301" s="269"/>
      <c r="N301" s="270" t="s">
        <v>1418</v>
      </c>
      <c r="O301" s="205" t="s">
        <v>1442</v>
      </c>
      <c r="P301" s="131">
        <f>I301+J301</f>
        <v>0</v>
      </c>
      <c r="Q301" s="131">
        <f>ROUND(I301*H301,2)</f>
        <v>0</v>
      </c>
      <c r="R301" s="131">
        <f>ROUND(J301*H301,2)</f>
        <v>0</v>
      </c>
      <c r="S301" s="37"/>
      <c r="T301" s="206">
        <f>S301*H301</f>
        <v>0</v>
      </c>
      <c r="U301" s="206">
        <v>0</v>
      </c>
      <c r="V301" s="206">
        <f>U301*H301</f>
        <v>0</v>
      </c>
      <c r="W301" s="206">
        <v>0</v>
      </c>
      <c r="X301" s="207">
        <f>W301*H301</f>
        <v>0</v>
      </c>
      <c r="AR301" s="19" t="s">
        <v>1654</v>
      </c>
      <c r="AT301" s="19" t="s">
        <v>1707</v>
      </c>
      <c r="AU301" s="19" t="s">
        <v>1481</v>
      </c>
      <c r="AY301" s="19" t="s">
        <v>1594</v>
      </c>
      <c r="BE301" s="208">
        <f>IF(O301="základní",K301,0)</f>
        <v>0</v>
      </c>
      <c r="BF301" s="208">
        <f>IF(O301="snížená",K301,0)</f>
        <v>0</v>
      </c>
      <c r="BG301" s="208">
        <f>IF(O301="zákl. přenesená",K301,0)</f>
        <v>0</v>
      </c>
      <c r="BH301" s="208">
        <f>IF(O301="sníž. přenesená",K301,0)</f>
        <v>0</v>
      </c>
      <c r="BI301" s="208">
        <f>IF(O301="nulová",K301,0)</f>
        <v>0</v>
      </c>
      <c r="BJ301" s="19" t="s">
        <v>1420</v>
      </c>
      <c r="BK301" s="208">
        <f>ROUND(P301*H301,2)</f>
        <v>0</v>
      </c>
      <c r="BL301" s="19" t="s">
        <v>1601</v>
      </c>
      <c r="BM301" s="19" t="s">
        <v>980</v>
      </c>
    </row>
    <row r="302" spans="2:65" s="12" customFormat="1" x14ac:dyDescent="0.3">
      <c r="B302" s="209"/>
      <c r="C302" s="210"/>
      <c r="D302" s="223" t="s">
        <v>1603</v>
      </c>
      <c r="E302" s="233" t="s">
        <v>1418</v>
      </c>
      <c r="F302" s="234" t="s">
        <v>1996</v>
      </c>
      <c r="G302" s="210"/>
      <c r="H302" s="235">
        <v>2</v>
      </c>
      <c r="I302" s="215"/>
      <c r="J302" s="215"/>
      <c r="K302" s="210"/>
      <c r="L302" s="210"/>
      <c r="M302" s="216"/>
      <c r="N302" s="217"/>
      <c r="O302" s="218"/>
      <c r="P302" s="218"/>
      <c r="Q302" s="218"/>
      <c r="R302" s="218"/>
      <c r="S302" s="218"/>
      <c r="T302" s="218"/>
      <c r="U302" s="218"/>
      <c r="V302" s="218"/>
      <c r="W302" s="218"/>
      <c r="X302" s="219"/>
      <c r="AT302" s="220" t="s">
        <v>1603</v>
      </c>
      <c r="AU302" s="220" t="s">
        <v>1481</v>
      </c>
      <c r="AV302" s="12" t="s">
        <v>1481</v>
      </c>
      <c r="AW302" s="12" t="s">
        <v>1402</v>
      </c>
      <c r="AX302" s="12" t="s">
        <v>1420</v>
      </c>
      <c r="AY302" s="220" t="s">
        <v>1594</v>
      </c>
    </row>
    <row r="303" spans="2:65" s="11" customFormat="1" ht="29.85" customHeight="1" x14ac:dyDescent="0.3">
      <c r="B303" s="179"/>
      <c r="C303" s="180"/>
      <c r="D303" s="194" t="s">
        <v>1472</v>
      </c>
      <c r="E303" s="195" t="s">
        <v>2157</v>
      </c>
      <c r="F303" s="195" t="s">
        <v>981</v>
      </c>
      <c r="G303" s="180"/>
      <c r="H303" s="180"/>
      <c r="I303" s="183"/>
      <c r="J303" s="183"/>
      <c r="K303" s="196">
        <f>BK303</f>
        <v>0</v>
      </c>
      <c r="L303" s="180"/>
      <c r="M303" s="185"/>
      <c r="N303" s="186"/>
      <c r="O303" s="187"/>
      <c r="P303" s="187"/>
      <c r="Q303" s="188">
        <f>SUM(Q304:Q327)</f>
        <v>0</v>
      </c>
      <c r="R303" s="188">
        <f>SUM(R304:R327)</f>
        <v>0</v>
      </c>
      <c r="S303" s="187"/>
      <c r="T303" s="189">
        <f>SUM(T304:T327)</f>
        <v>0</v>
      </c>
      <c r="U303" s="187"/>
      <c r="V303" s="189">
        <f>SUM(V304:V327)</f>
        <v>0.15274000000000001</v>
      </c>
      <c r="W303" s="187"/>
      <c r="X303" s="190">
        <f>SUM(X304:X327)</f>
        <v>0</v>
      </c>
      <c r="AR303" s="191" t="s">
        <v>1420</v>
      </c>
      <c r="AT303" s="192" t="s">
        <v>1472</v>
      </c>
      <c r="AU303" s="192" t="s">
        <v>1420</v>
      </c>
      <c r="AY303" s="191" t="s">
        <v>1594</v>
      </c>
      <c r="BK303" s="193">
        <f>SUM(BK304:BK327)</f>
        <v>0</v>
      </c>
    </row>
    <row r="304" spans="2:65" s="1" customFormat="1" ht="31.5" customHeight="1" x14ac:dyDescent="0.3">
      <c r="B304" s="36"/>
      <c r="C304" s="197" t="s">
        <v>1912</v>
      </c>
      <c r="D304" s="197" t="s">
        <v>1596</v>
      </c>
      <c r="E304" s="198" t="s">
        <v>982</v>
      </c>
      <c r="F304" s="199" t="s">
        <v>983</v>
      </c>
      <c r="G304" s="200" t="s">
        <v>1726</v>
      </c>
      <c r="H304" s="201">
        <v>1</v>
      </c>
      <c r="I304" s="202"/>
      <c r="J304" s="202"/>
      <c r="K304" s="203">
        <f>ROUND(P304*H304,2)</f>
        <v>0</v>
      </c>
      <c r="L304" s="199" t="s">
        <v>1600</v>
      </c>
      <c r="M304" s="56"/>
      <c r="N304" s="204" t="s">
        <v>1418</v>
      </c>
      <c r="O304" s="205" t="s">
        <v>1442</v>
      </c>
      <c r="P304" s="131">
        <f>I304+J304</f>
        <v>0</v>
      </c>
      <c r="Q304" s="131">
        <f>ROUND(I304*H304,2)</f>
        <v>0</v>
      </c>
      <c r="R304" s="131">
        <f>ROUND(J304*H304,2)</f>
        <v>0</v>
      </c>
      <c r="S304" s="37"/>
      <c r="T304" s="206">
        <f>S304*H304</f>
        <v>0</v>
      </c>
      <c r="U304" s="206">
        <v>6.8999999999999997E-4</v>
      </c>
      <c r="V304" s="206">
        <f>U304*H304</f>
        <v>6.8999999999999997E-4</v>
      </c>
      <c r="W304" s="206">
        <v>0</v>
      </c>
      <c r="X304" s="207">
        <f>W304*H304</f>
        <v>0</v>
      </c>
      <c r="AR304" s="19" t="s">
        <v>1601</v>
      </c>
      <c r="AT304" s="19" t="s">
        <v>1596</v>
      </c>
      <c r="AU304" s="19" t="s">
        <v>1481</v>
      </c>
      <c r="AY304" s="19" t="s">
        <v>1594</v>
      </c>
      <c r="BE304" s="208">
        <f>IF(O304="základní",K304,0)</f>
        <v>0</v>
      </c>
      <c r="BF304" s="208">
        <f>IF(O304="snížená",K304,0)</f>
        <v>0</v>
      </c>
      <c r="BG304" s="208">
        <f>IF(O304="zákl. přenesená",K304,0)</f>
        <v>0</v>
      </c>
      <c r="BH304" s="208">
        <f>IF(O304="sníž. přenesená",K304,0)</f>
        <v>0</v>
      </c>
      <c r="BI304" s="208">
        <f>IF(O304="nulová",K304,0)</f>
        <v>0</v>
      </c>
      <c r="BJ304" s="19" t="s">
        <v>1420</v>
      </c>
      <c r="BK304" s="208">
        <f>ROUND(P304*H304,2)</f>
        <v>0</v>
      </c>
      <c r="BL304" s="19" t="s">
        <v>1601</v>
      </c>
      <c r="BM304" s="19" t="s">
        <v>984</v>
      </c>
    </row>
    <row r="305" spans="2:65" s="12" customFormat="1" x14ac:dyDescent="0.3">
      <c r="B305" s="209"/>
      <c r="C305" s="210"/>
      <c r="D305" s="211" t="s">
        <v>1603</v>
      </c>
      <c r="E305" s="212" t="s">
        <v>1418</v>
      </c>
      <c r="F305" s="213" t="s">
        <v>1729</v>
      </c>
      <c r="G305" s="210"/>
      <c r="H305" s="214">
        <v>1</v>
      </c>
      <c r="I305" s="215"/>
      <c r="J305" s="215"/>
      <c r="K305" s="210"/>
      <c r="L305" s="210"/>
      <c r="M305" s="216"/>
      <c r="N305" s="217"/>
      <c r="O305" s="218"/>
      <c r="P305" s="218"/>
      <c r="Q305" s="218"/>
      <c r="R305" s="218"/>
      <c r="S305" s="218"/>
      <c r="T305" s="218"/>
      <c r="U305" s="218"/>
      <c r="V305" s="218"/>
      <c r="W305" s="218"/>
      <c r="X305" s="219"/>
      <c r="AT305" s="220" t="s">
        <v>1603</v>
      </c>
      <c r="AU305" s="220" t="s">
        <v>1481</v>
      </c>
      <c r="AV305" s="12" t="s">
        <v>1481</v>
      </c>
      <c r="AW305" s="12" t="s">
        <v>1402</v>
      </c>
      <c r="AX305" s="12" t="s">
        <v>1420</v>
      </c>
      <c r="AY305" s="220" t="s">
        <v>1594</v>
      </c>
    </row>
    <row r="306" spans="2:65" s="1" customFormat="1" ht="22.5" customHeight="1" x14ac:dyDescent="0.3">
      <c r="B306" s="36"/>
      <c r="C306" s="261" t="s">
        <v>1971</v>
      </c>
      <c r="D306" s="261" t="s">
        <v>1707</v>
      </c>
      <c r="E306" s="262" t="s">
        <v>985</v>
      </c>
      <c r="F306" s="263" t="s">
        <v>986</v>
      </c>
      <c r="G306" s="264" t="s">
        <v>1726</v>
      </c>
      <c r="H306" s="265">
        <v>1</v>
      </c>
      <c r="I306" s="266"/>
      <c r="J306" s="267"/>
      <c r="K306" s="268">
        <f>ROUND(P306*H306,2)</f>
        <v>0</v>
      </c>
      <c r="L306" s="263" t="s">
        <v>1418</v>
      </c>
      <c r="M306" s="269"/>
      <c r="N306" s="270" t="s">
        <v>1418</v>
      </c>
      <c r="O306" s="205" t="s">
        <v>1442</v>
      </c>
      <c r="P306" s="131">
        <f>I306+J306</f>
        <v>0</v>
      </c>
      <c r="Q306" s="131">
        <f>ROUND(I306*H306,2)</f>
        <v>0</v>
      </c>
      <c r="R306" s="131">
        <f>ROUND(J306*H306,2)</f>
        <v>0</v>
      </c>
      <c r="S306" s="37"/>
      <c r="T306" s="206">
        <f>S306*H306</f>
        <v>0</v>
      </c>
      <c r="U306" s="206">
        <v>7.0000000000000001E-3</v>
      </c>
      <c r="V306" s="206">
        <f>U306*H306</f>
        <v>7.0000000000000001E-3</v>
      </c>
      <c r="W306" s="206">
        <v>0</v>
      </c>
      <c r="X306" s="207">
        <f>W306*H306</f>
        <v>0</v>
      </c>
      <c r="AR306" s="19" t="s">
        <v>1654</v>
      </c>
      <c r="AT306" s="19" t="s">
        <v>1707</v>
      </c>
      <c r="AU306" s="19" t="s">
        <v>1481</v>
      </c>
      <c r="AY306" s="19" t="s">
        <v>1594</v>
      </c>
      <c r="BE306" s="208">
        <f>IF(O306="základní",K306,0)</f>
        <v>0</v>
      </c>
      <c r="BF306" s="208">
        <f>IF(O306="snížená",K306,0)</f>
        <v>0</v>
      </c>
      <c r="BG306" s="208">
        <f>IF(O306="zákl. přenesená",K306,0)</f>
        <v>0</v>
      </c>
      <c r="BH306" s="208">
        <f>IF(O306="sníž. přenesená",K306,0)</f>
        <v>0</v>
      </c>
      <c r="BI306" s="208">
        <f>IF(O306="nulová",K306,0)</f>
        <v>0</v>
      </c>
      <c r="BJ306" s="19" t="s">
        <v>1420</v>
      </c>
      <c r="BK306" s="208">
        <f>ROUND(P306*H306,2)</f>
        <v>0</v>
      </c>
      <c r="BL306" s="19" t="s">
        <v>1601</v>
      </c>
      <c r="BM306" s="19" t="s">
        <v>987</v>
      </c>
    </row>
    <row r="307" spans="2:65" s="12" customFormat="1" x14ac:dyDescent="0.3">
      <c r="B307" s="209"/>
      <c r="C307" s="210"/>
      <c r="D307" s="211" t="s">
        <v>1603</v>
      </c>
      <c r="E307" s="212" t="s">
        <v>1418</v>
      </c>
      <c r="F307" s="213" t="s">
        <v>1729</v>
      </c>
      <c r="G307" s="210"/>
      <c r="H307" s="214">
        <v>1</v>
      </c>
      <c r="I307" s="215"/>
      <c r="J307" s="215"/>
      <c r="K307" s="210"/>
      <c r="L307" s="210"/>
      <c r="M307" s="216"/>
      <c r="N307" s="217"/>
      <c r="O307" s="218"/>
      <c r="P307" s="218"/>
      <c r="Q307" s="218"/>
      <c r="R307" s="218"/>
      <c r="S307" s="218"/>
      <c r="T307" s="218"/>
      <c r="U307" s="218"/>
      <c r="V307" s="218"/>
      <c r="W307" s="218"/>
      <c r="X307" s="219"/>
      <c r="AT307" s="220" t="s">
        <v>1603</v>
      </c>
      <c r="AU307" s="220" t="s">
        <v>1481</v>
      </c>
      <c r="AV307" s="12" t="s">
        <v>1481</v>
      </c>
      <c r="AW307" s="12" t="s">
        <v>1402</v>
      </c>
      <c r="AX307" s="12" t="s">
        <v>1420</v>
      </c>
      <c r="AY307" s="220" t="s">
        <v>1594</v>
      </c>
    </row>
    <row r="308" spans="2:65" s="1" customFormat="1" ht="31.5" customHeight="1" x14ac:dyDescent="0.3">
      <c r="B308" s="36"/>
      <c r="C308" s="197" t="s">
        <v>1982</v>
      </c>
      <c r="D308" s="197" t="s">
        <v>1596</v>
      </c>
      <c r="E308" s="198" t="s">
        <v>988</v>
      </c>
      <c r="F308" s="199" t="s">
        <v>989</v>
      </c>
      <c r="G308" s="200" t="s">
        <v>1726</v>
      </c>
      <c r="H308" s="201">
        <v>1</v>
      </c>
      <c r="I308" s="202"/>
      <c r="J308" s="202"/>
      <c r="K308" s="203">
        <f>ROUND(P308*H308,2)</f>
        <v>0</v>
      </c>
      <c r="L308" s="199" t="s">
        <v>1600</v>
      </c>
      <c r="M308" s="56"/>
      <c r="N308" s="204" t="s">
        <v>1418</v>
      </c>
      <c r="O308" s="205" t="s">
        <v>1442</v>
      </c>
      <c r="P308" s="131">
        <f>I308+J308</f>
        <v>0</v>
      </c>
      <c r="Q308" s="131">
        <f>ROUND(I308*H308,2)</f>
        <v>0</v>
      </c>
      <c r="R308" s="131">
        <f>ROUND(J308*H308,2)</f>
        <v>0</v>
      </c>
      <c r="S308" s="37"/>
      <c r="T308" s="206">
        <f>S308*H308</f>
        <v>0</v>
      </c>
      <c r="U308" s="206">
        <v>0</v>
      </c>
      <c r="V308" s="206">
        <f>U308*H308</f>
        <v>0</v>
      </c>
      <c r="W308" s="206">
        <v>0</v>
      </c>
      <c r="X308" s="207">
        <f>W308*H308</f>
        <v>0</v>
      </c>
      <c r="AR308" s="19" t="s">
        <v>1601</v>
      </c>
      <c r="AT308" s="19" t="s">
        <v>1596</v>
      </c>
      <c r="AU308" s="19" t="s">
        <v>1481</v>
      </c>
      <c r="AY308" s="19" t="s">
        <v>1594</v>
      </c>
      <c r="BE308" s="208">
        <f>IF(O308="základní",K308,0)</f>
        <v>0</v>
      </c>
      <c r="BF308" s="208">
        <f>IF(O308="snížená",K308,0)</f>
        <v>0</v>
      </c>
      <c r="BG308" s="208">
        <f>IF(O308="zákl. přenesená",K308,0)</f>
        <v>0</v>
      </c>
      <c r="BH308" s="208">
        <f>IF(O308="sníž. přenesená",K308,0)</f>
        <v>0</v>
      </c>
      <c r="BI308" s="208">
        <f>IF(O308="nulová",K308,0)</f>
        <v>0</v>
      </c>
      <c r="BJ308" s="19" t="s">
        <v>1420</v>
      </c>
      <c r="BK308" s="208">
        <f>ROUND(P308*H308,2)</f>
        <v>0</v>
      </c>
      <c r="BL308" s="19" t="s">
        <v>1601</v>
      </c>
      <c r="BM308" s="19" t="s">
        <v>990</v>
      </c>
    </row>
    <row r="309" spans="2:65" s="12" customFormat="1" x14ac:dyDescent="0.3">
      <c r="B309" s="209"/>
      <c r="C309" s="210"/>
      <c r="D309" s="211" t="s">
        <v>1603</v>
      </c>
      <c r="E309" s="212" t="s">
        <v>1418</v>
      </c>
      <c r="F309" s="213" t="s">
        <v>1729</v>
      </c>
      <c r="G309" s="210"/>
      <c r="H309" s="214">
        <v>1</v>
      </c>
      <c r="I309" s="215"/>
      <c r="J309" s="215"/>
      <c r="K309" s="210"/>
      <c r="L309" s="210"/>
      <c r="M309" s="216"/>
      <c r="N309" s="217"/>
      <c r="O309" s="218"/>
      <c r="P309" s="218"/>
      <c r="Q309" s="218"/>
      <c r="R309" s="218"/>
      <c r="S309" s="218"/>
      <c r="T309" s="218"/>
      <c r="U309" s="218"/>
      <c r="V309" s="218"/>
      <c r="W309" s="218"/>
      <c r="X309" s="219"/>
      <c r="AT309" s="220" t="s">
        <v>1603</v>
      </c>
      <c r="AU309" s="220" t="s">
        <v>1481</v>
      </c>
      <c r="AV309" s="12" t="s">
        <v>1481</v>
      </c>
      <c r="AW309" s="12" t="s">
        <v>1402</v>
      </c>
      <c r="AX309" s="12" t="s">
        <v>1420</v>
      </c>
      <c r="AY309" s="220" t="s">
        <v>1594</v>
      </c>
    </row>
    <row r="310" spans="2:65" s="1" customFormat="1" ht="31.5" customHeight="1" x14ac:dyDescent="0.3">
      <c r="B310" s="36"/>
      <c r="C310" s="261" t="s">
        <v>2021</v>
      </c>
      <c r="D310" s="261" t="s">
        <v>1707</v>
      </c>
      <c r="E310" s="262" t="s">
        <v>991</v>
      </c>
      <c r="F310" s="263" t="s">
        <v>992</v>
      </c>
      <c r="G310" s="264" t="s">
        <v>1726</v>
      </c>
      <c r="H310" s="265">
        <v>1</v>
      </c>
      <c r="I310" s="266"/>
      <c r="J310" s="267"/>
      <c r="K310" s="268">
        <f>ROUND(P310*H310,2)</f>
        <v>0</v>
      </c>
      <c r="L310" s="263" t="s">
        <v>1600</v>
      </c>
      <c r="M310" s="269"/>
      <c r="N310" s="270" t="s">
        <v>1418</v>
      </c>
      <c r="O310" s="205" t="s">
        <v>1442</v>
      </c>
      <c r="P310" s="131">
        <f>I310+J310</f>
        <v>0</v>
      </c>
      <c r="Q310" s="131">
        <f>ROUND(I310*H310,2)</f>
        <v>0</v>
      </c>
      <c r="R310" s="131">
        <f>ROUND(J310*H310,2)</f>
        <v>0</v>
      </c>
      <c r="S310" s="37"/>
      <c r="T310" s="206">
        <f>S310*H310</f>
        <v>0</v>
      </c>
      <c r="U310" s="206">
        <v>3.5999999999999999E-3</v>
      </c>
      <c r="V310" s="206">
        <f>U310*H310</f>
        <v>3.5999999999999999E-3</v>
      </c>
      <c r="W310" s="206">
        <v>0</v>
      </c>
      <c r="X310" s="207">
        <f>W310*H310</f>
        <v>0</v>
      </c>
      <c r="AR310" s="19" t="s">
        <v>1654</v>
      </c>
      <c r="AT310" s="19" t="s">
        <v>1707</v>
      </c>
      <c r="AU310" s="19" t="s">
        <v>1481</v>
      </c>
      <c r="AY310" s="19" t="s">
        <v>1594</v>
      </c>
      <c r="BE310" s="208">
        <f>IF(O310="základní",K310,0)</f>
        <v>0</v>
      </c>
      <c r="BF310" s="208">
        <f>IF(O310="snížená",K310,0)</f>
        <v>0</v>
      </c>
      <c r="BG310" s="208">
        <f>IF(O310="zákl. přenesená",K310,0)</f>
        <v>0</v>
      </c>
      <c r="BH310" s="208">
        <f>IF(O310="sníž. přenesená",K310,0)</f>
        <v>0</v>
      </c>
      <c r="BI310" s="208">
        <f>IF(O310="nulová",K310,0)</f>
        <v>0</v>
      </c>
      <c r="BJ310" s="19" t="s">
        <v>1420</v>
      </c>
      <c r="BK310" s="208">
        <f>ROUND(P310*H310,2)</f>
        <v>0</v>
      </c>
      <c r="BL310" s="19" t="s">
        <v>1601</v>
      </c>
      <c r="BM310" s="19" t="s">
        <v>993</v>
      </c>
    </row>
    <row r="311" spans="2:65" s="12" customFormat="1" x14ac:dyDescent="0.3">
      <c r="B311" s="209"/>
      <c r="C311" s="210"/>
      <c r="D311" s="211" t="s">
        <v>1603</v>
      </c>
      <c r="E311" s="212" t="s">
        <v>1418</v>
      </c>
      <c r="F311" s="213" t="s">
        <v>1729</v>
      </c>
      <c r="G311" s="210"/>
      <c r="H311" s="214">
        <v>1</v>
      </c>
      <c r="I311" s="215"/>
      <c r="J311" s="215"/>
      <c r="K311" s="210"/>
      <c r="L311" s="210"/>
      <c r="M311" s="216"/>
      <c r="N311" s="217"/>
      <c r="O311" s="218"/>
      <c r="P311" s="218"/>
      <c r="Q311" s="218"/>
      <c r="R311" s="218"/>
      <c r="S311" s="218"/>
      <c r="T311" s="218"/>
      <c r="U311" s="218"/>
      <c r="V311" s="218"/>
      <c r="W311" s="218"/>
      <c r="X311" s="219"/>
      <c r="AT311" s="220" t="s">
        <v>1603</v>
      </c>
      <c r="AU311" s="220" t="s">
        <v>1481</v>
      </c>
      <c r="AV311" s="12" t="s">
        <v>1481</v>
      </c>
      <c r="AW311" s="12" t="s">
        <v>1402</v>
      </c>
      <c r="AX311" s="12" t="s">
        <v>1420</v>
      </c>
      <c r="AY311" s="220" t="s">
        <v>1594</v>
      </c>
    </row>
    <row r="312" spans="2:65" s="1" customFormat="1" ht="31.5" customHeight="1" x14ac:dyDescent="0.3">
      <c r="B312" s="36"/>
      <c r="C312" s="261" t="s">
        <v>2026</v>
      </c>
      <c r="D312" s="261" t="s">
        <v>1707</v>
      </c>
      <c r="E312" s="262" t="s">
        <v>994</v>
      </c>
      <c r="F312" s="263" t="s">
        <v>995</v>
      </c>
      <c r="G312" s="264" t="s">
        <v>1726</v>
      </c>
      <c r="H312" s="265">
        <v>1</v>
      </c>
      <c r="I312" s="266"/>
      <c r="J312" s="267"/>
      <c r="K312" s="268">
        <f>ROUND(P312*H312,2)</f>
        <v>0</v>
      </c>
      <c r="L312" s="263" t="s">
        <v>1418</v>
      </c>
      <c r="M312" s="269"/>
      <c r="N312" s="270" t="s">
        <v>1418</v>
      </c>
      <c r="O312" s="205" t="s">
        <v>1442</v>
      </c>
      <c r="P312" s="131">
        <f>I312+J312</f>
        <v>0</v>
      </c>
      <c r="Q312" s="131">
        <f>ROUND(I312*H312,2)</f>
        <v>0</v>
      </c>
      <c r="R312" s="131">
        <f>ROUND(J312*H312,2)</f>
        <v>0</v>
      </c>
      <c r="S312" s="37"/>
      <c r="T312" s="206">
        <f>S312*H312</f>
        <v>0</v>
      </c>
      <c r="U312" s="206">
        <v>3.0000000000000001E-3</v>
      </c>
      <c r="V312" s="206">
        <f>U312*H312</f>
        <v>3.0000000000000001E-3</v>
      </c>
      <c r="W312" s="206">
        <v>0</v>
      </c>
      <c r="X312" s="207">
        <f>W312*H312</f>
        <v>0</v>
      </c>
      <c r="AR312" s="19" t="s">
        <v>1654</v>
      </c>
      <c r="AT312" s="19" t="s">
        <v>1707</v>
      </c>
      <c r="AU312" s="19" t="s">
        <v>1481</v>
      </c>
      <c r="AY312" s="19" t="s">
        <v>1594</v>
      </c>
      <c r="BE312" s="208">
        <f>IF(O312="základní",K312,0)</f>
        <v>0</v>
      </c>
      <c r="BF312" s="208">
        <f>IF(O312="snížená",K312,0)</f>
        <v>0</v>
      </c>
      <c r="BG312" s="208">
        <f>IF(O312="zákl. přenesená",K312,0)</f>
        <v>0</v>
      </c>
      <c r="BH312" s="208">
        <f>IF(O312="sníž. přenesená",K312,0)</f>
        <v>0</v>
      </c>
      <c r="BI312" s="208">
        <f>IF(O312="nulová",K312,0)</f>
        <v>0</v>
      </c>
      <c r="BJ312" s="19" t="s">
        <v>1420</v>
      </c>
      <c r="BK312" s="208">
        <f>ROUND(P312*H312,2)</f>
        <v>0</v>
      </c>
      <c r="BL312" s="19" t="s">
        <v>1601</v>
      </c>
      <c r="BM312" s="19" t="s">
        <v>996</v>
      </c>
    </row>
    <row r="313" spans="2:65" s="12" customFormat="1" x14ac:dyDescent="0.3">
      <c r="B313" s="209"/>
      <c r="C313" s="210"/>
      <c r="D313" s="211" t="s">
        <v>1603</v>
      </c>
      <c r="E313" s="212" t="s">
        <v>1418</v>
      </c>
      <c r="F313" s="213" t="s">
        <v>1729</v>
      </c>
      <c r="G313" s="210"/>
      <c r="H313" s="214">
        <v>1</v>
      </c>
      <c r="I313" s="215"/>
      <c r="J313" s="215"/>
      <c r="K313" s="210"/>
      <c r="L313" s="210"/>
      <c r="M313" s="216"/>
      <c r="N313" s="217"/>
      <c r="O313" s="218"/>
      <c r="P313" s="218"/>
      <c r="Q313" s="218"/>
      <c r="R313" s="218"/>
      <c r="S313" s="218"/>
      <c r="T313" s="218"/>
      <c r="U313" s="218"/>
      <c r="V313" s="218"/>
      <c r="W313" s="218"/>
      <c r="X313" s="219"/>
      <c r="AT313" s="220" t="s">
        <v>1603</v>
      </c>
      <c r="AU313" s="220" t="s">
        <v>1481</v>
      </c>
      <c r="AV313" s="12" t="s">
        <v>1481</v>
      </c>
      <c r="AW313" s="12" t="s">
        <v>1402</v>
      </c>
      <c r="AX313" s="12" t="s">
        <v>1420</v>
      </c>
      <c r="AY313" s="220" t="s">
        <v>1594</v>
      </c>
    </row>
    <row r="314" spans="2:65" s="1" customFormat="1" ht="22.5" customHeight="1" x14ac:dyDescent="0.3">
      <c r="B314" s="36"/>
      <c r="C314" s="261" t="s">
        <v>2031</v>
      </c>
      <c r="D314" s="261" t="s">
        <v>1707</v>
      </c>
      <c r="E314" s="262" t="s">
        <v>997</v>
      </c>
      <c r="F314" s="263" t="s">
        <v>998</v>
      </c>
      <c r="G314" s="264" t="s">
        <v>1726</v>
      </c>
      <c r="H314" s="265">
        <v>2</v>
      </c>
      <c r="I314" s="266"/>
      <c r="J314" s="267"/>
      <c r="K314" s="268">
        <f>ROUND(P314*H314,2)</f>
        <v>0</v>
      </c>
      <c r="L314" s="263" t="s">
        <v>1418</v>
      </c>
      <c r="M314" s="269"/>
      <c r="N314" s="270" t="s">
        <v>1418</v>
      </c>
      <c r="O314" s="205" t="s">
        <v>1442</v>
      </c>
      <c r="P314" s="131">
        <f>I314+J314</f>
        <v>0</v>
      </c>
      <c r="Q314" s="131">
        <f>ROUND(I314*H314,2)</f>
        <v>0</v>
      </c>
      <c r="R314" s="131">
        <f>ROUND(J314*H314,2)</f>
        <v>0</v>
      </c>
      <c r="S314" s="37"/>
      <c r="T314" s="206">
        <f>S314*H314</f>
        <v>0</v>
      </c>
      <c r="U314" s="206">
        <v>1E-3</v>
      </c>
      <c r="V314" s="206">
        <f>U314*H314</f>
        <v>2E-3</v>
      </c>
      <c r="W314" s="206">
        <v>0</v>
      </c>
      <c r="X314" s="207">
        <f>W314*H314</f>
        <v>0</v>
      </c>
      <c r="AR314" s="19" t="s">
        <v>1654</v>
      </c>
      <c r="AT314" s="19" t="s">
        <v>1707</v>
      </c>
      <c r="AU314" s="19" t="s">
        <v>1481</v>
      </c>
      <c r="AY314" s="19" t="s">
        <v>1594</v>
      </c>
      <c r="BE314" s="208">
        <f>IF(O314="základní",K314,0)</f>
        <v>0</v>
      </c>
      <c r="BF314" s="208">
        <f>IF(O314="snížená",K314,0)</f>
        <v>0</v>
      </c>
      <c r="BG314" s="208">
        <f>IF(O314="zákl. přenesená",K314,0)</f>
        <v>0</v>
      </c>
      <c r="BH314" s="208">
        <f>IF(O314="sníž. přenesená",K314,0)</f>
        <v>0</v>
      </c>
      <c r="BI314" s="208">
        <f>IF(O314="nulová",K314,0)</f>
        <v>0</v>
      </c>
      <c r="BJ314" s="19" t="s">
        <v>1420</v>
      </c>
      <c r="BK314" s="208">
        <f>ROUND(P314*H314,2)</f>
        <v>0</v>
      </c>
      <c r="BL314" s="19" t="s">
        <v>1601</v>
      </c>
      <c r="BM314" s="19" t="s">
        <v>999</v>
      </c>
    </row>
    <row r="315" spans="2:65" s="12" customFormat="1" x14ac:dyDescent="0.3">
      <c r="B315" s="209"/>
      <c r="C315" s="210"/>
      <c r="D315" s="211" t="s">
        <v>1603</v>
      </c>
      <c r="E315" s="212" t="s">
        <v>1418</v>
      </c>
      <c r="F315" s="213" t="s">
        <v>1996</v>
      </c>
      <c r="G315" s="210"/>
      <c r="H315" s="214">
        <v>2</v>
      </c>
      <c r="I315" s="215"/>
      <c r="J315" s="215"/>
      <c r="K315" s="210"/>
      <c r="L315" s="210"/>
      <c r="M315" s="216"/>
      <c r="N315" s="217"/>
      <c r="O315" s="218"/>
      <c r="P315" s="218"/>
      <c r="Q315" s="218"/>
      <c r="R315" s="218"/>
      <c r="S315" s="218"/>
      <c r="T315" s="218"/>
      <c r="U315" s="218"/>
      <c r="V315" s="218"/>
      <c r="W315" s="218"/>
      <c r="X315" s="219"/>
      <c r="AT315" s="220" t="s">
        <v>1603</v>
      </c>
      <c r="AU315" s="220" t="s">
        <v>1481</v>
      </c>
      <c r="AV315" s="12" t="s">
        <v>1481</v>
      </c>
      <c r="AW315" s="12" t="s">
        <v>1402</v>
      </c>
      <c r="AX315" s="12" t="s">
        <v>1420</v>
      </c>
      <c r="AY315" s="220" t="s">
        <v>1594</v>
      </c>
    </row>
    <row r="316" spans="2:65" s="1" customFormat="1" ht="22.5" customHeight="1" x14ac:dyDescent="0.3">
      <c r="B316" s="36"/>
      <c r="C316" s="261" t="s">
        <v>2035</v>
      </c>
      <c r="D316" s="261" t="s">
        <v>1707</v>
      </c>
      <c r="E316" s="262" t="s">
        <v>1000</v>
      </c>
      <c r="F316" s="263" t="s">
        <v>1001</v>
      </c>
      <c r="G316" s="264" t="s">
        <v>1726</v>
      </c>
      <c r="H316" s="265">
        <v>1</v>
      </c>
      <c r="I316" s="266"/>
      <c r="J316" s="267"/>
      <c r="K316" s="268">
        <f>ROUND(P316*H316,2)</f>
        <v>0</v>
      </c>
      <c r="L316" s="263" t="s">
        <v>1418</v>
      </c>
      <c r="M316" s="269"/>
      <c r="N316" s="270" t="s">
        <v>1418</v>
      </c>
      <c r="O316" s="205" t="s">
        <v>1442</v>
      </c>
      <c r="P316" s="131">
        <f>I316+J316</f>
        <v>0</v>
      </c>
      <c r="Q316" s="131">
        <f>ROUND(I316*H316,2)</f>
        <v>0</v>
      </c>
      <c r="R316" s="131">
        <f>ROUND(J316*H316,2)</f>
        <v>0</v>
      </c>
      <c r="S316" s="37"/>
      <c r="T316" s="206">
        <f>S316*H316</f>
        <v>0</v>
      </c>
      <c r="U316" s="206">
        <v>2E-3</v>
      </c>
      <c r="V316" s="206">
        <f>U316*H316</f>
        <v>2E-3</v>
      </c>
      <c r="W316" s="206">
        <v>0</v>
      </c>
      <c r="X316" s="207">
        <f>W316*H316</f>
        <v>0</v>
      </c>
      <c r="AR316" s="19" t="s">
        <v>1654</v>
      </c>
      <c r="AT316" s="19" t="s">
        <v>1707</v>
      </c>
      <c r="AU316" s="19" t="s">
        <v>1481</v>
      </c>
      <c r="AY316" s="19" t="s">
        <v>1594</v>
      </c>
      <c r="BE316" s="208">
        <f>IF(O316="základní",K316,0)</f>
        <v>0</v>
      </c>
      <c r="BF316" s="208">
        <f>IF(O316="snížená",K316,0)</f>
        <v>0</v>
      </c>
      <c r="BG316" s="208">
        <f>IF(O316="zákl. přenesená",K316,0)</f>
        <v>0</v>
      </c>
      <c r="BH316" s="208">
        <f>IF(O316="sníž. přenesená",K316,0)</f>
        <v>0</v>
      </c>
      <c r="BI316" s="208">
        <f>IF(O316="nulová",K316,0)</f>
        <v>0</v>
      </c>
      <c r="BJ316" s="19" t="s">
        <v>1420</v>
      </c>
      <c r="BK316" s="208">
        <f>ROUND(P316*H316,2)</f>
        <v>0</v>
      </c>
      <c r="BL316" s="19" t="s">
        <v>1601</v>
      </c>
      <c r="BM316" s="19" t="s">
        <v>1002</v>
      </c>
    </row>
    <row r="317" spans="2:65" s="12" customFormat="1" x14ac:dyDescent="0.3">
      <c r="B317" s="209"/>
      <c r="C317" s="210"/>
      <c r="D317" s="211" t="s">
        <v>1603</v>
      </c>
      <c r="E317" s="212" t="s">
        <v>1418</v>
      </c>
      <c r="F317" s="213" t="s">
        <v>1729</v>
      </c>
      <c r="G317" s="210"/>
      <c r="H317" s="214">
        <v>1</v>
      </c>
      <c r="I317" s="215"/>
      <c r="J317" s="215"/>
      <c r="K317" s="210"/>
      <c r="L317" s="210"/>
      <c r="M317" s="216"/>
      <c r="N317" s="217"/>
      <c r="O317" s="218"/>
      <c r="P317" s="218"/>
      <c r="Q317" s="218"/>
      <c r="R317" s="218"/>
      <c r="S317" s="218"/>
      <c r="T317" s="218"/>
      <c r="U317" s="218"/>
      <c r="V317" s="218"/>
      <c r="W317" s="218"/>
      <c r="X317" s="219"/>
      <c r="AT317" s="220" t="s">
        <v>1603</v>
      </c>
      <c r="AU317" s="220" t="s">
        <v>1481</v>
      </c>
      <c r="AV317" s="12" t="s">
        <v>1481</v>
      </c>
      <c r="AW317" s="12" t="s">
        <v>1402</v>
      </c>
      <c r="AX317" s="12" t="s">
        <v>1420</v>
      </c>
      <c r="AY317" s="220" t="s">
        <v>1594</v>
      </c>
    </row>
    <row r="318" spans="2:65" s="1" customFormat="1" ht="22.5" customHeight="1" x14ac:dyDescent="0.3">
      <c r="B318" s="36"/>
      <c r="C318" s="261" t="s">
        <v>2041</v>
      </c>
      <c r="D318" s="261" t="s">
        <v>1707</v>
      </c>
      <c r="E318" s="262" t="s">
        <v>1003</v>
      </c>
      <c r="F318" s="263" t="s">
        <v>1004</v>
      </c>
      <c r="G318" s="264" t="s">
        <v>1726</v>
      </c>
      <c r="H318" s="265">
        <v>2</v>
      </c>
      <c r="I318" s="266"/>
      <c r="J318" s="267"/>
      <c r="K318" s="268">
        <f>ROUND(P318*H318,2)</f>
        <v>0</v>
      </c>
      <c r="L318" s="263" t="s">
        <v>1418</v>
      </c>
      <c r="M318" s="269"/>
      <c r="N318" s="270" t="s">
        <v>1418</v>
      </c>
      <c r="O318" s="205" t="s">
        <v>1442</v>
      </c>
      <c r="P318" s="131">
        <f>I318+J318</f>
        <v>0</v>
      </c>
      <c r="Q318" s="131">
        <f>ROUND(I318*H318,2)</f>
        <v>0</v>
      </c>
      <c r="R318" s="131">
        <f>ROUND(J318*H318,2)</f>
        <v>0</v>
      </c>
      <c r="S318" s="37"/>
      <c r="T318" s="206">
        <f>S318*H318</f>
        <v>0</v>
      </c>
      <c r="U318" s="206">
        <v>4.0000000000000003E-5</v>
      </c>
      <c r="V318" s="206">
        <f>U318*H318</f>
        <v>8.0000000000000007E-5</v>
      </c>
      <c r="W318" s="206">
        <v>0</v>
      </c>
      <c r="X318" s="207">
        <f>W318*H318</f>
        <v>0</v>
      </c>
      <c r="AR318" s="19" t="s">
        <v>1654</v>
      </c>
      <c r="AT318" s="19" t="s">
        <v>1707</v>
      </c>
      <c r="AU318" s="19" t="s">
        <v>1481</v>
      </c>
      <c r="AY318" s="19" t="s">
        <v>1594</v>
      </c>
      <c r="BE318" s="208">
        <f>IF(O318="základní",K318,0)</f>
        <v>0</v>
      </c>
      <c r="BF318" s="208">
        <f>IF(O318="snížená",K318,0)</f>
        <v>0</v>
      </c>
      <c r="BG318" s="208">
        <f>IF(O318="zákl. přenesená",K318,0)</f>
        <v>0</v>
      </c>
      <c r="BH318" s="208">
        <f>IF(O318="sníž. přenesená",K318,0)</f>
        <v>0</v>
      </c>
      <c r="BI318" s="208">
        <f>IF(O318="nulová",K318,0)</f>
        <v>0</v>
      </c>
      <c r="BJ318" s="19" t="s">
        <v>1420</v>
      </c>
      <c r="BK318" s="208">
        <f>ROUND(P318*H318,2)</f>
        <v>0</v>
      </c>
      <c r="BL318" s="19" t="s">
        <v>1601</v>
      </c>
      <c r="BM318" s="19" t="s">
        <v>1005</v>
      </c>
    </row>
    <row r="319" spans="2:65" s="12" customFormat="1" x14ac:dyDescent="0.3">
      <c r="B319" s="209"/>
      <c r="C319" s="210"/>
      <c r="D319" s="211" t="s">
        <v>1603</v>
      </c>
      <c r="E319" s="212" t="s">
        <v>1418</v>
      </c>
      <c r="F319" s="213" t="s">
        <v>1996</v>
      </c>
      <c r="G319" s="210"/>
      <c r="H319" s="214">
        <v>2</v>
      </c>
      <c r="I319" s="215"/>
      <c r="J319" s="215"/>
      <c r="K319" s="210"/>
      <c r="L319" s="210"/>
      <c r="M319" s="216"/>
      <c r="N319" s="217"/>
      <c r="O319" s="218"/>
      <c r="P319" s="218"/>
      <c r="Q319" s="218"/>
      <c r="R319" s="218"/>
      <c r="S319" s="218"/>
      <c r="T319" s="218"/>
      <c r="U319" s="218"/>
      <c r="V319" s="218"/>
      <c r="W319" s="218"/>
      <c r="X319" s="219"/>
      <c r="AT319" s="220" t="s">
        <v>1603</v>
      </c>
      <c r="AU319" s="220" t="s">
        <v>1481</v>
      </c>
      <c r="AV319" s="12" t="s">
        <v>1481</v>
      </c>
      <c r="AW319" s="12" t="s">
        <v>1402</v>
      </c>
      <c r="AX319" s="12" t="s">
        <v>1420</v>
      </c>
      <c r="AY319" s="220" t="s">
        <v>1594</v>
      </c>
    </row>
    <row r="320" spans="2:65" s="1" customFormat="1" ht="22.5" customHeight="1" x14ac:dyDescent="0.3">
      <c r="B320" s="36"/>
      <c r="C320" s="261" t="s">
        <v>2046</v>
      </c>
      <c r="D320" s="261" t="s">
        <v>1707</v>
      </c>
      <c r="E320" s="262" t="s">
        <v>1006</v>
      </c>
      <c r="F320" s="263" t="s">
        <v>1007</v>
      </c>
      <c r="G320" s="264" t="s">
        <v>1726</v>
      </c>
      <c r="H320" s="265">
        <v>2</v>
      </c>
      <c r="I320" s="266"/>
      <c r="J320" s="267"/>
      <c r="K320" s="268">
        <f>ROUND(P320*H320,2)</f>
        <v>0</v>
      </c>
      <c r="L320" s="263" t="s">
        <v>1418</v>
      </c>
      <c r="M320" s="269"/>
      <c r="N320" s="270" t="s">
        <v>1418</v>
      </c>
      <c r="O320" s="205" t="s">
        <v>1442</v>
      </c>
      <c r="P320" s="131">
        <f>I320+J320</f>
        <v>0</v>
      </c>
      <c r="Q320" s="131">
        <f>ROUND(I320*H320,2)</f>
        <v>0</v>
      </c>
      <c r="R320" s="131">
        <f>ROUND(J320*H320,2)</f>
        <v>0</v>
      </c>
      <c r="S320" s="37"/>
      <c r="T320" s="206">
        <f>S320*H320</f>
        <v>0</v>
      </c>
      <c r="U320" s="206">
        <v>1.7000000000000001E-4</v>
      </c>
      <c r="V320" s="206">
        <f>U320*H320</f>
        <v>3.4000000000000002E-4</v>
      </c>
      <c r="W320" s="206">
        <v>0</v>
      </c>
      <c r="X320" s="207">
        <f>W320*H320</f>
        <v>0</v>
      </c>
      <c r="AR320" s="19" t="s">
        <v>1654</v>
      </c>
      <c r="AT320" s="19" t="s">
        <v>1707</v>
      </c>
      <c r="AU320" s="19" t="s">
        <v>1481</v>
      </c>
      <c r="AY320" s="19" t="s">
        <v>1594</v>
      </c>
      <c r="BE320" s="208">
        <f>IF(O320="základní",K320,0)</f>
        <v>0</v>
      </c>
      <c r="BF320" s="208">
        <f>IF(O320="snížená",K320,0)</f>
        <v>0</v>
      </c>
      <c r="BG320" s="208">
        <f>IF(O320="zákl. přenesená",K320,0)</f>
        <v>0</v>
      </c>
      <c r="BH320" s="208">
        <f>IF(O320="sníž. přenesená",K320,0)</f>
        <v>0</v>
      </c>
      <c r="BI320" s="208">
        <f>IF(O320="nulová",K320,0)</f>
        <v>0</v>
      </c>
      <c r="BJ320" s="19" t="s">
        <v>1420</v>
      </c>
      <c r="BK320" s="208">
        <f>ROUND(P320*H320,2)</f>
        <v>0</v>
      </c>
      <c r="BL320" s="19" t="s">
        <v>1601</v>
      </c>
      <c r="BM320" s="19" t="s">
        <v>1008</v>
      </c>
    </row>
    <row r="321" spans="2:65" s="12" customFormat="1" x14ac:dyDescent="0.3">
      <c r="B321" s="209"/>
      <c r="C321" s="210"/>
      <c r="D321" s="211" t="s">
        <v>1603</v>
      </c>
      <c r="E321" s="212" t="s">
        <v>1418</v>
      </c>
      <c r="F321" s="213" t="s">
        <v>1996</v>
      </c>
      <c r="G321" s="210"/>
      <c r="H321" s="214">
        <v>2</v>
      </c>
      <c r="I321" s="215"/>
      <c r="J321" s="215"/>
      <c r="K321" s="210"/>
      <c r="L321" s="210"/>
      <c r="M321" s="216"/>
      <c r="N321" s="217"/>
      <c r="O321" s="218"/>
      <c r="P321" s="218"/>
      <c r="Q321" s="218"/>
      <c r="R321" s="218"/>
      <c r="S321" s="218"/>
      <c r="T321" s="218"/>
      <c r="U321" s="218"/>
      <c r="V321" s="218"/>
      <c r="W321" s="218"/>
      <c r="X321" s="219"/>
      <c r="AT321" s="220" t="s">
        <v>1603</v>
      </c>
      <c r="AU321" s="220" t="s">
        <v>1481</v>
      </c>
      <c r="AV321" s="12" t="s">
        <v>1481</v>
      </c>
      <c r="AW321" s="12" t="s">
        <v>1402</v>
      </c>
      <c r="AX321" s="12" t="s">
        <v>1420</v>
      </c>
      <c r="AY321" s="220" t="s">
        <v>1594</v>
      </c>
    </row>
    <row r="322" spans="2:65" s="1" customFormat="1" ht="22.5" customHeight="1" x14ac:dyDescent="0.3">
      <c r="B322" s="36"/>
      <c r="C322" s="197" t="s">
        <v>2051</v>
      </c>
      <c r="D322" s="197" t="s">
        <v>1596</v>
      </c>
      <c r="E322" s="198" t="s">
        <v>1009</v>
      </c>
      <c r="F322" s="199" t="s">
        <v>1010</v>
      </c>
      <c r="G322" s="200" t="s">
        <v>1726</v>
      </c>
      <c r="H322" s="201">
        <v>1</v>
      </c>
      <c r="I322" s="202"/>
      <c r="J322" s="202"/>
      <c r="K322" s="203">
        <f>ROUND(P322*H322,2)</f>
        <v>0</v>
      </c>
      <c r="L322" s="199" t="s">
        <v>1600</v>
      </c>
      <c r="M322" s="56"/>
      <c r="N322" s="204" t="s">
        <v>1418</v>
      </c>
      <c r="O322" s="205" t="s">
        <v>1442</v>
      </c>
      <c r="P322" s="131">
        <f>I322+J322</f>
        <v>0</v>
      </c>
      <c r="Q322" s="131">
        <f>ROUND(I322*H322,2)</f>
        <v>0</v>
      </c>
      <c r="R322" s="131">
        <f>ROUND(J322*H322,2)</f>
        <v>0</v>
      </c>
      <c r="S322" s="37"/>
      <c r="T322" s="206">
        <f>S322*H322</f>
        <v>0</v>
      </c>
      <c r="U322" s="206">
        <v>0.12303</v>
      </c>
      <c r="V322" s="206">
        <f>U322*H322</f>
        <v>0.12303</v>
      </c>
      <c r="W322" s="206">
        <v>0</v>
      </c>
      <c r="X322" s="207">
        <f>W322*H322</f>
        <v>0</v>
      </c>
      <c r="AR322" s="19" t="s">
        <v>1601</v>
      </c>
      <c r="AT322" s="19" t="s">
        <v>1596</v>
      </c>
      <c r="AU322" s="19" t="s">
        <v>1481</v>
      </c>
      <c r="AY322" s="19" t="s">
        <v>1594</v>
      </c>
      <c r="BE322" s="208">
        <f>IF(O322="základní",K322,0)</f>
        <v>0</v>
      </c>
      <c r="BF322" s="208">
        <f>IF(O322="snížená",K322,0)</f>
        <v>0</v>
      </c>
      <c r="BG322" s="208">
        <f>IF(O322="zákl. přenesená",K322,0)</f>
        <v>0</v>
      </c>
      <c r="BH322" s="208">
        <f>IF(O322="sníž. přenesená",K322,0)</f>
        <v>0</v>
      </c>
      <c r="BI322" s="208">
        <f>IF(O322="nulová",K322,0)</f>
        <v>0</v>
      </c>
      <c r="BJ322" s="19" t="s">
        <v>1420</v>
      </c>
      <c r="BK322" s="208">
        <f>ROUND(P322*H322,2)</f>
        <v>0</v>
      </c>
      <c r="BL322" s="19" t="s">
        <v>1601</v>
      </c>
      <c r="BM322" s="19" t="s">
        <v>1011</v>
      </c>
    </row>
    <row r="323" spans="2:65" s="12" customFormat="1" x14ac:dyDescent="0.3">
      <c r="B323" s="209"/>
      <c r="C323" s="210"/>
      <c r="D323" s="211" t="s">
        <v>1603</v>
      </c>
      <c r="E323" s="212" t="s">
        <v>1418</v>
      </c>
      <c r="F323" s="213" t="s">
        <v>1729</v>
      </c>
      <c r="G323" s="210"/>
      <c r="H323" s="214">
        <v>1</v>
      </c>
      <c r="I323" s="215"/>
      <c r="J323" s="215"/>
      <c r="K323" s="210"/>
      <c r="L323" s="210"/>
      <c r="M323" s="216"/>
      <c r="N323" s="217"/>
      <c r="O323" s="218"/>
      <c r="P323" s="218"/>
      <c r="Q323" s="218"/>
      <c r="R323" s="218"/>
      <c r="S323" s="218"/>
      <c r="T323" s="218"/>
      <c r="U323" s="218"/>
      <c r="V323" s="218"/>
      <c r="W323" s="218"/>
      <c r="X323" s="219"/>
      <c r="AT323" s="220" t="s">
        <v>1603</v>
      </c>
      <c r="AU323" s="220" t="s">
        <v>1481</v>
      </c>
      <c r="AV323" s="12" t="s">
        <v>1481</v>
      </c>
      <c r="AW323" s="12" t="s">
        <v>1402</v>
      </c>
      <c r="AX323" s="12" t="s">
        <v>1420</v>
      </c>
      <c r="AY323" s="220" t="s">
        <v>1594</v>
      </c>
    </row>
    <row r="324" spans="2:65" s="1" customFormat="1" ht="22.5" customHeight="1" x14ac:dyDescent="0.3">
      <c r="B324" s="36"/>
      <c r="C324" s="261" t="s">
        <v>2057</v>
      </c>
      <c r="D324" s="261" t="s">
        <v>1707</v>
      </c>
      <c r="E324" s="262" t="s">
        <v>1012</v>
      </c>
      <c r="F324" s="263" t="s">
        <v>1013</v>
      </c>
      <c r="G324" s="264" t="s">
        <v>1726</v>
      </c>
      <c r="H324" s="265">
        <v>1</v>
      </c>
      <c r="I324" s="266"/>
      <c r="J324" s="267"/>
      <c r="K324" s="268">
        <f>ROUND(P324*H324,2)</f>
        <v>0</v>
      </c>
      <c r="L324" s="263" t="s">
        <v>1418</v>
      </c>
      <c r="M324" s="269"/>
      <c r="N324" s="270" t="s">
        <v>1418</v>
      </c>
      <c r="O324" s="205" t="s">
        <v>1442</v>
      </c>
      <c r="P324" s="131">
        <f>I324+J324</f>
        <v>0</v>
      </c>
      <c r="Q324" s="131">
        <f>ROUND(I324*H324,2)</f>
        <v>0</v>
      </c>
      <c r="R324" s="131">
        <f>ROUND(J324*H324,2)</f>
        <v>0</v>
      </c>
      <c r="S324" s="37"/>
      <c r="T324" s="206">
        <f>S324*H324</f>
        <v>0</v>
      </c>
      <c r="U324" s="206">
        <v>0.01</v>
      </c>
      <c r="V324" s="206">
        <f>U324*H324</f>
        <v>0.01</v>
      </c>
      <c r="W324" s="206">
        <v>0</v>
      </c>
      <c r="X324" s="207">
        <f>W324*H324</f>
        <v>0</v>
      </c>
      <c r="AR324" s="19" t="s">
        <v>1654</v>
      </c>
      <c r="AT324" s="19" t="s">
        <v>1707</v>
      </c>
      <c r="AU324" s="19" t="s">
        <v>1481</v>
      </c>
      <c r="AY324" s="19" t="s">
        <v>1594</v>
      </c>
      <c r="BE324" s="208">
        <f>IF(O324="základní",K324,0)</f>
        <v>0</v>
      </c>
      <c r="BF324" s="208">
        <f>IF(O324="snížená",K324,0)</f>
        <v>0</v>
      </c>
      <c r="BG324" s="208">
        <f>IF(O324="zákl. přenesená",K324,0)</f>
        <v>0</v>
      </c>
      <c r="BH324" s="208">
        <f>IF(O324="sníž. přenesená",K324,0)</f>
        <v>0</v>
      </c>
      <c r="BI324" s="208">
        <f>IF(O324="nulová",K324,0)</f>
        <v>0</v>
      </c>
      <c r="BJ324" s="19" t="s">
        <v>1420</v>
      </c>
      <c r="BK324" s="208">
        <f>ROUND(P324*H324,2)</f>
        <v>0</v>
      </c>
      <c r="BL324" s="19" t="s">
        <v>1601</v>
      </c>
      <c r="BM324" s="19" t="s">
        <v>1014</v>
      </c>
    </row>
    <row r="325" spans="2:65" s="12" customFormat="1" x14ac:dyDescent="0.3">
      <c r="B325" s="209"/>
      <c r="C325" s="210"/>
      <c r="D325" s="211" t="s">
        <v>1603</v>
      </c>
      <c r="E325" s="212" t="s">
        <v>1418</v>
      </c>
      <c r="F325" s="213" t="s">
        <v>1729</v>
      </c>
      <c r="G325" s="210"/>
      <c r="H325" s="214">
        <v>1</v>
      </c>
      <c r="I325" s="215"/>
      <c r="J325" s="215"/>
      <c r="K325" s="210"/>
      <c r="L325" s="210"/>
      <c r="M325" s="216"/>
      <c r="N325" s="217"/>
      <c r="O325" s="218"/>
      <c r="P325" s="218"/>
      <c r="Q325" s="218"/>
      <c r="R325" s="218"/>
      <c r="S325" s="218"/>
      <c r="T325" s="218"/>
      <c r="U325" s="218"/>
      <c r="V325" s="218"/>
      <c r="W325" s="218"/>
      <c r="X325" s="219"/>
      <c r="AT325" s="220" t="s">
        <v>1603</v>
      </c>
      <c r="AU325" s="220" t="s">
        <v>1481</v>
      </c>
      <c r="AV325" s="12" t="s">
        <v>1481</v>
      </c>
      <c r="AW325" s="12" t="s">
        <v>1402</v>
      </c>
      <c r="AX325" s="12" t="s">
        <v>1420</v>
      </c>
      <c r="AY325" s="220" t="s">
        <v>1594</v>
      </c>
    </row>
    <row r="326" spans="2:65" s="1" customFormat="1" ht="22.5" customHeight="1" x14ac:dyDescent="0.3">
      <c r="B326" s="36"/>
      <c r="C326" s="261" t="s">
        <v>2065</v>
      </c>
      <c r="D326" s="261" t="s">
        <v>1707</v>
      </c>
      <c r="E326" s="262" t="s">
        <v>1015</v>
      </c>
      <c r="F326" s="263" t="s">
        <v>1016</v>
      </c>
      <c r="G326" s="264" t="s">
        <v>1726</v>
      </c>
      <c r="H326" s="265">
        <v>1</v>
      </c>
      <c r="I326" s="266"/>
      <c r="J326" s="267"/>
      <c r="K326" s="268">
        <f>ROUND(P326*H326,2)</f>
        <v>0</v>
      </c>
      <c r="L326" s="263" t="s">
        <v>1418</v>
      </c>
      <c r="M326" s="269"/>
      <c r="N326" s="270" t="s">
        <v>1418</v>
      </c>
      <c r="O326" s="205" t="s">
        <v>1442</v>
      </c>
      <c r="P326" s="131">
        <f>I326+J326</f>
        <v>0</v>
      </c>
      <c r="Q326" s="131">
        <f>ROUND(I326*H326,2)</f>
        <v>0</v>
      </c>
      <c r="R326" s="131">
        <f>ROUND(J326*H326,2)</f>
        <v>0</v>
      </c>
      <c r="S326" s="37"/>
      <c r="T326" s="206">
        <f>S326*H326</f>
        <v>0</v>
      </c>
      <c r="U326" s="206">
        <v>1E-3</v>
      </c>
      <c r="V326" s="206">
        <f>U326*H326</f>
        <v>1E-3</v>
      </c>
      <c r="W326" s="206">
        <v>0</v>
      </c>
      <c r="X326" s="207">
        <f>W326*H326</f>
        <v>0</v>
      </c>
      <c r="AR326" s="19" t="s">
        <v>1654</v>
      </c>
      <c r="AT326" s="19" t="s">
        <v>1707</v>
      </c>
      <c r="AU326" s="19" t="s">
        <v>1481</v>
      </c>
      <c r="AY326" s="19" t="s">
        <v>1594</v>
      </c>
      <c r="BE326" s="208">
        <f>IF(O326="základní",K326,0)</f>
        <v>0</v>
      </c>
      <c r="BF326" s="208">
        <f>IF(O326="snížená",K326,0)</f>
        <v>0</v>
      </c>
      <c r="BG326" s="208">
        <f>IF(O326="zákl. přenesená",K326,0)</f>
        <v>0</v>
      </c>
      <c r="BH326" s="208">
        <f>IF(O326="sníž. přenesená",K326,0)</f>
        <v>0</v>
      </c>
      <c r="BI326" s="208">
        <f>IF(O326="nulová",K326,0)</f>
        <v>0</v>
      </c>
      <c r="BJ326" s="19" t="s">
        <v>1420</v>
      </c>
      <c r="BK326" s="208">
        <f>ROUND(P326*H326,2)</f>
        <v>0</v>
      </c>
      <c r="BL326" s="19" t="s">
        <v>1601</v>
      </c>
      <c r="BM326" s="19" t="s">
        <v>1017</v>
      </c>
    </row>
    <row r="327" spans="2:65" s="12" customFormat="1" x14ac:dyDescent="0.3">
      <c r="B327" s="209"/>
      <c r="C327" s="210"/>
      <c r="D327" s="223" t="s">
        <v>1603</v>
      </c>
      <c r="E327" s="233" t="s">
        <v>1418</v>
      </c>
      <c r="F327" s="234" t="s">
        <v>1729</v>
      </c>
      <c r="G327" s="210"/>
      <c r="H327" s="235">
        <v>1</v>
      </c>
      <c r="I327" s="215"/>
      <c r="J327" s="215"/>
      <c r="K327" s="210"/>
      <c r="L327" s="210"/>
      <c r="M327" s="216"/>
      <c r="N327" s="217"/>
      <c r="O327" s="218"/>
      <c r="P327" s="218"/>
      <c r="Q327" s="218"/>
      <c r="R327" s="218"/>
      <c r="S327" s="218"/>
      <c r="T327" s="218"/>
      <c r="U327" s="218"/>
      <c r="V327" s="218"/>
      <c r="W327" s="218"/>
      <c r="X327" s="219"/>
      <c r="AT327" s="220" t="s">
        <v>1603</v>
      </c>
      <c r="AU327" s="220" t="s">
        <v>1481</v>
      </c>
      <c r="AV327" s="12" t="s">
        <v>1481</v>
      </c>
      <c r="AW327" s="12" t="s">
        <v>1402</v>
      </c>
      <c r="AX327" s="12" t="s">
        <v>1420</v>
      </c>
      <c r="AY327" s="220" t="s">
        <v>1594</v>
      </c>
    </row>
    <row r="328" spans="2:65" s="11" customFormat="1" ht="29.85" customHeight="1" x14ac:dyDescent="0.3">
      <c r="B328" s="179"/>
      <c r="C328" s="180"/>
      <c r="D328" s="194" t="s">
        <v>1472</v>
      </c>
      <c r="E328" s="195" t="s">
        <v>2039</v>
      </c>
      <c r="F328" s="195" t="s">
        <v>2040</v>
      </c>
      <c r="G328" s="180"/>
      <c r="H328" s="180"/>
      <c r="I328" s="183"/>
      <c r="J328" s="183"/>
      <c r="K328" s="196">
        <f>BK328</f>
        <v>0</v>
      </c>
      <c r="L328" s="180"/>
      <c r="M328" s="185"/>
      <c r="N328" s="186"/>
      <c r="O328" s="187"/>
      <c r="P328" s="187"/>
      <c r="Q328" s="188">
        <f>SUM(Q329:Q336)</f>
        <v>0</v>
      </c>
      <c r="R328" s="188">
        <f>SUM(R329:R336)</f>
        <v>0</v>
      </c>
      <c r="S328" s="187"/>
      <c r="T328" s="189">
        <f>SUM(T329:T336)</f>
        <v>0</v>
      </c>
      <c r="U328" s="187"/>
      <c r="V328" s="189">
        <f>SUM(V329:V336)</f>
        <v>0</v>
      </c>
      <c r="W328" s="187"/>
      <c r="X328" s="190">
        <f>SUM(X329:X336)</f>
        <v>0</v>
      </c>
      <c r="AR328" s="191" t="s">
        <v>1420</v>
      </c>
      <c r="AT328" s="192" t="s">
        <v>1472</v>
      </c>
      <c r="AU328" s="192" t="s">
        <v>1420</v>
      </c>
      <c r="AY328" s="191" t="s">
        <v>1594</v>
      </c>
      <c r="BK328" s="193">
        <f>SUM(BK329:BK336)</f>
        <v>0</v>
      </c>
    </row>
    <row r="329" spans="2:65" s="1" customFormat="1" ht="31.5" customHeight="1" x14ac:dyDescent="0.3">
      <c r="B329" s="36"/>
      <c r="C329" s="197" t="s">
        <v>2075</v>
      </c>
      <c r="D329" s="197" t="s">
        <v>1596</v>
      </c>
      <c r="E329" s="198" t="s">
        <v>2042</v>
      </c>
      <c r="F329" s="199" t="s">
        <v>2043</v>
      </c>
      <c r="G329" s="200" t="s">
        <v>1678</v>
      </c>
      <c r="H329" s="201">
        <v>1</v>
      </c>
      <c r="I329" s="202"/>
      <c r="J329" s="202"/>
      <c r="K329" s="203">
        <f>ROUND(P329*H329,2)</f>
        <v>0</v>
      </c>
      <c r="L329" s="199" t="s">
        <v>1600</v>
      </c>
      <c r="M329" s="56"/>
      <c r="N329" s="204" t="s">
        <v>1418</v>
      </c>
      <c r="O329" s="205" t="s">
        <v>1442</v>
      </c>
      <c r="P329" s="131">
        <f>I329+J329</f>
        <v>0</v>
      </c>
      <c r="Q329" s="131">
        <f>ROUND(I329*H329,2)</f>
        <v>0</v>
      </c>
      <c r="R329" s="131">
        <f>ROUND(J329*H329,2)</f>
        <v>0</v>
      </c>
      <c r="S329" s="37"/>
      <c r="T329" s="206">
        <f>S329*H329</f>
        <v>0</v>
      </c>
      <c r="U329" s="206">
        <v>0</v>
      </c>
      <c r="V329" s="206">
        <f>U329*H329</f>
        <v>0</v>
      </c>
      <c r="W329" s="206">
        <v>0</v>
      </c>
      <c r="X329" s="207">
        <f>W329*H329</f>
        <v>0</v>
      </c>
      <c r="AR329" s="19" t="s">
        <v>1601</v>
      </c>
      <c r="AT329" s="19" t="s">
        <v>1596</v>
      </c>
      <c r="AU329" s="19" t="s">
        <v>1481</v>
      </c>
      <c r="AY329" s="19" t="s">
        <v>1594</v>
      </c>
      <c r="BE329" s="208">
        <f>IF(O329="základní",K329,0)</f>
        <v>0</v>
      </c>
      <c r="BF329" s="208">
        <f>IF(O329="snížená",K329,0)</f>
        <v>0</v>
      </c>
      <c r="BG329" s="208">
        <f>IF(O329="zákl. přenesená",K329,0)</f>
        <v>0</v>
      </c>
      <c r="BH329" s="208">
        <f>IF(O329="sníž. přenesená",K329,0)</f>
        <v>0</v>
      </c>
      <c r="BI329" s="208">
        <f>IF(O329="nulová",K329,0)</f>
        <v>0</v>
      </c>
      <c r="BJ329" s="19" t="s">
        <v>1420</v>
      </c>
      <c r="BK329" s="208">
        <f>ROUND(P329*H329,2)</f>
        <v>0</v>
      </c>
      <c r="BL329" s="19" t="s">
        <v>1601</v>
      </c>
      <c r="BM329" s="19" t="s">
        <v>1018</v>
      </c>
    </row>
    <row r="330" spans="2:65" s="13" customFormat="1" x14ac:dyDescent="0.3">
      <c r="B330" s="221"/>
      <c r="C330" s="222"/>
      <c r="D330" s="223" t="s">
        <v>1603</v>
      </c>
      <c r="E330" s="224" t="s">
        <v>1418</v>
      </c>
      <c r="F330" s="225" t="s">
        <v>2045</v>
      </c>
      <c r="G330" s="222"/>
      <c r="H330" s="226" t="s">
        <v>1418</v>
      </c>
      <c r="I330" s="227"/>
      <c r="J330" s="227"/>
      <c r="K330" s="222"/>
      <c r="L330" s="222"/>
      <c r="M330" s="228"/>
      <c r="N330" s="229"/>
      <c r="O330" s="230"/>
      <c r="P330" s="230"/>
      <c r="Q330" s="230"/>
      <c r="R330" s="230"/>
      <c r="S330" s="230"/>
      <c r="T330" s="230"/>
      <c r="U330" s="230"/>
      <c r="V330" s="230"/>
      <c r="W330" s="230"/>
      <c r="X330" s="231"/>
      <c r="AT330" s="232" t="s">
        <v>1603</v>
      </c>
      <c r="AU330" s="232" t="s">
        <v>1481</v>
      </c>
      <c r="AV330" s="13" t="s">
        <v>1420</v>
      </c>
      <c r="AW330" s="13" t="s">
        <v>1402</v>
      </c>
      <c r="AX330" s="13" t="s">
        <v>1473</v>
      </c>
      <c r="AY330" s="232" t="s">
        <v>1594</v>
      </c>
    </row>
    <row r="331" spans="2:65" s="12" customFormat="1" x14ac:dyDescent="0.3">
      <c r="B331" s="209"/>
      <c r="C331" s="210"/>
      <c r="D331" s="211" t="s">
        <v>1603</v>
      </c>
      <c r="E331" s="212" t="s">
        <v>1418</v>
      </c>
      <c r="F331" s="213" t="s">
        <v>1729</v>
      </c>
      <c r="G331" s="210"/>
      <c r="H331" s="214">
        <v>1</v>
      </c>
      <c r="I331" s="215"/>
      <c r="J331" s="215"/>
      <c r="K331" s="210"/>
      <c r="L331" s="210"/>
      <c r="M331" s="216"/>
      <c r="N331" s="217"/>
      <c r="O331" s="218"/>
      <c r="P331" s="218"/>
      <c r="Q331" s="218"/>
      <c r="R331" s="218"/>
      <c r="S331" s="218"/>
      <c r="T331" s="218"/>
      <c r="U331" s="218"/>
      <c r="V331" s="218"/>
      <c r="W331" s="218"/>
      <c r="X331" s="219"/>
      <c r="AT331" s="220" t="s">
        <v>1603</v>
      </c>
      <c r="AU331" s="220" t="s">
        <v>1481</v>
      </c>
      <c r="AV331" s="12" t="s">
        <v>1481</v>
      </c>
      <c r="AW331" s="12" t="s">
        <v>1402</v>
      </c>
      <c r="AX331" s="12" t="s">
        <v>1420</v>
      </c>
      <c r="AY331" s="220" t="s">
        <v>1594</v>
      </c>
    </row>
    <row r="332" spans="2:65" s="1" customFormat="1" ht="31.5" customHeight="1" x14ac:dyDescent="0.3">
      <c r="B332" s="36"/>
      <c r="C332" s="197" t="s">
        <v>2080</v>
      </c>
      <c r="D332" s="197" t="s">
        <v>1596</v>
      </c>
      <c r="E332" s="198" t="s">
        <v>2047</v>
      </c>
      <c r="F332" s="199" t="s">
        <v>2048</v>
      </c>
      <c r="G332" s="200" t="s">
        <v>1678</v>
      </c>
      <c r="H332" s="201">
        <v>14</v>
      </c>
      <c r="I332" s="202"/>
      <c r="J332" s="202"/>
      <c r="K332" s="203">
        <f>ROUND(P332*H332,2)</f>
        <v>0</v>
      </c>
      <c r="L332" s="199" t="s">
        <v>1600</v>
      </c>
      <c r="M332" s="56"/>
      <c r="N332" s="204" t="s">
        <v>1418</v>
      </c>
      <c r="O332" s="205" t="s">
        <v>1442</v>
      </c>
      <c r="P332" s="131">
        <f>I332+J332</f>
        <v>0</v>
      </c>
      <c r="Q332" s="131">
        <f>ROUND(I332*H332,2)</f>
        <v>0</v>
      </c>
      <c r="R332" s="131">
        <f>ROUND(J332*H332,2)</f>
        <v>0</v>
      </c>
      <c r="S332" s="37"/>
      <c r="T332" s="206">
        <f>S332*H332</f>
        <v>0</v>
      </c>
      <c r="U332" s="206">
        <v>0</v>
      </c>
      <c r="V332" s="206">
        <f>U332*H332</f>
        <v>0</v>
      </c>
      <c r="W332" s="206">
        <v>0</v>
      </c>
      <c r="X332" s="207">
        <f>W332*H332</f>
        <v>0</v>
      </c>
      <c r="AR332" s="19" t="s">
        <v>1601</v>
      </c>
      <c r="AT332" s="19" t="s">
        <v>1596</v>
      </c>
      <c r="AU332" s="19" t="s">
        <v>1481</v>
      </c>
      <c r="AY332" s="19" t="s">
        <v>1594</v>
      </c>
      <c r="BE332" s="208">
        <f>IF(O332="základní",K332,0)</f>
        <v>0</v>
      </c>
      <c r="BF332" s="208">
        <f>IF(O332="snížená",K332,0)</f>
        <v>0</v>
      </c>
      <c r="BG332" s="208">
        <f>IF(O332="zákl. přenesená",K332,0)</f>
        <v>0</v>
      </c>
      <c r="BH332" s="208">
        <f>IF(O332="sníž. přenesená",K332,0)</f>
        <v>0</v>
      </c>
      <c r="BI332" s="208">
        <f>IF(O332="nulová",K332,0)</f>
        <v>0</v>
      </c>
      <c r="BJ332" s="19" t="s">
        <v>1420</v>
      </c>
      <c r="BK332" s="208">
        <f>ROUND(P332*H332,2)</f>
        <v>0</v>
      </c>
      <c r="BL332" s="19" t="s">
        <v>1601</v>
      </c>
      <c r="BM332" s="19" t="s">
        <v>1019</v>
      </c>
    </row>
    <row r="333" spans="2:65" s="13" customFormat="1" x14ac:dyDescent="0.3">
      <c r="B333" s="221"/>
      <c r="C333" s="222"/>
      <c r="D333" s="223" t="s">
        <v>1603</v>
      </c>
      <c r="E333" s="224" t="s">
        <v>1418</v>
      </c>
      <c r="F333" s="225" t="s">
        <v>1658</v>
      </c>
      <c r="G333" s="222"/>
      <c r="H333" s="226" t="s">
        <v>1418</v>
      </c>
      <c r="I333" s="227"/>
      <c r="J333" s="227"/>
      <c r="K333" s="222"/>
      <c r="L333" s="222"/>
      <c r="M333" s="228"/>
      <c r="N333" s="229"/>
      <c r="O333" s="230"/>
      <c r="P333" s="230"/>
      <c r="Q333" s="230"/>
      <c r="R333" s="230"/>
      <c r="S333" s="230"/>
      <c r="T333" s="230"/>
      <c r="U333" s="230"/>
      <c r="V333" s="230"/>
      <c r="W333" s="230"/>
      <c r="X333" s="231"/>
      <c r="AT333" s="232" t="s">
        <v>1603</v>
      </c>
      <c r="AU333" s="232" t="s">
        <v>1481</v>
      </c>
      <c r="AV333" s="13" t="s">
        <v>1420</v>
      </c>
      <c r="AW333" s="13" t="s">
        <v>1402</v>
      </c>
      <c r="AX333" s="13" t="s">
        <v>1473</v>
      </c>
      <c r="AY333" s="232" t="s">
        <v>1594</v>
      </c>
    </row>
    <row r="334" spans="2:65" s="12" customFormat="1" x14ac:dyDescent="0.3">
      <c r="B334" s="209"/>
      <c r="C334" s="210"/>
      <c r="D334" s="211" t="s">
        <v>1603</v>
      </c>
      <c r="E334" s="212" t="s">
        <v>1418</v>
      </c>
      <c r="F334" s="213" t="s">
        <v>1020</v>
      </c>
      <c r="G334" s="210"/>
      <c r="H334" s="214">
        <v>14</v>
      </c>
      <c r="I334" s="215"/>
      <c r="J334" s="215"/>
      <c r="K334" s="210"/>
      <c r="L334" s="210"/>
      <c r="M334" s="216"/>
      <c r="N334" s="217"/>
      <c r="O334" s="218"/>
      <c r="P334" s="218"/>
      <c r="Q334" s="218"/>
      <c r="R334" s="218"/>
      <c r="S334" s="218"/>
      <c r="T334" s="218"/>
      <c r="U334" s="218"/>
      <c r="V334" s="218"/>
      <c r="W334" s="218"/>
      <c r="X334" s="219"/>
      <c r="AT334" s="220" t="s">
        <v>1603</v>
      </c>
      <c r="AU334" s="220" t="s">
        <v>1481</v>
      </c>
      <c r="AV334" s="12" t="s">
        <v>1481</v>
      </c>
      <c r="AW334" s="12" t="s">
        <v>1402</v>
      </c>
      <c r="AX334" s="12" t="s">
        <v>1420</v>
      </c>
      <c r="AY334" s="220" t="s">
        <v>1594</v>
      </c>
    </row>
    <row r="335" spans="2:65" s="1" customFormat="1" ht="22.5" customHeight="1" x14ac:dyDescent="0.3">
      <c r="B335" s="36"/>
      <c r="C335" s="197" t="s">
        <v>2086</v>
      </c>
      <c r="D335" s="197" t="s">
        <v>1596</v>
      </c>
      <c r="E335" s="198" t="s">
        <v>2052</v>
      </c>
      <c r="F335" s="199" t="s">
        <v>2053</v>
      </c>
      <c r="G335" s="200" t="s">
        <v>1678</v>
      </c>
      <c r="H335" s="201">
        <v>1</v>
      </c>
      <c r="I335" s="202"/>
      <c r="J335" s="202"/>
      <c r="K335" s="203">
        <f>ROUND(P335*H335,2)</f>
        <v>0</v>
      </c>
      <c r="L335" s="199" t="s">
        <v>1600</v>
      </c>
      <c r="M335" s="56"/>
      <c r="N335" s="204" t="s">
        <v>1418</v>
      </c>
      <c r="O335" s="205" t="s">
        <v>1442</v>
      </c>
      <c r="P335" s="131">
        <f>I335+J335</f>
        <v>0</v>
      </c>
      <c r="Q335" s="131">
        <f>ROUND(I335*H335,2)</f>
        <v>0</v>
      </c>
      <c r="R335" s="131">
        <f>ROUND(J335*H335,2)</f>
        <v>0</v>
      </c>
      <c r="S335" s="37"/>
      <c r="T335" s="206">
        <f>S335*H335</f>
        <v>0</v>
      </c>
      <c r="U335" s="206">
        <v>0</v>
      </c>
      <c r="V335" s="206">
        <f>U335*H335</f>
        <v>0</v>
      </c>
      <c r="W335" s="206">
        <v>0</v>
      </c>
      <c r="X335" s="207">
        <f>W335*H335</f>
        <v>0</v>
      </c>
      <c r="AR335" s="19" t="s">
        <v>1601</v>
      </c>
      <c r="AT335" s="19" t="s">
        <v>1596</v>
      </c>
      <c r="AU335" s="19" t="s">
        <v>1481</v>
      </c>
      <c r="AY335" s="19" t="s">
        <v>1594</v>
      </c>
      <c r="BE335" s="208">
        <f>IF(O335="základní",K335,0)</f>
        <v>0</v>
      </c>
      <c r="BF335" s="208">
        <f>IF(O335="snížená",K335,0)</f>
        <v>0</v>
      </c>
      <c r="BG335" s="208">
        <f>IF(O335="zákl. přenesená",K335,0)</f>
        <v>0</v>
      </c>
      <c r="BH335" s="208">
        <f>IF(O335="sníž. přenesená",K335,0)</f>
        <v>0</v>
      </c>
      <c r="BI335" s="208">
        <f>IF(O335="nulová",K335,0)</f>
        <v>0</v>
      </c>
      <c r="BJ335" s="19" t="s">
        <v>1420</v>
      </c>
      <c r="BK335" s="208">
        <f>ROUND(P335*H335,2)</f>
        <v>0</v>
      </c>
      <c r="BL335" s="19" t="s">
        <v>1601</v>
      </c>
      <c r="BM335" s="19" t="s">
        <v>1021</v>
      </c>
    </row>
    <row r="336" spans="2:65" s="12" customFormat="1" x14ac:dyDescent="0.3">
      <c r="B336" s="209"/>
      <c r="C336" s="210"/>
      <c r="D336" s="223" t="s">
        <v>1603</v>
      </c>
      <c r="E336" s="233" t="s">
        <v>1418</v>
      </c>
      <c r="F336" s="234" t="s">
        <v>1729</v>
      </c>
      <c r="G336" s="210"/>
      <c r="H336" s="235">
        <v>1</v>
      </c>
      <c r="I336" s="215"/>
      <c r="J336" s="215"/>
      <c r="K336" s="210"/>
      <c r="L336" s="210"/>
      <c r="M336" s="216"/>
      <c r="N336" s="217"/>
      <c r="O336" s="218"/>
      <c r="P336" s="218"/>
      <c r="Q336" s="218"/>
      <c r="R336" s="218"/>
      <c r="S336" s="218"/>
      <c r="T336" s="218"/>
      <c r="U336" s="218"/>
      <c r="V336" s="218"/>
      <c r="W336" s="218"/>
      <c r="X336" s="219"/>
      <c r="AT336" s="220" t="s">
        <v>1603</v>
      </c>
      <c r="AU336" s="220" t="s">
        <v>1481</v>
      </c>
      <c r="AV336" s="12" t="s">
        <v>1481</v>
      </c>
      <c r="AW336" s="12" t="s">
        <v>1402</v>
      </c>
      <c r="AX336" s="12" t="s">
        <v>1420</v>
      </c>
      <c r="AY336" s="220" t="s">
        <v>1594</v>
      </c>
    </row>
    <row r="337" spans="2:65" s="11" customFormat="1" ht="29.85" customHeight="1" x14ac:dyDescent="0.3">
      <c r="B337" s="179"/>
      <c r="C337" s="180"/>
      <c r="D337" s="194" t="s">
        <v>1472</v>
      </c>
      <c r="E337" s="195" t="s">
        <v>2055</v>
      </c>
      <c r="F337" s="195" t="s">
        <v>2056</v>
      </c>
      <c r="G337" s="180"/>
      <c r="H337" s="180"/>
      <c r="I337" s="183"/>
      <c r="J337" s="183"/>
      <c r="K337" s="196">
        <f>BK337</f>
        <v>0</v>
      </c>
      <c r="L337" s="180"/>
      <c r="M337" s="185"/>
      <c r="N337" s="186"/>
      <c r="O337" s="187"/>
      <c r="P337" s="187"/>
      <c r="Q337" s="188">
        <f>Q338</f>
        <v>0</v>
      </c>
      <c r="R337" s="188">
        <f>R338</f>
        <v>0</v>
      </c>
      <c r="S337" s="187"/>
      <c r="T337" s="189">
        <f>T338</f>
        <v>0</v>
      </c>
      <c r="U337" s="187"/>
      <c r="V337" s="189">
        <f>V338</f>
        <v>0</v>
      </c>
      <c r="W337" s="187"/>
      <c r="X337" s="190">
        <f>X338</f>
        <v>0</v>
      </c>
      <c r="AR337" s="191" t="s">
        <v>1420</v>
      </c>
      <c r="AT337" s="192" t="s">
        <v>1472</v>
      </c>
      <c r="AU337" s="192" t="s">
        <v>1420</v>
      </c>
      <c r="AY337" s="191" t="s">
        <v>1594</v>
      </c>
      <c r="BK337" s="193">
        <f>BK338</f>
        <v>0</v>
      </c>
    </row>
    <row r="338" spans="2:65" s="1" customFormat="1" ht="44.25" customHeight="1" x14ac:dyDescent="0.3">
      <c r="B338" s="36"/>
      <c r="C338" s="197" t="s">
        <v>2093</v>
      </c>
      <c r="D338" s="197" t="s">
        <v>1596</v>
      </c>
      <c r="E338" s="198" t="s">
        <v>1022</v>
      </c>
      <c r="F338" s="199" t="s">
        <v>1023</v>
      </c>
      <c r="G338" s="200" t="s">
        <v>1678</v>
      </c>
      <c r="H338" s="201">
        <v>4.0750000000000002</v>
      </c>
      <c r="I338" s="202"/>
      <c r="J338" s="202"/>
      <c r="K338" s="203">
        <f>ROUND(P338*H338,2)</f>
        <v>0</v>
      </c>
      <c r="L338" s="199" t="s">
        <v>1600</v>
      </c>
      <c r="M338" s="56"/>
      <c r="N338" s="204" t="s">
        <v>1418</v>
      </c>
      <c r="O338" s="274" t="s">
        <v>1442</v>
      </c>
      <c r="P338" s="275">
        <f>I338+J338</f>
        <v>0</v>
      </c>
      <c r="Q338" s="275">
        <f>ROUND(I338*H338,2)</f>
        <v>0</v>
      </c>
      <c r="R338" s="275">
        <f>ROUND(J338*H338,2)</f>
        <v>0</v>
      </c>
      <c r="S338" s="276"/>
      <c r="T338" s="277">
        <f>S338*H338</f>
        <v>0</v>
      </c>
      <c r="U338" s="277">
        <v>0</v>
      </c>
      <c r="V338" s="277">
        <f>U338*H338</f>
        <v>0</v>
      </c>
      <c r="W338" s="277">
        <v>0</v>
      </c>
      <c r="X338" s="278">
        <f>W338*H338</f>
        <v>0</v>
      </c>
      <c r="AR338" s="19" t="s">
        <v>1601</v>
      </c>
      <c r="AT338" s="19" t="s">
        <v>1596</v>
      </c>
      <c r="AU338" s="19" t="s">
        <v>1481</v>
      </c>
      <c r="AY338" s="19" t="s">
        <v>1594</v>
      </c>
      <c r="BE338" s="208">
        <f>IF(O338="základní",K338,0)</f>
        <v>0</v>
      </c>
      <c r="BF338" s="208">
        <f>IF(O338="snížená",K338,0)</f>
        <v>0</v>
      </c>
      <c r="BG338" s="208">
        <f>IF(O338="zákl. přenesená",K338,0)</f>
        <v>0</v>
      </c>
      <c r="BH338" s="208">
        <f>IF(O338="sníž. přenesená",K338,0)</f>
        <v>0</v>
      </c>
      <c r="BI338" s="208">
        <f>IF(O338="nulová",K338,0)</f>
        <v>0</v>
      </c>
      <c r="BJ338" s="19" t="s">
        <v>1420</v>
      </c>
      <c r="BK338" s="208">
        <f>ROUND(P338*H338,2)</f>
        <v>0</v>
      </c>
      <c r="BL338" s="19" t="s">
        <v>1601</v>
      </c>
      <c r="BM338" s="19" t="s">
        <v>1024</v>
      </c>
    </row>
    <row r="339" spans="2:65" s="1" customFormat="1" ht="6.95" customHeight="1" x14ac:dyDescent="0.3">
      <c r="B339" s="51"/>
      <c r="C339" s="52"/>
      <c r="D339" s="52"/>
      <c r="E339" s="52"/>
      <c r="F339" s="52"/>
      <c r="G339" s="52"/>
      <c r="H339" s="52"/>
      <c r="I339" s="137"/>
      <c r="J339" s="137"/>
      <c r="K339" s="52"/>
      <c r="L339" s="52"/>
      <c r="M339" s="56"/>
    </row>
  </sheetData>
  <sheetProtection password="CC35" sheet="1" objects="1" scenarios="1" formatColumns="0" formatRows="0" sort="0" autoFilter="0"/>
  <autoFilter ref="C93:L93"/>
  <mergeCells count="12">
    <mergeCell ref="E84:H84"/>
    <mergeCell ref="E86:H86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82:H82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5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1491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1530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1025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91.5" customHeight="1" x14ac:dyDescent="0.3">
      <c r="B26" s="121"/>
      <c r="C26" s="122"/>
      <c r="D26" s="122"/>
      <c r="E26" s="410" t="s">
        <v>1436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ROUND(K90,2)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ROUND(SUM(BE90:BE244), 2)</f>
        <v>0</v>
      </c>
      <c r="G34" s="37"/>
      <c r="H34" s="37"/>
      <c r="I34" s="132">
        <v>0.21</v>
      </c>
      <c r="J34" s="117"/>
      <c r="K34" s="131">
        <f>ROUND(ROUND((SUM(BE90:BE244)),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ROUND(SUM(BF90:BF244), 2)</f>
        <v>0</v>
      </c>
      <c r="G35" s="37"/>
      <c r="H35" s="37"/>
      <c r="I35" s="132">
        <v>0.15</v>
      </c>
      <c r="J35" s="117"/>
      <c r="K35" s="131">
        <f>ROUND(ROUND((SUM(BF90:BF244)),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ROUND(SUM(BG90:BG244),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ROUND(SUM(BH90:BH244),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ROUND(SUM(BI90:BI244),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1530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IO 01.3 - Zpevněné plochy a terenní úpravy v areálu ČOV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Q90</f>
        <v>0</v>
      </c>
      <c r="J62" s="146">
        <f t="shared" si="0"/>
        <v>0</v>
      </c>
      <c r="K62" s="129">
        <f>K90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1542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K91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1543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K92</f>
        <v>0</v>
      </c>
      <c r="L64" s="160"/>
    </row>
    <row r="65" spans="2:13" s="9" customFormat="1" ht="19.899999999999999" customHeight="1" x14ac:dyDescent="0.3">
      <c r="B65" s="154"/>
      <c r="C65" s="155"/>
      <c r="D65" s="156" t="s">
        <v>1544</v>
      </c>
      <c r="E65" s="157"/>
      <c r="F65" s="157"/>
      <c r="G65" s="157"/>
      <c r="H65" s="157"/>
      <c r="I65" s="158">
        <f>Q170</f>
        <v>0</v>
      </c>
      <c r="J65" s="158">
        <f>R170</f>
        <v>0</v>
      </c>
      <c r="K65" s="159">
        <f>K170</f>
        <v>0</v>
      </c>
      <c r="L65" s="160"/>
    </row>
    <row r="66" spans="2:13" s="9" customFormat="1" ht="19.899999999999999" customHeight="1" x14ac:dyDescent="0.3">
      <c r="B66" s="154"/>
      <c r="C66" s="155"/>
      <c r="D66" s="156" t="s">
        <v>717</v>
      </c>
      <c r="E66" s="157"/>
      <c r="F66" s="157"/>
      <c r="G66" s="157"/>
      <c r="H66" s="157"/>
      <c r="I66" s="158">
        <f>Q185</f>
        <v>0</v>
      </c>
      <c r="J66" s="158">
        <f>R185</f>
        <v>0</v>
      </c>
      <c r="K66" s="159">
        <f>K185</f>
        <v>0</v>
      </c>
      <c r="L66" s="160"/>
    </row>
    <row r="67" spans="2:13" s="9" customFormat="1" ht="19.899999999999999" customHeight="1" x14ac:dyDescent="0.3">
      <c r="B67" s="154"/>
      <c r="C67" s="155"/>
      <c r="D67" s="156" t="s">
        <v>1553</v>
      </c>
      <c r="E67" s="157"/>
      <c r="F67" s="157"/>
      <c r="G67" s="157"/>
      <c r="H67" s="157"/>
      <c r="I67" s="158">
        <f>Q234</f>
        <v>0</v>
      </c>
      <c r="J67" s="158">
        <f>R234</f>
        <v>0</v>
      </c>
      <c r="K67" s="159">
        <f>K234</f>
        <v>0</v>
      </c>
      <c r="L67" s="160"/>
    </row>
    <row r="68" spans="2:13" s="9" customFormat="1" ht="19.899999999999999" customHeight="1" x14ac:dyDescent="0.3">
      <c r="B68" s="154"/>
      <c r="C68" s="155"/>
      <c r="D68" s="156" t="s">
        <v>1554</v>
      </c>
      <c r="E68" s="157"/>
      <c r="F68" s="157"/>
      <c r="G68" s="157"/>
      <c r="H68" s="157"/>
      <c r="I68" s="158">
        <f>Q243</f>
        <v>0</v>
      </c>
      <c r="J68" s="158">
        <f>R243</f>
        <v>0</v>
      </c>
      <c r="K68" s="159">
        <f>K243</f>
        <v>0</v>
      </c>
      <c r="L68" s="160"/>
    </row>
    <row r="69" spans="2:13" s="1" customFormat="1" ht="21.75" customHeight="1" x14ac:dyDescent="0.3">
      <c r="B69" s="36"/>
      <c r="C69" s="37"/>
      <c r="D69" s="37"/>
      <c r="E69" s="37"/>
      <c r="F69" s="37"/>
      <c r="G69" s="37"/>
      <c r="H69" s="37"/>
      <c r="I69" s="117"/>
      <c r="J69" s="117"/>
      <c r="K69" s="37"/>
      <c r="L69" s="40"/>
    </row>
    <row r="70" spans="2:13" s="1" customFormat="1" ht="6.95" customHeight="1" x14ac:dyDescent="0.3">
      <c r="B70" s="51"/>
      <c r="C70" s="52"/>
      <c r="D70" s="52"/>
      <c r="E70" s="52"/>
      <c r="F70" s="52"/>
      <c r="G70" s="52"/>
      <c r="H70" s="52"/>
      <c r="I70" s="137"/>
      <c r="J70" s="137"/>
      <c r="K70" s="52"/>
      <c r="L70" s="53"/>
    </row>
    <row r="74" spans="2:13" s="1" customFormat="1" ht="6.95" customHeight="1" x14ac:dyDescent="0.3">
      <c r="B74" s="54"/>
      <c r="C74" s="55"/>
      <c r="D74" s="55"/>
      <c r="E74" s="55"/>
      <c r="F74" s="55"/>
      <c r="G74" s="55"/>
      <c r="H74" s="55"/>
      <c r="I74" s="140"/>
      <c r="J74" s="140"/>
      <c r="K74" s="55"/>
      <c r="L74" s="55"/>
      <c r="M74" s="56"/>
    </row>
    <row r="75" spans="2:13" s="1" customFormat="1" ht="36.950000000000003" customHeight="1" x14ac:dyDescent="0.3">
      <c r="B75" s="36"/>
      <c r="C75" s="57" t="s">
        <v>1574</v>
      </c>
      <c r="D75" s="58"/>
      <c r="E75" s="58"/>
      <c r="F75" s="58"/>
      <c r="G75" s="58"/>
      <c r="H75" s="58"/>
      <c r="I75" s="161"/>
      <c r="J75" s="161"/>
      <c r="K75" s="58"/>
      <c r="L75" s="58"/>
      <c r="M75" s="56"/>
    </row>
    <row r="76" spans="2:13" s="1" customFormat="1" ht="6.95" customHeight="1" x14ac:dyDescent="0.3">
      <c r="B76" s="36"/>
      <c r="C76" s="58"/>
      <c r="D76" s="58"/>
      <c r="E76" s="58"/>
      <c r="F76" s="58"/>
      <c r="G76" s="58"/>
      <c r="H76" s="58"/>
      <c r="I76" s="161"/>
      <c r="J76" s="161"/>
      <c r="K76" s="58"/>
      <c r="L76" s="58"/>
      <c r="M76" s="56"/>
    </row>
    <row r="77" spans="2:13" s="1" customFormat="1" ht="14.45" customHeight="1" x14ac:dyDescent="0.3">
      <c r="B77" s="36"/>
      <c r="C77" s="60" t="s">
        <v>1414</v>
      </c>
      <c r="D77" s="58"/>
      <c r="E77" s="58"/>
      <c r="F77" s="58"/>
      <c r="G77" s="58"/>
      <c r="H77" s="58"/>
      <c r="I77" s="161"/>
      <c r="J77" s="161"/>
      <c r="K77" s="58"/>
      <c r="L77" s="58"/>
      <c r="M77" s="56"/>
    </row>
    <row r="78" spans="2:13" s="1" customFormat="1" ht="22.5" customHeight="1" x14ac:dyDescent="0.3">
      <c r="B78" s="36"/>
      <c r="C78" s="58"/>
      <c r="D78" s="58"/>
      <c r="E78" s="414" t="str">
        <f>E7</f>
        <v>CELOPLOŠNÁ KANALIZACE OBCE JÍVOVÁ- ČOV</v>
      </c>
      <c r="F78" s="395"/>
      <c r="G78" s="395"/>
      <c r="H78" s="395"/>
      <c r="I78" s="161"/>
      <c r="J78" s="161"/>
      <c r="K78" s="58"/>
      <c r="L78" s="58"/>
      <c r="M78" s="56"/>
    </row>
    <row r="79" spans="2:13" ht="15" x14ac:dyDescent="0.3">
      <c r="B79" s="23"/>
      <c r="C79" s="60" t="s">
        <v>1529</v>
      </c>
      <c r="D79" s="162"/>
      <c r="E79" s="162"/>
      <c r="F79" s="162"/>
      <c r="G79" s="162"/>
      <c r="H79" s="162"/>
      <c r="K79" s="162"/>
      <c r="L79" s="162"/>
      <c r="M79" s="163"/>
    </row>
    <row r="80" spans="2:13" s="1" customFormat="1" ht="22.5" customHeight="1" x14ac:dyDescent="0.3">
      <c r="B80" s="36"/>
      <c r="C80" s="58"/>
      <c r="D80" s="58"/>
      <c r="E80" s="414" t="s">
        <v>1530</v>
      </c>
      <c r="F80" s="395"/>
      <c r="G80" s="395"/>
      <c r="H80" s="395"/>
      <c r="I80" s="161"/>
      <c r="J80" s="161"/>
      <c r="K80" s="58"/>
      <c r="L80" s="58"/>
      <c r="M80" s="56"/>
    </row>
    <row r="81" spans="2:65" s="1" customFormat="1" ht="14.45" customHeight="1" x14ac:dyDescent="0.3">
      <c r="B81" s="36"/>
      <c r="C81" s="60" t="s">
        <v>1531</v>
      </c>
      <c r="D81" s="58"/>
      <c r="E81" s="58"/>
      <c r="F81" s="58"/>
      <c r="G81" s="58"/>
      <c r="H81" s="58"/>
      <c r="I81" s="161"/>
      <c r="J81" s="161"/>
      <c r="K81" s="58"/>
      <c r="L81" s="58"/>
      <c r="M81" s="56"/>
    </row>
    <row r="82" spans="2:65" s="1" customFormat="1" ht="23.25" customHeight="1" x14ac:dyDescent="0.3">
      <c r="B82" s="36"/>
      <c r="C82" s="58"/>
      <c r="D82" s="58"/>
      <c r="E82" s="392" t="str">
        <f>E11</f>
        <v>IO 01.3 - Zpevněné plochy a terenní úpravy v areálu ČOV</v>
      </c>
      <c r="F82" s="395"/>
      <c r="G82" s="395"/>
      <c r="H82" s="395"/>
      <c r="I82" s="161"/>
      <c r="J82" s="161"/>
      <c r="K82" s="58"/>
      <c r="L82" s="58"/>
      <c r="M82" s="56"/>
    </row>
    <row r="83" spans="2:65" s="1" customFormat="1" ht="6.95" customHeight="1" x14ac:dyDescent="0.3">
      <c r="B83" s="36"/>
      <c r="C83" s="58"/>
      <c r="D83" s="58"/>
      <c r="E83" s="58"/>
      <c r="F83" s="58"/>
      <c r="G83" s="58"/>
      <c r="H83" s="58"/>
      <c r="I83" s="161"/>
      <c r="J83" s="161"/>
      <c r="K83" s="58"/>
      <c r="L83" s="58"/>
      <c r="M83" s="56"/>
    </row>
    <row r="84" spans="2:65" s="1" customFormat="1" ht="18" customHeight="1" x14ac:dyDescent="0.3">
      <c r="B84" s="36"/>
      <c r="C84" s="60" t="s">
        <v>1421</v>
      </c>
      <c r="D84" s="58"/>
      <c r="E84" s="58"/>
      <c r="F84" s="164" t="str">
        <f>F14</f>
        <v>Jívová</v>
      </c>
      <c r="G84" s="58"/>
      <c r="H84" s="58"/>
      <c r="I84" s="165" t="s">
        <v>1423</v>
      </c>
      <c r="J84" s="166" t="str">
        <f>IF(J14="","",J14)</f>
        <v>30.11.2016</v>
      </c>
      <c r="K84" s="58"/>
      <c r="L84" s="58"/>
      <c r="M84" s="56"/>
    </row>
    <row r="85" spans="2:65" s="1" customFormat="1" ht="6.95" customHeight="1" x14ac:dyDescent="0.3">
      <c r="B85" s="36"/>
      <c r="C85" s="58"/>
      <c r="D85" s="58"/>
      <c r="E85" s="58"/>
      <c r="F85" s="58"/>
      <c r="G85" s="58"/>
      <c r="H85" s="58"/>
      <c r="I85" s="161"/>
      <c r="J85" s="161"/>
      <c r="K85" s="58"/>
      <c r="L85" s="58"/>
      <c r="M85" s="56"/>
    </row>
    <row r="86" spans="2:65" s="1" customFormat="1" ht="15" x14ac:dyDescent="0.3">
      <c r="B86" s="36"/>
      <c r="C86" s="60" t="s">
        <v>1427</v>
      </c>
      <c r="D86" s="58"/>
      <c r="E86" s="58"/>
      <c r="F86" s="164" t="str">
        <f>E17</f>
        <v xml:space="preserve">Obec Jívová </v>
      </c>
      <c r="G86" s="58"/>
      <c r="H86" s="58"/>
      <c r="I86" s="165" t="s">
        <v>1433</v>
      </c>
      <c r="J86" s="167" t="str">
        <f>E23</f>
        <v>AQOL s.r.o.Olomouc</v>
      </c>
      <c r="K86" s="58"/>
      <c r="L86" s="58"/>
      <c r="M86" s="56"/>
    </row>
    <row r="87" spans="2:65" s="1" customFormat="1" ht="14.45" customHeight="1" x14ac:dyDescent="0.3">
      <c r="B87" s="36"/>
      <c r="C87" s="60" t="s">
        <v>1431</v>
      </c>
      <c r="D87" s="58"/>
      <c r="E87" s="58"/>
      <c r="F87" s="164" t="str">
        <f>IF(E20="","",E20)</f>
        <v/>
      </c>
      <c r="G87" s="58"/>
      <c r="H87" s="58"/>
      <c r="I87" s="161"/>
      <c r="J87" s="161"/>
      <c r="K87" s="58"/>
      <c r="L87" s="58"/>
      <c r="M87" s="56"/>
    </row>
    <row r="88" spans="2:65" s="1" customFormat="1" ht="10.35" customHeight="1" x14ac:dyDescent="0.3">
      <c r="B88" s="36"/>
      <c r="C88" s="58"/>
      <c r="D88" s="58"/>
      <c r="E88" s="58"/>
      <c r="F88" s="58"/>
      <c r="G88" s="58"/>
      <c r="H88" s="58"/>
      <c r="I88" s="161"/>
      <c r="J88" s="161"/>
      <c r="K88" s="58"/>
      <c r="L88" s="58"/>
      <c r="M88" s="56"/>
    </row>
    <row r="89" spans="2:65" s="10" customFormat="1" ht="29.25" customHeight="1" x14ac:dyDescent="0.3">
      <c r="B89" s="168"/>
      <c r="C89" s="169" t="s">
        <v>1575</v>
      </c>
      <c r="D89" s="170" t="s">
        <v>1456</v>
      </c>
      <c r="E89" s="170" t="s">
        <v>1452</v>
      </c>
      <c r="F89" s="170" t="s">
        <v>1576</v>
      </c>
      <c r="G89" s="170" t="s">
        <v>1577</v>
      </c>
      <c r="H89" s="170" t="s">
        <v>1578</v>
      </c>
      <c r="I89" s="171" t="s">
        <v>1579</v>
      </c>
      <c r="J89" s="171" t="s">
        <v>1580</v>
      </c>
      <c r="K89" s="170" t="s">
        <v>1539</v>
      </c>
      <c r="L89" s="172" t="s">
        <v>1581</v>
      </c>
      <c r="M89" s="173"/>
      <c r="N89" s="74" t="s">
        <v>1582</v>
      </c>
      <c r="O89" s="75" t="s">
        <v>1441</v>
      </c>
      <c r="P89" s="75" t="s">
        <v>1583</v>
      </c>
      <c r="Q89" s="75" t="s">
        <v>1584</v>
      </c>
      <c r="R89" s="75" t="s">
        <v>1585</v>
      </c>
      <c r="S89" s="75" t="s">
        <v>1586</v>
      </c>
      <c r="T89" s="75" t="s">
        <v>1587</v>
      </c>
      <c r="U89" s="75" t="s">
        <v>1588</v>
      </c>
      <c r="V89" s="75" t="s">
        <v>1589</v>
      </c>
      <c r="W89" s="75" t="s">
        <v>1590</v>
      </c>
      <c r="X89" s="76" t="s">
        <v>1591</v>
      </c>
    </row>
    <row r="90" spans="2:65" s="1" customFormat="1" ht="29.25" customHeight="1" x14ac:dyDescent="0.35">
      <c r="B90" s="36"/>
      <c r="C90" s="80" t="s">
        <v>1540</v>
      </c>
      <c r="D90" s="58"/>
      <c r="E90" s="58"/>
      <c r="F90" s="58"/>
      <c r="G90" s="58"/>
      <c r="H90" s="58"/>
      <c r="I90" s="161"/>
      <c r="J90" s="161"/>
      <c r="K90" s="174">
        <f>BK90</f>
        <v>0</v>
      </c>
      <c r="L90" s="58"/>
      <c r="M90" s="56"/>
      <c r="N90" s="77"/>
      <c r="O90" s="78"/>
      <c r="P90" s="78"/>
      <c r="Q90" s="175">
        <f>Q91</f>
        <v>0</v>
      </c>
      <c r="R90" s="175">
        <f>R91</f>
        <v>0</v>
      </c>
      <c r="S90" s="78"/>
      <c r="T90" s="176">
        <f>T91</f>
        <v>0</v>
      </c>
      <c r="U90" s="78"/>
      <c r="V90" s="176">
        <f>V91</f>
        <v>50.849746400000001</v>
      </c>
      <c r="W90" s="78"/>
      <c r="X90" s="177">
        <f>X91</f>
        <v>0</v>
      </c>
      <c r="AT90" s="19" t="s">
        <v>1472</v>
      </c>
      <c r="AU90" s="19" t="s">
        <v>1541</v>
      </c>
      <c r="BK90" s="178">
        <f>BK91</f>
        <v>0</v>
      </c>
    </row>
    <row r="91" spans="2:65" s="11" customFormat="1" ht="37.35" customHeight="1" x14ac:dyDescent="0.35">
      <c r="B91" s="179"/>
      <c r="C91" s="180"/>
      <c r="D91" s="181" t="s">
        <v>1472</v>
      </c>
      <c r="E91" s="182" t="s">
        <v>1592</v>
      </c>
      <c r="F91" s="182" t="s">
        <v>1593</v>
      </c>
      <c r="G91" s="180"/>
      <c r="H91" s="180"/>
      <c r="I91" s="183"/>
      <c r="J91" s="183"/>
      <c r="K91" s="184">
        <f>BK91</f>
        <v>0</v>
      </c>
      <c r="L91" s="180"/>
      <c r="M91" s="185"/>
      <c r="N91" s="186"/>
      <c r="O91" s="187"/>
      <c r="P91" s="187"/>
      <c r="Q91" s="188">
        <f>Q92+Q170+Q185+Q234+Q243</f>
        <v>0</v>
      </c>
      <c r="R91" s="188">
        <f>R92+R170+R185+R234+R243</f>
        <v>0</v>
      </c>
      <c r="S91" s="187"/>
      <c r="T91" s="189">
        <f>T92+T170+T185+T234+T243</f>
        <v>0</v>
      </c>
      <c r="U91" s="187"/>
      <c r="V91" s="189">
        <f>V92+V170+V185+V234+V243</f>
        <v>50.849746400000001</v>
      </c>
      <c r="W91" s="187"/>
      <c r="X91" s="190">
        <f>X92+X170+X185+X234+X243</f>
        <v>0</v>
      </c>
      <c r="AR91" s="191" t="s">
        <v>1420</v>
      </c>
      <c r="AT91" s="192" t="s">
        <v>1472</v>
      </c>
      <c r="AU91" s="192" t="s">
        <v>1473</v>
      </c>
      <c r="AY91" s="191" t="s">
        <v>1594</v>
      </c>
      <c r="BK91" s="193">
        <f>BK92+BK170+BK185+BK234+BK243</f>
        <v>0</v>
      </c>
    </row>
    <row r="92" spans="2:65" s="11" customFormat="1" ht="19.899999999999999" customHeight="1" x14ac:dyDescent="0.3">
      <c r="B92" s="179"/>
      <c r="C92" s="180"/>
      <c r="D92" s="194" t="s">
        <v>1472</v>
      </c>
      <c r="E92" s="195" t="s">
        <v>1420</v>
      </c>
      <c r="F92" s="195" t="s">
        <v>1595</v>
      </c>
      <c r="G92" s="180"/>
      <c r="H92" s="180"/>
      <c r="I92" s="183"/>
      <c r="J92" s="183"/>
      <c r="K92" s="196">
        <f>BK92</f>
        <v>0</v>
      </c>
      <c r="L92" s="180"/>
      <c r="M92" s="185"/>
      <c r="N92" s="186"/>
      <c r="O92" s="187"/>
      <c r="P92" s="187"/>
      <c r="Q92" s="188">
        <f>SUM(Q93:Q169)</f>
        <v>0</v>
      </c>
      <c r="R92" s="188">
        <f>SUM(R93:R169)</f>
        <v>0</v>
      </c>
      <c r="S92" s="187"/>
      <c r="T92" s="189">
        <f>SUM(T93:T169)</f>
        <v>0</v>
      </c>
      <c r="U92" s="187"/>
      <c r="V92" s="189">
        <f>SUM(V93:V169)</f>
        <v>1.89E-2</v>
      </c>
      <c r="W92" s="187"/>
      <c r="X92" s="190">
        <f>SUM(X93:X169)</f>
        <v>0</v>
      </c>
      <c r="AR92" s="191" t="s">
        <v>1420</v>
      </c>
      <c r="AT92" s="192" t="s">
        <v>1472</v>
      </c>
      <c r="AU92" s="192" t="s">
        <v>1420</v>
      </c>
      <c r="AY92" s="191" t="s">
        <v>1594</v>
      </c>
      <c r="BK92" s="193">
        <f>SUM(BK93:BK169)</f>
        <v>0</v>
      </c>
    </row>
    <row r="93" spans="2:65" s="1" customFormat="1" ht="31.5" customHeight="1" x14ac:dyDescent="0.3">
      <c r="B93" s="36"/>
      <c r="C93" s="197" t="s">
        <v>1420</v>
      </c>
      <c r="D93" s="197" t="s">
        <v>1596</v>
      </c>
      <c r="E93" s="198" t="s">
        <v>1026</v>
      </c>
      <c r="F93" s="199" t="s">
        <v>1027</v>
      </c>
      <c r="G93" s="200" t="s">
        <v>1688</v>
      </c>
      <c r="H93" s="201">
        <v>52</v>
      </c>
      <c r="I93" s="202"/>
      <c r="J93" s="202"/>
      <c r="K93" s="203">
        <f>ROUND(P93*H93,2)</f>
        <v>0</v>
      </c>
      <c r="L93" s="199" t="s">
        <v>1600</v>
      </c>
      <c r="M93" s="56"/>
      <c r="N93" s="204" t="s">
        <v>1418</v>
      </c>
      <c r="O93" s="205" t="s">
        <v>1442</v>
      </c>
      <c r="P93" s="131">
        <f>I93+J93</f>
        <v>0</v>
      </c>
      <c r="Q93" s="131">
        <f>ROUND(I93*H93,2)</f>
        <v>0</v>
      </c>
      <c r="R93" s="131">
        <f>ROUND(J93*H93,2)</f>
        <v>0</v>
      </c>
      <c r="S93" s="37"/>
      <c r="T93" s="206">
        <f>S93*H93</f>
        <v>0</v>
      </c>
      <c r="U93" s="206">
        <v>0</v>
      </c>
      <c r="V93" s="206">
        <f>U93*H93</f>
        <v>0</v>
      </c>
      <c r="W93" s="206">
        <v>0</v>
      </c>
      <c r="X93" s="207">
        <f>W93*H93</f>
        <v>0</v>
      </c>
      <c r="AR93" s="19" t="s">
        <v>1601</v>
      </c>
      <c r="AT93" s="19" t="s">
        <v>1596</v>
      </c>
      <c r="AU93" s="19" t="s">
        <v>1481</v>
      </c>
      <c r="AY93" s="19" t="s">
        <v>1594</v>
      </c>
      <c r="BE93" s="208">
        <f>IF(O93="základní",K93,0)</f>
        <v>0</v>
      </c>
      <c r="BF93" s="208">
        <f>IF(O93="snížená",K93,0)</f>
        <v>0</v>
      </c>
      <c r="BG93" s="208">
        <f>IF(O93="zákl. přenesená",K93,0)</f>
        <v>0</v>
      </c>
      <c r="BH93" s="208">
        <f>IF(O93="sníž. přenesená",K93,0)</f>
        <v>0</v>
      </c>
      <c r="BI93" s="208">
        <f>IF(O93="nulová",K93,0)</f>
        <v>0</v>
      </c>
      <c r="BJ93" s="19" t="s">
        <v>1420</v>
      </c>
      <c r="BK93" s="208">
        <f>ROUND(P93*H93,2)</f>
        <v>0</v>
      </c>
      <c r="BL93" s="19" t="s">
        <v>1601</v>
      </c>
      <c r="BM93" s="19" t="s">
        <v>1028</v>
      </c>
    </row>
    <row r="94" spans="2:65" s="12" customFormat="1" x14ac:dyDescent="0.3">
      <c r="B94" s="209"/>
      <c r="C94" s="210"/>
      <c r="D94" s="211" t="s">
        <v>1603</v>
      </c>
      <c r="E94" s="212" t="s">
        <v>1418</v>
      </c>
      <c r="F94" s="213" t="s">
        <v>1029</v>
      </c>
      <c r="G94" s="210"/>
      <c r="H94" s="214">
        <v>52</v>
      </c>
      <c r="I94" s="215"/>
      <c r="J94" s="215"/>
      <c r="K94" s="210"/>
      <c r="L94" s="210"/>
      <c r="M94" s="216"/>
      <c r="N94" s="217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AT94" s="220" t="s">
        <v>1603</v>
      </c>
      <c r="AU94" s="220" t="s">
        <v>1481</v>
      </c>
      <c r="AV94" s="12" t="s">
        <v>1481</v>
      </c>
      <c r="AW94" s="12" t="s">
        <v>1402</v>
      </c>
      <c r="AX94" s="12" t="s">
        <v>1420</v>
      </c>
      <c r="AY94" s="220" t="s">
        <v>1594</v>
      </c>
    </row>
    <row r="95" spans="2:65" s="1" customFormat="1" ht="31.5" customHeight="1" x14ac:dyDescent="0.3">
      <c r="B95" s="36"/>
      <c r="C95" s="197" t="s">
        <v>1481</v>
      </c>
      <c r="D95" s="197" t="s">
        <v>1596</v>
      </c>
      <c r="E95" s="198" t="s">
        <v>1030</v>
      </c>
      <c r="F95" s="199" t="s">
        <v>1031</v>
      </c>
      <c r="G95" s="200" t="s">
        <v>1688</v>
      </c>
      <c r="H95" s="201">
        <v>52</v>
      </c>
      <c r="I95" s="202"/>
      <c r="J95" s="202"/>
      <c r="K95" s="203">
        <f>ROUND(P95*H95,2)</f>
        <v>0</v>
      </c>
      <c r="L95" s="199" t="s">
        <v>1600</v>
      </c>
      <c r="M95" s="56"/>
      <c r="N95" s="204" t="s">
        <v>1418</v>
      </c>
      <c r="O95" s="205" t="s">
        <v>1442</v>
      </c>
      <c r="P95" s="131">
        <f>I95+J95</f>
        <v>0</v>
      </c>
      <c r="Q95" s="131">
        <f>ROUND(I95*H95,2)</f>
        <v>0</v>
      </c>
      <c r="R95" s="131">
        <f>ROUND(J95*H95,2)</f>
        <v>0</v>
      </c>
      <c r="S95" s="37"/>
      <c r="T95" s="206">
        <f>S95*H95</f>
        <v>0</v>
      </c>
      <c r="U95" s="206">
        <v>1.8000000000000001E-4</v>
      </c>
      <c r="V95" s="206">
        <f>U95*H95</f>
        <v>9.3600000000000003E-3</v>
      </c>
      <c r="W95" s="206">
        <v>0</v>
      </c>
      <c r="X95" s="207">
        <f>W95*H95</f>
        <v>0</v>
      </c>
      <c r="AR95" s="19" t="s">
        <v>1601</v>
      </c>
      <c r="AT95" s="19" t="s">
        <v>1596</v>
      </c>
      <c r="AU95" s="19" t="s">
        <v>1481</v>
      </c>
      <c r="AY95" s="19" t="s">
        <v>1594</v>
      </c>
      <c r="BE95" s="208">
        <f>IF(O95="základní",K95,0)</f>
        <v>0</v>
      </c>
      <c r="BF95" s="208">
        <f>IF(O95="snížená",K95,0)</f>
        <v>0</v>
      </c>
      <c r="BG95" s="208">
        <f>IF(O95="zákl. přenesená",K95,0)</f>
        <v>0</v>
      </c>
      <c r="BH95" s="208">
        <f>IF(O95="sníž. přenesená",K95,0)</f>
        <v>0</v>
      </c>
      <c r="BI95" s="208">
        <f>IF(O95="nulová",K95,0)</f>
        <v>0</v>
      </c>
      <c r="BJ95" s="19" t="s">
        <v>1420</v>
      </c>
      <c r="BK95" s="208">
        <f>ROUND(P95*H95,2)</f>
        <v>0</v>
      </c>
      <c r="BL95" s="19" t="s">
        <v>1601</v>
      </c>
      <c r="BM95" s="19" t="s">
        <v>1032</v>
      </c>
    </row>
    <row r="96" spans="2:65" s="12" customFormat="1" x14ac:dyDescent="0.3">
      <c r="B96" s="209"/>
      <c r="C96" s="210"/>
      <c r="D96" s="211" t="s">
        <v>1603</v>
      </c>
      <c r="E96" s="212" t="s">
        <v>1418</v>
      </c>
      <c r="F96" s="213" t="s">
        <v>1033</v>
      </c>
      <c r="G96" s="210"/>
      <c r="H96" s="214">
        <v>52</v>
      </c>
      <c r="I96" s="215"/>
      <c r="J96" s="215"/>
      <c r="K96" s="210"/>
      <c r="L96" s="210"/>
      <c r="M96" s="216"/>
      <c r="N96" s="217"/>
      <c r="O96" s="218"/>
      <c r="P96" s="218"/>
      <c r="Q96" s="218"/>
      <c r="R96" s="218"/>
      <c r="S96" s="218"/>
      <c r="T96" s="218"/>
      <c r="U96" s="218"/>
      <c r="V96" s="218"/>
      <c r="W96" s="218"/>
      <c r="X96" s="219"/>
      <c r="AT96" s="220" t="s">
        <v>1603</v>
      </c>
      <c r="AU96" s="220" t="s">
        <v>1481</v>
      </c>
      <c r="AV96" s="12" t="s">
        <v>1481</v>
      </c>
      <c r="AW96" s="12" t="s">
        <v>1402</v>
      </c>
      <c r="AX96" s="12" t="s">
        <v>1420</v>
      </c>
      <c r="AY96" s="220" t="s">
        <v>1594</v>
      </c>
    </row>
    <row r="97" spans="2:65" s="1" customFormat="1" ht="31.5" customHeight="1" x14ac:dyDescent="0.3">
      <c r="B97" s="36"/>
      <c r="C97" s="197" t="s">
        <v>1610</v>
      </c>
      <c r="D97" s="197" t="s">
        <v>1596</v>
      </c>
      <c r="E97" s="198" t="s">
        <v>1034</v>
      </c>
      <c r="F97" s="199" t="s">
        <v>1035</v>
      </c>
      <c r="G97" s="200" t="s">
        <v>1726</v>
      </c>
      <c r="H97" s="201">
        <v>5</v>
      </c>
      <c r="I97" s="202"/>
      <c r="J97" s="202"/>
      <c r="K97" s="203">
        <f>ROUND(P97*H97,2)</f>
        <v>0</v>
      </c>
      <c r="L97" s="199" t="s">
        <v>1600</v>
      </c>
      <c r="M97" s="56"/>
      <c r="N97" s="204" t="s">
        <v>1418</v>
      </c>
      <c r="O97" s="205" t="s">
        <v>1442</v>
      </c>
      <c r="P97" s="131">
        <f>I97+J97</f>
        <v>0</v>
      </c>
      <c r="Q97" s="131">
        <f>ROUND(I97*H97,2)</f>
        <v>0</v>
      </c>
      <c r="R97" s="131">
        <f>ROUND(J97*H97,2)</f>
        <v>0</v>
      </c>
      <c r="S97" s="37"/>
      <c r="T97" s="206">
        <f>S97*H97</f>
        <v>0</v>
      </c>
      <c r="U97" s="206">
        <v>0</v>
      </c>
      <c r="V97" s="206">
        <f>U97*H97</f>
        <v>0</v>
      </c>
      <c r="W97" s="206">
        <v>0</v>
      </c>
      <c r="X97" s="207">
        <f>W97*H97</f>
        <v>0</v>
      </c>
      <c r="AR97" s="19" t="s">
        <v>1601</v>
      </c>
      <c r="AT97" s="19" t="s">
        <v>1596</v>
      </c>
      <c r="AU97" s="19" t="s">
        <v>1481</v>
      </c>
      <c r="AY97" s="19" t="s">
        <v>1594</v>
      </c>
      <c r="BE97" s="208">
        <f>IF(O97="základní",K97,0)</f>
        <v>0</v>
      </c>
      <c r="BF97" s="208">
        <f>IF(O97="snížená",K97,0)</f>
        <v>0</v>
      </c>
      <c r="BG97" s="208">
        <f>IF(O97="zákl. přenesená",K97,0)</f>
        <v>0</v>
      </c>
      <c r="BH97" s="208">
        <f>IF(O97="sníž. přenesená",K97,0)</f>
        <v>0</v>
      </c>
      <c r="BI97" s="208">
        <f>IF(O97="nulová",K97,0)</f>
        <v>0</v>
      </c>
      <c r="BJ97" s="19" t="s">
        <v>1420</v>
      </c>
      <c r="BK97" s="208">
        <f>ROUND(P97*H97,2)</f>
        <v>0</v>
      </c>
      <c r="BL97" s="19" t="s">
        <v>1601</v>
      </c>
      <c r="BM97" s="19" t="s">
        <v>1036</v>
      </c>
    </row>
    <row r="98" spans="2:65" s="13" customFormat="1" x14ac:dyDescent="0.3">
      <c r="B98" s="221"/>
      <c r="C98" s="222"/>
      <c r="D98" s="223" t="s">
        <v>1603</v>
      </c>
      <c r="E98" s="224" t="s">
        <v>1418</v>
      </c>
      <c r="F98" s="225" t="s">
        <v>1037</v>
      </c>
      <c r="G98" s="222"/>
      <c r="H98" s="226" t="s">
        <v>1418</v>
      </c>
      <c r="I98" s="227"/>
      <c r="J98" s="227"/>
      <c r="K98" s="222"/>
      <c r="L98" s="222"/>
      <c r="M98" s="228"/>
      <c r="N98" s="229"/>
      <c r="O98" s="230"/>
      <c r="P98" s="230"/>
      <c r="Q98" s="230"/>
      <c r="R98" s="230"/>
      <c r="S98" s="230"/>
      <c r="T98" s="230"/>
      <c r="U98" s="230"/>
      <c r="V98" s="230"/>
      <c r="W98" s="230"/>
      <c r="X98" s="231"/>
      <c r="AT98" s="232" t="s">
        <v>1603</v>
      </c>
      <c r="AU98" s="232" t="s">
        <v>1481</v>
      </c>
      <c r="AV98" s="13" t="s">
        <v>1420</v>
      </c>
      <c r="AW98" s="13" t="s">
        <v>1402</v>
      </c>
      <c r="AX98" s="13" t="s">
        <v>1473</v>
      </c>
      <c r="AY98" s="232" t="s">
        <v>1594</v>
      </c>
    </row>
    <row r="99" spans="2:65" s="12" customFormat="1" x14ac:dyDescent="0.3">
      <c r="B99" s="209"/>
      <c r="C99" s="210"/>
      <c r="D99" s="211" t="s">
        <v>1603</v>
      </c>
      <c r="E99" s="212" t="s">
        <v>1418</v>
      </c>
      <c r="F99" s="213" t="s">
        <v>1038</v>
      </c>
      <c r="G99" s="210"/>
      <c r="H99" s="214">
        <v>5</v>
      </c>
      <c r="I99" s="215"/>
      <c r="J99" s="215"/>
      <c r="K99" s="210"/>
      <c r="L99" s="210"/>
      <c r="M99" s="216"/>
      <c r="N99" s="217"/>
      <c r="O99" s="218"/>
      <c r="P99" s="218"/>
      <c r="Q99" s="218"/>
      <c r="R99" s="218"/>
      <c r="S99" s="218"/>
      <c r="T99" s="218"/>
      <c r="U99" s="218"/>
      <c r="V99" s="218"/>
      <c r="W99" s="218"/>
      <c r="X99" s="219"/>
      <c r="AT99" s="220" t="s">
        <v>1603</v>
      </c>
      <c r="AU99" s="220" t="s">
        <v>1481</v>
      </c>
      <c r="AV99" s="12" t="s">
        <v>1481</v>
      </c>
      <c r="AW99" s="12" t="s">
        <v>1402</v>
      </c>
      <c r="AX99" s="12" t="s">
        <v>1420</v>
      </c>
      <c r="AY99" s="220" t="s">
        <v>1594</v>
      </c>
    </row>
    <row r="100" spans="2:65" s="1" customFormat="1" ht="31.5" customHeight="1" x14ac:dyDescent="0.3">
      <c r="B100" s="36"/>
      <c r="C100" s="197" t="s">
        <v>1601</v>
      </c>
      <c r="D100" s="197" t="s">
        <v>1596</v>
      </c>
      <c r="E100" s="198" t="s">
        <v>1039</v>
      </c>
      <c r="F100" s="199" t="s">
        <v>1040</v>
      </c>
      <c r="G100" s="200" t="s">
        <v>1726</v>
      </c>
      <c r="H100" s="201">
        <v>1</v>
      </c>
      <c r="I100" s="202"/>
      <c r="J100" s="202"/>
      <c r="K100" s="203">
        <f>ROUND(P100*H100,2)</f>
        <v>0</v>
      </c>
      <c r="L100" s="199" t="s">
        <v>1600</v>
      </c>
      <c r="M100" s="56"/>
      <c r="N100" s="204" t="s">
        <v>1418</v>
      </c>
      <c r="O100" s="205" t="s">
        <v>1442</v>
      </c>
      <c r="P100" s="131">
        <f>I100+J100</f>
        <v>0</v>
      </c>
      <c r="Q100" s="131">
        <f>ROUND(I100*H100,2)</f>
        <v>0</v>
      </c>
      <c r="R100" s="131">
        <f>ROUND(J100*H100,2)</f>
        <v>0</v>
      </c>
      <c r="S100" s="37"/>
      <c r="T100" s="206">
        <f>S100*H100</f>
        <v>0</v>
      </c>
      <c r="U100" s="206">
        <v>5.0000000000000002E-5</v>
      </c>
      <c r="V100" s="206">
        <f>U100*H100</f>
        <v>5.0000000000000002E-5</v>
      </c>
      <c r="W100" s="206">
        <v>0</v>
      </c>
      <c r="X100" s="207">
        <f>W100*H100</f>
        <v>0</v>
      </c>
      <c r="AR100" s="19" t="s">
        <v>1601</v>
      </c>
      <c r="AT100" s="19" t="s">
        <v>1596</v>
      </c>
      <c r="AU100" s="19" t="s">
        <v>1481</v>
      </c>
      <c r="AY100" s="19" t="s">
        <v>1594</v>
      </c>
      <c r="BE100" s="208">
        <f>IF(O100="základní",K100,0)</f>
        <v>0</v>
      </c>
      <c r="BF100" s="208">
        <f>IF(O100="snížená",K100,0)</f>
        <v>0</v>
      </c>
      <c r="BG100" s="208">
        <f>IF(O100="zákl. přenesená",K100,0)</f>
        <v>0</v>
      </c>
      <c r="BH100" s="208">
        <f>IF(O100="sníž. přenesená",K100,0)</f>
        <v>0</v>
      </c>
      <c r="BI100" s="208">
        <f>IF(O100="nulová",K100,0)</f>
        <v>0</v>
      </c>
      <c r="BJ100" s="19" t="s">
        <v>1420</v>
      </c>
      <c r="BK100" s="208">
        <f>ROUND(P100*H100,2)</f>
        <v>0</v>
      </c>
      <c r="BL100" s="19" t="s">
        <v>1601</v>
      </c>
      <c r="BM100" s="19" t="s">
        <v>1041</v>
      </c>
    </row>
    <row r="101" spans="2:65" s="13" customFormat="1" x14ac:dyDescent="0.3">
      <c r="B101" s="221"/>
      <c r="C101" s="222"/>
      <c r="D101" s="223" t="s">
        <v>1603</v>
      </c>
      <c r="E101" s="224" t="s">
        <v>1418</v>
      </c>
      <c r="F101" s="225" t="s">
        <v>1037</v>
      </c>
      <c r="G101" s="222"/>
      <c r="H101" s="226" t="s">
        <v>1418</v>
      </c>
      <c r="I101" s="227"/>
      <c r="J101" s="227"/>
      <c r="K101" s="222"/>
      <c r="L101" s="222"/>
      <c r="M101" s="228"/>
      <c r="N101" s="229"/>
      <c r="O101" s="230"/>
      <c r="P101" s="230"/>
      <c r="Q101" s="230"/>
      <c r="R101" s="230"/>
      <c r="S101" s="230"/>
      <c r="T101" s="230"/>
      <c r="U101" s="230"/>
      <c r="V101" s="230"/>
      <c r="W101" s="230"/>
      <c r="X101" s="231"/>
      <c r="AT101" s="232" t="s">
        <v>1603</v>
      </c>
      <c r="AU101" s="232" t="s">
        <v>1481</v>
      </c>
      <c r="AV101" s="13" t="s">
        <v>1420</v>
      </c>
      <c r="AW101" s="13" t="s">
        <v>1402</v>
      </c>
      <c r="AX101" s="13" t="s">
        <v>1473</v>
      </c>
      <c r="AY101" s="232" t="s">
        <v>1594</v>
      </c>
    </row>
    <row r="102" spans="2:65" s="12" customFormat="1" x14ac:dyDescent="0.3">
      <c r="B102" s="209"/>
      <c r="C102" s="210"/>
      <c r="D102" s="211" t="s">
        <v>1603</v>
      </c>
      <c r="E102" s="212" t="s">
        <v>1418</v>
      </c>
      <c r="F102" s="213" t="s">
        <v>1729</v>
      </c>
      <c r="G102" s="210"/>
      <c r="H102" s="214">
        <v>1</v>
      </c>
      <c r="I102" s="215"/>
      <c r="J102" s="215"/>
      <c r="K102" s="210"/>
      <c r="L102" s="210"/>
      <c r="M102" s="216"/>
      <c r="N102" s="217"/>
      <c r="O102" s="218"/>
      <c r="P102" s="218"/>
      <c r="Q102" s="218"/>
      <c r="R102" s="218"/>
      <c r="S102" s="218"/>
      <c r="T102" s="218"/>
      <c r="U102" s="218"/>
      <c r="V102" s="218"/>
      <c r="W102" s="218"/>
      <c r="X102" s="219"/>
      <c r="AT102" s="220" t="s">
        <v>1603</v>
      </c>
      <c r="AU102" s="220" t="s">
        <v>1481</v>
      </c>
      <c r="AV102" s="12" t="s">
        <v>1481</v>
      </c>
      <c r="AW102" s="12" t="s">
        <v>1402</v>
      </c>
      <c r="AX102" s="12" t="s">
        <v>1420</v>
      </c>
      <c r="AY102" s="220" t="s">
        <v>1594</v>
      </c>
    </row>
    <row r="103" spans="2:65" s="1" customFormat="1" ht="31.5" customHeight="1" x14ac:dyDescent="0.3">
      <c r="B103" s="36"/>
      <c r="C103" s="197" t="s">
        <v>1629</v>
      </c>
      <c r="D103" s="197" t="s">
        <v>1596</v>
      </c>
      <c r="E103" s="198" t="s">
        <v>728</v>
      </c>
      <c r="F103" s="199" t="s">
        <v>729</v>
      </c>
      <c r="G103" s="200" t="s">
        <v>1613</v>
      </c>
      <c r="H103" s="201">
        <v>158.4</v>
      </c>
      <c r="I103" s="202"/>
      <c r="J103" s="202"/>
      <c r="K103" s="203">
        <f>ROUND(P103*H103,2)</f>
        <v>0</v>
      </c>
      <c r="L103" s="199" t="s">
        <v>1600</v>
      </c>
      <c r="M103" s="56"/>
      <c r="N103" s="204" t="s">
        <v>1418</v>
      </c>
      <c r="O103" s="205" t="s">
        <v>1442</v>
      </c>
      <c r="P103" s="131">
        <f>I103+J103</f>
        <v>0</v>
      </c>
      <c r="Q103" s="131">
        <f>ROUND(I103*H103,2)</f>
        <v>0</v>
      </c>
      <c r="R103" s="131">
        <f>ROUND(J103*H103,2)</f>
        <v>0</v>
      </c>
      <c r="S103" s="37"/>
      <c r="T103" s="206">
        <f>S103*H103</f>
        <v>0</v>
      </c>
      <c r="U103" s="206">
        <v>0</v>
      </c>
      <c r="V103" s="206">
        <f>U103*H103</f>
        <v>0</v>
      </c>
      <c r="W103" s="206">
        <v>0</v>
      </c>
      <c r="X103" s="207">
        <f>W103*H103</f>
        <v>0</v>
      </c>
      <c r="AR103" s="19" t="s">
        <v>1601</v>
      </c>
      <c r="AT103" s="19" t="s">
        <v>1596</v>
      </c>
      <c r="AU103" s="19" t="s">
        <v>1481</v>
      </c>
      <c r="AY103" s="19" t="s">
        <v>1594</v>
      </c>
      <c r="BE103" s="208">
        <f>IF(O103="základní",K103,0)</f>
        <v>0</v>
      </c>
      <c r="BF103" s="208">
        <f>IF(O103="snížená",K103,0)</f>
        <v>0</v>
      </c>
      <c r="BG103" s="208">
        <f>IF(O103="zákl. přenesená",K103,0)</f>
        <v>0</v>
      </c>
      <c r="BH103" s="208">
        <f>IF(O103="sníž. přenesená",K103,0)</f>
        <v>0</v>
      </c>
      <c r="BI103" s="208">
        <f>IF(O103="nulová",K103,0)</f>
        <v>0</v>
      </c>
      <c r="BJ103" s="19" t="s">
        <v>1420</v>
      </c>
      <c r="BK103" s="208">
        <f>ROUND(P103*H103,2)</f>
        <v>0</v>
      </c>
      <c r="BL103" s="19" t="s">
        <v>1601</v>
      </c>
      <c r="BM103" s="19" t="s">
        <v>1042</v>
      </c>
    </row>
    <row r="104" spans="2:65" s="13" customFormat="1" x14ac:dyDescent="0.3">
      <c r="B104" s="221"/>
      <c r="C104" s="222"/>
      <c r="D104" s="223" t="s">
        <v>1603</v>
      </c>
      <c r="E104" s="224" t="s">
        <v>1418</v>
      </c>
      <c r="F104" s="225" t="s">
        <v>1043</v>
      </c>
      <c r="G104" s="222"/>
      <c r="H104" s="226" t="s">
        <v>1418</v>
      </c>
      <c r="I104" s="227"/>
      <c r="J104" s="227"/>
      <c r="K104" s="222"/>
      <c r="L104" s="222"/>
      <c r="M104" s="228"/>
      <c r="N104" s="229"/>
      <c r="O104" s="230"/>
      <c r="P104" s="230"/>
      <c r="Q104" s="230"/>
      <c r="R104" s="230"/>
      <c r="S104" s="230"/>
      <c r="T104" s="230"/>
      <c r="U104" s="230"/>
      <c r="V104" s="230"/>
      <c r="W104" s="230"/>
      <c r="X104" s="231"/>
      <c r="AT104" s="232" t="s">
        <v>1603</v>
      </c>
      <c r="AU104" s="232" t="s">
        <v>1481</v>
      </c>
      <c r="AV104" s="13" t="s">
        <v>1420</v>
      </c>
      <c r="AW104" s="13" t="s">
        <v>1402</v>
      </c>
      <c r="AX104" s="13" t="s">
        <v>1473</v>
      </c>
      <c r="AY104" s="232" t="s">
        <v>1594</v>
      </c>
    </row>
    <row r="105" spans="2:65" s="12" customFormat="1" x14ac:dyDescent="0.3">
      <c r="B105" s="209"/>
      <c r="C105" s="210"/>
      <c r="D105" s="211" t="s">
        <v>1603</v>
      </c>
      <c r="E105" s="212" t="s">
        <v>1418</v>
      </c>
      <c r="F105" s="213" t="s">
        <v>1044</v>
      </c>
      <c r="G105" s="210"/>
      <c r="H105" s="214">
        <v>158.4</v>
      </c>
      <c r="I105" s="215"/>
      <c r="J105" s="215"/>
      <c r="K105" s="210"/>
      <c r="L105" s="210"/>
      <c r="M105" s="216"/>
      <c r="N105" s="217"/>
      <c r="O105" s="218"/>
      <c r="P105" s="218"/>
      <c r="Q105" s="218"/>
      <c r="R105" s="218"/>
      <c r="S105" s="218"/>
      <c r="T105" s="218"/>
      <c r="U105" s="218"/>
      <c r="V105" s="218"/>
      <c r="W105" s="218"/>
      <c r="X105" s="219"/>
      <c r="AT105" s="220" t="s">
        <v>1603</v>
      </c>
      <c r="AU105" s="220" t="s">
        <v>1481</v>
      </c>
      <c r="AV105" s="12" t="s">
        <v>1481</v>
      </c>
      <c r="AW105" s="12" t="s">
        <v>1402</v>
      </c>
      <c r="AX105" s="12" t="s">
        <v>1420</v>
      </c>
      <c r="AY105" s="220" t="s">
        <v>1594</v>
      </c>
    </row>
    <row r="106" spans="2:65" s="1" customFormat="1" ht="31.5" customHeight="1" x14ac:dyDescent="0.3">
      <c r="B106" s="36"/>
      <c r="C106" s="197" t="s">
        <v>1635</v>
      </c>
      <c r="D106" s="197" t="s">
        <v>1596</v>
      </c>
      <c r="E106" s="198" t="s">
        <v>1045</v>
      </c>
      <c r="F106" s="199" t="s">
        <v>1046</v>
      </c>
      <c r="G106" s="200" t="s">
        <v>1726</v>
      </c>
      <c r="H106" s="201">
        <v>5</v>
      </c>
      <c r="I106" s="202"/>
      <c r="J106" s="202"/>
      <c r="K106" s="203">
        <f>ROUND(P106*H106,2)</f>
        <v>0</v>
      </c>
      <c r="L106" s="199" t="s">
        <v>1600</v>
      </c>
      <c r="M106" s="56"/>
      <c r="N106" s="204" t="s">
        <v>1418</v>
      </c>
      <c r="O106" s="205" t="s">
        <v>1442</v>
      </c>
      <c r="P106" s="131">
        <f>I106+J106</f>
        <v>0</v>
      </c>
      <c r="Q106" s="131">
        <f>ROUND(I106*H106,2)</f>
        <v>0</v>
      </c>
      <c r="R106" s="131">
        <f>ROUND(J106*H106,2)</f>
        <v>0</v>
      </c>
      <c r="S106" s="37"/>
      <c r="T106" s="206">
        <f>S106*H106</f>
        <v>0</v>
      </c>
      <c r="U106" s="206">
        <v>0</v>
      </c>
      <c r="V106" s="206">
        <f>U106*H106</f>
        <v>0</v>
      </c>
      <c r="W106" s="206">
        <v>0</v>
      </c>
      <c r="X106" s="207">
        <f>W106*H106</f>
        <v>0</v>
      </c>
      <c r="AR106" s="19" t="s">
        <v>1601</v>
      </c>
      <c r="AT106" s="19" t="s">
        <v>1596</v>
      </c>
      <c r="AU106" s="19" t="s">
        <v>1481</v>
      </c>
      <c r="AY106" s="19" t="s">
        <v>1594</v>
      </c>
      <c r="BE106" s="208">
        <f>IF(O106="základní",K106,0)</f>
        <v>0</v>
      </c>
      <c r="BF106" s="208">
        <f>IF(O106="snížená",K106,0)</f>
        <v>0</v>
      </c>
      <c r="BG106" s="208">
        <f>IF(O106="zákl. přenesená",K106,0)</f>
        <v>0</v>
      </c>
      <c r="BH106" s="208">
        <f>IF(O106="sníž. přenesená",K106,0)</f>
        <v>0</v>
      </c>
      <c r="BI106" s="208">
        <f>IF(O106="nulová",K106,0)</f>
        <v>0</v>
      </c>
      <c r="BJ106" s="19" t="s">
        <v>1420</v>
      </c>
      <c r="BK106" s="208">
        <f>ROUND(P106*H106,2)</f>
        <v>0</v>
      </c>
      <c r="BL106" s="19" t="s">
        <v>1601</v>
      </c>
      <c r="BM106" s="19" t="s">
        <v>1047</v>
      </c>
    </row>
    <row r="107" spans="2:65" s="12" customFormat="1" x14ac:dyDescent="0.3">
      <c r="B107" s="209"/>
      <c r="C107" s="210"/>
      <c r="D107" s="211" t="s">
        <v>1603</v>
      </c>
      <c r="E107" s="212" t="s">
        <v>1418</v>
      </c>
      <c r="F107" s="213" t="s">
        <v>1038</v>
      </c>
      <c r="G107" s="210"/>
      <c r="H107" s="214">
        <v>5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1603</v>
      </c>
      <c r="AU107" s="220" t="s">
        <v>1481</v>
      </c>
      <c r="AV107" s="12" t="s">
        <v>1481</v>
      </c>
      <c r="AW107" s="12" t="s">
        <v>1402</v>
      </c>
      <c r="AX107" s="12" t="s">
        <v>1420</v>
      </c>
      <c r="AY107" s="220" t="s">
        <v>1594</v>
      </c>
    </row>
    <row r="108" spans="2:65" s="1" customFormat="1" ht="31.5" customHeight="1" x14ac:dyDescent="0.3">
      <c r="B108" s="36"/>
      <c r="C108" s="197" t="s">
        <v>1646</v>
      </c>
      <c r="D108" s="197" t="s">
        <v>1596</v>
      </c>
      <c r="E108" s="198" t="s">
        <v>1048</v>
      </c>
      <c r="F108" s="199" t="s">
        <v>1049</v>
      </c>
      <c r="G108" s="200" t="s">
        <v>1726</v>
      </c>
      <c r="H108" s="201">
        <v>5</v>
      </c>
      <c r="I108" s="202"/>
      <c r="J108" s="202"/>
      <c r="K108" s="203">
        <f>ROUND(P108*H108,2)</f>
        <v>0</v>
      </c>
      <c r="L108" s="199" t="s">
        <v>1600</v>
      </c>
      <c r="M108" s="56"/>
      <c r="N108" s="204" t="s">
        <v>1418</v>
      </c>
      <c r="O108" s="205" t="s">
        <v>1442</v>
      </c>
      <c r="P108" s="131">
        <f>I108+J108</f>
        <v>0</v>
      </c>
      <c r="Q108" s="131">
        <f>ROUND(I108*H108,2)</f>
        <v>0</v>
      </c>
      <c r="R108" s="131">
        <f>ROUND(J108*H108,2)</f>
        <v>0</v>
      </c>
      <c r="S108" s="37"/>
      <c r="T108" s="206">
        <f>S108*H108</f>
        <v>0</v>
      </c>
      <c r="U108" s="206">
        <v>0</v>
      </c>
      <c r="V108" s="206">
        <f>U108*H108</f>
        <v>0</v>
      </c>
      <c r="W108" s="206">
        <v>0</v>
      </c>
      <c r="X108" s="207">
        <f>W108*H108</f>
        <v>0</v>
      </c>
      <c r="AR108" s="19" t="s">
        <v>1601</v>
      </c>
      <c r="AT108" s="19" t="s">
        <v>1596</v>
      </c>
      <c r="AU108" s="19" t="s">
        <v>1481</v>
      </c>
      <c r="AY108" s="19" t="s">
        <v>1594</v>
      </c>
      <c r="BE108" s="208">
        <f>IF(O108="základní",K108,0)</f>
        <v>0</v>
      </c>
      <c r="BF108" s="208">
        <f>IF(O108="snížená",K108,0)</f>
        <v>0</v>
      </c>
      <c r="BG108" s="208">
        <f>IF(O108="zákl. přenesená",K108,0)</f>
        <v>0</v>
      </c>
      <c r="BH108" s="208">
        <f>IF(O108="sníž. přenesená",K108,0)</f>
        <v>0</v>
      </c>
      <c r="BI108" s="208">
        <f>IF(O108="nulová",K108,0)</f>
        <v>0</v>
      </c>
      <c r="BJ108" s="19" t="s">
        <v>1420</v>
      </c>
      <c r="BK108" s="208">
        <f>ROUND(P108*H108,2)</f>
        <v>0</v>
      </c>
      <c r="BL108" s="19" t="s">
        <v>1601</v>
      </c>
      <c r="BM108" s="19" t="s">
        <v>1050</v>
      </c>
    </row>
    <row r="109" spans="2:65" s="12" customFormat="1" x14ac:dyDescent="0.3">
      <c r="B109" s="209"/>
      <c r="C109" s="210"/>
      <c r="D109" s="211" t="s">
        <v>1603</v>
      </c>
      <c r="E109" s="212" t="s">
        <v>1418</v>
      </c>
      <c r="F109" s="213" t="s">
        <v>1038</v>
      </c>
      <c r="G109" s="210"/>
      <c r="H109" s="214">
        <v>5</v>
      </c>
      <c r="I109" s="215"/>
      <c r="J109" s="215"/>
      <c r="K109" s="210"/>
      <c r="L109" s="210"/>
      <c r="M109" s="216"/>
      <c r="N109" s="217"/>
      <c r="O109" s="218"/>
      <c r="P109" s="218"/>
      <c r="Q109" s="218"/>
      <c r="R109" s="218"/>
      <c r="S109" s="218"/>
      <c r="T109" s="218"/>
      <c r="U109" s="218"/>
      <c r="V109" s="218"/>
      <c r="W109" s="218"/>
      <c r="X109" s="219"/>
      <c r="AT109" s="220" t="s">
        <v>1603</v>
      </c>
      <c r="AU109" s="220" t="s">
        <v>1481</v>
      </c>
      <c r="AV109" s="12" t="s">
        <v>1481</v>
      </c>
      <c r="AW109" s="12" t="s">
        <v>1402</v>
      </c>
      <c r="AX109" s="12" t="s">
        <v>1420</v>
      </c>
      <c r="AY109" s="220" t="s">
        <v>1594</v>
      </c>
    </row>
    <row r="110" spans="2:65" s="1" customFormat="1" ht="31.5" customHeight="1" x14ac:dyDescent="0.3">
      <c r="B110" s="36"/>
      <c r="C110" s="197" t="s">
        <v>1654</v>
      </c>
      <c r="D110" s="197" t="s">
        <v>1596</v>
      </c>
      <c r="E110" s="198" t="s">
        <v>1051</v>
      </c>
      <c r="F110" s="199" t="s">
        <v>1052</v>
      </c>
      <c r="G110" s="200" t="s">
        <v>1726</v>
      </c>
      <c r="H110" s="201">
        <v>1</v>
      </c>
      <c r="I110" s="202"/>
      <c r="J110" s="202"/>
      <c r="K110" s="203">
        <f>ROUND(P110*H110,2)</f>
        <v>0</v>
      </c>
      <c r="L110" s="199" t="s">
        <v>1600</v>
      </c>
      <c r="M110" s="56"/>
      <c r="N110" s="204" t="s">
        <v>1418</v>
      </c>
      <c r="O110" s="205" t="s">
        <v>1442</v>
      </c>
      <c r="P110" s="131">
        <f>I110+J110</f>
        <v>0</v>
      </c>
      <c r="Q110" s="131">
        <f>ROUND(I110*H110,2)</f>
        <v>0</v>
      </c>
      <c r="R110" s="131">
        <f>ROUND(J110*H110,2)</f>
        <v>0</v>
      </c>
      <c r="S110" s="37"/>
      <c r="T110" s="206">
        <f>S110*H110</f>
        <v>0</v>
      </c>
      <c r="U110" s="206">
        <v>0</v>
      </c>
      <c r="V110" s="206">
        <f>U110*H110</f>
        <v>0</v>
      </c>
      <c r="W110" s="206">
        <v>0</v>
      </c>
      <c r="X110" s="207">
        <f>W110*H110</f>
        <v>0</v>
      </c>
      <c r="AR110" s="19" t="s">
        <v>1601</v>
      </c>
      <c r="AT110" s="19" t="s">
        <v>1596</v>
      </c>
      <c r="AU110" s="19" t="s">
        <v>1481</v>
      </c>
      <c r="AY110" s="19" t="s">
        <v>1594</v>
      </c>
      <c r="BE110" s="208">
        <f>IF(O110="základní",K110,0)</f>
        <v>0</v>
      </c>
      <c r="BF110" s="208">
        <f>IF(O110="snížená",K110,0)</f>
        <v>0</v>
      </c>
      <c r="BG110" s="208">
        <f>IF(O110="zákl. přenesená",K110,0)</f>
        <v>0</v>
      </c>
      <c r="BH110" s="208">
        <f>IF(O110="sníž. přenesená",K110,0)</f>
        <v>0</v>
      </c>
      <c r="BI110" s="208">
        <f>IF(O110="nulová",K110,0)</f>
        <v>0</v>
      </c>
      <c r="BJ110" s="19" t="s">
        <v>1420</v>
      </c>
      <c r="BK110" s="208">
        <f>ROUND(P110*H110,2)</f>
        <v>0</v>
      </c>
      <c r="BL110" s="19" t="s">
        <v>1601</v>
      </c>
      <c r="BM110" s="19" t="s">
        <v>1053</v>
      </c>
    </row>
    <row r="111" spans="2:65" s="13" customFormat="1" x14ac:dyDescent="0.3">
      <c r="B111" s="221"/>
      <c r="C111" s="222"/>
      <c r="D111" s="223" t="s">
        <v>1603</v>
      </c>
      <c r="E111" s="224" t="s">
        <v>1418</v>
      </c>
      <c r="F111" s="225" t="s">
        <v>1037</v>
      </c>
      <c r="G111" s="222"/>
      <c r="H111" s="226" t="s">
        <v>1418</v>
      </c>
      <c r="I111" s="227"/>
      <c r="J111" s="227"/>
      <c r="K111" s="222"/>
      <c r="L111" s="222"/>
      <c r="M111" s="228"/>
      <c r="N111" s="229"/>
      <c r="O111" s="230"/>
      <c r="P111" s="230"/>
      <c r="Q111" s="230"/>
      <c r="R111" s="230"/>
      <c r="S111" s="230"/>
      <c r="T111" s="230"/>
      <c r="U111" s="230"/>
      <c r="V111" s="230"/>
      <c r="W111" s="230"/>
      <c r="X111" s="231"/>
      <c r="AT111" s="232" t="s">
        <v>1603</v>
      </c>
      <c r="AU111" s="232" t="s">
        <v>1481</v>
      </c>
      <c r="AV111" s="13" t="s">
        <v>1420</v>
      </c>
      <c r="AW111" s="13" t="s">
        <v>1402</v>
      </c>
      <c r="AX111" s="13" t="s">
        <v>1473</v>
      </c>
      <c r="AY111" s="232" t="s">
        <v>1594</v>
      </c>
    </row>
    <row r="112" spans="2:65" s="12" customFormat="1" x14ac:dyDescent="0.3">
      <c r="B112" s="209"/>
      <c r="C112" s="210"/>
      <c r="D112" s="211" t="s">
        <v>1603</v>
      </c>
      <c r="E112" s="212" t="s">
        <v>1418</v>
      </c>
      <c r="F112" s="213" t="s">
        <v>1729</v>
      </c>
      <c r="G112" s="210"/>
      <c r="H112" s="214">
        <v>1</v>
      </c>
      <c r="I112" s="215"/>
      <c r="J112" s="215"/>
      <c r="K112" s="210"/>
      <c r="L112" s="210"/>
      <c r="M112" s="216"/>
      <c r="N112" s="217"/>
      <c r="O112" s="218"/>
      <c r="P112" s="218"/>
      <c r="Q112" s="218"/>
      <c r="R112" s="218"/>
      <c r="S112" s="218"/>
      <c r="T112" s="218"/>
      <c r="U112" s="218"/>
      <c r="V112" s="218"/>
      <c r="W112" s="218"/>
      <c r="X112" s="219"/>
      <c r="AT112" s="220" t="s">
        <v>1603</v>
      </c>
      <c r="AU112" s="220" t="s">
        <v>1481</v>
      </c>
      <c r="AV112" s="12" t="s">
        <v>1481</v>
      </c>
      <c r="AW112" s="12" t="s">
        <v>1402</v>
      </c>
      <c r="AX112" s="12" t="s">
        <v>1420</v>
      </c>
      <c r="AY112" s="220" t="s">
        <v>1594</v>
      </c>
    </row>
    <row r="113" spans="2:65" s="1" customFormat="1" ht="44.25" customHeight="1" x14ac:dyDescent="0.3">
      <c r="B113" s="36"/>
      <c r="C113" s="197" t="s">
        <v>1660</v>
      </c>
      <c r="D113" s="197" t="s">
        <v>1596</v>
      </c>
      <c r="E113" s="198" t="s">
        <v>1054</v>
      </c>
      <c r="F113" s="199" t="s">
        <v>1055</v>
      </c>
      <c r="G113" s="200" t="s">
        <v>1613</v>
      </c>
      <c r="H113" s="201">
        <v>360.375</v>
      </c>
      <c r="I113" s="202"/>
      <c r="J113" s="202"/>
      <c r="K113" s="203">
        <f>ROUND(P113*H113,2)</f>
        <v>0</v>
      </c>
      <c r="L113" s="199" t="s">
        <v>1600</v>
      </c>
      <c r="M113" s="56"/>
      <c r="N113" s="204" t="s">
        <v>1418</v>
      </c>
      <c r="O113" s="205" t="s">
        <v>1442</v>
      </c>
      <c r="P113" s="131">
        <f>I113+J113</f>
        <v>0</v>
      </c>
      <c r="Q113" s="131">
        <f>ROUND(I113*H113,2)</f>
        <v>0</v>
      </c>
      <c r="R113" s="131">
        <f>ROUND(J113*H113,2)</f>
        <v>0</v>
      </c>
      <c r="S113" s="37"/>
      <c r="T113" s="206">
        <f>S113*H113</f>
        <v>0</v>
      </c>
      <c r="U113" s="206">
        <v>0</v>
      </c>
      <c r="V113" s="206">
        <f>U113*H113</f>
        <v>0</v>
      </c>
      <c r="W113" s="206">
        <v>0</v>
      </c>
      <c r="X113" s="207">
        <f>W113*H113</f>
        <v>0</v>
      </c>
      <c r="AR113" s="19" t="s">
        <v>1601</v>
      </c>
      <c r="AT113" s="19" t="s">
        <v>1596</v>
      </c>
      <c r="AU113" s="19" t="s">
        <v>1481</v>
      </c>
      <c r="AY113" s="19" t="s">
        <v>1594</v>
      </c>
      <c r="BE113" s="208">
        <f>IF(O113="základní",K113,0)</f>
        <v>0</v>
      </c>
      <c r="BF113" s="208">
        <f>IF(O113="snížená",K113,0)</f>
        <v>0</v>
      </c>
      <c r="BG113" s="208">
        <f>IF(O113="zákl. přenesená",K113,0)</f>
        <v>0</v>
      </c>
      <c r="BH113" s="208">
        <f>IF(O113="sníž. přenesená",K113,0)</f>
        <v>0</v>
      </c>
      <c r="BI113" s="208">
        <f>IF(O113="nulová",K113,0)</f>
        <v>0</v>
      </c>
      <c r="BJ113" s="19" t="s">
        <v>1420</v>
      </c>
      <c r="BK113" s="208">
        <f>ROUND(P113*H113,2)</f>
        <v>0</v>
      </c>
      <c r="BL113" s="19" t="s">
        <v>1601</v>
      </c>
      <c r="BM113" s="19" t="s">
        <v>1056</v>
      </c>
    </row>
    <row r="114" spans="2:65" s="13" customFormat="1" x14ac:dyDescent="0.3">
      <c r="B114" s="221"/>
      <c r="C114" s="222"/>
      <c r="D114" s="223" t="s">
        <v>1603</v>
      </c>
      <c r="E114" s="224" t="s">
        <v>1418</v>
      </c>
      <c r="F114" s="225" t="s">
        <v>1057</v>
      </c>
      <c r="G114" s="222"/>
      <c r="H114" s="226" t="s">
        <v>1418</v>
      </c>
      <c r="I114" s="227"/>
      <c r="J114" s="227"/>
      <c r="K114" s="222"/>
      <c r="L114" s="222"/>
      <c r="M114" s="228"/>
      <c r="N114" s="229"/>
      <c r="O114" s="230"/>
      <c r="P114" s="230"/>
      <c r="Q114" s="230"/>
      <c r="R114" s="230"/>
      <c r="S114" s="230"/>
      <c r="T114" s="230"/>
      <c r="U114" s="230"/>
      <c r="V114" s="230"/>
      <c r="W114" s="230"/>
      <c r="X114" s="231"/>
      <c r="AT114" s="232" t="s">
        <v>1603</v>
      </c>
      <c r="AU114" s="232" t="s">
        <v>1481</v>
      </c>
      <c r="AV114" s="13" t="s">
        <v>1420</v>
      </c>
      <c r="AW114" s="13" t="s">
        <v>1402</v>
      </c>
      <c r="AX114" s="13" t="s">
        <v>1473</v>
      </c>
      <c r="AY114" s="232" t="s">
        <v>1594</v>
      </c>
    </row>
    <row r="115" spans="2:65" s="13" customFormat="1" x14ac:dyDescent="0.3">
      <c r="B115" s="221"/>
      <c r="C115" s="222"/>
      <c r="D115" s="223" t="s">
        <v>1603</v>
      </c>
      <c r="E115" s="224" t="s">
        <v>1418</v>
      </c>
      <c r="F115" s="225" t="s">
        <v>1058</v>
      </c>
      <c r="G115" s="222"/>
      <c r="H115" s="226" t="s">
        <v>1418</v>
      </c>
      <c r="I115" s="227"/>
      <c r="J115" s="227"/>
      <c r="K115" s="222"/>
      <c r="L115" s="222"/>
      <c r="M115" s="228"/>
      <c r="N115" s="229"/>
      <c r="O115" s="230"/>
      <c r="P115" s="230"/>
      <c r="Q115" s="230"/>
      <c r="R115" s="230"/>
      <c r="S115" s="230"/>
      <c r="T115" s="230"/>
      <c r="U115" s="230"/>
      <c r="V115" s="230"/>
      <c r="W115" s="230"/>
      <c r="X115" s="231"/>
      <c r="AT115" s="232" t="s">
        <v>1603</v>
      </c>
      <c r="AU115" s="232" t="s">
        <v>1481</v>
      </c>
      <c r="AV115" s="13" t="s">
        <v>1420</v>
      </c>
      <c r="AW115" s="13" t="s">
        <v>1402</v>
      </c>
      <c r="AX115" s="13" t="s">
        <v>1473</v>
      </c>
      <c r="AY115" s="232" t="s">
        <v>1594</v>
      </c>
    </row>
    <row r="116" spans="2:65" s="13" customFormat="1" x14ac:dyDescent="0.3">
      <c r="B116" s="221"/>
      <c r="C116" s="222"/>
      <c r="D116" s="223" t="s">
        <v>1603</v>
      </c>
      <c r="E116" s="224" t="s">
        <v>1418</v>
      </c>
      <c r="F116" s="225" t="s">
        <v>1059</v>
      </c>
      <c r="G116" s="222"/>
      <c r="H116" s="226" t="s">
        <v>1418</v>
      </c>
      <c r="I116" s="227"/>
      <c r="J116" s="227"/>
      <c r="K116" s="222"/>
      <c r="L116" s="222"/>
      <c r="M116" s="228"/>
      <c r="N116" s="229"/>
      <c r="O116" s="230"/>
      <c r="P116" s="230"/>
      <c r="Q116" s="230"/>
      <c r="R116" s="230"/>
      <c r="S116" s="230"/>
      <c r="T116" s="230"/>
      <c r="U116" s="230"/>
      <c r="V116" s="230"/>
      <c r="W116" s="230"/>
      <c r="X116" s="231"/>
      <c r="AT116" s="232" t="s">
        <v>1603</v>
      </c>
      <c r="AU116" s="232" t="s">
        <v>1481</v>
      </c>
      <c r="AV116" s="13" t="s">
        <v>1420</v>
      </c>
      <c r="AW116" s="13" t="s">
        <v>1402</v>
      </c>
      <c r="AX116" s="13" t="s">
        <v>1473</v>
      </c>
      <c r="AY116" s="232" t="s">
        <v>1594</v>
      </c>
    </row>
    <row r="117" spans="2:65" s="12" customFormat="1" x14ac:dyDescent="0.3">
      <c r="B117" s="209"/>
      <c r="C117" s="210"/>
      <c r="D117" s="223" t="s">
        <v>1603</v>
      </c>
      <c r="E117" s="233" t="s">
        <v>1418</v>
      </c>
      <c r="F117" s="234" t="s">
        <v>1060</v>
      </c>
      <c r="G117" s="210"/>
      <c r="H117" s="235">
        <v>181.67500000000001</v>
      </c>
      <c r="I117" s="215"/>
      <c r="J117" s="215"/>
      <c r="K117" s="210"/>
      <c r="L117" s="210"/>
      <c r="M117" s="216"/>
      <c r="N117" s="217"/>
      <c r="O117" s="218"/>
      <c r="P117" s="218"/>
      <c r="Q117" s="218"/>
      <c r="R117" s="218"/>
      <c r="S117" s="218"/>
      <c r="T117" s="218"/>
      <c r="U117" s="218"/>
      <c r="V117" s="218"/>
      <c r="W117" s="218"/>
      <c r="X117" s="219"/>
      <c r="AT117" s="220" t="s">
        <v>1603</v>
      </c>
      <c r="AU117" s="220" t="s">
        <v>1481</v>
      </c>
      <c r="AV117" s="12" t="s">
        <v>1481</v>
      </c>
      <c r="AW117" s="12" t="s">
        <v>1402</v>
      </c>
      <c r="AX117" s="12" t="s">
        <v>1473</v>
      </c>
      <c r="AY117" s="220" t="s">
        <v>1594</v>
      </c>
    </row>
    <row r="118" spans="2:65" s="12" customFormat="1" x14ac:dyDescent="0.3">
      <c r="B118" s="209"/>
      <c r="C118" s="210"/>
      <c r="D118" s="223" t="s">
        <v>1603</v>
      </c>
      <c r="E118" s="233" t="s">
        <v>1418</v>
      </c>
      <c r="F118" s="234" t="s">
        <v>1061</v>
      </c>
      <c r="G118" s="210"/>
      <c r="H118" s="235">
        <v>82.224999999999994</v>
      </c>
      <c r="I118" s="215"/>
      <c r="J118" s="215"/>
      <c r="K118" s="210"/>
      <c r="L118" s="210"/>
      <c r="M118" s="216"/>
      <c r="N118" s="217"/>
      <c r="O118" s="218"/>
      <c r="P118" s="218"/>
      <c r="Q118" s="218"/>
      <c r="R118" s="218"/>
      <c r="S118" s="218"/>
      <c r="T118" s="218"/>
      <c r="U118" s="218"/>
      <c r="V118" s="218"/>
      <c r="W118" s="218"/>
      <c r="X118" s="219"/>
      <c r="AT118" s="220" t="s">
        <v>1603</v>
      </c>
      <c r="AU118" s="220" t="s">
        <v>1481</v>
      </c>
      <c r="AV118" s="12" t="s">
        <v>1481</v>
      </c>
      <c r="AW118" s="12" t="s">
        <v>1402</v>
      </c>
      <c r="AX118" s="12" t="s">
        <v>1473</v>
      </c>
      <c r="AY118" s="220" t="s">
        <v>1594</v>
      </c>
    </row>
    <row r="119" spans="2:65" s="12" customFormat="1" x14ac:dyDescent="0.3">
      <c r="B119" s="209"/>
      <c r="C119" s="210"/>
      <c r="D119" s="223" t="s">
        <v>1603</v>
      </c>
      <c r="E119" s="233" t="s">
        <v>1418</v>
      </c>
      <c r="F119" s="234" t="s">
        <v>1062</v>
      </c>
      <c r="G119" s="210"/>
      <c r="H119" s="235">
        <v>46.475000000000001</v>
      </c>
      <c r="I119" s="215"/>
      <c r="J119" s="215"/>
      <c r="K119" s="210"/>
      <c r="L119" s="210"/>
      <c r="M119" s="216"/>
      <c r="N119" s="217"/>
      <c r="O119" s="218"/>
      <c r="P119" s="218"/>
      <c r="Q119" s="218"/>
      <c r="R119" s="218"/>
      <c r="S119" s="218"/>
      <c r="T119" s="218"/>
      <c r="U119" s="218"/>
      <c r="V119" s="218"/>
      <c r="W119" s="218"/>
      <c r="X119" s="219"/>
      <c r="AT119" s="220" t="s">
        <v>1603</v>
      </c>
      <c r="AU119" s="220" t="s">
        <v>1481</v>
      </c>
      <c r="AV119" s="12" t="s">
        <v>1481</v>
      </c>
      <c r="AW119" s="12" t="s">
        <v>1402</v>
      </c>
      <c r="AX119" s="12" t="s">
        <v>1473</v>
      </c>
      <c r="AY119" s="220" t="s">
        <v>1594</v>
      </c>
    </row>
    <row r="120" spans="2:65" s="13" customFormat="1" x14ac:dyDescent="0.3">
      <c r="B120" s="221"/>
      <c r="C120" s="222"/>
      <c r="D120" s="223" t="s">
        <v>1603</v>
      </c>
      <c r="E120" s="224" t="s">
        <v>1418</v>
      </c>
      <c r="F120" s="225" t="s">
        <v>1063</v>
      </c>
      <c r="G120" s="222"/>
      <c r="H120" s="226" t="s">
        <v>1418</v>
      </c>
      <c r="I120" s="227"/>
      <c r="J120" s="227"/>
      <c r="K120" s="222"/>
      <c r="L120" s="222"/>
      <c r="M120" s="228"/>
      <c r="N120" s="229"/>
      <c r="O120" s="230"/>
      <c r="P120" s="230"/>
      <c r="Q120" s="230"/>
      <c r="R120" s="230"/>
      <c r="S120" s="230"/>
      <c r="T120" s="230"/>
      <c r="U120" s="230"/>
      <c r="V120" s="230"/>
      <c r="W120" s="230"/>
      <c r="X120" s="231"/>
      <c r="AT120" s="232" t="s">
        <v>1603</v>
      </c>
      <c r="AU120" s="232" t="s">
        <v>1481</v>
      </c>
      <c r="AV120" s="13" t="s">
        <v>1420</v>
      </c>
      <c r="AW120" s="13" t="s">
        <v>1402</v>
      </c>
      <c r="AX120" s="13" t="s">
        <v>1473</v>
      </c>
      <c r="AY120" s="232" t="s">
        <v>1594</v>
      </c>
    </row>
    <row r="121" spans="2:65" s="12" customFormat="1" x14ac:dyDescent="0.3">
      <c r="B121" s="209"/>
      <c r="C121" s="210"/>
      <c r="D121" s="223" t="s">
        <v>1603</v>
      </c>
      <c r="E121" s="233" t="s">
        <v>1418</v>
      </c>
      <c r="F121" s="234" t="s">
        <v>1064</v>
      </c>
      <c r="G121" s="210"/>
      <c r="H121" s="235">
        <v>50</v>
      </c>
      <c r="I121" s="215"/>
      <c r="J121" s="215"/>
      <c r="K121" s="210"/>
      <c r="L121" s="210"/>
      <c r="M121" s="216"/>
      <c r="N121" s="217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AT121" s="220" t="s">
        <v>1603</v>
      </c>
      <c r="AU121" s="220" t="s">
        <v>1481</v>
      </c>
      <c r="AV121" s="12" t="s">
        <v>1481</v>
      </c>
      <c r="AW121" s="12" t="s">
        <v>1402</v>
      </c>
      <c r="AX121" s="12" t="s">
        <v>1473</v>
      </c>
      <c r="AY121" s="220" t="s">
        <v>1594</v>
      </c>
    </row>
    <row r="122" spans="2:65" s="14" customFormat="1" x14ac:dyDescent="0.3">
      <c r="B122" s="236"/>
      <c r="C122" s="237"/>
      <c r="D122" s="211" t="s">
        <v>1603</v>
      </c>
      <c r="E122" s="247" t="s">
        <v>1418</v>
      </c>
      <c r="F122" s="248" t="s">
        <v>1621</v>
      </c>
      <c r="G122" s="237"/>
      <c r="H122" s="249">
        <v>360.375</v>
      </c>
      <c r="I122" s="241"/>
      <c r="J122" s="241"/>
      <c r="K122" s="237"/>
      <c r="L122" s="237"/>
      <c r="M122" s="242"/>
      <c r="N122" s="243"/>
      <c r="O122" s="244"/>
      <c r="P122" s="244"/>
      <c r="Q122" s="244"/>
      <c r="R122" s="244"/>
      <c r="S122" s="244"/>
      <c r="T122" s="244"/>
      <c r="U122" s="244"/>
      <c r="V122" s="244"/>
      <c r="W122" s="244"/>
      <c r="X122" s="245"/>
      <c r="AT122" s="246" t="s">
        <v>1603</v>
      </c>
      <c r="AU122" s="246" t="s">
        <v>1481</v>
      </c>
      <c r="AV122" s="14" t="s">
        <v>1601</v>
      </c>
      <c r="AW122" s="14" t="s">
        <v>1402</v>
      </c>
      <c r="AX122" s="14" t="s">
        <v>1420</v>
      </c>
      <c r="AY122" s="246" t="s">
        <v>1594</v>
      </c>
    </row>
    <row r="123" spans="2:65" s="1" customFormat="1" ht="31.5" customHeight="1" x14ac:dyDescent="0.3">
      <c r="B123" s="36"/>
      <c r="C123" s="197" t="s">
        <v>1425</v>
      </c>
      <c r="D123" s="197" t="s">
        <v>1596</v>
      </c>
      <c r="E123" s="198" t="s">
        <v>1661</v>
      </c>
      <c r="F123" s="199" t="s">
        <v>1662</v>
      </c>
      <c r="G123" s="200" t="s">
        <v>1613</v>
      </c>
      <c r="H123" s="201">
        <v>360.375</v>
      </c>
      <c r="I123" s="202"/>
      <c r="J123" s="202"/>
      <c r="K123" s="203">
        <f>ROUND(P123*H123,2)</f>
        <v>0</v>
      </c>
      <c r="L123" s="199" t="s">
        <v>1600</v>
      </c>
      <c r="M123" s="56"/>
      <c r="N123" s="204" t="s">
        <v>1418</v>
      </c>
      <c r="O123" s="205" t="s">
        <v>1442</v>
      </c>
      <c r="P123" s="131">
        <f>I123+J123</f>
        <v>0</v>
      </c>
      <c r="Q123" s="131">
        <f>ROUND(I123*H123,2)</f>
        <v>0</v>
      </c>
      <c r="R123" s="131">
        <f>ROUND(J123*H123,2)</f>
        <v>0</v>
      </c>
      <c r="S123" s="37"/>
      <c r="T123" s="206">
        <f>S123*H123</f>
        <v>0</v>
      </c>
      <c r="U123" s="206">
        <v>0</v>
      </c>
      <c r="V123" s="206">
        <f>U123*H123</f>
        <v>0</v>
      </c>
      <c r="W123" s="206">
        <v>0</v>
      </c>
      <c r="X123" s="207">
        <f>W123*H123</f>
        <v>0</v>
      </c>
      <c r="AR123" s="19" t="s">
        <v>1601</v>
      </c>
      <c r="AT123" s="19" t="s">
        <v>1596</v>
      </c>
      <c r="AU123" s="19" t="s">
        <v>1481</v>
      </c>
      <c r="AY123" s="19" t="s">
        <v>1594</v>
      </c>
      <c r="BE123" s="208">
        <f>IF(O123="základní",K123,0)</f>
        <v>0</v>
      </c>
      <c r="BF123" s="208">
        <f>IF(O123="snížená",K123,0)</f>
        <v>0</v>
      </c>
      <c r="BG123" s="208">
        <f>IF(O123="zákl. přenesená",K123,0)</f>
        <v>0</v>
      </c>
      <c r="BH123" s="208">
        <f>IF(O123="sníž. přenesená",K123,0)</f>
        <v>0</v>
      </c>
      <c r="BI123" s="208">
        <f>IF(O123="nulová",K123,0)</f>
        <v>0</v>
      </c>
      <c r="BJ123" s="19" t="s">
        <v>1420</v>
      </c>
      <c r="BK123" s="208">
        <f>ROUND(P123*H123,2)</f>
        <v>0</v>
      </c>
      <c r="BL123" s="19" t="s">
        <v>1601</v>
      </c>
      <c r="BM123" s="19" t="s">
        <v>1065</v>
      </c>
    </row>
    <row r="124" spans="2:65" s="13" customFormat="1" x14ac:dyDescent="0.3">
      <c r="B124" s="221"/>
      <c r="C124" s="222"/>
      <c r="D124" s="223" t="s">
        <v>1603</v>
      </c>
      <c r="E124" s="224" t="s">
        <v>1418</v>
      </c>
      <c r="F124" s="225" t="s">
        <v>1057</v>
      </c>
      <c r="G124" s="222"/>
      <c r="H124" s="226" t="s">
        <v>1418</v>
      </c>
      <c r="I124" s="227"/>
      <c r="J124" s="227"/>
      <c r="K124" s="222"/>
      <c r="L124" s="222"/>
      <c r="M124" s="228"/>
      <c r="N124" s="229"/>
      <c r="O124" s="230"/>
      <c r="P124" s="230"/>
      <c r="Q124" s="230"/>
      <c r="R124" s="230"/>
      <c r="S124" s="230"/>
      <c r="T124" s="230"/>
      <c r="U124" s="230"/>
      <c r="V124" s="230"/>
      <c r="W124" s="230"/>
      <c r="X124" s="231"/>
      <c r="AT124" s="232" t="s">
        <v>1603</v>
      </c>
      <c r="AU124" s="232" t="s">
        <v>1481</v>
      </c>
      <c r="AV124" s="13" t="s">
        <v>1420</v>
      </c>
      <c r="AW124" s="13" t="s">
        <v>1402</v>
      </c>
      <c r="AX124" s="13" t="s">
        <v>1473</v>
      </c>
      <c r="AY124" s="232" t="s">
        <v>1594</v>
      </c>
    </row>
    <row r="125" spans="2:65" s="13" customFormat="1" x14ac:dyDescent="0.3">
      <c r="B125" s="221"/>
      <c r="C125" s="222"/>
      <c r="D125" s="223" t="s">
        <v>1603</v>
      </c>
      <c r="E125" s="224" t="s">
        <v>1418</v>
      </c>
      <c r="F125" s="225" t="s">
        <v>1058</v>
      </c>
      <c r="G125" s="222"/>
      <c r="H125" s="226" t="s">
        <v>1418</v>
      </c>
      <c r="I125" s="227"/>
      <c r="J125" s="227"/>
      <c r="K125" s="222"/>
      <c r="L125" s="222"/>
      <c r="M125" s="228"/>
      <c r="N125" s="229"/>
      <c r="O125" s="230"/>
      <c r="P125" s="230"/>
      <c r="Q125" s="230"/>
      <c r="R125" s="230"/>
      <c r="S125" s="230"/>
      <c r="T125" s="230"/>
      <c r="U125" s="230"/>
      <c r="V125" s="230"/>
      <c r="W125" s="230"/>
      <c r="X125" s="231"/>
      <c r="AT125" s="232" t="s">
        <v>1603</v>
      </c>
      <c r="AU125" s="232" t="s">
        <v>1481</v>
      </c>
      <c r="AV125" s="13" t="s">
        <v>1420</v>
      </c>
      <c r="AW125" s="13" t="s">
        <v>1402</v>
      </c>
      <c r="AX125" s="13" t="s">
        <v>1473</v>
      </c>
      <c r="AY125" s="232" t="s">
        <v>1594</v>
      </c>
    </row>
    <row r="126" spans="2:65" s="13" customFormat="1" x14ac:dyDescent="0.3">
      <c r="B126" s="221"/>
      <c r="C126" s="222"/>
      <c r="D126" s="223" t="s">
        <v>1603</v>
      </c>
      <c r="E126" s="224" t="s">
        <v>1418</v>
      </c>
      <c r="F126" s="225" t="s">
        <v>1059</v>
      </c>
      <c r="G126" s="222"/>
      <c r="H126" s="226" t="s">
        <v>1418</v>
      </c>
      <c r="I126" s="227"/>
      <c r="J126" s="227"/>
      <c r="K126" s="222"/>
      <c r="L126" s="222"/>
      <c r="M126" s="228"/>
      <c r="N126" s="229"/>
      <c r="O126" s="230"/>
      <c r="P126" s="230"/>
      <c r="Q126" s="230"/>
      <c r="R126" s="230"/>
      <c r="S126" s="230"/>
      <c r="T126" s="230"/>
      <c r="U126" s="230"/>
      <c r="V126" s="230"/>
      <c r="W126" s="230"/>
      <c r="X126" s="231"/>
      <c r="AT126" s="232" t="s">
        <v>1603</v>
      </c>
      <c r="AU126" s="232" t="s">
        <v>1481</v>
      </c>
      <c r="AV126" s="13" t="s">
        <v>1420</v>
      </c>
      <c r="AW126" s="13" t="s">
        <v>1402</v>
      </c>
      <c r="AX126" s="13" t="s">
        <v>1473</v>
      </c>
      <c r="AY126" s="232" t="s">
        <v>1594</v>
      </c>
    </row>
    <row r="127" spans="2:65" s="12" customFormat="1" x14ac:dyDescent="0.3">
      <c r="B127" s="209"/>
      <c r="C127" s="210"/>
      <c r="D127" s="223" t="s">
        <v>1603</v>
      </c>
      <c r="E127" s="233" t="s">
        <v>1418</v>
      </c>
      <c r="F127" s="234" t="s">
        <v>1060</v>
      </c>
      <c r="G127" s="210"/>
      <c r="H127" s="235">
        <v>181.67500000000001</v>
      </c>
      <c r="I127" s="215"/>
      <c r="J127" s="215"/>
      <c r="K127" s="210"/>
      <c r="L127" s="210"/>
      <c r="M127" s="216"/>
      <c r="N127" s="217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AT127" s="220" t="s">
        <v>1603</v>
      </c>
      <c r="AU127" s="220" t="s">
        <v>1481</v>
      </c>
      <c r="AV127" s="12" t="s">
        <v>1481</v>
      </c>
      <c r="AW127" s="12" t="s">
        <v>1402</v>
      </c>
      <c r="AX127" s="12" t="s">
        <v>1473</v>
      </c>
      <c r="AY127" s="220" t="s">
        <v>1594</v>
      </c>
    </row>
    <row r="128" spans="2:65" s="12" customFormat="1" x14ac:dyDescent="0.3">
      <c r="B128" s="209"/>
      <c r="C128" s="210"/>
      <c r="D128" s="223" t="s">
        <v>1603</v>
      </c>
      <c r="E128" s="233" t="s">
        <v>1418</v>
      </c>
      <c r="F128" s="234" t="s">
        <v>1061</v>
      </c>
      <c r="G128" s="210"/>
      <c r="H128" s="235">
        <v>82.224999999999994</v>
      </c>
      <c r="I128" s="215"/>
      <c r="J128" s="215"/>
      <c r="K128" s="210"/>
      <c r="L128" s="210"/>
      <c r="M128" s="216"/>
      <c r="N128" s="217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AT128" s="220" t="s">
        <v>1603</v>
      </c>
      <c r="AU128" s="220" t="s">
        <v>1481</v>
      </c>
      <c r="AV128" s="12" t="s">
        <v>1481</v>
      </c>
      <c r="AW128" s="12" t="s">
        <v>1402</v>
      </c>
      <c r="AX128" s="12" t="s">
        <v>1473</v>
      </c>
      <c r="AY128" s="220" t="s">
        <v>1594</v>
      </c>
    </row>
    <row r="129" spans="2:65" s="12" customFormat="1" x14ac:dyDescent="0.3">
      <c r="B129" s="209"/>
      <c r="C129" s="210"/>
      <c r="D129" s="223" t="s">
        <v>1603</v>
      </c>
      <c r="E129" s="233" t="s">
        <v>1418</v>
      </c>
      <c r="F129" s="234" t="s">
        <v>1062</v>
      </c>
      <c r="G129" s="210"/>
      <c r="H129" s="235">
        <v>46.475000000000001</v>
      </c>
      <c r="I129" s="215"/>
      <c r="J129" s="215"/>
      <c r="K129" s="210"/>
      <c r="L129" s="210"/>
      <c r="M129" s="216"/>
      <c r="N129" s="217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AT129" s="220" t="s">
        <v>1603</v>
      </c>
      <c r="AU129" s="220" t="s">
        <v>1481</v>
      </c>
      <c r="AV129" s="12" t="s">
        <v>1481</v>
      </c>
      <c r="AW129" s="12" t="s">
        <v>1402</v>
      </c>
      <c r="AX129" s="12" t="s">
        <v>1473</v>
      </c>
      <c r="AY129" s="220" t="s">
        <v>1594</v>
      </c>
    </row>
    <row r="130" spans="2:65" s="13" customFormat="1" x14ac:dyDescent="0.3">
      <c r="B130" s="221"/>
      <c r="C130" s="222"/>
      <c r="D130" s="223" t="s">
        <v>1603</v>
      </c>
      <c r="E130" s="224" t="s">
        <v>1418</v>
      </c>
      <c r="F130" s="225" t="s">
        <v>1063</v>
      </c>
      <c r="G130" s="222"/>
      <c r="H130" s="226" t="s">
        <v>1418</v>
      </c>
      <c r="I130" s="227"/>
      <c r="J130" s="227"/>
      <c r="K130" s="222"/>
      <c r="L130" s="222"/>
      <c r="M130" s="228"/>
      <c r="N130" s="229"/>
      <c r="O130" s="230"/>
      <c r="P130" s="230"/>
      <c r="Q130" s="230"/>
      <c r="R130" s="230"/>
      <c r="S130" s="230"/>
      <c r="T130" s="230"/>
      <c r="U130" s="230"/>
      <c r="V130" s="230"/>
      <c r="W130" s="230"/>
      <c r="X130" s="231"/>
      <c r="AT130" s="232" t="s">
        <v>1603</v>
      </c>
      <c r="AU130" s="232" t="s">
        <v>1481</v>
      </c>
      <c r="AV130" s="13" t="s">
        <v>1420</v>
      </c>
      <c r="AW130" s="13" t="s">
        <v>1402</v>
      </c>
      <c r="AX130" s="13" t="s">
        <v>1473</v>
      </c>
      <c r="AY130" s="232" t="s">
        <v>1594</v>
      </c>
    </row>
    <row r="131" spans="2:65" s="12" customFormat="1" x14ac:dyDescent="0.3">
      <c r="B131" s="209"/>
      <c r="C131" s="210"/>
      <c r="D131" s="223" t="s">
        <v>1603</v>
      </c>
      <c r="E131" s="233" t="s">
        <v>1418</v>
      </c>
      <c r="F131" s="234" t="s">
        <v>1064</v>
      </c>
      <c r="G131" s="210"/>
      <c r="H131" s="235">
        <v>50</v>
      </c>
      <c r="I131" s="215"/>
      <c r="J131" s="215"/>
      <c r="K131" s="210"/>
      <c r="L131" s="210"/>
      <c r="M131" s="216"/>
      <c r="N131" s="217"/>
      <c r="O131" s="218"/>
      <c r="P131" s="218"/>
      <c r="Q131" s="218"/>
      <c r="R131" s="218"/>
      <c r="S131" s="218"/>
      <c r="T131" s="218"/>
      <c r="U131" s="218"/>
      <c r="V131" s="218"/>
      <c r="W131" s="218"/>
      <c r="X131" s="219"/>
      <c r="AT131" s="220" t="s">
        <v>1603</v>
      </c>
      <c r="AU131" s="220" t="s">
        <v>1481</v>
      </c>
      <c r="AV131" s="12" t="s">
        <v>1481</v>
      </c>
      <c r="AW131" s="12" t="s">
        <v>1402</v>
      </c>
      <c r="AX131" s="12" t="s">
        <v>1473</v>
      </c>
      <c r="AY131" s="220" t="s">
        <v>1594</v>
      </c>
    </row>
    <row r="132" spans="2:65" s="14" customFormat="1" x14ac:dyDescent="0.3">
      <c r="B132" s="236"/>
      <c r="C132" s="237"/>
      <c r="D132" s="211" t="s">
        <v>1603</v>
      </c>
      <c r="E132" s="247" t="s">
        <v>1418</v>
      </c>
      <c r="F132" s="248" t="s">
        <v>1621</v>
      </c>
      <c r="G132" s="237"/>
      <c r="H132" s="249">
        <v>360.375</v>
      </c>
      <c r="I132" s="241"/>
      <c r="J132" s="241"/>
      <c r="K132" s="237"/>
      <c r="L132" s="237"/>
      <c r="M132" s="242"/>
      <c r="N132" s="243"/>
      <c r="O132" s="244"/>
      <c r="P132" s="244"/>
      <c r="Q132" s="244"/>
      <c r="R132" s="244"/>
      <c r="S132" s="244"/>
      <c r="T132" s="244"/>
      <c r="U132" s="244"/>
      <c r="V132" s="244"/>
      <c r="W132" s="244"/>
      <c r="X132" s="245"/>
      <c r="AT132" s="246" t="s">
        <v>1603</v>
      </c>
      <c r="AU132" s="246" t="s">
        <v>1481</v>
      </c>
      <c r="AV132" s="14" t="s">
        <v>1601</v>
      </c>
      <c r="AW132" s="14" t="s">
        <v>1402</v>
      </c>
      <c r="AX132" s="14" t="s">
        <v>1420</v>
      </c>
      <c r="AY132" s="246" t="s">
        <v>1594</v>
      </c>
    </row>
    <row r="133" spans="2:65" s="1" customFormat="1" ht="44.25" customHeight="1" x14ac:dyDescent="0.3">
      <c r="B133" s="36"/>
      <c r="C133" s="197" t="s">
        <v>1670</v>
      </c>
      <c r="D133" s="197" t="s">
        <v>1596</v>
      </c>
      <c r="E133" s="198" t="s">
        <v>1667</v>
      </c>
      <c r="F133" s="199" t="s">
        <v>1668</v>
      </c>
      <c r="G133" s="200" t="s">
        <v>1613</v>
      </c>
      <c r="H133" s="201">
        <v>360.375</v>
      </c>
      <c r="I133" s="202"/>
      <c r="J133" s="202"/>
      <c r="K133" s="203">
        <f>ROUND(P133*H133,2)</f>
        <v>0</v>
      </c>
      <c r="L133" s="199" t="s">
        <v>1600</v>
      </c>
      <c r="M133" s="56"/>
      <c r="N133" s="204" t="s">
        <v>1418</v>
      </c>
      <c r="O133" s="205" t="s">
        <v>1442</v>
      </c>
      <c r="P133" s="131">
        <f>I133+J133</f>
        <v>0</v>
      </c>
      <c r="Q133" s="131">
        <f>ROUND(I133*H133,2)</f>
        <v>0</v>
      </c>
      <c r="R133" s="131">
        <f>ROUND(J133*H133,2)</f>
        <v>0</v>
      </c>
      <c r="S133" s="37"/>
      <c r="T133" s="206">
        <f>S133*H133</f>
        <v>0</v>
      </c>
      <c r="U133" s="206">
        <v>0</v>
      </c>
      <c r="V133" s="206">
        <f>U133*H133</f>
        <v>0</v>
      </c>
      <c r="W133" s="206">
        <v>0</v>
      </c>
      <c r="X133" s="207">
        <f>W133*H133</f>
        <v>0</v>
      </c>
      <c r="AR133" s="19" t="s">
        <v>1601</v>
      </c>
      <c r="AT133" s="19" t="s">
        <v>1596</v>
      </c>
      <c r="AU133" s="19" t="s">
        <v>1481</v>
      </c>
      <c r="AY133" s="19" t="s">
        <v>1594</v>
      </c>
      <c r="BE133" s="208">
        <f>IF(O133="základní",K133,0)</f>
        <v>0</v>
      </c>
      <c r="BF133" s="208">
        <f>IF(O133="snížená",K133,0)</f>
        <v>0</v>
      </c>
      <c r="BG133" s="208">
        <f>IF(O133="zákl. přenesená",K133,0)</f>
        <v>0</v>
      </c>
      <c r="BH133" s="208">
        <f>IF(O133="sníž. přenesená",K133,0)</f>
        <v>0</v>
      </c>
      <c r="BI133" s="208">
        <f>IF(O133="nulová",K133,0)</f>
        <v>0</v>
      </c>
      <c r="BJ133" s="19" t="s">
        <v>1420</v>
      </c>
      <c r="BK133" s="208">
        <f>ROUND(P133*H133,2)</f>
        <v>0</v>
      </c>
      <c r="BL133" s="19" t="s">
        <v>1601</v>
      </c>
      <c r="BM133" s="19" t="s">
        <v>1066</v>
      </c>
    </row>
    <row r="134" spans="2:65" s="13" customFormat="1" x14ac:dyDescent="0.3">
      <c r="B134" s="221"/>
      <c r="C134" s="222"/>
      <c r="D134" s="223" t="s">
        <v>1603</v>
      </c>
      <c r="E134" s="224" t="s">
        <v>1418</v>
      </c>
      <c r="F134" s="225" t="s">
        <v>1059</v>
      </c>
      <c r="G134" s="222"/>
      <c r="H134" s="226" t="s">
        <v>1418</v>
      </c>
      <c r="I134" s="227"/>
      <c r="J134" s="227"/>
      <c r="K134" s="222"/>
      <c r="L134" s="222"/>
      <c r="M134" s="228"/>
      <c r="N134" s="229"/>
      <c r="O134" s="230"/>
      <c r="P134" s="230"/>
      <c r="Q134" s="230"/>
      <c r="R134" s="230"/>
      <c r="S134" s="230"/>
      <c r="T134" s="230"/>
      <c r="U134" s="230"/>
      <c r="V134" s="230"/>
      <c r="W134" s="230"/>
      <c r="X134" s="231"/>
      <c r="AT134" s="232" t="s">
        <v>1603</v>
      </c>
      <c r="AU134" s="232" t="s">
        <v>1481</v>
      </c>
      <c r="AV134" s="13" t="s">
        <v>1420</v>
      </c>
      <c r="AW134" s="13" t="s">
        <v>1402</v>
      </c>
      <c r="AX134" s="13" t="s">
        <v>1473</v>
      </c>
      <c r="AY134" s="232" t="s">
        <v>1594</v>
      </c>
    </row>
    <row r="135" spans="2:65" s="12" customFormat="1" x14ac:dyDescent="0.3">
      <c r="B135" s="209"/>
      <c r="C135" s="210"/>
      <c r="D135" s="223" t="s">
        <v>1603</v>
      </c>
      <c r="E135" s="233" t="s">
        <v>1418</v>
      </c>
      <c r="F135" s="234" t="s">
        <v>1060</v>
      </c>
      <c r="G135" s="210"/>
      <c r="H135" s="235">
        <v>181.67500000000001</v>
      </c>
      <c r="I135" s="215"/>
      <c r="J135" s="215"/>
      <c r="K135" s="210"/>
      <c r="L135" s="210"/>
      <c r="M135" s="216"/>
      <c r="N135" s="217"/>
      <c r="O135" s="218"/>
      <c r="P135" s="218"/>
      <c r="Q135" s="218"/>
      <c r="R135" s="218"/>
      <c r="S135" s="218"/>
      <c r="T135" s="218"/>
      <c r="U135" s="218"/>
      <c r="V135" s="218"/>
      <c r="W135" s="218"/>
      <c r="X135" s="219"/>
      <c r="AT135" s="220" t="s">
        <v>1603</v>
      </c>
      <c r="AU135" s="220" t="s">
        <v>1481</v>
      </c>
      <c r="AV135" s="12" t="s">
        <v>1481</v>
      </c>
      <c r="AW135" s="12" t="s">
        <v>1402</v>
      </c>
      <c r="AX135" s="12" t="s">
        <v>1473</v>
      </c>
      <c r="AY135" s="220" t="s">
        <v>1594</v>
      </c>
    </row>
    <row r="136" spans="2:65" s="12" customFormat="1" x14ac:dyDescent="0.3">
      <c r="B136" s="209"/>
      <c r="C136" s="210"/>
      <c r="D136" s="223" t="s">
        <v>1603</v>
      </c>
      <c r="E136" s="233" t="s">
        <v>1418</v>
      </c>
      <c r="F136" s="234" t="s">
        <v>1061</v>
      </c>
      <c r="G136" s="210"/>
      <c r="H136" s="235">
        <v>82.224999999999994</v>
      </c>
      <c r="I136" s="215"/>
      <c r="J136" s="215"/>
      <c r="K136" s="210"/>
      <c r="L136" s="210"/>
      <c r="M136" s="216"/>
      <c r="N136" s="217"/>
      <c r="O136" s="218"/>
      <c r="P136" s="218"/>
      <c r="Q136" s="218"/>
      <c r="R136" s="218"/>
      <c r="S136" s="218"/>
      <c r="T136" s="218"/>
      <c r="U136" s="218"/>
      <c r="V136" s="218"/>
      <c r="W136" s="218"/>
      <c r="X136" s="219"/>
      <c r="AT136" s="220" t="s">
        <v>1603</v>
      </c>
      <c r="AU136" s="220" t="s">
        <v>1481</v>
      </c>
      <c r="AV136" s="12" t="s">
        <v>1481</v>
      </c>
      <c r="AW136" s="12" t="s">
        <v>1402</v>
      </c>
      <c r="AX136" s="12" t="s">
        <v>1473</v>
      </c>
      <c r="AY136" s="220" t="s">
        <v>1594</v>
      </c>
    </row>
    <row r="137" spans="2:65" s="12" customFormat="1" x14ac:dyDescent="0.3">
      <c r="B137" s="209"/>
      <c r="C137" s="210"/>
      <c r="D137" s="223" t="s">
        <v>1603</v>
      </c>
      <c r="E137" s="233" t="s">
        <v>1418</v>
      </c>
      <c r="F137" s="234" t="s">
        <v>1062</v>
      </c>
      <c r="G137" s="210"/>
      <c r="H137" s="235">
        <v>46.475000000000001</v>
      </c>
      <c r="I137" s="215"/>
      <c r="J137" s="215"/>
      <c r="K137" s="210"/>
      <c r="L137" s="210"/>
      <c r="M137" s="216"/>
      <c r="N137" s="217"/>
      <c r="O137" s="218"/>
      <c r="P137" s="218"/>
      <c r="Q137" s="218"/>
      <c r="R137" s="218"/>
      <c r="S137" s="218"/>
      <c r="T137" s="218"/>
      <c r="U137" s="218"/>
      <c r="V137" s="218"/>
      <c r="W137" s="218"/>
      <c r="X137" s="219"/>
      <c r="AT137" s="220" t="s">
        <v>1603</v>
      </c>
      <c r="AU137" s="220" t="s">
        <v>1481</v>
      </c>
      <c r="AV137" s="12" t="s">
        <v>1481</v>
      </c>
      <c r="AW137" s="12" t="s">
        <v>1402</v>
      </c>
      <c r="AX137" s="12" t="s">
        <v>1473</v>
      </c>
      <c r="AY137" s="220" t="s">
        <v>1594</v>
      </c>
    </row>
    <row r="138" spans="2:65" s="13" customFormat="1" x14ac:dyDescent="0.3">
      <c r="B138" s="221"/>
      <c r="C138" s="222"/>
      <c r="D138" s="223" t="s">
        <v>1603</v>
      </c>
      <c r="E138" s="224" t="s">
        <v>1418</v>
      </c>
      <c r="F138" s="225" t="s">
        <v>1063</v>
      </c>
      <c r="G138" s="222"/>
      <c r="H138" s="226" t="s">
        <v>1418</v>
      </c>
      <c r="I138" s="227"/>
      <c r="J138" s="227"/>
      <c r="K138" s="222"/>
      <c r="L138" s="222"/>
      <c r="M138" s="228"/>
      <c r="N138" s="229"/>
      <c r="O138" s="230"/>
      <c r="P138" s="230"/>
      <c r="Q138" s="230"/>
      <c r="R138" s="230"/>
      <c r="S138" s="230"/>
      <c r="T138" s="230"/>
      <c r="U138" s="230"/>
      <c r="V138" s="230"/>
      <c r="W138" s="230"/>
      <c r="X138" s="231"/>
      <c r="AT138" s="232" t="s">
        <v>1603</v>
      </c>
      <c r="AU138" s="232" t="s">
        <v>1481</v>
      </c>
      <c r="AV138" s="13" t="s">
        <v>1420</v>
      </c>
      <c r="AW138" s="13" t="s">
        <v>1402</v>
      </c>
      <c r="AX138" s="13" t="s">
        <v>1473</v>
      </c>
      <c r="AY138" s="232" t="s">
        <v>1594</v>
      </c>
    </row>
    <row r="139" spans="2:65" s="12" customFormat="1" x14ac:dyDescent="0.3">
      <c r="B139" s="209"/>
      <c r="C139" s="210"/>
      <c r="D139" s="223" t="s">
        <v>1603</v>
      </c>
      <c r="E139" s="233" t="s">
        <v>1418</v>
      </c>
      <c r="F139" s="234" t="s">
        <v>1064</v>
      </c>
      <c r="G139" s="210"/>
      <c r="H139" s="235">
        <v>50</v>
      </c>
      <c r="I139" s="215"/>
      <c r="J139" s="215"/>
      <c r="K139" s="210"/>
      <c r="L139" s="210"/>
      <c r="M139" s="216"/>
      <c r="N139" s="217"/>
      <c r="O139" s="218"/>
      <c r="P139" s="218"/>
      <c r="Q139" s="218"/>
      <c r="R139" s="218"/>
      <c r="S139" s="218"/>
      <c r="T139" s="218"/>
      <c r="U139" s="218"/>
      <c r="V139" s="218"/>
      <c r="W139" s="218"/>
      <c r="X139" s="219"/>
      <c r="AT139" s="220" t="s">
        <v>1603</v>
      </c>
      <c r="AU139" s="220" t="s">
        <v>1481</v>
      </c>
      <c r="AV139" s="12" t="s">
        <v>1481</v>
      </c>
      <c r="AW139" s="12" t="s">
        <v>1402</v>
      </c>
      <c r="AX139" s="12" t="s">
        <v>1473</v>
      </c>
      <c r="AY139" s="220" t="s">
        <v>1594</v>
      </c>
    </row>
    <row r="140" spans="2:65" s="14" customFormat="1" x14ac:dyDescent="0.3">
      <c r="B140" s="236"/>
      <c r="C140" s="237"/>
      <c r="D140" s="211" t="s">
        <v>1603</v>
      </c>
      <c r="E140" s="247" t="s">
        <v>1418</v>
      </c>
      <c r="F140" s="248" t="s">
        <v>1621</v>
      </c>
      <c r="G140" s="237"/>
      <c r="H140" s="249">
        <v>360.375</v>
      </c>
      <c r="I140" s="241"/>
      <c r="J140" s="241"/>
      <c r="K140" s="237"/>
      <c r="L140" s="237"/>
      <c r="M140" s="242"/>
      <c r="N140" s="243"/>
      <c r="O140" s="244"/>
      <c r="P140" s="244"/>
      <c r="Q140" s="244"/>
      <c r="R140" s="244"/>
      <c r="S140" s="244"/>
      <c r="T140" s="244"/>
      <c r="U140" s="244"/>
      <c r="V140" s="244"/>
      <c r="W140" s="244"/>
      <c r="X140" s="245"/>
      <c r="AT140" s="246" t="s">
        <v>1603</v>
      </c>
      <c r="AU140" s="246" t="s">
        <v>1481</v>
      </c>
      <c r="AV140" s="14" t="s">
        <v>1601</v>
      </c>
      <c r="AW140" s="14" t="s">
        <v>1402</v>
      </c>
      <c r="AX140" s="14" t="s">
        <v>1420</v>
      </c>
      <c r="AY140" s="246" t="s">
        <v>1594</v>
      </c>
    </row>
    <row r="141" spans="2:65" s="1" customFormat="1" ht="31.5" customHeight="1" x14ac:dyDescent="0.3">
      <c r="B141" s="36"/>
      <c r="C141" s="197" t="s">
        <v>1675</v>
      </c>
      <c r="D141" s="197" t="s">
        <v>1596</v>
      </c>
      <c r="E141" s="198" t="s">
        <v>1067</v>
      </c>
      <c r="F141" s="199" t="s">
        <v>1068</v>
      </c>
      <c r="G141" s="200" t="s">
        <v>1688</v>
      </c>
      <c r="H141" s="201">
        <v>165</v>
      </c>
      <c r="I141" s="202"/>
      <c r="J141" s="202"/>
      <c r="K141" s="203">
        <f>ROUND(P141*H141,2)</f>
        <v>0</v>
      </c>
      <c r="L141" s="199" t="s">
        <v>1600</v>
      </c>
      <c r="M141" s="56"/>
      <c r="N141" s="204" t="s">
        <v>1418</v>
      </c>
      <c r="O141" s="205" t="s">
        <v>1442</v>
      </c>
      <c r="P141" s="131">
        <f>I141+J141</f>
        <v>0</v>
      </c>
      <c r="Q141" s="131">
        <f>ROUND(I141*H141,2)</f>
        <v>0</v>
      </c>
      <c r="R141" s="131">
        <f>ROUND(J141*H141,2)</f>
        <v>0</v>
      </c>
      <c r="S141" s="37"/>
      <c r="T141" s="206">
        <f>S141*H141</f>
        <v>0</v>
      </c>
      <c r="U141" s="206">
        <v>0</v>
      </c>
      <c r="V141" s="206">
        <f>U141*H141</f>
        <v>0</v>
      </c>
      <c r="W141" s="206">
        <v>0</v>
      </c>
      <c r="X141" s="207">
        <f>W141*H141</f>
        <v>0</v>
      </c>
      <c r="AR141" s="19" t="s">
        <v>1601</v>
      </c>
      <c r="AT141" s="19" t="s">
        <v>1596</v>
      </c>
      <c r="AU141" s="19" t="s">
        <v>1481</v>
      </c>
      <c r="AY141" s="19" t="s">
        <v>1594</v>
      </c>
      <c r="BE141" s="208">
        <f>IF(O141="základní",K141,0)</f>
        <v>0</v>
      </c>
      <c r="BF141" s="208">
        <f>IF(O141="snížená",K141,0)</f>
        <v>0</v>
      </c>
      <c r="BG141" s="208">
        <f>IF(O141="zákl. přenesená",K141,0)</f>
        <v>0</v>
      </c>
      <c r="BH141" s="208">
        <f>IF(O141="sníž. přenesená",K141,0)</f>
        <v>0</v>
      </c>
      <c r="BI141" s="208">
        <f>IF(O141="nulová",K141,0)</f>
        <v>0</v>
      </c>
      <c r="BJ141" s="19" t="s">
        <v>1420</v>
      </c>
      <c r="BK141" s="208">
        <f>ROUND(P141*H141,2)</f>
        <v>0</v>
      </c>
      <c r="BL141" s="19" t="s">
        <v>1601</v>
      </c>
      <c r="BM141" s="19" t="s">
        <v>1069</v>
      </c>
    </row>
    <row r="142" spans="2:65" s="12" customFormat="1" x14ac:dyDescent="0.3">
      <c r="B142" s="209"/>
      <c r="C142" s="210"/>
      <c r="D142" s="211" t="s">
        <v>1603</v>
      </c>
      <c r="E142" s="212" t="s">
        <v>1418</v>
      </c>
      <c r="F142" s="213" t="s">
        <v>1070</v>
      </c>
      <c r="G142" s="210"/>
      <c r="H142" s="214">
        <v>165</v>
      </c>
      <c r="I142" s="215"/>
      <c r="J142" s="215"/>
      <c r="K142" s="210"/>
      <c r="L142" s="210"/>
      <c r="M142" s="216"/>
      <c r="N142" s="217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AT142" s="220" t="s">
        <v>1603</v>
      </c>
      <c r="AU142" s="220" t="s">
        <v>1481</v>
      </c>
      <c r="AV142" s="12" t="s">
        <v>1481</v>
      </c>
      <c r="AW142" s="12" t="s">
        <v>1402</v>
      </c>
      <c r="AX142" s="12" t="s">
        <v>1420</v>
      </c>
      <c r="AY142" s="220" t="s">
        <v>1594</v>
      </c>
    </row>
    <row r="143" spans="2:65" s="1" customFormat="1" ht="31.5" customHeight="1" x14ac:dyDescent="0.3">
      <c r="B143" s="36"/>
      <c r="C143" s="197" t="s">
        <v>1681</v>
      </c>
      <c r="D143" s="197" t="s">
        <v>1596</v>
      </c>
      <c r="E143" s="198" t="s">
        <v>809</v>
      </c>
      <c r="F143" s="199" t="s">
        <v>810</v>
      </c>
      <c r="G143" s="200" t="s">
        <v>1688</v>
      </c>
      <c r="H143" s="201">
        <v>467.51</v>
      </c>
      <c r="I143" s="202"/>
      <c r="J143" s="202"/>
      <c r="K143" s="203">
        <f>ROUND(P143*H143,2)</f>
        <v>0</v>
      </c>
      <c r="L143" s="199" t="s">
        <v>1600</v>
      </c>
      <c r="M143" s="56"/>
      <c r="N143" s="204" t="s">
        <v>1418</v>
      </c>
      <c r="O143" s="205" t="s">
        <v>1442</v>
      </c>
      <c r="P143" s="131">
        <f>I143+J143</f>
        <v>0</v>
      </c>
      <c r="Q143" s="131">
        <f>ROUND(I143*H143,2)</f>
        <v>0</v>
      </c>
      <c r="R143" s="131">
        <f>ROUND(J143*H143,2)</f>
        <v>0</v>
      </c>
      <c r="S143" s="37"/>
      <c r="T143" s="206">
        <f>S143*H143</f>
        <v>0</v>
      </c>
      <c r="U143" s="206">
        <v>0</v>
      </c>
      <c r="V143" s="206">
        <f>U143*H143</f>
        <v>0</v>
      </c>
      <c r="W143" s="206">
        <v>0</v>
      </c>
      <c r="X143" s="207">
        <f>W143*H143</f>
        <v>0</v>
      </c>
      <c r="AR143" s="19" t="s">
        <v>1601</v>
      </c>
      <c r="AT143" s="19" t="s">
        <v>1596</v>
      </c>
      <c r="AU143" s="19" t="s">
        <v>1481</v>
      </c>
      <c r="AY143" s="19" t="s">
        <v>1594</v>
      </c>
      <c r="BE143" s="208">
        <f>IF(O143="základní",K143,0)</f>
        <v>0</v>
      </c>
      <c r="BF143" s="208">
        <f>IF(O143="snížená",K143,0)</f>
        <v>0</v>
      </c>
      <c r="BG143" s="208">
        <f>IF(O143="zákl. přenesená",K143,0)</f>
        <v>0</v>
      </c>
      <c r="BH143" s="208">
        <f>IF(O143="sníž. přenesená",K143,0)</f>
        <v>0</v>
      </c>
      <c r="BI143" s="208">
        <f>IF(O143="nulová",K143,0)</f>
        <v>0</v>
      </c>
      <c r="BJ143" s="19" t="s">
        <v>1420</v>
      </c>
      <c r="BK143" s="208">
        <f>ROUND(P143*H143,2)</f>
        <v>0</v>
      </c>
      <c r="BL143" s="19" t="s">
        <v>1601</v>
      </c>
      <c r="BM143" s="19" t="s">
        <v>1071</v>
      </c>
    </row>
    <row r="144" spans="2:65" s="13" customFormat="1" x14ac:dyDescent="0.3">
      <c r="B144" s="221"/>
      <c r="C144" s="222"/>
      <c r="D144" s="223" t="s">
        <v>1603</v>
      </c>
      <c r="E144" s="224" t="s">
        <v>1418</v>
      </c>
      <c r="F144" s="225" t="s">
        <v>1072</v>
      </c>
      <c r="G144" s="222"/>
      <c r="H144" s="226" t="s">
        <v>1418</v>
      </c>
      <c r="I144" s="227"/>
      <c r="J144" s="227"/>
      <c r="K144" s="222"/>
      <c r="L144" s="222"/>
      <c r="M144" s="228"/>
      <c r="N144" s="229"/>
      <c r="O144" s="230"/>
      <c r="P144" s="230"/>
      <c r="Q144" s="230"/>
      <c r="R144" s="230"/>
      <c r="S144" s="230"/>
      <c r="T144" s="230"/>
      <c r="U144" s="230"/>
      <c r="V144" s="230"/>
      <c r="W144" s="230"/>
      <c r="X144" s="231"/>
      <c r="AT144" s="232" t="s">
        <v>1603</v>
      </c>
      <c r="AU144" s="232" t="s">
        <v>1481</v>
      </c>
      <c r="AV144" s="13" t="s">
        <v>1420</v>
      </c>
      <c r="AW144" s="13" t="s">
        <v>1402</v>
      </c>
      <c r="AX144" s="13" t="s">
        <v>1473</v>
      </c>
      <c r="AY144" s="232" t="s">
        <v>1594</v>
      </c>
    </row>
    <row r="145" spans="2:65" s="12" customFormat="1" x14ac:dyDescent="0.3">
      <c r="B145" s="209"/>
      <c r="C145" s="210"/>
      <c r="D145" s="223" t="s">
        <v>1603</v>
      </c>
      <c r="E145" s="233" t="s">
        <v>1418</v>
      </c>
      <c r="F145" s="234" t="s">
        <v>1073</v>
      </c>
      <c r="G145" s="210"/>
      <c r="H145" s="235">
        <v>952.21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1603</v>
      </c>
      <c r="AU145" s="220" t="s">
        <v>1481</v>
      </c>
      <c r="AV145" s="12" t="s">
        <v>1481</v>
      </c>
      <c r="AW145" s="12" t="s">
        <v>1402</v>
      </c>
      <c r="AX145" s="12" t="s">
        <v>1473</v>
      </c>
      <c r="AY145" s="220" t="s">
        <v>1594</v>
      </c>
    </row>
    <row r="146" spans="2:65" s="13" customFormat="1" x14ac:dyDescent="0.3">
      <c r="B146" s="221"/>
      <c r="C146" s="222"/>
      <c r="D146" s="223" t="s">
        <v>1603</v>
      </c>
      <c r="E146" s="224" t="s">
        <v>1418</v>
      </c>
      <c r="F146" s="225" t="s">
        <v>1074</v>
      </c>
      <c r="G146" s="222"/>
      <c r="H146" s="226" t="s">
        <v>1418</v>
      </c>
      <c r="I146" s="227"/>
      <c r="J146" s="227"/>
      <c r="K146" s="222"/>
      <c r="L146" s="222"/>
      <c r="M146" s="228"/>
      <c r="N146" s="229"/>
      <c r="O146" s="230"/>
      <c r="P146" s="230"/>
      <c r="Q146" s="230"/>
      <c r="R146" s="230"/>
      <c r="S146" s="230"/>
      <c r="T146" s="230"/>
      <c r="U146" s="230"/>
      <c r="V146" s="230"/>
      <c r="W146" s="230"/>
      <c r="X146" s="231"/>
      <c r="AT146" s="232" t="s">
        <v>1603</v>
      </c>
      <c r="AU146" s="232" t="s">
        <v>1481</v>
      </c>
      <c r="AV146" s="13" t="s">
        <v>1420</v>
      </c>
      <c r="AW146" s="13" t="s">
        <v>1402</v>
      </c>
      <c r="AX146" s="13" t="s">
        <v>1473</v>
      </c>
      <c r="AY146" s="232" t="s">
        <v>1594</v>
      </c>
    </row>
    <row r="147" spans="2:65" s="12" customFormat="1" x14ac:dyDescent="0.3">
      <c r="B147" s="209"/>
      <c r="C147" s="210"/>
      <c r="D147" s="223" t="s">
        <v>1603</v>
      </c>
      <c r="E147" s="233" t="s">
        <v>1418</v>
      </c>
      <c r="F147" s="234" t="s">
        <v>1075</v>
      </c>
      <c r="G147" s="210"/>
      <c r="H147" s="235">
        <v>-102.6</v>
      </c>
      <c r="I147" s="215"/>
      <c r="J147" s="215"/>
      <c r="K147" s="210"/>
      <c r="L147" s="210"/>
      <c r="M147" s="216"/>
      <c r="N147" s="217"/>
      <c r="O147" s="218"/>
      <c r="P147" s="218"/>
      <c r="Q147" s="218"/>
      <c r="R147" s="218"/>
      <c r="S147" s="218"/>
      <c r="T147" s="218"/>
      <c r="U147" s="218"/>
      <c r="V147" s="218"/>
      <c r="W147" s="218"/>
      <c r="X147" s="219"/>
      <c r="AT147" s="220" t="s">
        <v>1603</v>
      </c>
      <c r="AU147" s="220" t="s">
        <v>1481</v>
      </c>
      <c r="AV147" s="12" t="s">
        <v>1481</v>
      </c>
      <c r="AW147" s="12" t="s">
        <v>1402</v>
      </c>
      <c r="AX147" s="12" t="s">
        <v>1473</v>
      </c>
      <c r="AY147" s="220" t="s">
        <v>1594</v>
      </c>
    </row>
    <row r="148" spans="2:65" s="13" customFormat="1" x14ac:dyDescent="0.3">
      <c r="B148" s="221"/>
      <c r="C148" s="222"/>
      <c r="D148" s="223" t="s">
        <v>1603</v>
      </c>
      <c r="E148" s="224" t="s">
        <v>1418</v>
      </c>
      <c r="F148" s="225" t="s">
        <v>1076</v>
      </c>
      <c r="G148" s="222"/>
      <c r="H148" s="226" t="s">
        <v>1418</v>
      </c>
      <c r="I148" s="227"/>
      <c r="J148" s="227"/>
      <c r="K148" s="222"/>
      <c r="L148" s="222"/>
      <c r="M148" s="228"/>
      <c r="N148" s="229"/>
      <c r="O148" s="230"/>
      <c r="P148" s="230"/>
      <c r="Q148" s="230"/>
      <c r="R148" s="230"/>
      <c r="S148" s="230"/>
      <c r="T148" s="230"/>
      <c r="U148" s="230"/>
      <c r="V148" s="230"/>
      <c r="W148" s="230"/>
      <c r="X148" s="231"/>
      <c r="AT148" s="232" t="s">
        <v>1603</v>
      </c>
      <c r="AU148" s="232" t="s">
        <v>1481</v>
      </c>
      <c r="AV148" s="13" t="s">
        <v>1420</v>
      </c>
      <c r="AW148" s="13" t="s">
        <v>1402</v>
      </c>
      <c r="AX148" s="13" t="s">
        <v>1473</v>
      </c>
      <c r="AY148" s="232" t="s">
        <v>1594</v>
      </c>
    </row>
    <row r="149" spans="2:65" s="12" customFormat="1" x14ac:dyDescent="0.3">
      <c r="B149" s="209"/>
      <c r="C149" s="210"/>
      <c r="D149" s="223" t="s">
        <v>1603</v>
      </c>
      <c r="E149" s="233" t="s">
        <v>1418</v>
      </c>
      <c r="F149" s="234" t="s">
        <v>1077</v>
      </c>
      <c r="G149" s="210"/>
      <c r="H149" s="235">
        <v>-382.1</v>
      </c>
      <c r="I149" s="215"/>
      <c r="J149" s="215"/>
      <c r="K149" s="210"/>
      <c r="L149" s="210"/>
      <c r="M149" s="216"/>
      <c r="N149" s="217"/>
      <c r="O149" s="218"/>
      <c r="P149" s="218"/>
      <c r="Q149" s="218"/>
      <c r="R149" s="218"/>
      <c r="S149" s="218"/>
      <c r="T149" s="218"/>
      <c r="U149" s="218"/>
      <c r="V149" s="218"/>
      <c r="W149" s="218"/>
      <c r="X149" s="219"/>
      <c r="AT149" s="220" t="s">
        <v>1603</v>
      </c>
      <c r="AU149" s="220" t="s">
        <v>1481</v>
      </c>
      <c r="AV149" s="12" t="s">
        <v>1481</v>
      </c>
      <c r="AW149" s="12" t="s">
        <v>1402</v>
      </c>
      <c r="AX149" s="12" t="s">
        <v>1473</v>
      </c>
      <c r="AY149" s="220" t="s">
        <v>1594</v>
      </c>
    </row>
    <row r="150" spans="2:65" s="14" customFormat="1" x14ac:dyDescent="0.3">
      <c r="B150" s="236"/>
      <c r="C150" s="237"/>
      <c r="D150" s="211" t="s">
        <v>1603</v>
      </c>
      <c r="E150" s="247" t="s">
        <v>1418</v>
      </c>
      <c r="F150" s="248" t="s">
        <v>1621</v>
      </c>
      <c r="G150" s="237"/>
      <c r="H150" s="249">
        <v>467.51</v>
      </c>
      <c r="I150" s="241"/>
      <c r="J150" s="241"/>
      <c r="K150" s="237"/>
      <c r="L150" s="237"/>
      <c r="M150" s="242"/>
      <c r="N150" s="243"/>
      <c r="O150" s="244"/>
      <c r="P150" s="244"/>
      <c r="Q150" s="244"/>
      <c r="R150" s="244"/>
      <c r="S150" s="244"/>
      <c r="T150" s="244"/>
      <c r="U150" s="244"/>
      <c r="V150" s="244"/>
      <c r="W150" s="244"/>
      <c r="X150" s="245"/>
      <c r="AT150" s="246" t="s">
        <v>1603</v>
      </c>
      <c r="AU150" s="246" t="s">
        <v>1481</v>
      </c>
      <c r="AV150" s="14" t="s">
        <v>1601</v>
      </c>
      <c r="AW150" s="14" t="s">
        <v>1402</v>
      </c>
      <c r="AX150" s="14" t="s">
        <v>1420</v>
      </c>
      <c r="AY150" s="246" t="s">
        <v>1594</v>
      </c>
    </row>
    <row r="151" spans="2:65" s="1" customFormat="1" ht="31.5" customHeight="1" x14ac:dyDescent="0.3">
      <c r="B151" s="36"/>
      <c r="C151" s="197" t="s">
        <v>1685</v>
      </c>
      <c r="D151" s="197" t="s">
        <v>1596</v>
      </c>
      <c r="E151" s="198" t="s">
        <v>814</v>
      </c>
      <c r="F151" s="199" t="s">
        <v>815</v>
      </c>
      <c r="G151" s="200" t="s">
        <v>1688</v>
      </c>
      <c r="H151" s="201">
        <v>467.51</v>
      </c>
      <c r="I151" s="202"/>
      <c r="J151" s="202"/>
      <c r="K151" s="203">
        <f>ROUND(P151*H151,2)</f>
        <v>0</v>
      </c>
      <c r="L151" s="199" t="s">
        <v>1600</v>
      </c>
      <c r="M151" s="56"/>
      <c r="N151" s="204" t="s">
        <v>1418</v>
      </c>
      <c r="O151" s="205" t="s">
        <v>1442</v>
      </c>
      <c r="P151" s="131">
        <f>I151+J151</f>
        <v>0</v>
      </c>
      <c r="Q151" s="131">
        <f>ROUND(I151*H151,2)</f>
        <v>0</v>
      </c>
      <c r="R151" s="131">
        <f>ROUND(J151*H151,2)</f>
        <v>0</v>
      </c>
      <c r="S151" s="37"/>
      <c r="T151" s="206">
        <f>S151*H151</f>
        <v>0</v>
      </c>
      <c r="U151" s="206">
        <v>0</v>
      </c>
      <c r="V151" s="206">
        <f>U151*H151</f>
        <v>0</v>
      </c>
      <c r="W151" s="206">
        <v>0</v>
      </c>
      <c r="X151" s="207">
        <f>W151*H151</f>
        <v>0</v>
      </c>
      <c r="AR151" s="19" t="s">
        <v>1601</v>
      </c>
      <c r="AT151" s="19" t="s">
        <v>1596</v>
      </c>
      <c r="AU151" s="19" t="s">
        <v>1481</v>
      </c>
      <c r="AY151" s="19" t="s">
        <v>1594</v>
      </c>
      <c r="BE151" s="208">
        <f>IF(O151="základní",K151,0)</f>
        <v>0</v>
      </c>
      <c r="BF151" s="208">
        <f>IF(O151="snížená",K151,0)</f>
        <v>0</v>
      </c>
      <c r="BG151" s="208">
        <f>IF(O151="zákl. přenesená",K151,0)</f>
        <v>0</v>
      </c>
      <c r="BH151" s="208">
        <f>IF(O151="sníž. přenesená",K151,0)</f>
        <v>0</v>
      </c>
      <c r="BI151" s="208">
        <f>IF(O151="nulová",K151,0)</f>
        <v>0</v>
      </c>
      <c r="BJ151" s="19" t="s">
        <v>1420</v>
      </c>
      <c r="BK151" s="208">
        <f>ROUND(P151*H151,2)</f>
        <v>0</v>
      </c>
      <c r="BL151" s="19" t="s">
        <v>1601</v>
      </c>
      <c r="BM151" s="19" t="s">
        <v>1078</v>
      </c>
    </row>
    <row r="152" spans="2:65" s="12" customFormat="1" x14ac:dyDescent="0.3">
      <c r="B152" s="209"/>
      <c r="C152" s="210"/>
      <c r="D152" s="211" t="s">
        <v>1603</v>
      </c>
      <c r="E152" s="212" t="s">
        <v>1418</v>
      </c>
      <c r="F152" s="213" t="s">
        <v>1079</v>
      </c>
      <c r="G152" s="210"/>
      <c r="H152" s="214">
        <v>467.51</v>
      </c>
      <c r="I152" s="215"/>
      <c r="J152" s="215"/>
      <c r="K152" s="210"/>
      <c r="L152" s="210"/>
      <c r="M152" s="216"/>
      <c r="N152" s="217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AT152" s="220" t="s">
        <v>1603</v>
      </c>
      <c r="AU152" s="220" t="s">
        <v>1481</v>
      </c>
      <c r="AV152" s="12" t="s">
        <v>1481</v>
      </c>
      <c r="AW152" s="12" t="s">
        <v>1402</v>
      </c>
      <c r="AX152" s="12" t="s">
        <v>1420</v>
      </c>
      <c r="AY152" s="220" t="s">
        <v>1594</v>
      </c>
    </row>
    <row r="153" spans="2:65" s="1" customFormat="1" ht="22.5" customHeight="1" x14ac:dyDescent="0.3">
      <c r="B153" s="36"/>
      <c r="C153" s="261" t="s">
        <v>1406</v>
      </c>
      <c r="D153" s="261" t="s">
        <v>1707</v>
      </c>
      <c r="E153" s="262" t="s">
        <v>818</v>
      </c>
      <c r="F153" s="263" t="s">
        <v>819</v>
      </c>
      <c r="G153" s="264" t="s">
        <v>2089</v>
      </c>
      <c r="H153" s="265">
        <v>9.49</v>
      </c>
      <c r="I153" s="266"/>
      <c r="J153" s="267"/>
      <c r="K153" s="268">
        <f>ROUND(P153*H153,2)</f>
        <v>0</v>
      </c>
      <c r="L153" s="263" t="s">
        <v>1600</v>
      </c>
      <c r="M153" s="269"/>
      <c r="N153" s="270" t="s">
        <v>1418</v>
      </c>
      <c r="O153" s="205" t="s">
        <v>1442</v>
      </c>
      <c r="P153" s="131">
        <f>I153+J153</f>
        <v>0</v>
      </c>
      <c r="Q153" s="131">
        <f>ROUND(I153*H153,2)</f>
        <v>0</v>
      </c>
      <c r="R153" s="131">
        <f>ROUND(J153*H153,2)</f>
        <v>0</v>
      </c>
      <c r="S153" s="37"/>
      <c r="T153" s="206">
        <f>S153*H153</f>
        <v>0</v>
      </c>
      <c r="U153" s="206">
        <v>1E-3</v>
      </c>
      <c r="V153" s="206">
        <f>U153*H153</f>
        <v>9.4900000000000002E-3</v>
      </c>
      <c r="W153" s="206">
        <v>0</v>
      </c>
      <c r="X153" s="207">
        <f>W153*H153</f>
        <v>0</v>
      </c>
      <c r="AR153" s="19" t="s">
        <v>1654</v>
      </c>
      <c r="AT153" s="19" t="s">
        <v>1707</v>
      </c>
      <c r="AU153" s="19" t="s">
        <v>1481</v>
      </c>
      <c r="AY153" s="19" t="s">
        <v>1594</v>
      </c>
      <c r="BE153" s="208">
        <f>IF(O153="základní",K153,0)</f>
        <v>0</v>
      </c>
      <c r="BF153" s="208">
        <f>IF(O153="snížená",K153,0)</f>
        <v>0</v>
      </c>
      <c r="BG153" s="208">
        <f>IF(O153="zákl. přenesená",K153,0)</f>
        <v>0</v>
      </c>
      <c r="BH153" s="208">
        <f>IF(O153="sníž. přenesená",K153,0)</f>
        <v>0</v>
      </c>
      <c r="BI153" s="208">
        <f>IF(O153="nulová",K153,0)</f>
        <v>0</v>
      </c>
      <c r="BJ153" s="19" t="s">
        <v>1420</v>
      </c>
      <c r="BK153" s="208">
        <f>ROUND(P153*H153,2)</f>
        <v>0</v>
      </c>
      <c r="BL153" s="19" t="s">
        <v>1601</v>
      </c>
      <c r="BM153" s="19" t="s">
        <v>1080</v>
      </c>
    </row>
    <row r="154" spans="2:65" s="12" customFormat="1" x14ac:dyDescent="0.3">
      <c r="B154" s="209"/>
      <c r="C154" s="210"/>
      <c r="D154" s="223" t="s">
        <v>1603</v>
      </c>
      <c r="E154" s="233" t="s">
        <v>1418</v>
      </c>
      <c r="F154" s="234" t="s">
        <v>1081</v>
      </c>
      <c r="G154" s="210"/>
      <c r="H154" s="235">
        <v>9.35</v>
      </c>
      <c r="I154" s="215"/>
      <c r="J154" s="215"/>
      <c r="K154" s="210"/>
      <c r="L154" s="210"/>
      <c r="M154" s="216"/>
      <c r="N154" s="217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AT154" s="220" t="s">
        <v>1603</v>
      </c>
      <c r="AU154" s="220" t="s">
        <v>1481</v>
      </c>
      <c r="AV154" s="12" t="s">
        <v>1481</v>
      </c>
      <c r="AW154" s="12" t="s">
        <v>1402</v>
      </c>
      <c r="AX154" s="12" t="s">
        <v>1420</v>
      </c>
      <c r="AY154" s="220" t="s">
        <v>1594</v>
      </c>
    </row>
    <row r="155" spans="2:65" s="12" customFormat="1" x14ac:dyDescent="0.3">
      <c r="B155" s="209"/>
      <c r="C155" s="210"/>
      <c r="D155" s="211" t="s">
        <v>1603</v>
      </c>
      <c r="E155" s="210"/>
      <c r="F155" s="213" t="s">
        <v>1082</v>
      </c>
      <c r="G155" s="210"/>
      <c r="H155" s="214">
        <v>9.49</v>
      </c>
      <c r="I155" s="215"/>
      <c r="J155" s="215"/>
      <c r="K155" s="210"/>
      <c r="L155" s="210"/>
      <c r="M155" s="216"/>
      <c r="N155" s="217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AT155" s="220" t="s">
        <v>1603</v>
      </c>
      <c r="AU155" s="220" t="s">
        <v>1481</v>
      </c>
      <c r="AV155" s="12" t="s">
        <v>1481</v>
      </c>
      <c r="AW155" s="12" t="s">
        <v>1401</v>
      </c>
      <c r="AX155" s="12" t="s">
        <v>1420</v>
      </c>
      <c r="AY155" s="220" t="s">
        <v>1594</v>
      </c>
    </row>
    <row r="156" spans="2:65" s="1" customFormat="1" ht="22.5" customHeight="1" x14ac:dyDescent="0.3">
      <c r="B156" s="36"/>
      <c r="C156" s="197" t="s">
        <v>1695</v>
      </c>
      <c r="D156" s="197" t="s">
        <v>1596</v>
      </c>
      <c r="E156" s="198" t="s">
        <v>823</v>
      </c>
      <c r="F156" s="199" t="s">
        <v>824</v>
      </c>
      <c r="G156" s="200" t="s">
        <v>1688</v>
      </c>
      <c r="H156" s="201">
        <v>467.51</v>
      </c>
      <c r="I156" s="202"/>
      <c r="J156" s="202"/>
      <c r="K156" s="203">
        <f>ROUND(P156*H156,2)</f>
        <v>0</v>
      </c>
      <c r="L156" s="199" t="s">
        <v>1600</v>
      </c>
      <c r="M156" s="56"/>
      <c r="N156" s="204" t="s">
        <v>1418</v>
      </c>
      <c r="O156" s="205" t="s">
        <v>1442</v>
      </c>
      <c r="P156" s="131">
        <f>I156+J156</f>
        <v>0</v>
      </c>
      <c r="Q156" s="131">
        <f>ROUND(I156*H156,2)</f>
        <v>0</v>
      </c>
      <c r="R156" s="131">
        <f>ROUND(J156*H156,2)</f>
        <v>0</v>
      </c>
      <c r="S156" s="37"/>
      <c r="T156" s="206">
        <f>S156*H156</f>
        <v>0</v>
      </c>
      <c r="U156" s="206">
        <v>0</v>
      </c>
      <c r="V156" s="206">
        <f>U156*H156</f>
        <v>0</v>
      </c>
      <c r="W156" s="206">
        <v>0</v>
      </c>
      <c r="X156" s="207">
        <f>W156*H156</f>
        <v>0</v>
      </c>
      <c r="AR156" s="19" t="s">
        <v>1601</v>
      </c>
      <c r="AT156" s="19" t="s">
        <v>1596</v>
      </c>
      <c r="AU156" s="19" t="s">
        <v>1481</v>
      </c>
      <c r="AY156" s="19" t="s">
        <v>1594</v>
      </c>
      <c r="BE156" s="208">
        <f>IF(O156="základní",K156,0)</f>
        <v>0</v>
      </c>
      <c r="BF156" s="208">
        <f>IF(O156="snížená",K156,0)</f>
        <v>0</v>
      </c>
      <c r="BG156" s="208">
        <f>IF(O156="zákl. přenesená",K156,0)</f>
        <v>0</v>
      </c>
      <c r="BH156" s="208">
        <f>IF(O156="sníž. přenesená",K156,0)</f>
        <v>0</v>
      </c>
      <c r="BI156" s="208">
        <f>IF(O156="nulová",K156,0)</f>
        <v>0</v>
      </c>
      <c r="BJ156" s="19" t="s">
        <v>1420</v>
      </c>
      <c r="BK156" s="208">
        <f>ROUND(P156*H156,2)</f>
        <v>0</v>
      </c>
      <c r="BL156" s="19" t="s">
        <v>1601</v>
      </c>
      <c r="BM156" s="19" t="s">
        <v>1083</v>
      </c>
    </row>
    <row r="157" spans="2:65" s="13" customFormat="1" x14ac:dyDescent="0.3">
      <c r="B157" s="221"/>
      <c r="C157" s="222"/>
      <c r="D157" s="223" t="s">
        <v>1603</v>
      </c>
      <c r="E157" s="224" t="s">
        <v>1418</v>
      </c>
      <c r="F157" s="225" t="s">
        <v>746</v>
      </c>
      <c r="G157" s="222"/>
      <c r="H157" s="226" t="s">
        <v>1418</v>
      </c>
      <c r="I157" s="227"/>
      <c r="J157" s="227"/>
      <c r="K157" s="222"/>
      <c r="L157" s="222"/>
      <c r="M157" s="228"/>
      <c r="N157" s="229"/>
      <c r="O157" s="230"/>
      <c r="P157" s="230"/>
      <c r="Q157" s="230"/>
      <c r="R157" s="230"/>
      <c r="S157" s="230"/>
      <c r="T157" s="230"/>
      <c r="U157" s="230"/>
      <c r="V157" s="230"/>
      <c r="W157" s="230"/>
      <c r="X157" s="231"/>
      <c r="AT157" s="232" t="s">
        <v>1603</v>
      </c>
      <c r="AU157" s="232" t="s">
        <v>1481</v>
      </c>
      <c r="AV157" s="13" t="s">
        <v>1420</v>
      </c>
      <c r="AW157" s="13" t="s">
        <v>1402</v>
      </c>
      <c r="AX157" s="13" t="s">
        <v>1473</v>
      </c>
      <c r="AY157" s="232" t="s">
        <v>1594</v>
      </c>
    </row>
    <row r="158" spans="2:65" s="12" customFormat="1" x14ac:dyDescent="0.3">
      <c r="B158" s="209"/>
      <c r="C158" s="210"/>
      <c r="D158" s="211" t="s">
        <v>1603</v>
      </c>
      <c r="E158" s="212" t="s">
        <v>1418</v>
      </c>
      <c r="F158" s="213" t="s">
        <v>1079</v>
      </c>
      <c r="G158" s="210"/>
      <c r="H158" s="214">
        <v>467.51</v>
      </c>
      <c r="I158" s="215"/>
      <c r="J158" s="215"/>
      <c r="K158" s="210"/>
      <c r="L158" s="210"/>
      <c r="M158" s="216"/>
      <c r="N158" s="217"/>
      <c r="O158" s="218"/>
      <c r="P158" s="218"/>
      <c r="Q158" s="218"/>
      <c r="R158" s="218"/>
      <c r="S158" s="218"/>
      <c r="T158" s="218"/>
      <c r="U158" s="218"/>
      <c r="V158" s="218"/>
      <c r="W158" s="218"/>
      <c r="X158" s="219"/>
      <c r="AT158" s="220" t="s">
        <v>1603</v>
      </c>
      <c r="AU158" s="220" t="s">
        <v>1481</v>
      </c>
      <c r="AV158" s="12" t="s">
        <v>1481</v>
      </c>
      <c r="AW158" s="12" t="s">
        <v>1402</v>
      </c>
      <c r="AX158" s="12" t="s">
        <v>1420</v>
      </c>
      <c r="AY158" s="220" t="s">
        <v>1594</v>
      </c>
    </row>
    <row r="159" spans="2:65" s="1" customFormat="1" ht="22.5" customHeight="1" x14ac:dyDescent="0.3">
      <c r="B159" s="36"/>
      <c r="C159" s="197" t="s">
        <v>1701</v>
      </c>
      <c r="D159" s="197" t="s">
        <v>1596</v>
      </c>
      <c r="E159" s="198" t="s">
        <v>1686</v>
      </c>
      <c r="F159" s="199" t="s">
        <v>1687</v>
      </c>
      <c r="G159" s="200" t="s">
        <v>1688</v>
      </c>
      <c r="H159" s="201">
        <v>382.1</v>
      </c>
      <c r="I159" s="202"/>
      <c r="J159" s="202"/>
      <c r="K159" s="203">
        <f>ROUND(P159*H159,2)</f>
        <v>0</v>
      </c>
      <c r="L159" s="199" t="s">
        <v>1600</v>
      </c>
      <c r="M159" s="56"/>
      <c r="N159" s="204" t="s">
        <v>1418</v>
      </c>
      <c r="O159" s="205" t="s">
        <v>1442</v>
      </c>
      <c r="P159" s="131">
        <f>I159+J159</f>
        <v>0</v>
      </c>
      <c r="Q159" s="131">
        <f>ROUND(I159*H159,2)</f>
        <v>0</v>
      </c>
      <c r="R159" s="131">
        <f>ROUND(J159*H159,2)</f>
        <v>0</v>
      </c>
      <c r="S159" s="37"/>
      <c r="T159" s="206">
        <f>S159*H159</f>
        <v>0</v>
      </c>
      <c r="U159" s="206">
        <v>0</v>
      </c>
      <c r="V159" s="206">
        <f>U159*H159</f>
        <v>0</v>
      </c>
      <c r="W159" s="206">
        <v>0</v>
      </c>
      <c r="X159" s="207">
        <f>W159*H159</f>
        <v>0</v>
      </c>
      <c r="AR159" s="19" t="s">
        <v>1601</v>
      </c>
      <c r="AT159" s="19" t="s">
        <v>1596</v>
      </c>
      <c r="AU159" s="19" t="s">
        <v>1481</v>
      </c>
      <c r="AY159" s="19" t="s">
        <v>1594</v>
      </c>
      <c r="BE159" s="208">
        <f>IF(O159="základní",K159,0)</f>
        <v>0</v>
      </c>
      <c r="BF159" s="208">
        <f>IF(O159="snížená",K159,0)</f>
        <v>0</v>
      </c>
      <c r="BG159" s="208">
        <f>IF(O159="zákl. přenesená",K159,0)</f>
        <v>0</v>
      </c>
      <c r="BH159" s="208">
        <f>IF(O159="sníž. přenesená",K159,0)</f>
        <v>0</v>
      </c>
      <c r="BI159" s="208">
        <f>IF(O159="nulová",K159,0)</f>
        <v>0</v>
      </c>
      <c r="BJ159" s="19" t="s">
        <v>1420</v>
      </c>
      <c r="BK159" s="208">
        <f>ROUND(P159*H159,2)</f>
        <v>0</v>
      </c>
      <c r="BL159" s="19" t="s">
        <v>1601</v>
      </c>
      <c r="BM159" s="19" t="s">
        <v>1084</v>
      </c>
    </row>
    <row r="160" spans="2:65" s="13" customFormat="1" x14ac:dyDescent="0.3">
      <c r="B160" s="221"/>
      <c r="C160" s="222"/>
      <c r="D160" s="223" t="s">
        <v>1603</v>
      </c>
      <c r="E160" s="224" t="s">
        <v>1418</v>
      </c>
      <c r="F160" s="225" t="s">
        <v>1085</v>
      </c>
      <c r="G160" s="222"/>
      <c r="H160" s="226" t="s">
        <v>1418</v>
      </c>
      <c r="I160" s="227"/>
      <c r="J160" s="227"/>
      <c r="K160" s="222"/>
      <c r="L160" s="222"/>
      <c r="M160" s="228"/>
      <c r="N160" s="229"/>
      <c r="O160" s="230"/>
      <c r="P160" s="230"/>
      <c r="Q160" s="230"/>
      <c r="R160" s="230"/>
      <c r="S160" s="230"/>
      <c r="T160" s="230"/>
      <c r="U160" s="230"/>
      <c r="V160" s="230"/>
      <c r="W160" s="230"/>
      <c r="X160" s="231"/>
      <c r="AT160" s="232" t="s">
        <v>1603</v>
      </c>
      <c r="AU160" s="232" t="s">
        <v>1481</v>
      </c>
      <c r="AV160" s="13" t="s">
        <v>1420</v>
      </c>
      <c r="AW160" s="13" t="s">
        <v>1402</v>
      </c>
      <c r="AX160" s="13" t="s">
        <v>1473</v>
      </c>
      <c r="AY160" s="232" t="s">
        <v>1594</v>
      </c>
    </row>
    <row r="161" spans="2:65" s="12" customFormat="1" x14ac:dyDescent="0.3">
      <c r="B161" s="209"/>
      <c r="C161" s="210"/>
      <c r="D161" s="223" t="s">
        <v>1603</v>
      </c>
      <c r="E161" s="233" t="s">
        <v>1418</v>
      </c>
      <c r="F161" s="234" t="s">
        <v>1086</v>
      </c>
      <c r="G161" s="210"/>
      <c r="H161" s="235">
        <v>197.5</v>
      </c>
      <c r="I161" s="215"/>
      <c r="J161" s="215"/>
      <c r="K161" s="210"/>
      <c r="L161" s="210"/>
      <c r="M161" s="216"/>
      <c r="N161" s="217"/>
      <c r="O161" s="218"/>
      <c r="P161" s="218"/>
      <c r="Q161" s="218"/>
      <c r="R161" s="218"/>
      <c r="S161" s="218"/>
      <c r="T161" s="218"/>
      <c r="U161" s="218"/>
      <c r="V161" s="218"/>
      <c r="W161" s="218"/>
      <c r="X161" s="219"/>
      <c r="AT161" s="220" t="s">
        <v>1603</v>
      </c>
      <c r="AU161" s="220" t="s">
        <v>1481</v>
      </c>
      <c r="AV161" s="12" t="s">
        <v>1481</v>
      </c>
      <c r="AW161" s="12" t="s">
        <v>1402</v>
      </c>
      <c r="AX161" s="12" t="s">
        <v>1473</v>
      </c>
      <c r="AY161" s="220" t="s">
        <v>1594</v>
      </c>
    </row>
    <row r="162" spans="2:65" s="12" customFormat="1" x14ac:dyDescent="0.3">
      <c r="B162" s="209"/>
      <c r="C162" s="210"/>
      <c r="D162" s="223" t="s">
        <v>1603</v>
      </c>
      <c r="E162" s="233" t="s">
        <v>1418</v>
      </c>
      <c r="F162" s="234" t="s">
        <v>1087</v>
      </c>
      <c r="G162" s="210"/>
      <c r="H162" s="235">
        <v>96</v>
      </c>
      <c r="I162" s="215"/>
      <c r="J162" s="215"/>
      <c r="K162" s="210"/>
      <c r="L162" s="210"/>
      <c r="M162" s="216"/>
      <c r="N162" s="217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AT162" s="220" t="s">
        <v>1603</v>
      </c>
      <c r="AU162" s="220" t="s">
        <v>1481</v>
      </c>
      <c r="AV162" s="12" t="s">
        <v>1481</v>
      </c>
      <c r="AW162" s="12" t="s">
        <v>1402</v>
      </c>
      <c r="AX162" s="12" t="s">
        <v>1473</v>
      </c>
      <c r="AY162" s="220" t="s">
        <v>1594</v>
      </c>
    </row>
    <row r="163" spans="2:65" s="12" customFormat="1" x14ac:dyDescent="0.3">
      <c r="B163" s="209"/>
      <c r="C163" s="210"/>
      <c r="D163" s="223" t="s">
        <v>1603</v>
      </c>
      <c r="E163" s="233" t="s">
        <v>1418</v>
      </c>
      <c r="F163" s="234" t="s">
        <v>1088</v>
      </c>
      <c r="G163" s="210"/>
      <c r="H163" s="235">
        <v>50</v>
      </c>
      <c r="I163" s="215"/>
      <c r="J163" s="215"/>
      <c r="K163" s="210"/>
      <c r="L163" s="210"/>
      <c r="M163" s="216"/>
      <c r="N163" s="217"/>
      <c r="O163" s="218"/>
      <c r="P163" s="218"/>
      <c r="Q163" s="218"/>
      <c r="R163" s="218"/>
      <c r="S163" s="218"/>
      <c r="T163" s="218"/>
      <c r="U163" s="218"/>
      <c r="V163" s="218"/>
      <c r="W163" s="218"/>
      <c r="X163" s="219"/>
      <c r="AT163" s="220" t="s">
        <v>1603</v>
      </c>
      <c r="AU163" s="220" t="s">
        <v>1481</v>
      </c>
      <c r="AV163" s="12" t="s">
        <v>1481</v>
      </c>
      <c r="AW163" s="12" t="s">
        <v>1402</v>
      </c>
      <c r="AX163" s="12" t="s">
        <v>1473</v>
      </c>
      <c r="AY163" s="220" t="s">
        <v>1594</v>
      </c>
    </row>
    <row r="164" spans="2:65" s="15" customFormat="1" x14ac:dyDescent="0.3">
      <c r="B164" s="250"/>
      <c r="C164" s="251"/>
      <c r="D164" s="223" t="s">
        <v>1603</v>
      </c>
      <c r="E164" s="252" t="s">
        <v>1418</v>
      </c>
      <c r="F164" s="253" t="s">
        <v>1642</v>
      </c>
      <c r="G164" s="251"/>
      <c r="H164" s="254">
        <v>343.5</v>
      </c>
      <c r="I164" s="255"/>
      <c r="J164" s="255"/>
      <c r="K164" s="251"/>
      <c r="L164" s="251"/>
      <c r="M164" s="256"/>
      <c r="N164" s="257"/>
      <c r="O164" s="258"/>
      <c r="P164" s="258"/>
      <c r="Q164" s="258"/>
      <c r="R164" s="258"/>
      <c r="S164" s="258"/>
      <c r="T164" s="258"/>
      <c r="U164" s="258"/>
      <c r="V164" s="258"/>
      <c r="W164" s="258"/>
      <c r="X164" s="259"/>
      <c r="AT164" s="260" t="s">
        <v>1603</v>
      </c>
      <c r="AU164" s="260" t="s">
        <v>1481</v>
      </c>
      <c r="AV164" s="15" t="s">
        <v>1610</v>
      </c>
      <c r="AW164" s="15" t="s">
        <v>1402</v>
      </c>
      <c r="AX164" s="15" t="s">
        <v>1473</v>
      </c>
      <c r="AY164" s="260" t="s">
        <v>1594</v>
      </c>
    </row>
    <row r="165" spans="2:65" s="13" customFormat="1" x14ac:dyDescent="0.3">
      <c r="B165" s="221"/>
      <c r="C165" s="222"/>
      <c r="D165" s="223" t="s">
        <v>1603</v>
      </c>
      <c r="E165" s="224" t="s">
        <v>1418</v>
      </c>
      <c r="F165" s="225" t="s">
        <v>1089</v>
      </c>
      <c r="G165" s="222"/>
      <c r="H165" s="226" t="s">
        <v>1418</v>
      </c>
      <c r="I165" s="227"/>
      <c r="J165" s="227"/>
      <c r="K165" s="222"/>
      <c r="L165" s="222"/>
      <c r="M165" s="228"/>
      <c r="N165" s="229"/>
      <c r="O165" s="230"/>
      <c r="P165" s="230"/>
      <c r="Q165" s="230"/>
      <c r="R165" s="230"/>
      <c r="S165" s="230"/>
      <c r="T165" s="230"/>
      <c r="U165" s="230"/>
      <c r="V165" s="230"/>
      <c r="W165" s="230"/>
      <c r="X165" s="231"/>
      <c r="AT165" s="232" t="s">
        <v>1603</v>
      </c>
      <c r="AU165" s="232" t="s">
        <v>1481</v>
      </c>
      <c r="AV165" s="13" t="s">
        <v>1420</v>
      </c>
      <c r="AW165" s="13" t="s">
        <v>1402</v>
      </c>
      <c r="AX165" s="13" t="s">
        <v>1473</v>
      </c>
      <c r="AY165" s="232" t="s">
        <v>1594</v>
      </c>
    </row>
    <row r="166" spans="2:65" s="12" customFormat="1" x14ac:dyDescent="0.3">
      <c r="B166" s="209"/>
      <c r="C166" s="210"/>
      <c r="D166" s="223" t="s">
        <v>1603</v>
      </c>
      <c r="E166" s="233" t="s">
        <v>1418</v>
      </c>
      <c r="F166" s="234" t="s">
        <v>1090</v>
      </c>
      <c r="G166" s="210"/>
      <c r="H166" s="235">
        <v>38.6</v>
      </c>
      <c r="I166" s="215"/>
      <c r="J166" s="215"/>
      <c r="K166" s="210"/>
      <c r="L166" s="210"/>
      <c r="M166" s="216"/>
      <c r="N166" s="217"/>
      <c r="O166" s="218"/>
      <c r="P166" s="218"/>
      <c r="Q166" s="218"/>
      <c r="R166" s="218"/>
      <c r="S166" s="218"/>
      <c r="T166" s="218"/>
      <c r="U166" s="218"/>
      <c r="V166" s="218"/>
      <c r="W166" s="218"/>
      <c r="X166" s="219"/>
      <c r="AT166" s="220" t="s">
        <v>1603</v>
      </c>
      <c r="AU166" s="220" t="s">
        <v>1481</v>
      </c>
      <c r="AV166" s="12" t="s">
        <v>1481</v>
      </c>
      <c r="AW166" s="12" t="s">
        <v>1402</v>
      </c>
      <c r="AX166" s="12" t="s">
        <v>1473</v>
      </c>
      <c r="AY166" s="220" t="s">
        <v>1594</v>
      </c>
    </row>
    <row r="167" spans="2:65" s="14" customFormat="1" x14ac:dyDescent="0.3">
      <c r="B167" s="236"/>
      <c r="C167" s="237"/>
      <c r="D167" s="211" t="s">
        <v>1603</v>
      </c>
      <c r="E167" s="247" t="s">
        <v>1418</v>
      </c>
      <c r="F167" s="248" t="s">
        <v>1621</v>
      </c>
      <c r="G167" s="237"/>
      <c r="H167" s="249">
        <v>382.1</v>
      </c>
      <c r="I167" s="241"/>
      <c r="J167" s="241"/>
      <c r="K167" s="237"/>
      <c r="L167" s="237"/>
      <c r="M167" s="242"/>
      <c r="N167" s="243"/>
      <c r="O167" s="244"/>
      <c r="P167" s="244"/>
      <c r="Q167" s="244"/>
      <c r="R167" s="244"/>
      <c r="S167" s="244"/>
      <c r="T167" s="244"/>
      <c r="U167" s="244"/>
      <c r="V167" s="244"/>
      <c r="W167" s="244"/>
      <c r="X167" s="245"/>
      <c r="AT167" s="246" t="s">
        <v>1603</v>
      </c>
      <c r="AU167" s="246" t="s">
        <v>1481</v>
      </c>
      <c r="AV167" s="14" t="s">
        <v>1601</v>
      </c>
      <c r="AW167" s="14" t="s">
        <v>1402</v>
      </c>
      <c r="AX167" s="14" t="s">
        <v>1420</v>
      </c>
      <c r="AY167" s="246" t="s">
        <v>1594</v>
      </c>
    </row>
    <row r="168" spans="2:65" s="1" customFormat="1" ht="31.5" customHeight="1" x14ac:dyDescent="0.3">
      <c r="B168" s="36"/>
      <c r="C168" s="197" t="s">
        <v>1706</v>
      </c>
      <c r="D168" s="197" t="s">
        <v>1596</v>
      </c>
      <c r="E168" s="198" t="s">
        <v>1091</v>
      </c>
      <c r="F168" s="199" t="s">
        <v>1092</v>
      </c>
      <c r="G168" s="200" t="s">
        <v>1688</v>
      </c>
      <c r="H168" s="201">
        <v>165</v>
      </c>
      <c r="I168" s="202"/>
      <c r="J168" s="202"/>
      <c r="K168" s="203">
        <f>ROUND(P168*H168,2)</f>
        <v>0</v>
      </c>
      <c r="L168" s="199" t="s">
        <v>1600</v>
      </c>
      <c r="M168" s="56"/>
      <c r="N168" s="204" t="s">
        <v>1418</v>
      </c>
      <c r="O168" s="205" t="s">
        <v>1442</v>
      </c>
      <c r="P168" s="131">
        <f>I168+J168</f>
        <v>0</v>
      </c>
      <c r="Q168" s="131">
        <f>ROUND(I168*H168,2)</f>
        <v>0</v>
      </c>
      <c r="R168" s="131">
        <f>ROUND(J168*H168,2)</f>
        <v>0</v>
      </c>
      <c r="S168" s="37"/>
      <c r="T168" s="206">
        <f>S168*H168</f>
        <v>0</v>
      </c>
      <c r="U168" s="206">
        <v>0</v>
      </c>
      <c r="V168" s="206">
        <f>U168*H168</f>
        <v>0</v>
      </c>
      <c r="W168" s="206">
        <v>0</v>
      </c>
      <c r="X168" s="207">
        <f>W168*H168</f>
        <v>0</v>
      </c>
      <c r="AR168" s="19" t="s">
        <v>1601</v>
      </c>
      <c r="AT168" s="19" t="s">
        <v>1596</v>
      </c>
      <c r="AU168" s="19" t="s">
        <v>1481</v>
      </c>
      <c r="AY168" s="19" t="s">
        <v>1594</v>
      </c>
      <c r="BE168" s="208">
        <f>IF(O168="základní",K168,0)</f>
        <v>0</v>
      </c>
      <c r="BF168" s="208">
        <f>IF(O168="snížená",K168,0)</f>
        <v>0</v>
      </c>
      <c r="BG168" s="208">
        <f>IF(O168="zákl. přenesená",K168,0)</f>
        <v>0</v>
      </c>
      <c r="BH168" s="208">
        <f>IF(O168="sníž. přenesená",K168,0)</f>
        <v>0</v>
      </c>
      <c r="BI168" s="208">
        <f>IF(O168="nulová",K168,0)</f>
        <v>0</v>
      </c>
      <c r="BJ168" s="19" t="s">
        <v>1420</v>
      </c>
      <c r="BK168" s="208">
        <f>ROUND(P168*H168,2)</f>
        <v>0</v>
      </c>
      <c r="BL168" s="19" t="s">
        <v>1601</v>
      </c>
      <c r="BM168" s="19" t="s">
        <v>1093</v>
      </c>
    </row>
    <row r="169" spans="2:65" s="12" customFormat="1" x14ac:dyDescent="0.3">
      <c r="B169" s="209"/>
      <c r="C169" s="210"/>
      <c r="D169" s="223" t="s">
        <v>1603</v>
      </c>
      <c r="E169" s="233" t="s">
        <v>1418</v>
      </c>
      <c r="F169" s="234" t="s">
        <v>1070</v>
      </c>
      <c r="G169" s="210"/>
      <c r="H169" s="235">
        <v>165</v>
      </c>
      <c r="I169" s="215"/>
      <c r="J169" s="215"/>
      <c r="K169" s="210"/>
      <c r="L169" s="210"/>
      <c r="M169" s="216"/>
      <c r="N169" s="217"/>
      <c r="O169" s="218"/>
      <c r="P169" s="218"/>
      <c r="Q169" s="218"/>
      <c r="R169" s="218"/>
      <c r="S169" s="218"/>
      <c r="T169" s="218"/>
      <c r="U169" s="218"/>
      <c r="V169" s="218"/>
      <c r="W169" s="218"/>
      <c r="X169" s="219"/>
      <c r="AT169" s="220" t="s">
        <v>1603</v>
      </c>
      <c r="AU169" s="220" t="s">
        <v>1481</v>
      </c>
      <c r="AV169" s="12" t="s">
        <v>1481</v>
      </c>
      <c r="AW169" s="12" t="s">
        <v>1402</v>
      </c>
      <c r="AX169" s="12" t="s">
        <v>1420</v>
      </c>
      <c r="AY169" s="220" t="s">
        <v>1594</v>
      </c>
    </row>
    <row r="170" spans="2:65" s="11" customFormat="1" ht="29.85" customHeight="1" x14ac:dyDescent="0.3">
      <c r="B170" s="179"/>
      <c r="C170" s="180"/>
      <c r="D170" s="194" t="s">
        <v>1472</v>
      </c>
      <c r="E170" s="195" t="s">
        <v>1481</v>
      </c>
      <c r="F170" s="195" t="s">
        <v>1691</v>
      </c>
      <c r="G170" s="180"/>
      <c r="H170" s="180"/>
      <c r="I170" s="183"/>
      <c r="J170" s="183"/>
      <c r="K170" s="196">
        <f>BK170</f>
        <v>0</v>
      </c>
      <c r="L170" s="180"/>
      <c r="M170" s="185"/>
      <c r="N170" s="186"/>
      <c r="O170" s="187"/>
      <c r="P170" s="187"/>
      <c r="Q170" s="188">
        <f>SUM(Q171:Q184)</f>
        <v>0</v>
      </c>
      <c r="R170" s="188">
        <f>SUM(R171:R184)</f>
        <v>0</v>
      </c>
      <c r="S170" s="187"/>
      <c r="T170" s="189">
        <f>SUM(T171:T184)</f>
        <v>0</v>
      </c>
      <c r="U170" s="187"/>
      <c r="V170" s="189">
        <f>SUM(V171:V184)</f>
        <v>0.18918000000000001</v>
      </c>
      <c r="W170" s="187"/>
      <c r="X170" s="190">
        <f>SUM(X171:X184)</f>
        <v>0</v>
      </c>
      <c r="AR170" s="191" t="s">
        <v>1420</v>
      </c>
      <c r="AT170" s="192" t="s">
        <v>1472</v>
      </c>
      <c r="AU170" s="192" t="s">
        <v>1420</v>
      </c>
      <c r="AY170" s="191" t="s">
        <v>1594</v>
      </c>
      <c r="BK170" s="193">
        <f>SUM(BK171:BK184)</f>
        <v>0</v>
      </c>
    </row>
    <row r="171" spans="2:65" s="1" customFormat="1" ht="31.5" customHeight="1" x14ac:dyDescent="0.3">
      <c r="B171" s="36"/>
      <c r="C171" s="197" t="s">
        <v>1713</v>
      </c>
      <c r="D171" s="197" t="s">
        <v>1596</v>
      </c>
      <c r="E171" s="198" t="s">
        <v>1702</v>
      </c>
      <c r="F171" s="199" t="s">
        <v>1703</v>
      </c>
      <c r="G171" s="200" t="s">
        <v>1688</v>
      </c>
      <c r="H171" s="201">
        <v>420.4</v>
      </c>
      <c r="I171" s="202"/>
      <c r="J171" s="202"/>
      <c r="K171" s="203">
        <f>ROUND(P171*H171,2)</f>
        <v>0</v>
      </c>
      <c r="L171" s="199" t="s">
        <v>1600</v>
      </c>
      <c r="M171" s="56"/>
      <c r="N171" s="204" t="s">
        <v>1418</v>
      </c>
      <c r="O171" s="205" t="s">
        <v>1442</v>
      </c>
      <c r="P171" s="131">
        <f>I171+J171</f>
        <v>0</v>
      </c>
      <c r="Q171" s="131">
        <f>ROUND(I171*H171,2)</f>
        <v>0</v>
      </c>
      <c r="R171" s="131">
        <f>ROUND(J171*H171,2)</f>
        <v>0</v>
      </c>
      <c r="S171" s="37"/>
      <c r="T171" s="206">
        <f>S171*H171</f>
        <v>0</v>
      </c>
      <c r="U171" s="206">
        <v>2.2000000000000001E-4</v>
      </c>
      <c r="V171" s="206">
        <f>U171*H171</f>
        <v>9.2488000000000001E-2</v>
      </c>
      <c r="W171" s="206">
        <v>0</v>
      </c>
      <c r="X171" s="207">
        <f>W171*H171</f>
        <v>0</v>
      </c>
      <c r="AR171" s="19" t="s">
        <v>1601</v>
      </c>
      <c r="AT171" s="19" t="s">
        <v>1596</v>
      </c>
      <c r="AU171" s="19" t="s">
        <v>1481</v>
      </c>
      <c r="AY171" s="19" t="s">
        <v>1594</v>
      </c>
      <c r="BE171" s="208">
        <f>IF(O171="základní",K171,0)</f>
        <v>0</v>
      </c>
      <c r="BF171" s="208">
        <f>IF(O171="snížená",K171,0)</f>
        <v>0</v>
      </c>
      <c r="BG171" s="208">
        <f>IF(O171="zákl. přenesená",K171,0)</f>
        <v>0</v>
      </c>
      <c r="BH171" s="208">
        <f>IF(O171="sníž. přenesená",K171,0)</f>
        <v>0</v>
      </c>
      <c r="BI171" s="208">
        <f>IF(O171="nulová",K171,0)</f>
        <v>0</v>
      </c>
      <c r="BJ171" s="19" t="s">
        <v>1420</v>
      </c>
      <c r="BK171" s="208">
        <f>ROUND(P171*H171,2)</f>
        <v>0</v>
      </c>
      <c r="BL171" s="19" t="s">
        <v>1601</v>
      </c>
      <c r="BM171" s="19" t="s">
        <v>1094</v>
      </c>
    </row>
    <row r="172" spans="2:65" s="13" customFormat="1" x14ac:dyDescent="0.3">
      <c r="B172" s="221"/>
      <c r="C172" s="222"/>
      <c r="D172" s="223" t="s">
        <v>1603</v>
      </c>
      <c r="E172" s="224" t="s">
        <v>1418</v>
      </c>
      <c r="F172" s="225" t="s">
        <v>1085</v>
      </c>
      <c r="G172" s="222"/>
      <c r="H172" s="226" t="s">
        <v>1418</v>
      </c>
      <c r="I172" s="227"/>
      <c r="J172" s="227"/>
      <c r="K172" s="222"/>
      <c r="L172" s="222"/>
      <c r="M172" s="228"/>
      <c r="N172" s="229"/>
      <c r="O172" s="230"/>
      <c r="P172" s="230"/>
      <c r="Q172" s="230"/>
      <c r="R172" s="230"/>
      <c r="S172" s="230"/>
      <c r="T172" s="230"/>
      <c r="U172" s="230"/>
      <c r="V172" s="230"/>
      <c r="W172" s="230"/>
      <c r="X172" s="231"/>
      <c r="AT172" s="232" t="s">
        <v>1603</v>
      </c>
      <c r="AU172" s="232" t="s">
        <v>1481</v>
      </c>
      <c r="AV172" s="13" t="s">
        <v>1420</v>
      </c>
      <c r="AW172" s="13" t="s">
        <v>1402</v>
      </c>
      <c r="AX172" s="13" t="s">
        <v>1473</v>
      </c>
      <c r="AY172" s="232" t="s">
        <v>1594</v>
      </c>
    </row>
    <row r="173" spans="2:65" s="12" customFormat="1" x14ac:dyDescent="0.3">
      <c r="B173" s="209"/>
      <c r="C173" s="210"/>
      <c r="D173" s="223" t="s">
        <v>1603</v>
      </c>
      <c r="E173" s="233" t="s">
        <v>1418</v>
      </c>
      <c r="F173" s="234" t="s">
        <v>1095</v>
      </c>
      <c r="G173" s="210"/>
      <c r="H173" s="235">
        <v>220</v>
      </c>
      <c r="I173" s="215"/>
      <c r="J173" s="215"/>
      <c r="K173" s="210"/>
      <c r="L173" s="210"/>
      <c r="M173" s="216"/>
      <c r="N173" s="217"/>
      <c r="O173" s="218"/>
      <c r="P173" s="218"/>
      <c r="Q173" s="218"/>
      <c r="R173" s="218"/>
      <c r="S173" s="218"/>
      <c r="T173" s="218"/>
      <c r="U173" s="218"/>
      <c r="V173" s="218"/>
      <c r="W173" s="218"/>
      <c r="X173" s="219"/>
      <c r="AT173" s="220" t="s">
        <v>1603</v>
      </c>
      <c r="AU173" s="220" t="s">
        <v>1481</v>
      </c>
      <c r="AV173" s="12" t="s">
        <v>1481</v>
      </c>
      <c r="AW173" s="12" t="s">
        <v>1402</v>
      </c>
      <c r="AX173" s="12" t="s">
        <v>1473</v>
      </c>
      <c r="AY173" s="220" t="s">
        <v>1594</v>
      </c>
    </row>
    <row r="174" spans="2:65" s="12" customFormat="1" x14ac:dyDescent="0.3">
      <c r="B174" s="209"/>
      <c r="C174" s="210"/>
      <c r="D174" s="223" t="s">
        <v>1603</v>
      </c>
      <c r="E174" s="233" t="s">
        <v>1418</v>
      </c>
      <c r="F174" s="234" t="s">
        <v>1096</v>
      </c>
      <c r="G174" s="210"/>
      <c r="H174" s="235">
        <v>106.05</v>
      </c>
      <c r="I174" s="215"/>
      <c r="J174" s="215"/>
      <c r="K174" s="210"/>
      <c r="L174" s="210"/>
      <c r="M174" s="216"/>
      <c r="N174" s="217"/>
      <c r="O174" s="218"/>
      <c r="P174" s="218"/>
      <c r="Q174" s="218"/>
      <c r="R174" s="218"/>
      <c r="S174" s="218"/>
      <c r="T174" s="218"/>
      <c r="U174" s="218"/>
      <c r="V174" s="218"/>
      <c r="W174" s="218"/>
      <c r="X174" s="219"/>
      <c r="AT174" s="220" t="s">
        <v>1603</v>
      </c>
      <c r="AU174" s="220" t="s">
        <v>1481</v>
      </c>
      <c r="AV174" s="12" t="s">
        <v>1481</v>
      </c>
      <c r="AW174" s="12" t="s">
        <v>1402</v>
      </c>
      <c r="AX174" s="12" t="s">
        <v>1473</v>
      </c>
      <c r="AY174" s="220" t="s">
        <v>1594</v>
      </c>
    </row>
    <row r="175" spans="2:65" s="12" customFormat="1" x14ac:dyDescent="0.3">
      <c r="B175" s="209"/>
      <c r="C175" s="210"/>
      <c r="D175" s="223" t="s">
        <v>1603</v>
      </c>
      <c r="E175" s="233" t="s">
        <v>1418</v>
      </c>
      <c r="F175" s="234" t="s">
        <v>1097</v>
      </c>
      <c r="G175" s="210"/>
      <c r="H175" s="235">
        <v>57.75</v>
      </c>
      <c r="I175" s="215"/>
      <c r="J175" s="215"/>
      <c r="K175" s="210"/>
      <c r="L175" s="210"/>
      <c r="M175" s="216"/>
      <c r="N175" s="217"/>
      <c r="O175" s="218"/>
      <c r="P175" s="218"/>
      <c r="Q175" s="218"/>
      <c r="R175" s="218"/>
      <c r="S175" s="218"/>
      <c r="T175" s="218"/>
      <c r="U175" s="218"/>
      <c r="V175" s="218"/>
      <c r="W175" s="218"/>
      <c r="X175" s="219"/>
      <c r="AT175" s="220" t="s">
        <v>1603</v>
      </c>
      <c r="AU175" s="220" t="s">
        <v>1481</v>
      </c>
      <c r="AV175" s="12" t="s">
        <v>1481</v>
      </c>
      <c r="AW175" s="12" t="s">
        <v>1402</v>
      </c>
      <c r="AX175" s="12" t="s">
        <v>1473</v>
      </c>
      <c r="AY175" s="220" t="s">
        <v>1594</v>
      </c>
    </row>
    <row r="176" spans="2:65" s="15" customFormat="1" x14ac:dyDescent="0.3">
      <c r="B176" s="250"/>
      <c r="C176" s="251"/>
      <c r="D176" s="223" t="s">
        <v>1603</v>
      </c>
      <c r="E176" s="252" t="s">
        <v>1418</v>
      </c>
      <c r="F176" s="253" t="s">
        <v>1642</v>
      </c>
      <c r="G176" s="251"/>
      <c r="H176" s="254">
        <v>383.8</v>
      </c>
      <c r="I176" s="255"/>
      <c r="J176" s="255"/>
      <c r="K176" s="251"/>
      <c r="L176" s="251"/>
      <c r="M176" s="256"/>
      <c r="N176" s="257"/>
      <c r="O176" s="258"/>
      <c r="P176" s="258"/>
      <c r="Q176" s="258"/>
      <c r="R176" s="258"/>
      <c r="S176" s="258"/>
      <c r="T176" s="258"/>
      <c r="U176" s="258"/>
      <c r="V176" s="258"/>
      <c r="W176" s="258"/>
      <c r="X176" s="259"/>
      <c r="AT176" s="260" t="s">
        <v>1603</v>
      </c>
      <c r="AU176" s="260" t="s">
        <v>1481</v>
      </c>
      <c r="AV176" s="15" t="s">
        <v>1610</v>
      </c>
      <c r="AW176" s="15" t="s">
        <v>1402</v>
      </c>
      <c r="AX176" s="15" t="s">
        <v>1473</v>
      </c>
      <c r="AY176" s="260" t="s">
        <v>1594</v>
      </c>
    </row>
    <row r="177" spans="2:65" s="13" customFormat="1" x14ac:dyDescent="0.3">
      <c r="B177" s="221"/>
      <c r="C177" s="222"/>
      <c r="D177" s="223" t="s">
        <v>1603</v>
      </c>
      <c r="E177" s="224" t="s">
        <v>1418</v>
      </c>
      <c r="F177" s="225" t="s">
        <v>1098</v>
      </c>
      <c r="G177" s="222"/>
      <c r="H177" s="226" t="s">
        <v>1418</v>
      </c>
      <c r="I177" s="227"/>
      <c r="J177" s="227"/>
      <c r="K177" s="222"/>
      <c r="L177" s="222"/>
      <c r="M177" s="228"/>
      <c r="N177" s="229"/>
      <c r="O177" s="230"/>
      <c r="P177" s="230"/>
      <c r="Q177" s="230"/>
      <c r="R177" s="230"/>
      <c r="S177" s="230"/>
      <c r="T177" s="230"/>
      <c r="U177" s="230"/>
      <c r="V177" s="230"/>
      <c r="W177" s="230"/>
      <c r="X177" s="231"/>
      <c r="AT177" s="232" t="s">
        <v>1603</v>
      </c>
      <c r="AU177" s="232" t="s">
        <v>1481</v>
      </c>
      <c r="AV177" s="13" t="s">
        <v>1420</v>
      </c>
      <c r="AW177" s="13" t="s">
        <v>1402</v>
      </c>
      <c r="AX177" s="13" t="s">
        <v>1473</v>
      </c>
      <c r="AY177" s="232" t="s">
        <v>1594</v>
      </c>
    </row>
    <row r="178" spans="2:65" s="12" customFormat="1" x14ac:dyDescent="0.3">
      <c r="B178" s="209"/>
      <c r="C178" s="210"/>
      <c r="D178" s="223" t="s">
        <v>1603</v>
      </c>
      <c r="E178" s="233" t="s">
        <v>1418</v>
      </c>
      <c r="F178" s="234" t="s">
        <v>1099</v>
      </c>
      <c r="G178" s="210"/>
      <c r="H178" s="235">
        <v>29</v>
      </c>
      <c r="I178" s="215"/>
      <c r="J178" s="215"/>
      <c r="K178" s="210"/>
      <c r="L178" s="210"/>
      <c r="M178" s="216"/>
      <c r="N178" s="217"/>
      <c r="O178" s="218"/>
      <c r="P178" s="218"/>
      <c r="Q178" s="218"/>
      <c r="R178" s="218"/>
      <c r="S178" s="218"/>
      <c r="T178" s="218"/>
      <c r="U178" s="218"/>
      <c r="V178" s="218"/>
      <c r="W178" s="218"/>
      <c r="X178" s="219"/>
      <c r="AT178" s="220" t="s">
        <v>1603</v>
      </c>
      <c r="AU178" s="220" t="s">
        <v>1481</v>
      </c>
      <c r="AV178" s="12" t="s">
        <v>1481</v>
      </c>
      <c r="AW178" s="12" t="s">
        <v>1402</v>
      </c>
      <c r="AX178" s="12" t="s">
        <v>1473</v>
      </c>
      <c r="AY178" s="220" t="s">
        <v>1594</v>
      </c>
    </row>
    <row r="179" spans="2:65" s="12" customFormat="1" x14ac:dyDescent="0.3">
      <c r="B179" s="209"/>
      <c r="C179" s="210"/>
      <c r="D179" s="223" t="s">
        <v>1603</v>
      </c>
      <c r="E179" s="233" t="s">
        <v>1418</v>
      </c>
      <c r="F179" s="234" t="s">
        <v>1100</v>
      </c>
      <c r="G179" s="210"/>
      <c r="H179" s="235">
        <v>7.6</v>
      </c>
      <c r="I179" s="215"/>
      <c r="J179" s="215"/>
      <c r="K179" s="210"/>
      <c r="L179" s="210"/>
      <c r="M179" s="216"/>
      <c r="N179" s="217"/>
      <c r="O179" s="218"/>
      <c r="P179" s="218"/>
      <c r="Q179" s="218"/>
      <c r="R179" s="218"/>
      <c r="S179" s="218"/>
      <c r="T179" s="218"/>
      <c r="U179" s="218"/>
      <c r="V179" s="218"/>
      <c r="W179" s="218"/>
      <c r="X179" s="219"/>
      <c r="AT179" s="220" t="s">
        <v>1603</v>
      </c>
      <c r="AU179" s="220" t="s">
        <v>1481</v>
      </c>
      <c r="AV179" s="12" t="s">
        <v>1481</v>
      </c>
      <c r="AW179" s="12" t="s">
        <v>1402</v>
      </c>
      <c r="AX179" s="12" t="s">
        <v>1473</v>
      </c>
      <c r="AY179" s="220" t="s">
        <v>1594</v>
      </c>
    </row>
    <row r="180" spans="2:65" s="15" customFormat="1" x14ac:dyDescent="0.3">
      <c r="B180" s="250"/>
      <c r="C180" s="251"/>
      <c r="D180" s="223" t="s">
        <v>1603</v>
      </c>
      <c r="E180" s="252" t="s">
        <v>1418</v>
      </c>
      <c r="F180" s="253" t="s">
        <v>1642</v>
      </c>
      <c r="G180" s="251"/>
      <c r="H180" s="254">
        <v>36.6</v>
      </c>
      <c r="I180" s="255"/>
      <c r="J180" s="255"/>
      <c r="K180" s="251"/>
      <c r="L180" s="251"/>
      <c r="M180" s="256"/>
      <c r="N180" s="257"/>
      <c r="O180" s="258"/>
      <c r="P180" s="258"/>
      <c r="Q180" s="258"/>
      <c r="R180" s="258"/>
      <c r="S180" s="258"/>
      <c r="T180" s="258"/>
      <c r="U180" s="258"/>
      <c r="V180" s="258"/>
      <c r="W180" s="258"/>
      <c r="X180" s="259"/>
      <c r="AT180" s="260" t="s">
        <v>1603</v>
      </c>
      <c r="AU180" s="260" t="s">
        <v>1481</v>
      </c>
      <c r="AV180" s="15" t="s">
        <v>1610</v>
      </c>
      <c r="AW180" s="15" t="s">
        <v>1402</v>
      </c>
      <c r="AX180" s="15" t="s">
        <v>1473</v>
      </c>
      <c r="AY180" s="260" t="s">
        <v>1594</v>
      </c>
    </row>
    <row r="181" spans="2:65" s="14" customFormat="1" x14ac:dyDescent="0.3">
      <c r="B181" s="236"/>
      <c r="C181" s="237"/>
      <c r="D181" s="211" t="s">
        <v>1603</v>
      </c>
      <c r="E181" s="247" t="s">
        <v>1418</v>
      </c>
      <c r="F181" s="248" t="s">
        <v>1621</v>
      </c>
      <c r="G181" s="237"/>
      <c r="H181" s="249">
        <v>420.4</v>
      </c>
      <c r="I181" s="241"/>
      <c r="J181" s="241"/>
      <c r="K181" s="237"/>
      <c r="L181" s="237"/>
      <c r="M181" s="242"/>
      <c r="N181" s="243"/>
      <c r="O181" s="244"/>
      <c r="P181" s="244"/>
      <c r="Q181" s="244"/>
      <c r="R181" s="244"/>
      <c r="S181" s="244"/>
      <c r="T181" s="244"/>
      <c r="U181" s="244"/>
      <c r="V181" s="244"/>
      <c r="W181" s="244"/>
      <c r="X181" s="245"/>
      <c r="AT181" s="246" t="s">
        <v>1603</v>
      </c>
      <c r="AU181" s="246" t="s">
        <v>1481</v>
      </c>
      <c r="AV181" s="14" t="s">
        <v>1601</v>
      </c>
      <c r="AW181" s="14" t="s">
        <v>1402</v>
      </c>
      <c r="AX181" s="14" t="s">
        <v>1420</v>
      </c>
      <c r="AY181" s="246" t="s">
        <v>1594</v>
      </c>
    </row>
    <row r="182" spans="2:65" s="1" customFormat="1" ht="31.5" customHeight="1" x14ac:dyDescent="0.3">
      <c r="B182" s="36"/>
      <c r="C182" s="261" t="s">
        <v>1718</v>
      </c>
      <c r="D182" s="261" t="s">
        <v>1707</v>
      </c>
      <c r="E182" s="262" t="s">
        <v>1101</v>
      </c>
      <c r="F182" s="263" t="s">
        <v>1102</v>
      </c>
      <c r="G182" s="264" t="s">
        <v>1688</v>
      </c>
      <c r="H182" s="265">
        <v>483.46</v>
      </c>
      <c r="I182" s="266"/>
      <c r="J182" s="267"/>
      <c r="K182" s="268">
        <f>ROUND(P182*H182,2)</f>
        <v>0</v>
      </c>
      <c r="L182" s="263" t="s">
        <v>1600</v>
      </c>
      <c r="M182" s="269"/>
      <c r="N182" s="270" t="s">
        <v>1418</v>
      </c>
      <c r="O182" s="205" t="s">
        <v>1442</v>
      </c>
      <c r="P182" s="131">
        <f>I182+J182</f>
        <v>0</v>
      </c>
      <c r="Q182" s="131">
        <f>ROUND(I182*H182,2)</f>
        <v>0</v>
      </c>
      <c r="R182" s="131">
        <f>ROUND(J182*H182,2)</f>
        <v>0</v>
      </c>
      <c r="S182" s="37"/>
      <c r="T182" s="206">
        <f>S182*H182</f>
        <v>0</v>
      </c>
      <c r="U182" s="206">
        <v>2.0000000000000001E-4</v>
      </c>
      <c r="V182" s="206">
        <f>U182*H182</f>
        <v>9.6692E-2</v>
      </c>
      <c r="W182" s="206">
        <v>0</v>
      </c>
      <c r="X182" s="207">
        <f>W182*H182</f>
        <v>0</v>
      </c>
      <c r="AR182" s="19" t="s">
        <v>1654</v>
      </c>
      <c r="AT182" s="19" t="s">
        <v>1707</v>
      </c>
      <c r="AU182" s="19" t="s">
        <v>1481</v>
      </c>
      <c r="AY182" s="19" t="s">
        <v>1594</v>
      </c>
      <c r="BE182" s="208">
        <f>IF(O182="základní",K182,0)</f>
        <v>0</v>
      </c>
      <c r="BF182" s="208">
        <f>IF(O182="snížená",K182,0)</f>
        <v>0</v>
      </c>
      <c r="BG182" s="208">
        <f>IF(O182="zákl. přenesená",K182,0)</f>
        <v>0</v>
      </c>
      <c r="BH182" s="208">
        <f>IF(O182="sníž. přenesená",K182,0)</f>
        <v>0</v>
      </c>
      <c r="BI182" s="208">
        <f>IF(O182="nulová",K182,0)</f>
        <v>0</v>
      </c>
      <c r="BJ182" s="19" t="s">
        <v>1420</v>
      </c>
      <c r="BK182" s="208">
        <f>ROUND(P182*H182,2)</f>
        <v>0</v>
      </c>
      <c r="BL182" s="19" t="s">
        <v>1601</v>
      </c>
      <c r="BM182" s="19" t="s">
        <v>1103</v>
      </c>
    </row>
    <row r="183" spans="2:65" s="12" customFormat="1" x14ac:dyDescent="0.3">
      <c r="B183" s="209"/>
      <c r="C183" s="210"/>
      <c r="D183" s="223" t="s">
        <v>1603</v>
      </c>
      <c r="E183" s="233" t="s">
        <v>1418</v>
      </c>
      <c r="F183" s="234" t="s">
        <v>1104</v>
      </c>
      <c r="G183" s="210"/>
      <c r="H183" s="235">
        <v>420.4</v>
      </c>
      <c r="I183" s="215"/>
      <c r="J183" s="215"/>
      <c r="K183" s="210"/>
      <c r="L183" s="210"/>
      <c r="M183" s="216"/>
      <c r="N183" s="217"/>
      <c r="O183" s="218"/>
      <c r="P183" s="218"/>
      <c r="Q183" s="218"/>
      <c r="R183" s="218"/>
      <c r="S183" s="218"/>
      <c r="T183" s="218"/>
      <c r="U183" s="218"/>
      <c r="V183" s="218"/>
      <c r="W183" s="218"/>
      <c r="X183" s="219"/>
      <c r="AT183" s="220" t="s">
        <v>1603</v>
      </c>
      <c r="AU183" s="220" t="s">
        <v>1481</v>
      </c>
      <c r="AV183" s="12" t="s">
        <v>1481</v>
      </c>
      <c r="AW183" s="12" t="s">
        <v>1402</v>
      </c>
      <c r="AX183" s="12" t="s">
        <v>1420</v>
      </c>
      <c r="AY183" s="220" t="s">
        <v>1594</v>
      </c>
    </row>
    <row r="184" spans="2:65" s="12" customFormat="1" x14ac:dyDescent="0.3">
      <c r="B184" s="209"/>
      <c r="C184" s="210"/>
      <c r="D184" s="223" t="s">
        <v>1603</v>
      </c>
      <c r="E184" s="210"/>
      <c r="F184" s="234" t="s">
        <v>1105</v>
      </c>
      <c r="G184" s="210"/>
      <c r="H184" s="235">
        <v>483.46</v>
      </c>
      <c r="I184" s="215"/>
      <c r="J184" s="215"/>
      <c r="K184" s="210"/>
      <c r="L184" s="210"/>
      <c r="M184" s="216"/>
      <c r="N184" s="217"/>
      <c r="O184" s="218"/>
      <c r="P184" s="218"/>
      <c r="Q184" s="218"/>
      <c r="R184" s="218"/>
      <c r="S184" s="218"/>
      <c r="T184" s="218"/>
      <c r="U184" s="218"/>
      <c r="V184" s="218"/>
      <c r="W184" s="218"/>
      <c r="X184" s="219"/>
      <c r="AT184" s="220" t="s">
        <v>1603</v>
      </c>
      <c r="AU184" s="220" t="s">
        <v>1481</v>
      </c>
      <c r="AV184" s="12" t="s">
        <v>1481</v>
      </c>
      <c r="AW184" s="12" t="s">
        <v>1401</v>
      </c>
      <c r="AX184" s="12" t="s">
        <v>1420</v>
      </c>
      <c r="AY184" s="220" t="s">
        <v>1594</v>
      </c>
    </row>
    <row r="185" spans="2:65" s="11" customFormat="1" ht="29.85" customHeight="1" x14ac:dyDescent="0.3">
      <c r="B185" s="179"/>
      <c r="C185" s="180"/>
      <c r="D185" s="194" t="s">
        <v>1472</v>
      </c>
      <c r="E185" s="195" t="s">
        <v>1629</v>
      </c>
      <c r="F185" s="195" t="s">
        <v>891</v>
      </c>
      <c r="G185" s="180"/>
      <c r="H185" s="180"/>
      <c r="I185" s="183"/>
      <c r="J185" s="183"/>
      <c r="K185" s="196">
        <f>BK185</f>
        <v>0</v>
      </c>
      <c r="L185" s="180"/>
      <c r="M185" s="185"/>
      <c r="N185" s="186"/>
      <c r="O185" s="187"/>
      <c r="P185" s="187"/>
      <c r="Q185" s="188">
        <f>SUM(Q186:Q233)</f>
        <v>0</v>
      </c>
      <c r="R185" s="188">
        <f>SUM(R186:R233)</f>
        <v>0</v>
      </c>
      <c r="S185" s="187"/>
      <c r="T185" s="189">
        <f>SUM(T186:T233)</f>
        <v>0</v>
      </c>
      <c r="U185" s="187"/>
      <c r="V185" s="189">
        <f>SUM(V186:V233)</f>
        <v>50.641666399999998</v>
      </c>
      <c r="W185" s="187"/>
      <c r="X185" s="190">
        <f>SUM(X186:X233)</f>
        <v>0</v>
      </c>
      <c r="AR185" s="191" t="s">
        <v>1420</v>
      </c>
      <c r="AT185" s="192" t="s">
        <v>1472</v>
      </c>
      <c r="AU185" s="192" t="s">
        <v>1420</v>
      </c>
      <c r="AY185" s="191" t="s">
        <v>1594</v>
      </c>
      <c r="BK185" s="193">
        <f>SUM(BK186:BK233)</f>
        <v>0</v>
      </c>
    </row>
    <row r="186" spans="2:65" s="1" customFormat="1" ht="22.5" customHeight="1" x14ac:dyDescent="0.3">
      <c r="B186" s="36"/>
      <c r="C186" s="197" t="s">
        <v>1405</v>
      </c>
      <c r="D186" s="197" t="s">
        <v>1596</v>
      </c>
      <c r="E186" s="198" t="s">
        <v>1106</v>
      </c>
      <c r="F186" s="199" t="s">
        <v>1107</v>
      </c>
      <c r="G186" s="200" t="s">
        <v>1688</v>
      </c>
      <c r="H186" s="201">
        <v>36.6</v>
      </c>
      <c r="I186" s="202"/>
      <c r="J186" s="202"/>
      <c r="K186" s="203">
        <f>ROUND(P186*H186,2)</f>
        <v>0</v>
      </c>
      <c r="L186" s="199" t="s">
        <v>1600</v>
      </c>
      <c r="M186" s="56"/>
      <c r="N186" s="204" t="s">
        <v>1418</v>
      </c>
      <c r="O186" s="205" t="s">
        <v>1442</v>
      </c>
      <c r="P186" s="131">
        <f>I186+J186</f>
        <v>0</v>
      </c>
      <c r="Q186" s="131">
        <f>ROUND(I186*H186,2)</f>
        <v>0</v>
      </c>
      <c r="R186" s="131">
        <f>ROUND(J186*H186,2)</f>
        <v>0</v>
      </c>
      <c r="S186" s="37"/>
      <c r="T186" s="206">
        <f>S186*H186</f>
        <v>0</v>
      </c>
      <c r="U186" s="206">
        <v>0</v>
      </c>
      <c r="V186" s="206">
        <f>U186*H186</f>
        <v>0</v>
      </c>
      <c r="W186" s="206">
        <v>0</v>
      </c>
      <c r="X186" s="207">
        <f>W186*H186</f>
        <v>0</v>
      </c>
      <c r="AR186" s="19" t="s">
        <v>1601</v>
      </c>
      <c r="AT186" s="19" t="s">
        <v>1596</v>
      </c>
      <c r="AU186" s="19" t="s">
        <v>1481</v>
      </c>
      <c r="AY186" s="19" t="s">
        <v>1594</v>
      </c>
      <c r="BE186" s="208">
        <f>IF(O186="základní",K186,0)</f>
        <v>0</v>
      </c>
      <c r="BF186" s="208">
        <f>IF(O186="snížená",K186,0)</f>
        <v>0</v>
      </c>
      <c r="BG186" s="208">
        <f>IF(O186="zákl. přenesená",K186,0)</f>
        <v>0</v>
      </c>
      <c r="BH186" s="208">
        <f>IF(O186="sníž. přenesená",K186,0)</f>
        <v>0</v>
      </c>
      <c r="BI186" s="208">
        <f>IF(O186="nulová",K186,0)</f>
        <v>0</v>
      </c>
      <c r="BJ186" s="19" t="s">
        <v>1420</v>
      </c>
      <c r="BK186" s="208">
        <f>ROUND(P186*H186,2)</f>
        <v>0</v>
      </c>
      <c r="BL186" s="19" t="s">
        <v>1601</v>
      </c>
      <c r="BM186" s="19" t="s">
        <v>1108</v>
      </c>
    </row>
    <row r="187" spans="2:65" s="13" customFormat="1" x14ac:dyDescent="0.3">
      <c r="B187" s="221"/>
      <c r="C187" s="222"/>
      <c r="D187" s="223" t="s">
        <v>1603</v>
      </c>
      <c r="E187" s="224" t="s">
        <v>1418</v>
      </c>
      <c r="F187" s="225" t="s">
        <v>1098</v>
      </c>
      <c r="G187" s="222"/>
      <c r="H187" s="226" t="s">
        <v>1418</v>
      </c>
      <c r="I187" s="227"/>
      <c r="J187" s="227"/>
      <c r="K187" s="222"/>
      <c r="L187" s="222"/>
      <c r="M187" s="228"/>
      <c r="N187" s="229"/>
      <c r="O187" s="230"/>
      <c r="P187" s="230"/>
      <c r="Q187" s="230"/>
      <c r="R187" s="230"/>
      <c r="S187" s="230"/>
      <c r="T187" s="230"/>
      <c r="U187" s="230"/>
      <c r="V187" s="230"/>
      <c r="W187" s="230"/>
      <c r="X187" s="231"/>
      <c r="AT187" s="232" t="s">
        <v>1603</v>
      </c>
      <c r="AU187" s="232" t="s">
        <v>1481</v>
      </c>
      <c r="AV187" s="13" t="s">
        <v>1420</v>
      </c>
      <c r="AW187" s="13" t="s">
        <v>1402</v>
      </c>
      <c r="AX187" s="13" t="s">
        <v>1473</v>
      </c>
      <c r="AY187" s="232" t="s">
        <v>1594</v>
      </c>
    </row>
    <row r="188" spans="2:65" s="12" customFormat="1" x14ac:dyDescent="0.3">
      <c r="B188" s="209"/>
      <c r="C188" s="210"/>
      <c r="D188" s="223" t="s">
        <v>1603</v>
      </c>
      <c r="E188" s="233" t="s">
        <v>1418</v>
      </c>
      <c r="F188" s="234" t="s">
        <v>1099</v>
      </c>
      <c r="G188" s="210"/>
      <c r="H188" s="235">
        <v>29</v>
      </c>
      <c r="I188" s="215"/>
      <c r="J188" s="215"/>
      <c r="K188" s="210"/>
      <c r="L188" s="210"/>
      <c r="M188" s="216"/>
      <c r="N188" s="217"/>
      <c r="O188" s="218"/>
      <c r="P188" s="218"/>
      <c r="Q188" s="218"/>
      <c r="R188" s="218"/>
      <c r="S188" s="218"/>
      <c r="T188" s="218"/>
      <c r="U188" s="218"/>
      <c r="V188" s="218"/>
      <c r="W188" s="218"/>
      <c r="X188" s="219"/>
      <c r="AT188" s="220" t="s">
        <v>1603</v>
      </c>
      <c r="AU188" s="220" t="s">
        <v>1481</v>
      </c>
      <c r="AV188" s="12" t="s">
        <v>1481</v>
      </c>
      <c r="AW188" s="12" t="s">
        <v>1402</v>
      </c>
      <c r="AX188" s="12" t="s">
        <v>1473</v>
      </c>
      <c r="AY188" s="220" t="s">
        <v>1594</v>
      </c>
    </row>
    <row r="189" spans="2:65" s="12" customFormat="1" x14ac:dyDescent="0.3">
      <c r="B189" s="209"/>
      <c r="C189" s="210"/>
      <c r="D189" s="223" t="s">
        <v>1603</v>
      </c>
      <c r="E189" s="233" t="s">
        <v>1418</v>
      </c>
      <c r="F189" s="234" t="s">
        <v>1100</v>
      </c>
      <c r="G189" s="210"/>
      <c r="H189" s="235">
        <v>7.6</v>
      </c>
      <c r="I189" s="215"/>
      <c r="J189" s="215"/>
      <c r="K189" s="210"/>
      <c r="L189" s="210"/>
      <c r="M189" s="216"/>
      <c r="N189" s="217"/>
      <c r="O189" s="218"/>
      <c r="P189" s="218"/>
      <c r="Q189" s="218"/>
      <c r="R189" s="218"/>
      <c r="S189" s="218"/>
      <c r="T189" s="218"/>
      <c r="U189" s="218"/>
      <c r="V189" s="218"/>
      <c r="W189" s="218"/>
      <c r="X189" s="219"/>
      <c r="AT189" s="220" t="s">
        <v>1603</v>
      </c>
      <c r="AU189" s="220" t="s">
        <v>1481</v>
      </c>
      <c r="AV189" s="12" t="s">
        <v>1481</v>
      </c>
      <c r="AW189" s="12" t="s">
        <v>1402</v>
      </c>
      <c r="AX189" s="12" t="s">
        <v>1473</v>
      </c>
      <c r="AY189" s="220" t="s">
        <v>1594</v>
      </c>
    </row>
    <row r="190" spans="2:65" s="14" customFormat="1" x14ac:dyDescent="0.3">
      <c r="B190" s="236"/>
      <c r="C190" s="237"/>
      <c r="D190" s="211" t="s">
        <v>1603</v>
      </c>
      <c r="E190" s="247" t="s">
        <v>1418</v>
      </c>
      <c r="F190" s="248" t="s">
        <v>1621</v>
      </c>
      <c r="G190" s="237"/>
      <c r="H190" s="249">
        <v>36.6</v>
      </c>
      <c r="I190" s="241"/>
      <c r="J190" s="241"/>
      <c r="K190" s="237"/>
      <c r="L190" s="237"/>
      <c r="M190" s="242"/>
      <c r="N190" s="243"/>
      <c r="O190" s="244"/>
      <c r="P190" s="244"/>
      <c r="Q190" s="244"/>
      <c r="R190" s="244"/>
      <c r="S190" s="244"/>
      <c r="T190" s="244"/>
      <c r="U190" s="244"/>
      <c r="V190" s="244"/>
      <c r="W190" s="244"/>
      <c r="X190" s="245"/>
      <c r="AT190" s="246" t="s">
        <v>1603</v>
      </c>
      <c r="AU190" s="246" t="s">
        <v>1481</v>
      </c>
      <c r="AV190" s="14" t="s">
        <v>1601</v>
      </c>
      <c r="AW190" s="14" t="s">
        <v>1402</v>
      </c>
      <c r="AX190" s="14" t="s">
        <v>1420</v>
      </c>
      <c r="AY190" s="246" t="s">
        <v>1594</v>
      </c>
    </row>
    <row r="191" spans="2:65" s="1" customFormat="1" ht="22.5" customHeight="1" x14ac:dyDescent="0.3">
      <c r="B191" s="36"/>
      <c r="C191" s="197" t="s">
        <v>1731</v>
      </c>
      <c r="D191" s="197" t="s">
        <v>1596</v>
      </c>
      <c r="E191" s="198" t="s">
        <v>1109</v>
      </c>
      <c r="F191" s="199" t="s">
        <v>1110</v>
      </c>
      <c r="G191" s="200" t="s">
        <v>1688</v>
      </c>
      <c r="H191" s="201">
        <v>383.8</v>
      </c>
      <c r="I191" s="202"/>
      <c r="J191" s="202"/>
      <c r="K191" s="203">
        <f>ROUND(P191*H191,2)</f>
        <v>0</v>
      </c>
      <c r="L191" s="199" t="s">
        <v>1600</v>
      </c>
      <c r="M191" s="56"/>
      <c r="N191" s="204" t="s">
        <v>1418</v>
      </c>
      <c r="O191" s="205" t="s">
        <v>1442</v>
      </c>
      <c r="P191" s="131">
        <f>I191+J191</f>
        <v>0</v>
      </c>
      <c r="Q191" s="131">
        <f>ROUND(I191*H191,2)</f>
        <v>0</v>
      </c>
      <c r="R191" s="131">
        <f>ROUND(J191*H191,2)</f>
        <v>0</v>
      </c>
      <c r="S191" s="37"/>
      <c r="T191" s="206">
        <f>S191*H191</f>
        <v>0</v>
      </c>
      <c r="U191" s="206">
        <v>0</v>
      </c>
      <c r="V191" s="206">
        <f>U191*H191</f>
        <v>0</v>
      </c>
      <c r="W191" s="206">
        <v>0</v>
      </c>
      <c r="X191" s="207">
        <f>W191*H191</f>
        <v>0</v>
      </c>
      <c r="AR191" s="19" t="s">
        <v>1601</v>
      </c>
      <c r="AT191" s="19" t="s">
        <v>1596</v>
      </c>
      <c r="AU191" s="19" t="s">
        <v>1481</v>
      </c>
      <c r="AY191" s="19" t="s">
        <v>1594</v>
      </c>
      <c r="BE191" s="208">
        <f>IF(O191="základní",K191,0)</f>
        <v>0</v>
      </c>
      <c r="BF191" s="208">
        <f>IF(O191="snížená",K191,0)</f>
        <v>0</v>
      </c>
      <c r="BG191" s="208">
        <f>IF(O191="zákl. přenesená",K191,0)</f>
        <v>0</v>
      </c>
      <c r="BH191" s="208">
        <f>IF(O191="sníž. přenesená",K191,0)</f>
        <v>0</v>
      </c>
      <c r="BI191" s="208">
        <f>IF(O191="nulová",K191,0)</f>
        <v>0</v>
      </c>
      <c r="BJ191" s="19" t="s">
        <v>1420</v>
      </c>
      <c r="BK191" s="208">
        <f>ROUND(P191*H191,2)</f>
        <v>0</v>
      </c>
      <c r="BL191" s="19" t="s">
        <v>1601</v>
      </c>
      <c r="BM191" s="19" t="s">
        <v>1111</v>
      </c>
    </row>
    <row r="192" spans="2:65" s="13" customFormat="1" x14ac:dyDescent="0.3">
      <c r="B192" s="221"/>
      <c r="C192" s="222"/>
      <c r="D192" s="223" t="s">
        <v>1603</v>
      </c>
      <c r="E192" s="224" t="s">
        <v>1418</v>
      </c>
      <c r="F192" s="225" t="s">
        <v>1085</v>
      </c>
      <c r="G192" s="222"/>
      <c r="H192" s="226" t="s">
        <v>1418</v>
      </c>
      <c r="I192" s="227"/>
      <c r="J192" s="227"/>
      <c r="K192" s="222"/>
      <c r="L192" s="222"/>
      <c r="M192" s="228"/>
      <c r="N192" s="229"/>
      <c r="O192" s="230"/>
      <c r="P192" s="230"/>
      <c r="Q192" s="230"/>
      <c r="R192" s="230"/>
      <c r="S192" s="230"/>
      <c r="T192" s="230"/>
      <c r="U192" s="230"/>
      <c r="V192" s="230"/>
      <c r="W192" s="230"/>
      <c r="X192" s="231"/>
      <c r="AT192" s="232" t="s">
        <v>1603</v>
      </c>
      <c r="AU192" s="232" t="s">
        <v>1481</v>
      </c>
      <c r="AV192" s="13" t="s">
        <v>1420</v>
      </c>
      <c r="AW192" s="13" t="s">
        <v>1402</v>
      </c>
      <c r="AX192" s="13" t="s">
        <v>1473</v>
      </c>
      <c r="AY192" s="232" t="s">
        <v>1594</v>
      </c>
    </row>
    <row r="193" spans="2:65" s="12" customFormat="1" x14ac:dyDescent="0.3">
      <c r="B193" s="209"/>
      <c r="C193" s="210"/>
      <c r="D193" s="223" t="s">
        <v>1603</v>
      </c>
      <c r="E193" s="233" t="s">
        <v>1418</v>
      </c>
      <c r="F193" s="234" t="s">
        <v>1095</v>
      </c>
      <c r="G193" s="210"/>
      <c r="H193" s="235">
        <v>220</v>
      </c>
      <c r="I193" s="215"/>
      <c r="J193" s="215"/>
      <c r="K193" s="210"/>
      <c r="L193" s="210"/>
      <c r="M193" s="216"/>
      <c r="N193" s="217"/>
      <c r="O193" s="218"/>
      <c r="P193" s="218"/>
      <c r="Q193" s="218"/>
      <c r="R193" s="218"/>
      <c r="S193" s="218"/>
      <c r="T193" s="218"/>
      <c r="U193" s="218"/>
      <c r="V193" s="218"/>
      <c r="W193" s="218"/>
      <c r="X193" s="219"/>
      <c r="AT193" s="220" t="s">
        <v>1603</v>
      </c>
      <c r="AU193" s="220" t="s">
        <v>1481</v>
      </c>
      <c r="AV193" s="12" t="s">
        <v>1481</v>
      </c>
      <c r="AW193" s="12" t="s">
        <v>1402</v>
      </c>
      <c r="AX193" s="12" t="s">
        <v>1473</v>
      </c>
      <c r="AY193" s="220" t="s">
        <v>1594</v>
      </c>
    </row>
    <row r="194" spans="2:65" s="12" customFormat="1" x14ac:dyDescent="0.3">
      <c r="B194" s="209"/>
      <c r="C194" s="210"/>
      <c r="D194" s="223" t="s">
        <v>1603</v>
      </c>
      <c r="E194" s="233" t="s">
        <v>1418</v>
      </c>
      <c r="F194" s="234" t="s">
        <v>1096</v>
      </c>
      <c r="G194" s="210"/>
      <c r="H194" s="235">
        <v>106.05</v>
      </c>
      <c r="I194" s="215"/>
      <c r="J194" s="215"/>
      <c r="K194" s="210"/>
      <c r="L194" s="210"/>
      <c r="M194" s="216"/>
      <c r="N194" s="217"/>
      <c r="O194" s="218"/>
      <c r="P194" s="218"/>
      <c r="Q194" s="218"/>
      <c r="R194" s="218"/>
      <c r="S194" s="218"/>
      <c r="T194" s="218"/>
      <c r="U194" s="218"/>
      <c r="V194" s="218"/>
      <c r="W194" s="218"/>
      <c r="X194" s="219"/>
      <c r="AT194" s="220" t="s">
        <v>1603</v>
      </c>
      <c r="AU194" s="220" t="s">
        <v>1481</v>
      </c>
      <c r="AV194" s="12" t="s">
        <v>1481</v>
      </c>
      <c r="AW194" s="12" t="s">
        <v>1402</v>
      </c>
      <c r="AX194" s="12" t="s">
        <v>1473</v>
      </c>
      <c r="AY194" s="220" t="s">
        <v>1594</v>
      </c>
    </row>
    <row r="195" spans="2:65" s="12" customFormat="1" x14ac:dyDescent="0.3">
      <c r="B195" s="209"/>
      <c r="C195" s="210"/>
      <c r="D195" s="223" t="s">
        <v>1603</v>
      </c>
      <c r="E195" s="233" t="s">
        <v>1418</v>
      </c>
      <c r="F195" s="234" t="s">
        <v>1097</v>
      </c>
      <c r="G195" s="210"/>
      <c r="H195" s="235">
        <v>57.75</v>
      </c>
      <c r="I195" s="215"/>
      <c r="J195" s="215"/>
      <c r="K195" s="210"/>
      <c r="L195" s="210"/>
      <c r="M195" s="216"/>
      <c r="N195" s="217"/>
      <c r="O195" s="218"/>
      <c r="P195" s="218"/>
      <c r="Q195" s="218"/>
      <c r="R195" s="218"/>
      <c r="S195" s="218"/>
      <c r="T195" s="218"/>
      <c r="U195" s="218"/>
      <c r="V195" s="218"/>
      <c r="W195" s="218"/>
      <c r="X195" s="219"/>
      <c r="AT195" s="220" t="s">
        <v>1603</v>
      </c>
      <c r="AU195" s="220" t="s">
        <v>1481</v>
      </c>
      <c r="AV195" s="12" t="s">
        <v>1481</v>
      </c>
      <c r="AW195" s="12" t="s">
        <v>1402</v>
      </c>
      <c r="AX195" s="12" t="s">
        <v>1473</v>
      </c>
      <c r="AY195" s="220" t="s">
        <v>1594</v>
      </c>
    </row>
    <row r="196" spans="2:65" s="14" customFormat="1" x14ac:dyDescent="0.3">
      <c r="B196" s="236"/>
      <c r="C196" s="237"/>
      <c r="D196" s="211" t="s">
        <v>1603</v>
      </c>
      <c r="E196" s="247" t="s">
        <v>1418</v>
      </c>
      <c r="F196" s="248" t="s">
        <v>1621</v>
      </c>
      <c r="G196" s="237"/>
      <c r="H196" s="249">
        <v>383.8</v>
      </c>
      <c r="I196" s="241"/>
      <c r="J196" s="241"/>
      <c r="K196" s="237"/>
      <c r="L196" s="237"/>
      <c r="M196" s="242"/>
      <c r="N196" s="243"/>
      <c r="O196" s="244"/>
      <c r="P196" s="244"/>
      <c r="Q196" s="244"/>
      <c r="R196" s="244"/>
      <c r="S196" s="244"/>
      <c r="T196" s="244"/>
      <c r="U196" s="244"/>
      <c r="V196" s="244"/>
      <c r="W196" s="244"/>
      <c r="X196" s="245"/>
      <c r="AT196" s="246" t="s">
        <v>1603</v>
      </c>
      <c r="AU196" s="246" t="s">
        <v>1481</v>
      </c>
      <c r="AV196" s="14" t="s">
        <v>1601</v>
      </c>
      <c r="AW196" s="14" t="s">
        <v>1402</v>
      </c>
      <c r="AX196" s="14" t="s">
        <v>1420</v>
      </c>
      <c r="AY196" s="246" t="s">
        <v>1594</v>
      </c>
    </row>
    <row r="197" spans="2:65" s="1" customFormat="1" ht="31.5" customHeight="1" x14ac:dyDescent="0.3">
      <c r="B197" s="36"/>
      <c r="C197" s="197" t="s">
        <v>1737</v>
      </c>
      <c r="D197" s="197" t="s">
        <v>1596</v>
      </c>
      <c r="E197" s="198" t="s">
        <v>1112</v>
      </c>
      <c r="F197" s="199" t="s">
        <v>1113</v>
      </c>
      <c r="G197" s="200" t="s">
        <v>1688</v>
      </c>
      <c r="H197" s="201">
        <v>343.5</v>
      </c>
      <c r="I197" s="202"/>
      <c r="J197" s="202"/>
      <c r="K197" s="203">
        <f>ROUND(P197*H197,2)</f>
        <v>0</v>
      </c>
      <c r="L197" s="199" t="s">
        <v>1600</v>
      </c>
      <c r="M197" s="56"/>
      <c r="N197" s="204" t="s">
        <v>1418</v>
      </c>
      <c r="O197" s="205" t="s">
        <v>1442</v>
      </c>
      <c r="P197" s="131">
        <f>I197+J197</f>
        <v>0</v>
      </c>
      <c r="Q197" s="131">
        <f>ROUND(I197*H197,2)</f>
        <v>0</v>
      </c>
      <c r="R197" s="131">
        <f>ROUND(J197*H197,2)</f>
        <v>0</v>
      </c>
      <c r="S197" s="37"/>
      <c r="T197" s="206">
        <f>S197*H197</f>
        <v>0</v>
      </c>
      <c r="U197" s="206">
        <v>0</v>
      </c>
      <c r="V197" s="206">
        <f>U197*H197</f>
        <v>0</v>
      </c>
      <c r="W197" s="206">
        <v>0</v>
      </c>
      <c r="X197" s="207">
        <f>W197*H197</f>
        <v>0</v>
      </c>
      <c r="AR197" s="19" t="s">
        <v>1601</v>
      </c>
      <c r="AT197" s="19" t="s">
        <v>1596</v>
      </c>
      <c r="AU197" s="19" t="s">
        <v>1481</v>
      </c>
      <c r="AY197" s="19" t="s">
        <v>1594</v>
      </c>
      <c r="BE197" s="208">
        <f>IF(O197="základní",K197,0)</f>
        <v>0</v>
      </c>
      <c r="BF197" s="208">
        <f>IF(O197="snížená",K197,0)</f>
        <v>0</v>
      </c>
      <c r="BG197" s="208">
        <f>IF(O197="zákl. přenesená",K197,0)</f>
        <v>0</v>
      </c>
      <c r="BH197" s="208">
        <f>IF(O197="sníž. přenesená",K197,0)</f>
        <v>0</v>
      </c>
      <c r="BI197" s="208">
        <f>IF(O197="nulová",K197,0)</f>
        <v>0</v>
      </c>
      <c r="BJ197" s="19" t="s">
        <v>1420</v>
      </c>
      <c r="BK197" s="208">
        <f>ROUND(P197*H197,2)</f>
        <v>0</v>
      </c>
      <c r="BL197" s="19" t="s">
        <v>1601</v>
      </c>
      <c r="BM197" s="19" t="s">
        <v>1114</v>
      </c>
    </row>
    <row r="198" spans="2:65" s="13" customFormat="1" x14ac:dyDescent="0.3">
      <c r="B198" s="221"/>
      <c r="C198" s="222"/>
      <c r="D198" s="223" t="s">
        <v>1603</v>
      </c>
      <c r="E198" s="224" t="s">
        <v>1418</v>
      </c>
      <c r="F198" s="225" t="s">
        <v>1085</v>
      </c>
      <c r="G198" s="222"/>
      <c r="H198" s="226" t="s">
        <v>1418</v>
      </c>
      <c r="I198" s="227"/>
      <c r="J198" s="227"/>
      <c r="K198" s="222"/>
      <c r="L198" s="222"/>
      <c r="M198" s="228"/>
      <c r="N198" s="229"/>
      <c r="O198" s="230"/>
      <c r="P198" s="230"/>
      <c r="Q198" s="230"/>
      <c r="R198" s="230"/>
      <c r="S198" s="230"/>
      <c r="T198" s="230"/>
      <c r="U198" s="230"/>
      <c r="V198" s="230"/>
      <c r="W198" s="230"/>
      <c r="X198" s="231"/>
      <c r="AT198" s="232" t="s">
        <v>1603</v>
      </c>
      <c r="AU198" s="232" t="s">
        <v>1481</v>
      </c>
      <c r="AV198" s="13" t="s">
        <v>1420</v>
      </c>
      <c r="AW198" s="13" t="s">
        <v>1402</v>
      </c>
      <c r="AX198" s="13" t="s">
        <v>1473</v>
      </c>
      <c r="AY198" s="232" t="s">
        <v>1594</v>
      </c>
    </row>
    <row r="199" spans="2:65" s="12" customFormat="1" x14ac:dyDescent="0.3">
      <c r="B199" s="209"/>
      <c r="C199" s="210"/>
      <c r="D199" s="223" t="s">
        <v>1603</v>
      </c>
      <c r="E199" s="233" t="s">
        <v>1418</v>
      </c>
      <c r="F199" s="234" t="s">
        <v>1086</v>
      </c>
      <c r="G199" s="210"/>
      <c r="H199" s="235">
        <v>197.5</v>
      </c>
      <c r="I199" s="215"/>
      <c r="J199" s="215"/>
      <c r="K199" s="210"/>
      <c r="L199" s="210"/>
      <c r="M199" s="216"/>
      <c r="N199" s="217"/>
      <c r="O199" s="218"/>
      <c r="P199" s="218"/>
      <c r="Q199" s="218"/>
      <c r="R199" s="218"/>
      <c r="S199" s="218"/>
      <c r="T199" s="218"/>
      <c r="U199" s="218"/>
      <c r="V199" s="218"/>
      <c r="W199" s="218"/>
      <c r="X199" s="219"/>
      <c r="AT199" s="220" t="s">
        <v>1603</v>
      </c>
      <c r="AU199" s="220" t="s">
        <v>1481</v>
      </c>
      <c r="AV199" s="12" t="s">
        <v>1481</v>
      </c>
      <c r="AW199" s="12" t="s">
        <v>1402</v>
      </c>
      <c r="AX199" s="12" t="s">
        <v>1473</v>
      </c>
      <c r="AY199" s="220" t="s">
        <v>1594</v>
      </c>
    </row>
    <row r="200" spans="2:65" s="12" customFormat="1" x14ac:dyDescent="0.3">
      <c r="B200" s="209"/>
      <c r="C200" s="210"/>
      <c r="D200" s="223" t="s">
        <v>1603</v>
      </c>
      <c r="E200" s="233" t="s">
        <v>1418</v>
      </c>
      <c r="F200" s="234" t="s">
        <v>1087</v>
      </c>
      <c r="G200" s="210"/>
      <c r="H200" s="235">
        <v>96</v>
      </c>
      <c r="I200" s="215"/>
      <c r="J200" s="215"/>
      <c r="K200" s="210"/>
      <c r="L200" s="210"/>
      <c r="M200" s="216"/>
      <c r="N200" s="217"/>
      <c r="O200" s="218"/>
      <c r="P200" s="218"/>
      <c r="Q200" s="218"/>
      <c r="R200" s="218"/>
      <c r="S200" s="218"/>
      <c r="T200" s="218"/>
      <c r="U200" s="218"/>
      <c r="V200" s="218"/>
      <c r="W200" s="218"/>
      <c r="X200" s="219"/>
      <c r="AT200" s="220" t="s">
        <v>1603</v>
      </c>
      <c r="AU200" s="220" t="s">
        <v>1481</v>
      </c>
      <c r="AV200" s="12" t="s">
        <v>1481</v>
      </c>
      <c r="AW200" s="12" t="s">
        <v>1402</v>
      </c>
      <c r="AX200" s="12" t="s">
        <v>1473</v>
      </c>
      <c r="AY200" s="220" t="s">
        <v>1594</v>
      </c>
    </row>
    <row r="201" spans="2:65" s="12" customFormat="1" x14ac:dyDescent="0.3">
      <c r="B201" s="209"/>
      <c r="C201" s="210"/>
      <c r="D201" s="223" t="s">
        <v>1603</v>
      </c>
      <c r="E201" s="233" t="s">
        <v>1418</v>
      </c>
      <c r="F201" s="234" t="s">
        <v>1088</v>
      </c>
      <c r="G201" s="210"/>
      <c r="H201" s="235">
        <v>50</v>
      </c>
      <c r="I201" s="215"/>
      <c r="J201" s="215"/>
      <c r="K201" s="210"/>
      <c r="L201" s="210"/>
      <c r="M201" s="216"/>
      <c r="N201" s="217"/>
      <c r="O201" s="218"/>
      <c r="P201" s="218"/>
      <c r="Q201" s="218"/>
      <c r="R201" s="218"/>
      <c r="S201" s="218"/>
      <c r="T201" s="218"/>
      <c r="U201" s="218"/>
      <c r="V201" s="218"/>
      <c r="W201" s="218"/>
      <c r="X201" s="219"/>
      <c r="AT201" s="220" t="s">
        <v>1603</v>
      </c>
      <c r="AU201" s="220" t="s">
        <v>1481</v>
      </c>
      <c r="AV201" s="12" t="s">
        <v>1481</v>
      </c>
      <c r="AW201" s="12" t="s">
        <v>1402</v>
      </c>
      <c r="AX201" s="12" t="s">
        <v>1473</v>
      </c>
      <c r="AY201" s="220" t="s">
        <v>1594</v>
      </c>
    </row>
    <row r="202" spans="2:65" s="14" customFormat="1" x14ac:dyDescent="0.3">
      <c r="B202" s="236"/>
      <c r="C202" s="237"/>
      <c r="D202" s="211" t="s">
        <v>1603</v>
      </c>
      <c r="E202" s="247" t="s">
        <v>1418</v>
      </c>
      <c r="F202" s="248" t="s">
        <v>1621</v>
      </c>
      <c r="G202" s="237"/>
      <c r="H202" s="249">
        <v>343.5</v>
      </c>
      <c r="I202" s="241"/>
      <c r="J202" s="241"/>
      <c r="K202" s="237"/>
      <c r="L202" s="237"/>
      <c r="M202" s="242"/>
      <c r="N202" s="243"/>
      <c r="O202" s="244"/>
      <c r="P202" s="244"/>
      <c r="Q202" s="244"/>
      <c r="R202" s="244"/>
      <c r="S202" s="244"/>
      <c r="T202" s="244"/>
      <c r="U202" s="244"/>
      <c r="V202" s="244"/>
      <c r="W202" s="244"/>
      <c r="X202" s="245"/>
      <c r="AT202" s="246" t="s">
        <v>1603</v>
      </c>
      <c r="AU202" s="246" t="s">
        <v>1481</v>
      </c>
      <c r="AV202" s="14" t="s">
        <v>1601</v>
      </c>
      <c r="AW202" s="14" t="s">
        <v>1402</v>
      </c>
      <c r="AX202" s="14" t="s">
        <v>1420</v>
      </c>
      <c r="AY202" s="246" t="s">
        <v>1594</v>
      </c>
    </row>
    <row r="203" spans="2:65" s="1" customFormat="1" ht="22.5" customHeight="1" x14ac:dyDescent="0.3">
      <c r="B203" s="36"/>
      <c r="C203" s="197" t="s">
        <v>1743</v>
      </c>
      <c r="D203" s="197" t="s">
        <v>1596</v>
      </c>
      <c r="E203" s="198" t="s">
        <v>892</v>
      </c>
      <c r="F203" s="199" t="s">
        <v>893</v>
      </c>
      <c r="G203" s="200" t="s">
        <v>1688</v>
      </c>
      <c r="H203" s="201">
        <v>343.5</v>
      </c>
      <c r="I203" s="202"/>
      <c r="J203" s="202"/>
      <c r="K203" s="203">
        <f>ROUND(P203*H203,2)</f>
        <v>0</v>
      </c>
      <c r="L203" s="199" t="s">
        <v>1600</v>
      </c>
      <c r="M203" s="56"/>
      <c r="N203" s="204" t="s">
        <v>1418</v>
      </c>
      <c r="O203" s="205" t="s">
        <v>1442</v>
      </c>
      <c r="P203" s="131">
        <f>I203+J203</f>
        <v>0</v>
      </c>
      <c r="Q203" s="131">
        <f>ROUND(I203*H203,2)</f>
        <v>0</v>
      </c>
      <c r="R203" s="131">
        <f>ROUND(J203*H203,2)</f>
        <v>0</v>
      </c>
      <c r="S203" s="37"/>
      <c r="T203" s="206">
        <f>S203*H203</f>
        <v>0</v>
      </c>
      <c r="U203" s="206">
        <v>0</v>
      </c>
      <c r="V203" s="206">
        <f>U203*H203</f>
        <v>0</v>
      </c>
      <c r="W203" s="206">
        <v>0</v>
      </c>
      <c r="X203" s="207">
        <f>W203*H203</f>
        <v>0</v>
      </c>
      <c r="AR203" s="19" t="s">
        <v>1601</v>
      </c>
      <c r="AT203" s="19" t="s">
        <v>1596</v>
      </c>
      <c r="AU203" s="19" t="s">
        <v>1481</v>
      </c>
      <c r="AY203" s="19" t="s">
        <v>1594</v>
      </c>
      <c r="BE203" s="208">
        <f>IF(O203="základní",K203,0)</f>
        <v>0</v>
      </c>
      <c r="BF203" s="208">
        <f>IF(O203="snížená",K203,0)</f>
        <v>0</v>
      </c>
      <c r="BG203" s="208">
        <f>IF(O203="zákl. přenesená",K203,0)</f>
        <v>0</v>
      </c>
      <c r="BH203" s="208">
        <f>IF(O203="sníž. přenesená",K203,0)</f>
        <v>0</v>
      </c>
      <c r="BI203" s="208">
        <f>IF(O203="nulová",K203,0)</f>
        <v>0</v>
      </c>
      <c r="BJ203" s="19" t="s">
        <v>1420</v>
      </c>
      <c r="BK203" s="208">
        <f>ROUND(P203*H203,2)</f>
        <v>0</v>
      </c>
      <c r="BL203" s="19" t="s">
        <v>1601</v>
      </c>
      <c r="BM203" s="19" t="s">
        <v>1115</v>
      </c>
    </row>
    <row r="204" spans="2:65" s="12" customFormat="1" x14ac:dyDescent="0.3">
      <c r="B204" s="209"/>
      <c r="C204" s="210"/>
      <c r="D204" s="211" t="s">
        <v>1603</v>
      </c>
      <c r="E204" s="212" t="s">
        <v>1418</v>
      </c>
      <c r="F204" s="213" t="s">
        <v>1116</v>
      </c>
      <c r="G204" s="210"/>
      <c r="H204" s="214">
        <v>343.5</v>
      </c>
      <c r="I204" s="215"/>
      <c r="J204" s="215"/>
      <c r="K204" s="210"/>
      <c r="L204" s="210"/>
      <c r="M204" s="216"/>
      <c r="N204" s="217"/>
      <c r="O204" s="218"/>
      <c r="P204" s="218"/>
      <c r="Q204" s="218"/>
      <c r="R204" s="218"/>
      <c r="S204" s="218"/>
      <c r="T204" s="218"/>
      <c r="U204" s="218"/>
      <c r="V204" s="218"/>
      <c r="W204" s="218"/>
      <c r="X204" s="219"/>
      <c r="AT204" s="220" t="s">
        <v>1603</v>
      </c>
      <c r="AU204" s="220" t="s">
        <v>1481</v>
      </c>
      <c r="AV204" s="12" t="s">
        <v>1481</v>
      </c>
      <c r="AW204" s="12" t="s">
        <v>1402</v>
      </c>
      <c r="AX204" s="12" t="s">
        <v>1420</v>
      </c>
      <c r="AY204" s="220" t="s">
        <v>1594</v>
      </c>
    </row>
    <row r="205" spans="2:65" s="1" customFormat="1" ht="31.5" customHeight="1" x14ac:dyDescent="0.3">
      <c r="B205" s="36"/>
      <c r="C205" s="197" t="s">
        <v>1749</v>
      </c>
      <c r="D205" s="197" t="s">
        <v>1596</v>
      </c>
      <c r="E205" s="198" t="s">
        <v>1117</v>
      </c>
      <c r="F205" s="199" t="s">
        <v>1118</v>
      </c>
      <c r="G205" s="200" t="s">
        <v>1688</v>
      </c>
      <c r="H205" s="201">
        <v>343.5</v>
      </c>
      <c r="I205" s="202"/>
      <c r="J205" s="202"/>
      <c r="K205" s="203">
        <f>ROUND(P205*H205,2)</f>
        <v>0</v>
      </c>
      <c r="L205" s="199" t="s">
        <v>1600</v>
      </c>
      <c r="M205" s="56"/>
      <c r="N205" s="204" t="s">
        <v>1418</v>
      </c>
      <c r="O205" s="205" t="s">
        <v>1442</v>
      </c>
      <c r="P205" s="131">
        <f>I205+J205</f>
        <v>0</v>
      </c>
      <c r="Q205" s="131">
        <f>ROUND(I205*H205,2)</f>
        <v>0</v>
      </c>
      <c r="R205" s="131">
        <f>ROUND(J205*H205,2)</f>
        <v>0</v>
      </c>
      <c r="S205" s="37"/>
      <c r="T205" s="206">
        <f>S205*H205</f>
        <v>0</v>
      </c>
      <c r="U205" s="206">
        <v>0</v>
      </c>
      <c r="V205" s="206">
        <f>U205*H205</f>
        <v>0</v>
      </c>
      <c r="W205" s="206">
        <v>0</v>
      </c>
      <c r="X205" s="207">
        <f>W205*H205</f>
        <v>0</v>
      </c>
      <c r="AR205" s="19" t="s">
        <v>1601</v>
      </c>
      <c r="AT205" s="19" t="s">
        <v>1596</v>
      </c>
      <c r="AU205" s="19" t="s">
        <v>1481</v>
      </c>
      <c r="AY205" s="19" t="s">
        <v>1594</v>
      </c>
      <c r="BE205" s="208">
        <f>IF(O205="základní",K205,0)</f>
        <v>0</v>
      </c>
      <c r="BF205" s="208">
        <f>IF(O205="snížená",K205,0)</f>
        <v>0</v>
      </c>
      <c r="BG205" s="208">
        <f>IF(O205="zákl. přenesená",K205,0)</f>
        <v>0</v>
      </c>
      <c r="BH205" s="208">
        <f>IF(O205="sníž. přenesená",K205,0)</f>
        <v>0</v>
      </c>
      <c r="BI205" s="208">
        <f>IF(O205="nulová",K205,0)</f>
        <v>0</v>
      </c>
      <c r="BJ205" s="19" t="s">
        <v>1420</v>
      </c>
      <c r="BK205" s="208">
        <f>ROUND(P205*H205,2)</f>
        <v>0</v>
      </c>
      <c r="BL205" s="19" t="s">
        <v>1601</v>
      </c>
      <c r="BM205" s="19" t="s">
        <v>1119</v>
      </c>
    </row>
    <row r="206" spans="2:65" s="12" customFormat="1" x14ac:dyDescent="0.3">
      <c r="B206" s="209"/>
      <c r="C206" s="210"/>
      <c r="D206" s="211" t="s">
        <v>1603</v>
      </c>
      <c r="E206" s="212" t="s">
        <v>1418</v>
      </c>
      <c r="F206" s="213" t="s">
        <v>1116</v>
      </c>
      <c r="G206" s="210"/>
      <c r="H206" s="214">
        <v>343.5</v>
      </c>
      <c r="I206" s="215"/>
      <c r="J206" s="215"/>
      <c r="K206" s="210"/>
      <c r="L206" s="210"/>
      <c r="M206" s="216"/>
      <c r="N206" s="217"/>
      <c r="O206" s="218"/>
      <c r="P206" s="218"/>
      <c r="Q206" s="218"/>
      <c r="R206" s="218"/>
      <c r="S206" s="218"/>
      <c r="T206" s="218"/>
      <c r="U206" s="218"/>
      <c r="V206" s="218"/>
      <c r="W206" s="218"/>
      <c r="X206" s="219"/>
      <c r="AT206" s="220" t="s">
        <v>1603</v>
      </c>
      <c r="AU206" s="220" t="s">
        <v>1481</v>
      </c>
      <c r="AV206" s="12" t="s">
        <v>1481</v>
      </c>
      <c r="AW206" s="12" t="s">
        <v>1402</v>
      </c>
      <c r="AX206" s="12" t="s">
        <v>1420</v>
      </c>
      <c r="AY206" s="220" t="s">
        <v>1594</v>
      </c>
    </row>
    <row r="207" spans="2:65" s="1" customFormat="1" ht="31.5" customHeight="1" x14ac:dyDescent="0.3">
      <c r="B207" s="36"/>
      <c r="C207" s="197" t="s">
        <v>1755</v>
      </c>
      <c r="D207" s="197" t="s">
        <v>1596</v>
      </c>
      <c r="E207" s="198" t="s">
        <v>1120</v>
      </c>
      <c r="F207" s="199" t="s">
        <v>1121</v>
      </c>
      <c r="G207" s="200" t="s">
        <v>1688</v>
      </c>
      <c r="H207" s="201">
        <v>343.5</v>
      </c>
      <c r="I207" s="202"/>
      <c r="J207" s="202"/>
      <c r="K207" s="203">
        <f>ROUND(P207*H207,2)</f>
        <v>0</v>
      </c>
      <c r="L207" s="199" t="s">
        <v>1418</v>
      </c>
      <c r="M207" s="56"/>
      <c r="N207" s="204" t="s">
        <v>1418</v>
      </c>
      <c r="O207" s="205" t="s">
        <v>1442</v>
      </c>
      <c r="P207" s="131">
        <f>I207+J207</f>
        <v>0</v>
      </c>
      <c r="Q207" s="131">
        <f>ROUND(I207*H207,2)</f>
        <v>0</v>
      </c>
      <c r="R207" s="131">
        <f>ROUND(J207*H207,2)</f>
        <v>0</v>
      </c>
      <c r="S207" s="37"/>
      <c r="T207" s="206">
        <f>S207*H207</f>
        <v>0</v>
      </c>
      <c r="U207" s="206">
        <v>0</v>
      </c>
      <c r="V207" s="206">
        <f>U207*H207</f>
        <v>0</v>
      </c>
      <c r="W207" s="206">
        <v>0</v>
      </c>
      <c r="X207" s="207">
        <f>W207*H207</f>
        <v>0</v>
      </c>
      <c r="AR207" s="19" t="s">
        <v>1601</v>
      </c>
      <c r="AT207" s="19" t="s">
        <v>1596</v>
      </c>
      <c r="AU207" s="19" t="s">
        <v>1481</v>
      </c>
      <c r="AY207" s="19" t="s">
        <v>1594</v>
      </c>
      <c r="BE207" s="208">
        <f>IF(O207="základní",K207,0)</f>
        <v>0</v>
      </c>
      <c r="BF207" s="208">
        <f>IF(O207="snížená",K207,0)</f>
        <v>0</v>
      </c>
      <c r="BG207" s="208">
        <f>IF(O207="zákl. přenesená",K207,0)</f>
        <v>0</v>
      </c>
      <c r="BH207" s="208">
        <f>IF(O207="sníž. přenesená",K207,0)</f>
        <v>0</v>
      </c>
      <c r="BI207" s="208">
        <f>IF(O207="nulová",K207,0)</f>
        <v>0</v>
      </c>
      <c r="BJ207" s="19" t="s">
        <v>1420</v>
      </c>
      <c r="BK207" s="208">
        <f>ROUND(P207*H207,2)</f>
        <v>0</v>
      </c>
      <c r="BL207" s="19" t="s">
        <v>1601</v>
      </c>
      <c r="BM207" s="19" t="s">
        <v>1122</v>
      </c>
    </row>
    <row r="208" spans="2:65" s="12" customFormat="1" x14ac:dyDescent="0.3">
      <c r="B208" s="209"/>
      <c r="C208" s="210"/>
      <c r="D208" s="211" t="s">
        <v>1603</v>
      </c>
      <c r="E208" s="212" t="s">
        <v>1418</v>
      </c>
      <c r="F208" s="213" t="s">
        <v>1116</v>
      </c>
      <c r="G208" s="210"/>
      <c r="H208" s="214">
        <v>343.5</v>
      </c>
      <c r="I208" s="215"/>
      <c r="J208" s="215"/>
      <c r="K208" s="210"/>
      <c r="L208" s="210"/>
      <c r="M208" s="216"/>
      <c r="N208" s="217"/>
      <c r="O208" s="218"/>
      <c r="P208" s="218"/>
      <c r="Q208" s="218"/>
      <c r="R208" s="218"/>
      <c r="S208" s="218"/>
      <c r="T208" s="218"/>
      <c r="U208" s="218"/>
      <c r="V208" s="218"/>
      <c r="W208" s="218"/>
      <c r="X208" s="219"/>
      <c r="AT208" s="220" t="s">
        <v>1603</v>
      </c>
      <c r="AU208" s="220" t="s">
        <v>1481</v>
      </c>
      <c r="AV208" s="12" t="s">
        <v>1481</v>
      </c>
      <c r="AW208" s="12" t="s">
        <v>1402</v>
      </c>
      <c r="AX208" s="12" t="s">
        <v>1420</v>
      </c>
      <c r="AY208" s="220" t="s">
        <v>1594</v>
      </c>
    </row>
    <row r="209" spans="2:65" s="1" customFormat="1" ht="22.5" customHeight="1" x14ac:dyDescent="0.3">
      <c r="B209" s="36"/>
      <c r="C209" s="197" t="s">
        <v>1760</v>
      </c>
      <c r="D209" s="197" t="s">
        <v>1596</v>
      </c>
      <c r="E209" s="198" t="s">
        <v>895</v>
      </c>
      <c r="F209" s="199" t="s">
        <v>896</v>
      </c>
      <c r="G209" s="200" t="s">
        <v>1688</v>
      </c>
      <c r="H209" s="201">
        <v>343.5</v>
      </c>
      <c r="I209" s="202"/>
      <c r="J209" s="202"/>
      <c r="K209" s="203">
        <f>ROUND(P209*H209,2)</f>
        <v>0</v>
      </c>
      <c r="L209" s="199" t="s">
        <v>1600</v>
      </c>
      <c r="M209" s="56"/>
      <c r="N209" s="204" t="s">
        <v>1418</v>
      </c>
      <c r="O209" s="205" t="s">
        <v>1442</v>
      </c>
      <c r="P209" s="131">
        <f>I209+J209</f>
        <v>0</v>
      </c>
      <c r="Q209" s="131">
        <f>ROUND(I209*H209,2)</f>
        <v>0</v>
      </c>
      <c r="R209" s="131">
        <f>ROUND(J209*H209,2)</f>
        <v>0</v>
      </c>
      <c r="S209" s="37"/>
      <c r="T209" s="206">
        <f>S209*H209</f>
        <v>0</v>
      </c>
      <c r="U209" s="206">
        <v>0</v>
      </c>
      <c r="V209" s="206">
        <f>U209*H209</f>
        <v>0</v>
      </c>
      <c r="W209" s="206">
        <v>0</v>
      </c>
      <c r="X209" s="207">
        <f>W209*H209</f>
        <v>0</v>
      </c>
      <c r="AR209" s="19" t="s">
        <v>1601</v>
      </c>
      <c r="AT209" s="19" t="s">
        <v>1596</v>
      </c>
      <c r="AU209" s="19" t="s">
        <v>1481</v>
      </c>
      <c r="AY209" s="19" t="s">
        <v>1594</v>
      </c>
      <c r="BE209" s="208">
        <f>IF(O209="základní",K209,0)</f>
        <v>0</v>
      </c>
      <c r="BF209" s="208">
        <f>IF(O209="snížená",K209,0)</f>
        <v>0</v>
      </c>
      <c r="BG209" s="208">
        <f>IF(O209="zákl. přenesená",K209,0)</f>
        <v>0</v>
      </c>
      <c r="BH209" s="208">
        <f>IF(O209="sníž. přenesená",K209,0)</f>
        <v>0</v>
      </c>
      <c r="BI209" s="208">
        <f>IF(O209="nulová",K209,0)</f>
        <v>0</v>
      </c>
      <c r="BJ209" s="19" t="s">
        <v>1420</v>
      </c>
      <c r="BK209" s="208">
        <f>ROUND(P209*H209,2)</f>
        <v>0</v>
      </c>
      <c r="BL209" s="19" t="s">
        <v>1601</v>
      </c>
      <c r="BM209" s="19" t="s">
        <v>1123</v>
      </c>
    </row>
    <row r="210" spans="2:65" s="12" customFormat="1" x14ac:dyDescent="0.3">
      <c r="B210" s="209"/>
      <c r="C210" s="210"/>
      <c r="D210" s="211" t="s">
        <v>1603</v>
      </c>
      <c r="E210" s="212" t="s">
        <v>1418</v>
      </c>
      <c r="F210" s="213" t="s">
        <v>1116</v>
      </c>
      <c r="G210" s="210"/>
      <c r="H210" s="214">
        <v>343.5</v>
      </c>
      <c r="I210" s="215"/>
      <c r="J210" s="215"/>
      <c r="K210" s="210"/>
      <c r="L210" s="210"/>
      <c r="M210" s="216"/>
      <c r="N210" s="217"/>
      <c r="O210" s="218"/>
      <c r="P210" s="218"/>
      <c r="Q210" s="218"/>
      <c r="R210" s="218"/>
      <c r="S210" s="218"/>
      <c r="T210" s="218"/>
      <c r="U210" s="218"/>
      <c r="V210" s="218"/>
      <c r="W210" s="218"/>
      <c r="X210" s="219"/>
      <c r="AT210" s="220" t="s">
        <v>1603</v>
      </c>
      <c r="AU210" s="220" t="s">
        <v>1481</v>
      </c>
      <c r="AV210" s="12" t="s">
        <v>1481</v>
      </c>
      <c r="AW210" s="12" t="s">
        <v>1402</v>
      </c>
      <c r="AX210" s="12" t="s">
        <v>1420</v>
      </c>
      <c r="AY210" s="220" t="s">
        <v>1594</v>
      </c>
    </row>
    <row r="211" spans="2:65" s="1" customFormat="1" ht="57" customHeight="1" x14ac:dyDescent="0.3">
      <c r="B211" s="36"/>
      <c r="C211" s="197" t="s">
        <v>1771</v>
      </c>
      <c r="D211" s="197" t="s">
        <v>1596</v>
      </c>
      <c r="E211" s="198" t="s">
        <v>1124</v>
      </c>
      <c r="F211" s="199" t="s">
        <v>1125</v>
      </c>
      <c r="G211" s="200" t="s">
        <v>1688</v>
      </c>
      <c r="H211" s="201">
        <v>36.6</v>
      </c>
      <c r="I211" s="202"/>
      <c r="J211" s="202"/>
      <c r="K211" s="203">
        <f>ROUND(P211*H211,2)</f>
        <v>0</v>
      </c>
      <c r="L211" s="199" t="s">
        <v>1600</v>
      </c>
      <c r="M211" s="56"/>
      <c r="N211" s="204" t="s">
        <v>1418</v>
      </c>
      <c r="O211" s="205" t="s">
        <v>1442</v>
      </c>
      <c r="P211" s="131">
        <f>I211+J211</f>
        <v>0</v>
      </c>
      <c r="Q211" s="131">
        <f>ROUND(I211*H211,2)</f>
        <v>0</v>
      </c>
      <c r="R211" s="131">
        <f>ROUND(J211*H211,2)</f>
        <v>0</v>
      </c>
      <c r="S211" s="37"/>
      <c r="T211" s="206">
        <f>S211*H211</f>
        <v>0</v>
      </c>
      <c r="U211" s="206">
        <v>8.4250000000000005E-2</v>
      </c>
      <c r="V211" s="206">
        <f>U211*H211</f>
        <v>3.0835500000000002</v>
      </c>
      <c r="W211" s="206">
        <v>0</v>
      </c>
      <c r="X211" s="207">
        <f>W211*H211</f>
        <v>0</v>
      </c>
      <c r="AR211" s="19" t="s">
        <v>1601</v>
      </c>
      <c r="AT211" s="19" t="s">
        <v>1596</v>
      </c>
      <c r="AU211" s="19" t="s">
        <v>1481</v>
      </c>
      <c r="AY211" s="19" t="s">
        <v>1594</v>
      </c>
      <c r="BE211" s="208">
        <f>IF(O211="základní",K211,0)</f>
        <v>0</v>
      </c>
      <c r="BF211" s="208">
        <f>IF(O211="snížená",K211,0)</f>
        <v>0</v>
      </c>
      <c r="BG211" s="208">
        <f>IF(O211="zákl. přenesená",K211,0)</f>
        <v>0</v>
      </c>
      <c r="BH211" s="208">
        <f>IF(O211="sníž. přenesená",K211,0)</f>
        <v>0</v>
      </c>
      <c r="BI211" s="208">
        <f>IF(O211="nulová",K211,0)</f>
        <v>0</v>
      </c>
      <c r="BJ211" s="19" t="s">
        <v>1420</v>
      </c>
      <c r="BK211" s="208">
        <f>ROUND(P211*H211,2)</f>
        <v>0</v>
      </c>
      <c r="BL211" s="19" t="s">
        <v>1601</v>
      </c>
      <c r="BM211" s="19" t="s">
        <v>1126</v>
      </c>
    </row>
    <row r="212" spans="2:65" s="13" customFormat="1" x14ac:dyDescent="0.3">
      <c r="B212" s="221"/>
      <c r="C212" s="222"/>
      <c r="D212" s="223" t="s">
        <v>1603</v>
      </c>
      <c r="E212" s="224" t="s">
        <v>1418</v>
      </c>
      <c r="F212" s="225" t="s">
        <v>1098</v>
      </c>
      <c r="G212" s="222"/>
      <c r="H212" s="226" t="s">
        <v>1418</v>
      </c>
      <c r="I212" s="227"/>
      <c r="J212" s="227"/>
      <c r="K212" s="222"/>
      <c r="L212" s="222"/>
      <c r="M212" s="228"/>
      <c r="N212" s="229"/>
      <c r="O212" s="230"/>
      <c r="P212" s="230"/>
      <c r="Q212" s="230"/>
      <c r="R212" s="230"/>
      <c r="S212" s="230"/>
      <c r="T212" s="230"/>
      <c r="U212" s="230"/>
      <c r="V212" s="230"/>
      <c r="W212" s="230"/>
      <c r="X212" s="231"/>
      <c r="AT212" s="232" t="s">
        <v>1603</v>
      </c>
      <c r="AU212" s="232" t="s">
        <v>1481</v>
      </c>
      <c r="AV212" s="13" t="s">
        <v>1420</v>
      </c>
      <c r="AW212" s="13" t="s">
        <v>1402</v>
      </c>
      <c r="AX212" s="13" t="s">
        <v>1473</v>
      </c>
      <c r="AY212" s="232" t="s">
        <v>1594</v>
      </c>
    </row>
    <row r="213" spans="2:65" s="12" customFormat="1" x14ac:dyDescent="0.3">
      <c r="B213" s="209"/>
      <c r="C213" s="210"/>
      <c r="D213" s="223" t="s">
        <v>1603</v>
      </c>
      <c r="E213" s="233" t="s">
        <v>1418</v>
      </c>
      <c r="F213" s="234" t="s">
        <v>1099</v>
      </c>
      <c r="G213" s="210"/>
      <c r="H213" s="235">
        <v>29</v>
      </c>
      <c r="I213" s="215"/>
      <c r="J213" s="215"/>
      <c r="K213" s="210"/>
      <c r="L213" s="210"/>
      <c r="M213" s="216"/>
      <c r="N213" s="217"/>
      <c r="O213" s="218"/>
      <c r="P213" s="218"/>
      <c r="Q213" s="218"/>
      <c r="R213" s="218"/>
      <c r="S213" s="218"/>
      <c r="T213" s="218"/>
      <c r="U213" s="218"/>
      <c r="V213" s="218"/>
      <c r="W213" s="218"/>
      <c r="X213" s="219"/>
      <c r="AT213" s="220" t="s">
        <v>1603</v>
      </c>
      <c r="AU213" s="220" t="s">
        <v>1481</v>
      </c>
      <c r="AV213" s="12" t="s">
        <v>1481</v>
      </c>
      <c r="AW213" s="12" t="s">
        <v>1402</v>
      </c>
      <c r="AX213" s="12" t="s">
        <v>1473</v>
      </c>
      <c r="AY213" s="220" t="s">
        <v>1594</v>
      </c>
    </row>
    <row r="214" spans="2:65" s="12" customFormat="1" x14ac:dyDescent="0.3">
      <c r="B214" s="209"/>
      <c r="C214" s="210"/>
      <c r="D214" s="223" t="s">
        <v>1603</v>
      </c>
      <c r="E214" s="233" t="s">
        <v>1418</v>
      </c>
      <c r="F214" s="234" t="s">
        <v>1100</v>
      </c>
      <c r="G214" s="210"/>
      <c r="H214" s="235">
        <v>7.6</v>
      </c>
      <c r="I214" s="215"/>
      <c r="J214" s="215"/>
      <c r="K214" s="210"/>
      <c r="L214" s="210"/>
      <c r="M214" s="216"/>
      <c r="N214" s="217"/>
      <c r="O214" s="218"/>
      <c r="P214" s="218"/>
      <c r="Q214" s="218"/>
      <c r="R214" s="218"/>
      <c r="S214" s="218"/>
      <c r="T214" s="218"/>
      <c r="U214" s="218"/>
      <c r="V214" s="218"/>
      <c r="W214" s="218"/>
      <c r="X214" s="219"/>
      <c r="AT214" s="220" t="s">
        <v>1603</v>
      </c>
      <c r="AU214" s="220" t="s">
        <v>1481</v>
      </c>
      <c r="AV214" s="12" t="s">
        <v>1481</v>
      </c>
      <c r="AW214" s="12" t="s">
        <v>1402</v>
      </c>
      <c r="AX214" s="12" t="s">
        <v>1473</v>
      </c>
      <c r="AY214" s="220" t="s">
        <v>1594</v>
      </c>
    </row>
    <row r="215" spans="2:65" s="14" customFormat="1" x14ac:dyDescent="0.3">
      <c r="B215" s="236"/>
      <c r="C215" s="237"/>
      <c r="D215" s="211" t="s">
        <v>1603</v>
      </c>
      <c r="E215" s="247" t="s">
        <v>1418</v>
      </c>
      <c r="F215" s="248" t="s">
        <v>1621</v>
      </c>
      <c r="G215" s="237"/>
      <c r="H215" s="249">
        <v>36.6</v>
      </c>
      <c r="I215" s="241"/>
      <c r="J215" s="241"/>
      <c r="K215" s="237"/>
      <c r="L215" s="237"/>
      <c r="M215" s="242"/>
      <c r="N215" s="243"/>
      <c r="O215" s="244"/>
      <c r="P215" s="244"/>
      <c r="Q215" s="244"/>
      <c r="R215" s="244"/>
      <c r="S215" s="244"/>
      <c r="T215" s="244"/>
      <c r="U215" s="244"/>
      <c r="V215" s="244"/>
      <c r="W215" s="244"/>
      <c r="X215" s="245"/>
      <c r="AT215" s="246" t="s">
        <v>1603</v>
      </c>
      <c r="AU215" s="246" t="s">
        <v>1481</v>
      </c>
      <c r="AV215" s="14" t="s">
        <v>1601</v>
      </c>
      <c r="AW215" s="14" t="s">
        <v>1402</v>
      </c>
      <c r="AX215" s="14" t="s">
        <v>1420</v>
      </c>
      <c r="AY215" s="246" t="s">
        <v>1594</v>
      </c>
    </row>
    <row r="216" spans="2:65" s="1" customFormat="1" ht="22.5" customHeight="1" x14ac:dyDescent="0.3">
      <c r="B216" s="36"/>
      <c r="C216" s="261" t="s">
        <v>1778</v>
      </c>
      <c r="D216" s="261" t="s">
        <v>1707</v>
      </c>
      <c r="E216" s="262" t="s">
        <v>1127</v>
      </c>
      <c r="F216" s="263" t="s">
        <v>1128</v>
      </c>
      <c r="G216" s="264" t="s">
        <v>1688</v>
      </c>
      <c r="H216" s="265">
        <v>38.43</v>
      </c>
      <c r="I216" s="266"/>
      <c r="J216" s="267"/>
      <c r="K216" s="268">
        <f>ROUND(P216*H216,2)</f>
        <v>0</v>
      </c>
      <c r="L216" s="263" t="s">
        <v>1418</v>
      </c>
      <c r="M216" s="269"/>
      <c r="N216" s="270" t="s">
        <v>1418</v>
      </c>
      <c r="O216" s="205" t="s">
        <v>1442</v>
      </c>
      <c r="P216" s="131">
        <f>I216+J216</f>
        <v>0</v>
      </c>
      <c r="Q216" s="131">
        <f>ROUND(I216*H216,2)</f>
        <v>0</v>
      </c>
      <c r="R216" s="131">
        <f>ROUND(J216*H216,2)</f>
        <v>0</v>
      </c>
      <c r="S216" s="37"/>
      <c r="T216" s="206">
        <f>S216*H216</f>
        <v>0</v>
      </c>
      <c r="U216" s="206">
        <v>0.14000000000000001</v>
      </c>
      <c r="V216" s="206">
        <f>U216*H216</f>
        <v>5.3802000000000003</v>
      </c>
      <c r="W216" s="206">
        <v>0</v>
      </c>
      <c r="X216" s="207">
        <f>W216*H216</f>
        <v>0</v>
      </c>
      <c r="AR216" s="19" t="s">
        <v>1654</v>
      </c>
      <c r="AT216" s="19" t="s">
        <v>1707</v>
      </c>
      <c r="AU216" s="19" t="s">
        <v>1481</v>
      </c>
      <c r="AY216" s="19" t="s">
        <v>1594</v>
      </c>
      <c r="BE216" s="208">
        <f>IF(O216="základní",K216,0)</f>
        <v>0</v>
      </c>
      <c r="BF216" s="208">
        <f>IF(O216="snížená",K216,0)</f>
        <v>0</v>
      </c>
      <c r="BG216" s="208">
        <f>IF(O216="zákl. přenesená",K216,0)</f>
        <v>0</v>
      </c>
      <c r="BH216" s="208">
        <f>IF(O216="sníž. přenesená",K216,0)</f>
        <v>0</v>
      </c>
      <c r="BI216" s="208">
        <f>IF(O216="nulová",K216,0)</f>
        <v>0</v>
      </c>
      <c r="BJ216" s="19" t="s">
        <v>1420</v>
      </c>
      <c r="BK216" s="208">
        <f>ROUND(P216*H216,2)</f>
        <v>0</v>
      </c>
      <c r="BL216" s="19" t="s">
        <v>1601</v>
      </c>
      <c r="BM216" s="19" t="s">
        <v>1129</v>
      </c>
    </row>
    <row r="217" spans="2:65" s="12" customFormat="1" x14ac:dyDescent="0.3">
      <c r="B217" s="209"/>
      <c r="C217" s="210"/>
      <c r="D217" s="211" t="s">
        <v>1603</v>
      </c>
      <c r="E217" s="212" t="s">
        <v>1418</v>
      </c>
      <c r="F217" s="213" t="s">
        <v>1130</v>
      </c>
      <c r="G217" s="210"/>
      <c r="H217" s="214">
        <v>38.43</v>
      </c>
      <c r="I217" s="215"/>
      <c r="J217" s="215"/>
      <c r="K217" s="210"/>
      <c r="L217" s="210"/>
      <c r="M217" s="216"/>
      <c r="N217" s="217"/>
      <c r="O217" s="218"/>
      <c r="P217" s="218"/>
      <c r="Q217" s="218"/>
      <c r="R217" s="218"/>
      <c r="S217" s="218"/>
      <c r="T217" s="218"/>
      <c r="U217" s="218"/>
      <c r="V217" s="218"/>
      <c r="W217" s="218"/>
      <c r="X217" s="219"/>
      <c r="AT217" s="220" t="s">
        <v>1603</v>
      </c>
      <c r="AU217" s="220" t="s">
        <v>1481</v>
      </c>
      <c r="AV217" s="12" t="s">
        <v>1481</v>
      </c>
      <c r="AW217" s="12" t="s">
        <v>1402</v>
      </c>
      <c r="AX217" s="12" t="s">
        <v>1420</v>
      </c>
      <c r="AY217" s="220" t="s">
        <v>1594</v>
      </c>
    </row>
    <row r="218" spans="2:65" s="1" customFormat="1" ht="44.25" customHeight="1" x14ac:dyDescent="0.3">
      <c r="B218" s="36"/>
      <c r="C218" s="197" t="s">
        <v>1785</v>
      </c>
      <c r="D218" s="197" t="s">
        <v>1596</v>
      </c>
      <c r="E218" s="198" t="s">
        <v>1131</v>
      </c>
      <c r="F218" s="199" t="s">
        <v>1132</v>
      </c>
      <c r="G218" s="200" t="s">
        <v>1698</v>
      </c>
      <c r="H218" s="201">
        <v>85</v>
      </c>
      <c r="I218" s="202"/>
      <c r="J218" s="202"/>
      <c r="K218" s="203">
        <f>ROUND(P218*H218,2)</f>
        <v>0</v>
      </c>
      <c r="L218" s="199" t="s">
        <v>1600</v>
      </c>
      <c r="M218" s="56"/>
      <c r="N218" s="204" t="s">
        <v>1418</v>
      </c>
      <c r="O218" s="205" t="s">
        <v>1442</v>
      </c>
      <c r="P218" s="131">
        <f>I218+J218</f>
        <v>0</v>
      </c>
      <c r="Q218" s="131">
        <f>ROUND(I218*H218,2)</f>
        <v>0</v>
      </c>
      <c r="R218" s="131">
        <f>ROUND(J218*H218,2)</f>
        <v>0</v>
      </c>
      <c r="S218" s="37"/>
      <c r="T218" s="206">
        <f>S218*H218</f>
        <v>0</v>
      </c>
      <c r="U218" s="206">
        <v>0.10988000000000001</v>
      </c>
      <c r="V218" s="206">
        <f>U218*H218</f>
        <v>9.3398000000000003</v>
      </c>
      <c r="W218" s="206">
        <v>0</v>
      </c>
      <c r="X218" s="207">
        <f>W218*H218</f>
        <v>0</v>
      </c>
      <c r="AR218" s="19" t="s">
        <v>1601</v>
      </c>
      <c r="AT218" s="19" t="s">
        <v>1596</v>
      </c>
      <c r="AU218" s="19" t="s">
        <v>1481</v>
      </c>
      <c r="AY218" s="19" t="s">
        <v>1594</v>
      </c>
      <c r="BE218" s="208">
        <f>IF(O218="základní",K218,0)</f>
        <v>0</v>
      </c>
      <c r="BF218" s="208">
        <f>IF(O218="snížená",K218,0)</f>
        <v>0</v>
      </c>
      <c r="BG218" s="208">
        <f>IF(O218="zákl. přenesená",K218,0)</f>
        <v>0</v>
      </c>
      <c r="BH218" s="208">
        <f>IF(O218="sníž. přenesená",K218,0)</f>
        <v>0</v>
      </c>
      <c r="BI218" s="208">
        <f>IF(O218="nulová",K218,0)</f>
        <v>0</v>
      </c>
      <c r="BJ218" s="19" t="s">
        <v>1420</v>
      </c>
      <c r="BK218" s="208">
        <f>ROUND(P218*H218,2)</f>
        <v>0</v>
      </c>
      <c r="BL218" s="19" t="s">
        <v>1601</v>
      </c>
      <c r="BM218" s="19" t="s">
        <v>1133</v>
      </c>
    </row>
    <row r="219" spans="2:65" s="12" customFormat="1" x14ac:dyDescent="0.3">
      <c r="B219" s="209"/>
      <c r="C219" s="210"/>
      <c r="D219" s="211" t="s">
        <v>1603</v>
      </c>
      <c r="E219" s="212" t="s">
        <v>1418</v>
      </c>
      <c r="F219" s="213" t="s">
        <v>1134</v>
      </c>
      <c r="G219" s="210"/>
      <c r="H219" s="214">
        <v>85</v>
      </c>
      <c r="I219" s="215"/>
      <c r="J219" s="215"/>
      <c r="K219" s="210"/>
      <c r="L219" s="210"/>
      <c r="M219" s="216"/>
      <c r="N219" s="217"/>
      <c r="O219" s="218"/>
      <c r="P219" s="218"/>
      <c r="Q219" s="218"/>
      <c r="R219" s="218"/>
      <c r="S219" s="218"/>
      <c r="T219" s="218"/>
      <c r="U219" s="218"/>
      <c r="V219" s="218"/>
      <c r="W219" s="218"/>
      <c r="X219" s="219"/>
      <c r="AT219" s="220" t="s">
        <v>1603</v>
      </c>
      <c r="AU219" s="220" t="s">
        <v>1481</v>
      </c>
      <c r="AV219" s="12" t="s">
        <v>1481</v>
      </c>
      <c r="AW219" s="12" t="s">
        <v>1402</v>
      </c>
      <c r="AX219" s="12" t="s">
        <v>1420</v>
      </c>
      <c r="AY219" s="220" t="s">
        <v>1594</v>
      </c>
    </row>
    <row r="220" spans="2:65" s="1" customFormat="1" ht="22.5" customHeight="1" x14ac:dyDescent="0.3">
      <c r="B220" s="36"/>
      <c r="C220" s="261" t="s">
        <v>1804</v>
      </c>
      <c r="D220" s="261" t="s">
        <v>1707</v>
      </c>
      <c r="E220" s="262" t="s">
        <v>1135</v>
      </c>
      <c r="F220" s="263" t="s">
        <v>1136</v>
      </c>
      <c r="G220" s="264" t="s">
        <v>1678</v>
      </c>
      <c r="H220" s="265">
        <v>4.2930000000000001</v>
      </c>
      <c r="I220" s="266"/>
      <c r="J220" s="267"/>
      <c r="K220" s="268">
        <f>ROUND(P220*H220,2)</f>
        <v>0</v>
      </c>
      <c r="L220" s="263" t="s">
        <v>1600</v>
      </c>
      <c r="M220" s="269"/>
      <c r="N220" s="270" t="s">
        <v>1418</v>
      </c>
      <c r="O220" s="205" t="s">
        <v>1442</v>
      </c>
      <c r="P220" s="131">
        <f>I220+J220</f>
        <v>0</v>
      </c>
      <c r="Q220" s="131">
        <f>ROUND(I220*H220,2)</f>
        <v>0</v>
      </c>
      <c r="R220" s="131">
        <f>ROUND(J220*H220,2)</f>
        <v>0</v>
      </c>
      <c r="S220" s="37"/>
      <c r="T220" s="206">
        <f>S220*H220</f>
        <v>0</v>
      </c>
      <c r="U220" s="206">
        <v>1</v>
      </c>
      <c r="V220" s="206">
        <f>U220*H220</f>
        <v>4.2930000000000001</v>
      </c>
      <c r="W220" s="206">
        <v>0</v>
      </c>
      <c r="X220" s="207">
        <f>W220*H220</f>
        <v>0</v>
      </c>
      <c r="AR220" s="19" t="s">
        <v>1654</v>
      </c>
      <c r="AT220" s="19" t="s">
        <v>1707</v>
      </c>
      <c r="AU220" s="19" t="s">
        <v>1481</v>
      </c>
      <c r="AY220" s="19" t="s">
        <v>1594</v>
      </c>
      <c r="BE220" s="208">
        <f>IF(O220="základní",K220,0)</f>
        <v>0</v>
      </c>
      <c r="BF220" s="208">
        <f>IF(O220="snížená",K220,0)</f>
        <v>0</v>
      </c>
      <c r="BG220" s="208">
        <f>IF(O220="zákl. přenesená",K220,0)</f>
        <v>0</v>
      </c>
      <c r="BH220" s="208">
        <f>IF(O220="sníž. přenesená",K220,0)</f>
        <v>0</v>
      </c>
      <c r="BI220" s="208">
        <f>IF(O220="nulová",K220,0)</f>
        <v>0</v>
      </c>
      <c r="BJ220" s="19" t="s">
        <v>1420</v>
      </c>
      <c r="BK220" s="208">
        <f>ROUND(P220*H220,2)</f>
        <v>0</v>
      </c>
      <c r="BL220" s="19" t="s">
        <v>1601</v>
      </c>
      <c r="BM220" s="19" t="s">
        <v>1137</v>
      </c>
    </row>
    <row r="221" spans="2:65" s="12" customFormat="1" x14ac:dyDescent="0.3">
      <c r="B221" s="209"/>
      <c r="C221" s="210"/>
      <c r="D221" s="211" t="s">
        <v>1603</v>
      </c>
      <c r="E221" s="212" t="s">
        <v>1418</v>
      </c>
      <c r="F221" s="213" t="s">
        <v>1138</v>
      </c>
      <c r="G221" s="210"/>
      <c r="H221" s="214">
        <v>4.2930000000000001</v>
      </c>
      <c r="I221" s="215"/>
      <c r="J221" s="215"/>
      <c r="K221" s="210"/>
      <c r="L221" s="210"/>
      <c r="M221" s="216"/>
      <c r="N221" s="217"/>
      <c r="O221" s="218"/>
      <c r="P221" s="218"/>
      <c r="Q221" s="218"/>
      <c r="R221" s="218"/>
      <c r="S221" s="218"/>
      <c r="T221" s="218"/>
      <c r="U221" s="218"/>
      <c r="V221" s="218"/>
      <c r="W221" s="218"/>
      <c r="X221" s="219"/>
      <c r="AT221" s="220" t="s">
        <v>1603</v>
      </c>
      <c r="AU221" s="220" t="s">
        <v>1481</v>
      </c>
      <c r="AV221" s="12" t="s">
        <v>1481</v>
      </c>
      <c r="AW221" s="12" t="s">
        <v>1402</v>
      </c>
      <c r="AX221" s="12" t="s">
        <v>1420</v>
      </c>
      <c r="AY221" s="220" t="s">
        <v>1594</v>
      </c>
    </row>
    <row r="222" spans="2:65" s="1" customFormat="1" ht="44.25" customHeight="1" x14ac:dyDescent="0.3">
      <c r="B222" s="36"/>
      <c r="C222" s="197" t="s">
        <v>1825</v>
      </c>
      <c r="D222" s="197" t="s">
        <v>1596</v>
      </c>
      <c r="E222" s="198" t="s">
        <v>1139</v>
      </c>
      <c r="F222" s="199" t="s">
        <v>1140</v>
      </c>
      <c r="G222" s="200" t="s">
        <v>1698</v>
      </c>
      <c r="H222" s="201">
        <v>85</v>
      </c>
      <c r="I222" s="202"/>
      <c r="J222" s="202"/>
      <c r="K222" s="203">
        <f>ROUND(P222*H222,2)</f>
        <v>0</v>
      </c>
      <c r="L222" s="199" t="s">
        <v>1600</v>
      </c>
      <c r="M222" s="56"/>
      <c r="N222" s="204" t="s">
        <v>1418</v>
      </c>
      <c r="O222" s="205" t="s">
        <v>1442</v>
      </c>
      <c r="P222" s="131">
        <f>I222+J222</f>
        <v>0</v>
      </c>
      <c r="Q222" s="131">
        <f>ROUND(I222*H222,2)</f>
        <v>0</v>
      </c>
      <c r="R222" s="131">
        <f>ROUND(J222*H222,2)</f>
        <v>0</v>
      </c>
      <c r="S222" s="37"/>
      <c r="T222" s="206">
        <f>S222*H222</f>
        <v>0</v>
      </c>
      <c r="U222" s="206">
        <v>8.9779999999999999E-2</v>
      </c>
      <c r="V222" s="206">
        <f>U222*H222</f>
        <v>7.6312999999999995</v>
      </c>
      <c r="W222" s="206">
        <v>0</v>
      </c>
      <c r="X222" s="207">
        <f>W222*H222</f>
        <v>0</v>
      </c>
      <c r="AR222" s="19" t="s">
        <v>1601</v>
      </c>
      <c r="AT222" s="19" t="s">
        <v>1596</v>
      </c>
      <c r="AU222" s="19" t="s">
        <v>1481</v>
      </c>
      <c r="AY222" s="19" t="s">
        <v>1594</v>
      </c>
      <c r="BE222" s="208">
        <f>IF(O222="základní",K222,0)</f>
        <v>0</v>
      </c>
      <c r="BF222" s="208">
        <f>IF(O222="snížená",K222,0)</f>
        <v>0</v>
      </c>
      <c r="BG222" s="208">
        <f>IF(O222="zákl. přenesená",K222,0)</f>
        <v>0</v>
      </c>
      <c r="BH222" s="208">
        <f>IF(O222="sníž. přenesená",K222,0)</f>
        <v>0</v>
      </c>
      <c r="BI222" s="208">
        <f>IF(O222="nulová",K222,0)</f>
        <v>0</v>
      </c>
      <c r="BJ222" s="19" t="s">
        <v>1420</v>
      </c>
      <c r="BK222" s="208">
        <f>ROUND(P222*H222,2)</f>
        <v>0</v>
      </c>
      <c r="BL222" s="19" t="s">
        <v>1601</v>
      </c>
      <c r="BM222" s="19" t="s">
        <v>1141</v>
      </c>
    </row>
    <row r="223" spans="2:65" s="12" customFormat="1" x14ac:dyDescent="0.3">
      <c r="B223" s="209"/>
      <c r="C223" s="210"/>
      <c r="D223" s="211" t="s">
        <v>1603</v>
      </c>
      <c r="E223" s="212" t="s">
        <v>1418</v>
      </c>
      <c r="F223" s="213" t="s">
        <v>1134</v>
      </c>
      <c r="G223" s="210"/>
      <c r="H223" s="214">
        <v>85</v>
      </c>
      <c r="I223" s="215"/>
      <c r="J223" s="215"/>
      <c r="K223" s="210"/>
      <c r="L223" s="210"/>
      <c r="M223" s="216"/>
      <c r="N223" s="217"/>
      <c r="O223" s="218"/>
      <c r="P223" s="218"/>
      <c r="Q223" s="218"/>
      <c r="R223" s="218"/>
      <c r="S223" s="218"/>
      <c r="T223" s="218"/>
      <c r="U223" s="218"/>
      <c r="V223" s="218"/>
      <c r="W223" s="218"/>
      <c r="X223" s="219"/>
      <c r="AT223" s="220" t="s">
        <v>1603</v>
      </c>
      <c r="AU223" s="220" t="s">
        <v>1481</v>
      </c>
      <c r="AV223" s="12" t="s">
        <v>1481</v>
      </c>
      <c r="AW223" s="12" t="s">
        <v>1402</v>
      </c>
      <c r="AX223" s="12" t="s">
        <v>1420</v>
      </c>
      <c r="AY223" s="220" t="s">
        <v>1594</v>
      </c>
    </row>
    <row r="224" spans="2:65" s="1" customFormat="1" ht="22.5" customHeight="1" x14ac:dyDescent="0.3">
      <c r="B224" s="36"/>
      <c r="C224" s="261" t="s">
        <v>1830</v>
      </c>
      <c r="D224" s="261" t="s">
        <v>1707</v>
      </c>
      <c r="E224" s="262" t="s">
        <v>1142</v>
      </c>
      <c r="F224" s="263" t="s">
        <v>1143</v>
      </c>
      <c r="G224" s="264" t="s">
        <v>1678</v>
      </c>
      <c r="H224" s="265">
        <v>1.651</v>
      </c>
      <c r="I224" s="266"/>
      <c r="J224" s="267"/>
      <c r="K224" s="268">
        <f>ROUND(P224*H224,2)</f>
        <v>0</v>
      </c>
      <c r="L224" s="263" t="s">
        <v>1600</v>
      </c>
      <c r="M224" s="269"/>
      <c r="N224" s="270" t="s">
        <v>1418</v>
      </c>
      <c r="O224" s="205" t="s">
        <v>1442</v>
      </c>
      <c r="P224" s="131">
        <f>I224+J224</f>
        <v>0</v>
      </c>
      <c r="Q224" s="131">
        <f>ROUND(I224*H224,2)</f>
        <v>0</v>
      </c>
      <c r="R224" s="131">
        <f>ROUND(J224*H224,2)</f>
        <v>0</v>
      </c>
      <c r="S224" s="37"/>
      <c r="T224" s="206">
        <f>S224*H224</f>
        <v>0</v>
      </c>
      <c r="U224" s="206">
        <v>1</v>
      </c>
      <c r="V224" s="206">
        <f>U224*H224</f>
        <v>1.651</v>
      </c>
      <c r="W224" s="206">
        <v>0</v>
      </c>
      <c r="X224" s="207">
        <f>W224*H224</f>
        <v>0</v>
      </c>
      <c r="AR224" s="19" t="s">
        <v>1654</v>
      </c>
      <c r="AT224" s="19" t="s">
        <v>1707</v>
      </c>
      <c r="AU224" s="19" t="s">
        <v>1481</v>
      </c>
      <c r="AY224" s="19" t="s">
        <v>1594</v>
      </c>
      <c r="BE224" s="208">
        <f>IF(O224="základní",K224,0)</f>
        <v>0</v>
      </c>
      <c r="BF224" s="208">
        <f>IF(O224="snížená",K224,0)</f>
        <v>0</v>
      </c>
      <c r="BG224" s="208">
        <f>IF(O224="zákl. přenesená",K224,0)</f>
        <v>0</v>
      </c>
      <c r="BH224" s="208">
        <f>IF(O224="sníž. přenesená",K224,0)</f>
        <v>0</v>
      </c>
      <c r="BI224" s="208">
        <f>IF(O224="nulová",K224,0)</f>
        <v>0</v>
      </c>
      <c r="BJ224" s="19" t="s">
        <v>1420</v>
      </c>
      <c r="BK224" s="208">
        <f>ROUND(P224*H224,2)</f>
        <v>0</v>
      </c>
      <c r="BL224" s="19" t="s">
        <v>1601</v>
      </c>
      <c r="BM224" s="19" t="s">
        <v>1144</v>
      </c>
    </row>
    <row r="225" spans="2:65" s="12" customFormat="1" x14ac:dyDescent="0.3">
      <c r="B225" s="209"/>
      <c r="C225" s="210"/>
      <c r="D225" s="211" t="s">
        <v>1603</v>
      </c>
      <c r="E225" s="212" t="s">
        <v>1418</v>
      </c>
      <c r="F225" s="213" t="s">
        <v>1145</v>
      </c>
      <c r="G225" s="210"/>
      <c r="H225" s="214">
        <v>1.651</v>
      </c>
      <c r="I225" s="215"/>
      <c r="J225" s="215"/>
      <c r="K225" s="210"/>
      <c r="L225" s="210"/>
      <c r="M225" s="216"/>
      <c r="N225" s="217"/>
      <c r="O225" s="218"/>
      <c r="P225" s="218"/>
      <c r="Q225" s="218"/>
      <c r="R225" s="218"/>
      <c r="S225" s="218"/>
      <c r="T225" s="218"/>
      <c r="U225" s="218"/>
      <c r="V225" s="218"/>
      <c r="W225" s="218"/>
      <c r="X225" s="219"/>
      <c r="AT225" s="220" t="s">
        <v>1603</v>
      </c>
      <c r="AU225" s="220" t="s">
        <v>1481</v>
      </c>
      <c r="AV225" s="12" t="s">
        <v>1481</v>
      </c>
      <c r="AW225" s="12" t="s">
        <v>1402</v>
      </c>
      <c r="AX225" s="12" t="s">
        <v>1420</v>
      </c>
      <c r="AY225" s="220" t="s">
        <v>1594</v>
      </c>
    </row>
    <row r="226" spans="2:65" s="1" customFormat="1" ht="44.25" customHeight="1" x14ac:dyDescent="0.3">
      <c r="B226" s="36"/>
      <c r="C226" s="197" t="s">
        <v>1836</v>
      </c>
      <c r="D226" s="197" t="s">
        <v>1596</v>
      </c>
      <c r="E226" s="198" t="s">
        <v>1146</v>
      </c>
      <c r="F226" s="199" t="s">
        <v>1147</v>
      </c>
      <c r="G226" s="200" t="s">
        <v>1698</v>
      </c>
      <c r="H226" s="201">
        <v>38.6</v>
      </c>
      <c r="I226" s="202"/>
      <c r="J226" s="202"/>
      <c r="K226" s="203">
        <f>ROUND(P226*H226,2)</f>
        <v>0</v>
      </c>
      <c r="L226" s="199" t="s">
        <v>1600</v>
      </c>
      <c r="M226" s="56"/>
      <c r="N226" s="204" t="s">
        <v>1418</v>
      </c>
      <c r="O226" s="205" t="s">
        <v>1442</v>
      </c>
      <c r="P226" s="131">
        <f>I226+J226</f>
        <v>0</v>
      </c>
      <c r="Q226" s="131">
        <f>ROUND(I226*H226,2)</f>
        <v>0</v>
      </c>
      <c r="R226" s="131">
        <f>ROUND(J226*H226,2)</f>
        <v>0</v>
      </c>
      <c r="S226" s="37"/>
      <c r="T226" s="206">
        <f>S226*H226</f>
        <v>0</v>
      </c>
      <c r="U226" s="206">
        <v>0.1295</v>
      </c>
      <c r="V226" s="206">
        <f>U226*H226</f>
        <v>4.9987000000000004</v>
      </c>
      <c r="W226" s="206">
        <v>0</v>
      </c>
      <c r="X226" s="207">
        <f>W226*H226</f>
        <v>0</v>
      </c>
      <c r="AR226" s="19" t="s">
        <v>1601</v>
      </c>
      <c r="AT226" s="19" t="s">
        <v>1596</v>
      </c>
      <c r="AU226" s="19" t="s">
        <v>1481</v>
      </c>
      <c r="AY226" s="19" t="s">
        <v>1594</v>
      </c>
      <c r="BE226" s="208">
        <f>IF(O226="základní",K226,0)</f>
        <v>0</v>
      </c>
      <c r="BF226" s="208">
        <f>IF(O226="snížená",K226,0)</f>
        <v>0</v>
      </c>
      <c r="BG226" s="208">
        <f>IF(O226="zákl. přenesená",K226,0)</f>
        <v>0</v>
      </c>
      <c r="BH226" s="208">
        <f>IF(O226="sníž. přenesená",K226,0)</f>
        <v>0</v>
      </c>
      <c r="BI226" s="208">
        <f>IF(O226="nulová",K226,0)</f>
        <v>0</v>
      </c>
      <c r="BJ226" s="19" t="s">
        <v>1420</v>
      </c>
      <c r="BK226" s="208">
        <f>ROUND(P226*H226,2)</f>
        <v>0</v>
      </c>
      <c r="BL226" s="19" t="s">
        <v>1601</v>
      </c>
      <c r="BM226" s="19" t="s">
        <v>1148</v>
      </c>
    </row>
    <row r="227" spans="2:65" s="12" customFormat="1" x14ac:dyDescent="0.3">
      <c r="B227" s="209"/>
      <c r="C227" s="210"/>
      <c r="D227" s="211" t="s">
        <v>1603</v>
      </c>
      <c r="E227" s="212" t="s">
        <v>1418</v>
      </c>
      <c r="F227" s="213" t="s">
        <v>1149</v>
      </c>
      <c r="G227" s="210"/>
      <c r="H227" s="214">
        <v>38.6</v>
      </c>
      <c r="I227" s="215"/>
      <c r="J227" s="215"/>
      <c r="K227" s="210"/>
      <c r="L227" s="210"/>
      <c r="M227" s="216"/>
      <c r="N227" s="217"/>
      <c r="O227" s="218"/>
      <c r="P227" s="218"/>
      <c r="Q227" s="218"/>
      <c r="R227" s="218"/>
      <c r="S227" s="218"/>
      <c r="T227" s="218"/>
      <c r="U227" s="218"/>
      <c r="V227" s="218"/>
      <c r="W227" s="218"/>
      <c r="X227" s="219"/>
      <c r="AT227" s="220" t="s">
        <v>1603</v>
      </c>
      <c r="AU227" s="220" t="s">
        <v>1481</v>
      </c>
      <c r="AV227" s="12" t="s">
        <v>1481</v>
      </c>
      <c r="AW227" s="12" t="s">
        <v>1402</v>
      </c>
      <c r="AX227" s="12" t="s">
        <v>1420</v>
      </c>
      <c r="AY227" s="220" t="s">
        <v>1594</v>
      </c>
    </row>
    <row r="228" spans="2:65" s="1" customFormat="1" ht="22.5" customHeight="1" x14ac:dyDescent="0.3">
      <c r="B228" s="36"/>
      <c r="C228" s="261" t="s">
        <v>1841</v>
      </c>
      <c r="D228" s="261" t="s">
        <v>1707</v>
      </c>
      <c r="E228" s="262" t="s">
        <v>1150</v>
      </c>
      <c r="F228" s="263" t="s">
        <v>1151</v>
      </c>
      <c r="G228" s="264" t="s">
        <v>1726</v>
      </c>
      <c r="H228" s="265">
        <v>39.39</v>
      </c>
      <c r="I228" s="266"/>
      <c r="J228" s="267"/>
      <c r="K228" s="268">
        <f>ROUND(P228*H228,2)</f>
        <v>0</v>
      </c>
      <c r="L228" s="263" t="s">
        <v>1600</v>
      </c>
      <c r="M228" s="269"/>
      <c r="N228" s="270" t="s">
        <v>1418</v>
      </c>
      <c r="O228" s="205" t="s">
        <v>1442</v>
      </c>
      <c r="P228" s="131">
        <f>I228+J228</f>
        <v>0</v>
      </c>
      <c r="Q228" s="131">
        <f>ROUND(I228*H228,2)</f>
        <v>0</v>
      </c>
      <c r="R228" s="131">
        <f>ROUND(J228*H228,2)</f>
        <v>0</v>
      </c>
      <c r="S228" s="37"/>
      <c r="T228" s="206">
        <f>S228*H228</f>
        <v>0</v>
      </c>
      <c r="U228" s="206">
        <v>7.8E-2</v>
      </c>
      <c r="V228" s="206">
        <f>U228*H228</f>
        <v>3.0724200000000002</v>
      </c>
      <c r="W228" s="206">
        <v>0</v>
      </c>
      <c r="X228" s="207">
        <f>W228*H228</f>
        <v>0</v>
      </c>
      <c r="AR228" s="19" t="s">
        <v>1654</v>
      </c>
      <c r="AT228" s="19" t="s">
        <v>1707</v>
      </c>
      <c r="AU228" s="19" t="s">
        <v>1481</v>
      </c>
      <c r="AY228" s="19" t="s">
        <v>1594</v>
      </c>
      <c r="BE228" s="208">
        <f>IF(O228="základní",K228,0)</f>
        <v>0</v>
      </c>
      <c r="BF228" s="208">
        <f>IF(O228="snížená",K228,0)</f>
        <v>0</v>
      </c>
      <c r="BG228" s="208">
        <f>IF(O228="zákl. přenesená",K228,0)</f>
        <v>0</v>
      </c>
      <c r="BH228" s="208">
        <f>IF(O228="sníž. přenesená",K228,0)</f>
        <v>0</v>
      </c>
      <c r="BI228" s="208">
        <f>IF(O228="nulová",K228,0)</f>
        <v>0</v>
      </c>
      <c r="BJ228" s="19" t="s">
        <v>1420</v>
      </c>
      <c r="BK228" s="208">
        <f>ROUND(P228*H228,2)</f>
        <v>0</v>
      </c>
      <c r="BL228" s="19" t="s">
        <v>1601</v>
      </c>
      <c r="BM228" s="19" t="s">
        <v>1152</v>
      </c>
    </row>
    <row r="229" spans="2:65" s="12" customFormat="1" x14ac:dyDescent="0.3">
      <c r="B229" s="209"/>
      <c r="C229" s="210"/>
      <c r="D229" s="211" t="s">
        <v>1603</v>
      </c>
      <c r="E229" s="212" t="s">
        <v>1418</v>
      </c>
      <c r="F229" s="213" t="s">
        <v>1153</v>
      </c>
      <c r="G229" s="210"/>
      <c r="H229" s="214">
        <v>39.39</v>
      </c>
      <c r="I229" s="215"/>
      <c r="J229" s="215"/>
      <c r="K229" s="210"/>
      <c r="L229" s="210"/>
      <c r="M229" s="216"/>
      <c r="N229" s="217"/>
      <c r="O229" s="218"/>
      <c r="P229" s="218"/>
      <c r="Q229" s="218"/>
      <c r="R229" s="218"/>
      <c r="S229" s="218"/>
      <c r="T229" s="218"/>
      <c r="U229" s="218"/>
      <c r="V229" s="218"/>
      <c r="W229" s="218"/>
      <c r="X229" s="219"/>
      <c r="AT229" s="220" t="s">
        <v>1603</v>
      </c>
      <c r="AU229" s="220" t="s">
        <v>1481</v>
      </c>
      <c r="AV229" s="12" t="s">
        <v>1481</v>
      </c>
      <c r="AW229" s="12" t="s">
        <v>1402</v>
      </c>
      <c r="AX229" s="12" t="s">
        <v>1420</v>
      </c>
      <c r="AY229" s="220" t="s">
        <v>1594</v>
      </c>
    </row>
    <row r="230" spans="2:65" s="1" customFormat="1" ht="31.5" customHeight="1" x14ac:dyDescent="0.3">
      <c r="B230" s="36"/>
      <c r="C230" s="197" t="s">
        <v>1846</v>
      </c>
      <c r="D230" s="197" t="s">
        <v>1596</v>
      </c>
      <c r="E230" s="198" t="s">
        <v>1154</v>
      </c>
      <c r="F230" s="199" t="s">
        <v>1155</v>
      </c>
      <c r="G230" s="200" t="s">
        <v>1613</v>
      </c>
      <c r="H230" s="201">
        <v>4.96</v>
      </c>
      <c r="I230" s="202"/>
      <c r="J230" s="202"/>
      <c r="K230" s="203">
        <f>ROUND(P230*H230,2)</f>
        <v>0</v>
      </c>
      <c r="L230" s="199" t="s">
        <v>1600</v>
      </c>
      <c r="M230" s="56"/>
      <c r="N230" s="204" t="s">
        <v>1418</v>
      </c>
      <c r="O230" s="205" t="s">
        <v>1442</v>
      </c>
      <c r="P230" s="131">
        <f>I230+J230</f>
        <v>0</v>
      </c>
      <c r="Q230" s="131">
        <f>ROUND(I230*H230,2)</f>
        <v>0</v>
      </c>
      <c r="R230" s="131">
        <f>ROUND(J230*H230,2)</f>
        <v>0</v>
      </c>
      <c r="S230" s="37"/>
      <c r="T230" s="206">
        <f>S230*H230</f>
        <v>0</v>
      </c>
      <c r="U230" s="206">
        <v>2.2563399999999998</v>
      </c>
      <c r="V230" s="206">
        <f>U230*H230</f>
        <v>11.191446399999998</v>
      </c>
      <c r="W230" s="206">
        <v>0</v>
      </c>
      <c r="X230" s="207">
        <f>W230*H230</f>
        <v>0</v>
      </c>
      <c r="AR230" s="19" t="s">
        <v>1601</v>
      </c>
      <c r="AT230" s="19" t="s">
        <v>1596</v>
      </c>
      <c r="AU230" s="19" t="s">
        <v>1481</v>
      </c>
      <c r="AY230" s="19" t="s">
        <v>1594</v>
      </c>
      <c r="BE230" s="208">
        <f>IF(O230="základní",K230,0)</f>
        <v>0</v>
      </c>
      <c r="BF230" s="208">
        <f>IF(O230="snížená",K230,0)</f>
        <v>0</v>
      </c>
      <c r="BG230" s="208">
        <f>IF(O230="zákl. přenesená",K230,0)</f>
        <v>0</v>
      </c>
      <c r="BH230" s="208">
        <f>IF(O230="sníž. přenesená",K230,0)</f>
        <v>0</v>
      </c>
      <c r="BI230" s="208">
        <f>IF(O230="nulová",K230,0)</f>
        <v>0</v>
      </c>
      <c r="BJ230" s="19" t="s">
        <v>1420</v>
      </c>
      <c r="BK230" s="208">
        <f>ROUND(P230*H230,2)</f>
        <v>0</v>
      </c>
      <c r="BL230" s="19" t="s">
        <v>1601</v>
      </c>
      <c r="BM230" s="19" t="s">
        <v>1156</v>
      </c>
    </row>
    <row r="231" spans="2:65" s="12" customFormat="1" x14ac:dyDescent="0.3">
      <c r="B231" s="209"/>
      <c r="C231" s="210"/>
      <c r="D231" s="211" t="s">
        <v>1603</v>
      </c>
      <c r="E231" s="212" t="s">
        <v>1418</v>
      </c>
      <c r="F231" s="213" t="s">
        <v>1157</v>
      </c>
      <c r="G231" s="210"/>
      <c r="H231" s="214">
        <v>4.96</v>
      </c>
      <c r="I231" s="215"/>
      <c r="J231" s="215"/>
      <c r="K231" s="210"/>
      <c r="L231" s="210"/>
      <c r="M231" s="216"/>
      <c r="N231" s="217"/>
      <c r="O231" s="218"/>
      <c r="P231" s="218"/>
      <c r="Q231" s="218"/>
      <c r="R231" s="218"/>
      <c r="S231" s="218"/>
      <c r="T231" s="218"/>
      <c r="U231" s="218"/>
      <c r="V231" s="218"/>
      <c r="W231" s="218"/>
      <c r="X231" s="219"/>
      <c r="AT231" s="220" t="s">
        <v>1603</v>
      </c>
      <c r="AU231" s="220" t="s">
        <v>1481</v>
      </c>
      <c r="AV231" s="12" t="s">
        <v>1481</v>
      </c>
      <c r="AW231" s="12" t="s">
        <v>1402</v>
      </c>
      <c r="AX231" s="12" t="s">
        <v>1420</v>
      </c>
      <c r="AY231" s="220" t="s">
        <v>1594</v>
      </c>
    </row>
    <row r="232" spans="2:65" s="1" customFormat="1" ht="44.25" customHeight="1" x14ac:dyDescent="0.3">
      <c r="B232" s="36"/>
      <c r="C232" s="197" t="s">
        <v>1850</v>
      </c>
      <c r="D232" s="197" t="s">
        <v>1596</v>
      </c>
      <c r="E232" s="198" t="s">
        <v>904</v>
      </c>
      <c r="F232" s="199" t="s">
        <v>905</v>
      </c>
      <c r="G232" s="200" t="s">
        <v>1698</v>
      </c>
      <c r="H232" s="201">
        <v>5</v>
      </c>
      <c r="I232" s="202"/>
      <c r="J232" s="202"/>
      <c r="K232" s="203">
        <f>ROUND(P232*H232,2)</f>
        <v>0</v>
      </c>
      <c r="L232" s="199" t="s">
        <v>1600</v>
      </c>
      <c r="M232" s="56"/>
      <c r="N232" s="204" t="s">
        <v>1418</v>
      </c>
      <c r="O232" s="205" t="s">
        <v>1442</v>
      </c>
      <c r="P232" s="131">
        <f>I232+J232</f>
        <v>0</v>
      </c>
      <c r="Q232" s="131">
        <f>ROUND(I232*H232,2)</f>
        <v>0</v>
      </c>
      <c r="R232" s="131">
        <f>ROUND(J232*H232,2)</f>
        <v>0</v>
      </c>
      <c r="S232" s="37"/>
      <c r="T232" s="206">
        <f>S232*H232</f>
        <v>0</v>
      </c>
      <c r="U232" s="206">
        <v>5.0000000000000002E-5</v>
      </c>
      <c r="V232" s="206">
        <f>U232*H232</f>
        <v>2.5000000000000001E-4</v>
      </c>
      <c r="W232" s="206">
        <v>0</v>
      </c>
      <c r="X232" s="207">
        <f>W232*H232</f>
        <v>0</v>
      </c>
      <c r="AR232" s="19" t="s">
        <v>1601</v>
      </c>
      <c r="AT232" s="19" t="s">
        <v>1596</v>
      </c>
      <c r="AU232" s="19" t="s">
        <v>1481</v>
      </c>
      <c r="AY232" s="19" t="s">
        <v>1594</v>
      </c>
      <c r="BE232" s="208">
        <f>IF(O232="základní",K232,0)</f>
        <v>0</v>
      </c>
      <c r="BF232" s="208">
        <f>IF(O232="snížená",K232,0)</f>
        <v>0</v>
      </c>
      <c r="BG232" s="208">
        <f>IF(O232="zákl. přenesená",K232,0)</f>
        <v>0</v>
      </c>
      <c r="BH232" s="208">
        <f>IF(O232="sníž. přenesená",K232,0)</f>
        <v>0</v>
      </c>
      <c r="BI232" s="208">
        <f>IF(O232="nulová",K232,0)</f>
        <v>0</v>
      </c>
      <c r="BJ232" s="19" t="s">
        <v>1420</v>
      </c>
      <c r="BK232" s="208">
        <f>ROUND(P232*H232,2)</f>
        <v>0</v>
      </c>
      <c r="BL232" s="19" t="s">
        <v>1601</v>
      </c>
      <c r="BM232" s="19" t="s">
        <v>1158</v>
      </c>
    </row>
    <row r="233" spans="2:65" s="12" customFormat="1" x14ac:dyDescent="0.3">
      <c r="B233" s="209"/>
      <c r="C233" s="210"/>
      <c r="D233" s="223" t="s">
        <v>1603</v>
      </c>
      <c r="E233" s="233" t="s">
        <v>1418</v>
      </c>
      <c r="F233" s="234" t="s">
        <v>1038</v>
      </c>
      <c r="G233" s="210"/>
      <c r="H233" s="235">
        <v>5</v>
      </c>
      <c r="I233" s="215"/>
      <c r="J233" s="215"/>
      <c r="K233" s="210"/>
      <c r="L233" s="210"/>
      <c r="M233" s="216"/>
      <c r="N233" s="217"/>
      <c r="O233" s="218"/>
      <c r="P233" s="218"/>
      <c r="Q233" s="218"/>
      <c r="R233" s="218"/>
      <c r="S233" s="218"/>
      <c r="T233" s="218"/>
      <c r="U233" s="218"/>
      <c r="V233" s="218"/>
      <c r="W233" s="218"/>
      <c r="X233" s="219"/>
      <c r="AT233" s="220" t="s">
        <v>1603</v>
      </c>
      <c r="AU233" s="220" t="s">
        <v>1481</v>
      </c>
      <c r="AV233" s="12" t="s">
        <v>1481</v>
      </c>
      <c r="AW233" s="12" t="s">
        <v>1402</v>
      </c>
      <c r="AX233" s="12" t="s">
        <v>1420</v>
      </c>
      <c r="AY233" s="220" t="s">
        <v>1594</v>
      </c>
    </row>
    <row r="234" spans="2:65" s="11" customFormat="1" ht="29.85" customHeight="1" x14ac:dyDescent="0.3">
      <c r="B234" s="179"/>
      <c r="C234" s="180"/>
      <c r="D234" s="194" t="s">
        <v>1472</v>
      </c>
      <c r="E234" s="195" t="s">
        <v>2039</v>
      </c>
      <c r="F234" s="195" t="s">
        <v>2040</v>
      </c>
      <c r="G234" s="180"/>
      <c r="H234" s="180"/>
      <c r="I234" s="183"/>
      <c r="J234" s="183"/>
      <c r="K234" s="196">
        <f>BK234</f>
        <v>0</v>
      </c>
      <c r="L234" s="180"/>
      <c r="M234" s="185"/>
      <c r="N234" s="186"/>
      <c r="O234" s="187"/>
      <c r="P234" s="187"/>
      <c r="Q234" s="188">
        <f>SUM(Q235:Q242)</f>
        <v>0</v>
      </c>
      <c r="R234" s="188">
        <f>SUM(R235:R242)</f>
        <v>0</v>
      </c>
      <c r="S234" s="187"/>
      <c r="T234" s="189">
        <f>SUM(T235:T242)</f>
        <v>0</v>
      </c>
      <c r="U234" s="187"/>
      <c r="V234" s="189">
        <f>SUM(V235:V242)</f>
        <v>0</v>
      </c>
      <c r="W234" s="187"/>
      <c r="X234" s="190">
        <f>SUM(X235:X242)</f>
        <v>0</v>
      </c>
      <c r="AR234" s="191" t="s">
        <v>1420</v>
      </c>
      <c r="AT234" s="192" t="s">
        <v>1472</v>
      </c>
      <c r="AU234" s="192" t="s">
        <v>1420</v>
      </c>
      <c r="AY234" s="191" t="s">
        <v>1594</v>
      </c>
      <c r="BK234" s="193">
        <f>SUM(BK235:BK242)</f>
        <v>0</v>
      </c>
    </row>
    <row r="235" spans="2:65" s="1" customFormat="1" ht="31.5" customHeight="1" x14ac:dyDescent="0.3">
      <c r="B235" s="36"/>
      <c r="C235" s="197" t="s">
        <v>1783</v>
      </c>
      <c r="D235" s="197" t="s">
        <v>1596</v>
      </c>
      <c r="E235" s="198" t="s">
        <v>2042</v>
      </c>
      <c r="F235" s="199" t="s">
        <v>2043</v>
      </c>
      <c r="G235" s="200" t="s">
        <v>1678</v>
      </c>
      <c r="H235" s="201">
        <v>5</v>
      </c>
      <c r="I235" s="202"/>
      <c r="J235" s="202"/>
      <c r="K235" s="203">
        <f>ROUND(P235*H235,2)</f>
        <v>0</v>
      </c>
      <c r="L235" s="199" t="s">
        <v>1600</v>
      </c>
      <c r="M235" s="56"/>
      <c r="N235" s="204" t="s">
        <v>1418</v>
      </c>
      <c r="O235" s="205" t="s">
        <v>1442</v>
      </c>
      <c r="P235" s="131">
        <f>I235+J235</f>
        <v>0</v>
      </c>
      <c r="Q235" s="131">
        <f>ROUND(I235*H235,2)</f>
        <v>0</v>
      </c>
      <c r="R235" s="131">
        <f>ROUND(J235*H235,2)</f>
        <v>0</v>
      </c>
      <c r="S235" s="37"/>
      <c r="T235" s="206">
        <f>S235*H235</f>
        <v>0</v>
      </c>
      <c r="U235" s="206">
        <v>0</v>
      </c>
      <c r="V235" s="206">
        <f>U235*H235</f>
        <v>0</v>
      </c>
      <c r="W235" s="206">
        <v>0</v>
      </c>
      <c r="X235" s="207">
        <f>W235*H235</f>
        <v>0</v>
      </c>
      <c r="AR235" s="19" t="s">
        <v>1601</v>
      </c>
      <c r="AT235" s="19" t="s">
        <v>1596</v>
      </c>
      <c r="AU235" s="19" t="s">
        <v>1481</v>
      </c>
      <c r="AY235" s="19" t="s">
        <v>1594</v>
      </c>
      <c r="BE235" s="208">
        <f>IF(O235="základní",K235,0)</f>
        <v>0</v>
      </c>
      <c r="BF235" s="208">
        <f>IF(O235="snížená",K235,0)</f>
        <v>0</v>
      </c>
      <c r="BG235" s="208">
        <f>IF(O235="zákl. přenesená",K235,0)</f>
        <v>0</v>
      </c>
      <c r="BH235" s="208">
        <f>IF(O235="sníž. přenesená",K235,0)</f>
        <v>0</v>
      </c>
      <c r="BI235" s="208">
        <f>IF(O235="nulová",K235,0)</f>
        <v>0</v>
      </c>
      <c r="BJ235" s="19" t="s">
        <v>1420</v>
      </c>
      <c r="BK235" s="208">
        <f>ROUND(P235*H235,2)</f>
        <v>0</v>
      </c>
      <c r="BL235" s="19" t="s">
        <v>1601</v>
      </c>
      <c r="BM235" s="19" t="s">
        <v>1159</v>
      </c>
    </row>
    <row r="236" spans="2:65" s="13" customFormat="1" x14ac:dyDescent="0.3">
      <c r="B236" s="221"/>
      <c r="C236" s="222"/>
      <c r="D236" s="223" t="s">
        <v>1603</v>
      </c>
      <c r="E236" s="224" t="s">
        <v>1418</v>
      </c>
      <c r="F236" s="225" t="s">
        <v>2045</v>
      </c>
      <c r="G236" s="222"/>
      <c r="H236" s="226" t="s">
        <v>1418</v>
      </c>
      <c r="I236" s="227"/>
      <c r="J236" s="227"/>
      <c r="K236" s="222"/>
      <c r="L236" s="222"/>
      <c r="M236" s="228"/>
      <c r="N236" s="229"/>
      <c r="O236" s="230"/>
      <c r="P236" s="230"/>
      <c r="Q236" s="230"/>
      <c r="R236" s="230"/>
      <c r="S236" s="230"/>
      <c r="T236" s="230"/>
      <c r="U236" s="230"/>
      <c r="V236" s="230"/>
      <c r="W236" s="230"/>
      <c r="X236" s="231"/>
      <c r="AT236" s="232" t="s">
        <v>1603</v>
      </c>
      <c r="AU236" s="232" t="s">
        <v>1481</v>
      </c>
      <c r="AV236" s="13" t="s">
        <v>1420</v>
      </c>
      <c r="AW236" s="13" t="s">
        <v>1402</v>
      </c>
      <c r="AX236" s="13" t="s">
        <v>1473</v>
      </c>
      <c r="AY236" s="232" t="s">
        <v>1594</v>
      </c>
    </row>
    <row r="237" spans="2:65" s="12" customFormat="1" x14ac:dyDescent="0.3">
      <c r="B237" s="209"/>
      <c r="C237" s="210"/>
      <c r="D237" s="211" t="s">
        <v>1603</v>
      </c>
      <c r="E237" s="212" t="s">
        <v>1418</v>
      </c>
      <c r="F237" s="213" t="s">
        <v>1038</v>
      </c>
      <c r="G237" s="210"/>
      <c r="H237" s="214">
        <v>5</v>
      </c>
      <c r="I237" s="215"/>
      <c r="J237" s="215"/>
      <c r="K237" s="210"/>
      <c r="L237" s="210"/>
      <c r="M237" s="216"/>
      <c r="N237" s="217"/>
      <c r="O237" s="218"/>
      <c r="P237" s="218"/>
      <c r="Q237" s="218"/>
      <c r="R237" s="218"/>
      <c r="S237" s="218"/>
      <c r="T237" s="218"/>
      <c r="U237" s="218"/>
      <c r="V237" s="218"/>
      <c r="W237" s="218"/>
      <c r="X237" s="219"/>
      <c r="AT237" s="220" t="s">
        <v>1603</v>
      </c>
      <c r="AU237" s="220" t="s">
        <v>1481</v>
      </c>
      <c r="AV237" s="12" t="s">
        <v>1481</v>
      </c>
      <c r="AW237" s="12" t="s">
        <v>1402</v>
      </c>
      <c r="AX237" s="12" t="s">
        <v>1420</v>
      </c>
      <c r="AY237" s="220" t="s">
        <v>1594</v>
      </c>
    </row>
    <row r="238" spans="2:65" s="1" customFormat="1" ht="31.5" customHeight="1" x14ac:dyDescent="0.3">
      <c r="B238" s="36"/>
      <c r="C238" s="197" t="s">
        <v>1859</v>
      </c>
      <c r="D238" s="197" t="s">
        <v>1596</v>
      </c>
      <c r="E238" s="198" t="s">
        <v>2047</v>
      </c>
      <c r="F238" s="199" t="s">
        <v>2048</v>
      </c>
      <c r="G238" s="200" t="s">
        <v>1678</v>
      </c>
      <c r="H238" s="201">
        <v>70</v>
      </c>
      <c r="I238" s="202"/>
      <c r="J238" s="202"/>
      <c r="K238" s="203">
        <f>ROUND(P238*H238,2)</f>
        <v>0</v>
      </c>
      <c r="L238" s="199" t="s">
        <v>1600</v>
      </c>
      <c r="M238" s="56"/>
      <c r="N238" s="204" t="s">
        <v>1418</v>
      </c>
      <c r="O238" s="205" t="s">
        <v>1442</v>
      </c>
      <c r="P238" s="131">
        <f>I238+J238</f>
        <v>0</v>
      </c>
      <c r="Q238" s="131">
        <f>ROUND(I238*H238,2)</f>
        <v>0</v>
      </c>
      <c r="R238" s="131">
        <f>ROUND(J238*H238,2)</f>
        <v>0</v>
      </c>
      <c r="S238" s="37"/>
      <c r="T238" s="206">
        <f>S238*H238</f>
        <v>0</v>
      </c>
      <c r="U238" s="206">
        <v>0</v>
      </c>
      <c r="V238" s="206">
        <f>U238*H238</f>
        <v>0</v>
      </c>
      <c r="W238" s="206">
        <v>0</v>
      </c>
      <c r="X238" s="207">
        <f>W238*H238</f>
        <v>0</v>
      </c>
      <c r="AR238" s="19" t="s">
        <v>1601</v>
      </c>
      <c r="AT238" s="19" t="s">
        <v>1596</v>
      </c>
      <c r="AU238" s="19" t="s">
        <v>1481</v>
      </c>
      <c r="AY238" s="19" t="s">
        <v>1594</v>
      </c>
      <c r="BE238" s="208">
        <f>IF(O238="základní",K238,0)</f>
        <v>0</v>
      </c>
      <c r="BF238" s="208">
        <f>IF(O238="snížená",K238,0)</f>
        <v>0</v>
      </c>
      <c r="BG238" s="208">
        <f>IF(O238="zákl. přenesená",K238,0)</f>
        <v>0</v>
      </c>
      <c r="BH238" s="208">
        <f>IF(O238="sníž. přenesená",K238,0)</f>
        <v>0</v>
      </c>
      <c r="BI238" s="208">
        <f>IF(O238="nulová",K238,0)</f>
        <v>0</v>
      </c>
      <c r="BJ238" s="19" t="s">
        <v>1420</v>
      </c>
      <c r="BK238" s="208">
        <f>ROUND(P238*H238,2)</f>
        <v>0</v>
      </c>
      <c r="BL238" s="19" t="s">
        <v>1601</v>
      </c>
      <c r="BM238" s="19" t="s">
        <v>1160</v>
      </c>
    </row>
    <row r="239" spans="2:65" s="13" customFormat="1" x14ac:dyDescent="0.3">
      <c r="B239" s="221"/>
      <c r="C239" s="222"/>
      <c r="D239" s="223" t="s">
        <v>1603</v>
      </c>
      <c r="E239" s="224" t="s">
        <v>1418</v>
      </c>
      <c r="F239" s="225" t="s">
        <v>1658</v>
      </c>
      <c r="G239" s="222"/>
      <c r="H239" s="226" t="s">
        <v>1418</v>
      </c>
      <c r="I239" s="227"/>
      <c r="J239" s="227"/>
      <c r="K239" s="222"/>
      <c r="L239" s="222"/>
      <c r="M239" s="228"/>
      <c r="N239" s="229"/>
      <c r="O239" s="230"/>
      <c r="P239" s="230"/>
      <c r="Q239" s="230"/>
      <c r="R239" s="230"/>
      <c r="S239" s="230"/>
      <c r="T239" s="230"/>
      <c r="U239" s="230"/>
      <c r="V239" s="230"/>
      <c r="W239" s="230"/>
      <c r="X239" s="231"/>
      <c r="AT239" s="232" t="s">
        <v>1603</v>
      </c>
      <c r="AU239" s="232" t="s">
        <v>1481</v>
      </c>
      <c r="AV239" s="13" t="s">
        <v>1420</v>
      </c>
      <c r="AW239" s="13" t="s">
        <v>1402</v>
      </c>
      <c r="AX239" s="13" t="s">
        <v>1473</v>
      </c>
      <c r="AY239" s="232" t="s">
        <v>1594</v>
      </c>
    </row>
    <row r="240" spans="2:65" s="12" customFormat="1" x14ac:dyDescent="0.3">
      <c r="B240" s="209"/>
      <c r="C240" s="210"/>
      <c r="D240" s="211" t="s">
        <v>1603</v>
      </c>
      <c r="E240" s="212" t="s">
        <v>1418</v>
      </c>
      <c r="F240" s="213" t="s">
        <v>1161</v>
      </c>
      <c r="G240" s="210"/>
      <c r="H240" s="214">
        <v>70</v>
      </c>
      <c r="I240" s="215"/>
      <c r="J240" s="215"/>
      <c r="K240" s="210"/>
      <c r="L240" s="210"/>
      <c r="M240" s="216"/>
      <c r="N240" s="217"/>
      <c r="O240" s="218"/>
      <c r="P240" s="218"/>
      <c r="Q240" s="218"/>
      <c r="R240" s="218"/>
      <c r="S240" s="218"/>
      <c r="T240" s="218"/>
      <c r="U240" s="218"/>
      <c r="V240" s="218"/>
      <c r="W240" s="218"/>
      <c r="X240" s="219"/>
      <c r="AT240" s="220" t="s">
        <v>1603</v>
      </c>
      <c r="AU240" s="220" t="s">
        <v>1481</v>
      </c>
      <c r="AV240" s="12" t="s">
        <v>1481</v>
      </c>
      <c r="AW240" s="12" t="s">
        <v>1402</v>
      </c>
      <c r="AX240" s="12" t="s">
        <v>1420</v>
      </c>
      <c r="AY240" s="220" t="s">
        <v>1594</v>
      </c>
    </row>
    <row r="241" spans="2:65" s="1" customFormat="1" ht="22.5" customHeight="1" x14ac:dyDescent="0.3">
      <c r="B241" s="36"/>
      <c r="C241" s="197" t="s">
        <v>1864</v>
      </c>
      <c r="D241" s="197" t="s">
        <v>1596</v>
      </c>
      <c r="E241" s="198" t="s">
        <v>2052</v>
      </c>
      <c r="F241" s="199" t="s">
        <v>2053</v>
      </c>
      <c r="G241" s="200" t="s">
        <v>1678</v>
      </c>
      <c r="H241" s="201">
        <v>5</v>
      </c>
      <c r="I241" s="202"/>
      <c r="J241" s="202"/>
      <c r="K241" s="203">
        <f>ROUND(P241*H241,2)</f>
        <v>0</v>
      </c>
      <c r="L241" s="199" t="s">
        <v>1600</v>
      </c>
      <c r="M241" s="56"/>
      <c r="N241" s="204" t="s">
        <v>1418</v>
      </c>
      <c r="O241" s="205" t="s">
        <v>1442</v>
      </c>
      <c r="P241" s="131">
        <f>I241+J241</f>
        <v>0</v>
      </c>
      <c r="Q241" s="131">
        <f>ROUND(I241*H241,2)</f>
        <v>0</v>
      </c>
      <c r="R241" s="131">
        <f>ROUND(J241*H241,2)</f>
        <v>0</v>
      </c>
      <c r="S241" s="37"/>
      <c r="T241" s="206">
        <f>S241*H241</f>
        <v>0</v>
      </c>
      <c r="U241" s="206">
        <v>0</v>
      </c>
      <c r="V241" s="206">
        <f>U241*H241</f>
        <v>0</v>
      </c>
      <c r="W241" s="206">
        <v>0</v>
      </c>
      <c r="X241" s="207">
        <f>W241*H241</f>
        <v>0</v>
      </c>
      <c r="AR241" s="19" t="s">
        <v>1601</v>
      </c>
      <c r="AT241" s="19" t="s">
        <v>1596</v>
      </c>
      <c r="AU241" s="19" t="s">
        <v>1481</v>
      </c>
      <c r="AY241" s="19" t="s">
        <v>1594</v>
      </c>
      <c r="BE241" s="208">
        <f>IF(O241="základní",K241,0)</f>
        <v>0</v>
      </c>
      <c r="BF241" s="208">
        <f>IF(O241="snížená",K241,0)</f>
        <v>0</v>
      </c>
      <c r="BG241" s="208">
        <f>IF(O241="zákl. přenesená",K241,0)</f>
        <v>0</v>
      </c>
      <c r="BH241" s="208">
        <f>IF(O241="sníž. přenesená",K241,0)</f>
        <v>0</v>
      </c>
      <c r="BI241" s="208">
        <f>IF(O241="nulová",K241,0)</f>
        <v>0</v>
      </c>
      <c r="BJ241" s="19" t="s">
        <v>1420</v>
      </c>
      <c r="BK241" s="208">
        <f>ROUND(P241*H241,2)</f>
        <v>0</v>
      </c>
      <c r="BL241" s="19" t="s">
        <v>1601</v>
      </c>
      <c r="BM241" s="19" t="s">
        <v>1162</v>
      </c>
    </row>
    <row r="242" spans="2:65" s="12" customFormat="1" x14ac:dyDescent="0.3">
      <c r="B242" s="209"/>
      <c r="C242" s="210"/>
      <c r="D242" s="223" t="s">
        <v>1603</v>
      </c>
      <c r="E242" s="233" t="s">
        <v>1418</v>
      </c>
      <c r="F242" s="234" t="s">
        <v>1038</v>
      </c>
      <c r="G242" s="210"/>
      <c r="H242" s="235">
        <v>5</v>
      </c>
      <c r="I242" s="215"/>
      <c r="J242" s="215"/>
      <c r="K242" s="210"/>
      <c r="L242" s="210"/>
      <c r="M242" s="216"/>
      <c r="N242" s="217"/>
      <c r="O242" s="218"/>
      <c r="P242" s="218"/>
      <c r="Q242" s="218"/>
      <c r="R242" s="218"/>
      <c r="S242" s="218"/>
      <c r="T242" s="218"/>
      <c r="U242" s="218"/>
      <c r="V242" s="218"/>
      <c r="W242" s="218"/>
      <c r="X242" s="219"/>
      <c r="AT242" s="220" t="s">
        <v>1603</v>
      </c>
      <c r="AU242" s="220" t="s">
        <v>1481</v>
      </c>
      <c r="AV242" s="12" t="s">
        <v>1481</v>
      </c>
      <c r="AW242" s="12" t="s">
        <v>1402</v>
      </c>
      <c r="AX242" s="12" t="s">
        <v>1420</v>
      </c>
      <c r="AY242" s="220" t="s">
        <v>1594</v>
      </c>
    </row>
    <row r="243" spans="2:65" s="11" customFormat="1" ht="29.85" customHeight="1" x14ac:dyDescent="0.3">
      <c r="B243" s="179"/>
      <c r="C243" s="180"/>
      <c r="D243" s="194" t="s">
        <v>1472</v>
      </c>
      <c r="E243" s="195" t="s">
        <v>2055</v>
      </c>
      <c r="F243" s="195" t="s">
        <v>2056</v>
      </c>
      <c r="G243" s="180"/>
      <c r="H243" s="180"/>
      <c r="I243" s="183"/>
      <c r="J243" s="183"/>
      <c r="K243" s="196">
        <f>BK243</f>
        <v>0</v>
      </c>
      <c r="L243" s="180"/>
      <c r="M243" s="185"/>
      <c r="N243" s="186"/>
      <c r="O243" s="187"/>
      <c r="P243" s="187"/>
      <c r="Q243" s="188">
        <f>Q244</f>
        <v>0</v>
      </c>
      <c r="R243" s="188">
        <f>R244</f>
        <v>0</v>
      </c>
      <c r="S243" s="187"/>
      <c r="T243" s="189">
        <f>T244</f>
        <v>0</v>
      </c>
      <c r="U243" s="187"/>
      <c r="V243" s="189">
        <f>V244</f>
        <v>0</v>
      </c>
      <c r="W243" s="187"/>
      <c r="X243" s="190">
        <f>X244</f>
        <v>0</v>
      </c>
      <c r="AR243" s="191" t="s">
        <v>1420</v>
      </c>
      <c r="AT243" s="192" t="s">
        <v>1472</v>
      </c>
      <c r="AU243" s="192" t="s">
        <v>1420</v>
      </c>
      <c r="AY243" s="191" t="s">
        <v>1594</v>
      </c>
      <c r="BK243" s="193">
        <f>BK244</f>
        <v>0</v>
      </c>
    </row>
    <row r="244" spans="2:65" s="1" customFormat="1" ht="31.5" customHeight="1" x14ac:dyDescent="0.3">
      <c r="B244" s="36"/>
      <c r="C244" s="197" t="s">
        <v>1869</v>
      </c>
      <c r="D244" s="197" t="s">
        <v>1596</v>
      </c>
      <c r="E244" s="198" t="s">
        <v>1163</v>
      </c>
      <c r="F244" s="199" t="s">
        <v>1164</v>
      </c>
      <c r="G244" s="200" t="s">
        <v>1678</v>
      </c>
      <c r="H244" s="201">
        <v>50.85</v>
      </c>
      <c r="I244" s="202"/>
      <c r="J244" s="202"/>
      <c r="K244" s="203">
        <f>ROUND(P244*H244,2)</f>
        <v>0</v>
      </c>
      <c r="L244" s="199" t="s">
        <v>1600</v>
      </c>
      <c r="M244" s="56"/>
      <c r="N244" s="204" t="s">
        <v>1418</v>
      </c>
      <c r="O244" s="274" t="s">
        <v>1442</v>
      </c>
      <c r="P244" s="275">
        <f>I244+J244</f>
        <v>0</v>
      </c>
      <c r="Q244" s="275">
        <f>ROUND(I244*H244,2)</f>
        <v>0</v>
      </c>
      <c r="R244" s="275">
        <f>ROUND(J244*H244,2)</f>
        <v>0</v>
      </c>
      <c r="S244" s="276"/>
      <c r="T244" s="277">
        <f>S244*H244</f>
        <v>0</v>
      </c>
      <c r="U244" s="277">
        <v>0</v>
      </c>
      <c r="V244" s="277">
        <f>U244*H244</f>
        <v>0</v>
      </c>
      <c r="W244" s="277">
        <v>0</v>
      </c>
      <c r="X244" s="278">
        <f>W244*H244</f>
        <v>0</v>
      </c>
      <c r="AR244" s="19" t="s">
        <v>1601</v>
      </c>
      <c r="AT244" s="19" t="s">
        <v>1596</v>
      </c>
      <c r="AU244" s="19" t="s">
        <v>1481</v>
      </c>
      <c r="AY244" s="19" t="s">
        <v>1594</v>
      </c>
      <c r="BE244" s="208">
        <f>IF(O244="základní",K244,0)</f>
        <v>0</v>
      </c>
      <c r="BF244" s="208">
        <f>IF(O244="snížená",K244,0)</f>
        <v>0</v>
      </c>
      <c r="BG244" s="208">
        <f>IF(O244="zákl. přenesená",K244,0)</f>
        <v>0</v>
      </c>
      <c r="BH244" s="208">
        <f>IF(O244="sníž. přenesená",K244,0)</f>
        <v>0</v>
      </c>
      <c r="BI244" s="208">
        <f>IF(O244="nulová",K244,0)</f>
        <v>0</v>
      </c>
      <c r="BJ244" s="19" t="s">
        <v>1420</v>
      </c>
      <c r="BK244" s="208">
        <f>ROUND(P244*H244,2)</f>
        <v>0</v>
      </c>
      <c r="BL244" s="19" t="s">
        <v>1601</v>
      </c>
      <c r="BM244" s="19" t="s">
        <v>1165</v>
      </c>
    </row>
    <row r="245" spans="2:65" s="1" customFormat="1" ht="6.95" customHeight="1" x14ac:dyDescent="0.3">
      <c r="B245" s="51"/>
      <c r="C245" s="52"/>
      <c r="D245" s="52"/>
      <c r="E245" s="52"/>
      <c r="F245" s="52"/>
      <c r="G245" s="52"/>
      <c r="H245" s="52"/>
      <c r="I245" s="137"/>
      <c r="J245" s="137"/>
      <c r="K245" s="52"/>
      <c r="L245" s="52"/>
      <c r="M245" s="56"/>
    </row>
  </sheetData>
  <sheetProtection password="CC35" sheet="1" objects="1" scenarios="1" formatColumns="0" formatRows="0" sort="0" autoFilter="0"/>
  <autoFilter ref="C89:L89"/>
  <mergeCells count="12">
    <mergeCell ref="E80:H80"/>
    <mergeCell ref="E82:H82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78:H78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7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1494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1530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1166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91.5" customHeight="1" x14ac:dyDescent="0.3">
      <c r="B26" s="121"/>
      <c r="C26" s="122"/>
      <c r="D26" s="122"/>
      <c r="E26" s="410" t="s">
        <v>1436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ROUND(K89,2)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ROUND(SUM(BE89:BE196), 2)</f>
        <v>0</v>
      </c>
      <c r="G34" s="37"/>
      <c r="H34" s="37"/>
      <c r="I34" s="132">
        <v>0.21</v>
      </c>
      <c r="J34" s="117"/>
      <c r="K34" s="131">
        <f>ROUND(ROUND((SUM(BE89:BE196)),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ROUND(SUM(BF89:BF196), 2)</f>
        <v>0</v>
      </c>
      <c r="G35" s="37"/>
      <c r="H35" s="37"/>
      <c r="I35" s="132">
        <v>0.15</v>
      </c>
      <c r="J35" s="117"/>
      <c r="K35" s="131">
        <f>ROUND(ROUND((SUM(BF89:BF196)),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ROUND(SUM(BG89:BG196),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ROUND(SUM(BH89:BH196),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ROUND(SUM(BI89:BI196),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1530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IO 01.4 - Oplocení areálu ČOV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Q89</f>
        <v>0</v>
      </c>
      <c r="J62" s="146">
        <f t="shared" si="0"/>
        <v>0</v>
      </c>
      <c r="K62" s="129">
        <f>K89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1542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K90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1543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K91</f>
        <v>0</v>
      </c>
      <c r="L64" s="160"/>
    </row>
    <row r="65" spans="2:13" s="9" customFormat="1" ht="19.899999999999999" customHeight="1" x14ac:dyDescent="0.3">
      <c r="B65" s="154"/>
      <c r="C65" s="155"/>
      <c r="D65" s="156" t="s">
        <v>1544</v>
      </c>
      <c r="E65" s="157"/>
      <c r="F65" s="157"/>
      <c r="G65" s="157"/>
      <c r="H65" s="157"/>
      <c r="I65" s="158">
        <f>Q131</f>
        <v>0</v>
      </c>
      <c r="J65" s="158">
        <f>R131</f>
        <v>0</v>
      </c>
      <c r="K65" s="159">
        <f>K131</f>
        <v>0</v>
      </c>
      <c r="L65" s="160"/>
    </row>
    <row r="66" spans="2:13" s="9" customFormat="1" ht="19.899999999999999" customHeight="1" x14ac:dyDescent="0.3">
      <c r="B66" s="154"/>
      <c r="C66" s="155"/>
      <c r="D66" s="156" t="s">
        <v>1545</v>
      </c>
      <c r="E66" s="157"/>
      <c r="F66" s="157"/>
      <c r="G66" s="157"/>
      <c r="H66" s="157"/>
      <c r="I66" s="158">
        <f>Q138</f>
        <v>0</v>
      </c>
      <c r="J66" s="158">
        <f>R138</f>
        <v>0</v>
      </c>
      <c r="K66" s="159">
        <f>K138</f>
        <v>0</v>
      </c>
      <c r="L66" s="160"/>
    </row>
    <row r="67" spans="2:13" s="9" customFormat="1" ht="19.899999999999999" customHeight="1" x14ac:dyDescent="0.3">
      <c r="B67" s="154"/>
      <c r="C67" s="155"/>
      <c r="D67" s="156" t="s">
        <v>1554</v>
      </c>
      <c r="E67" s="157"/>
      <c r="F67" s="157"/>
      <c r="G67" s="157"/>
      <c r="H67" s="157"/>
      <c r="I67" s="158">
        <f>Q195</f>
        <v>0</v>
      </c>
      <c r="J67" s="158">
        <f>R195</f>
        <v>0</v>
      </c>
      <c r="K67" s="159">
        <f>K195</f>
        <v>0</v>
      </c>
      <c r="L67" s="160"/>
    </row>
    <row r="68" spans="2:13" s="1" customFormat="1" ht="21.75" customHeight="1" x14ac:dyDescent="0.3">
      <c r="B68" s="36"/>
      <c r="C68" s="37"/>
      <c r="D68" s="37"/>
      <c r="E68" s="37"/>
      <c r="F68" s="37"/>
      <c r="G68" s="37"/>
      <c r="H68" s="37"/>
      <c r="I68" s="117"/>
      <c r="J68" s="117"/>
      <c r="K68" s="37"/>
      <c r="L68" s="40"/>
    </row>
    <row r="69" spans="2:13" s="1" customFormat="1" ht="6.95" customHeight="1" x14ac:dyDescent="0.3">
      <c r="B69" s="51"/>
      <c r="C69" s="52"/>
      <c r="D69" s="52"/>
      <c r="E69" s="52"/>
      <c r="F69" s="52"/>
      <c r="G69" s="52"/>
      <c r="H69" s="52"/>
      <c r="I69" s="137"/>
      <c r="J69" s="137"/>
      <c r="K69" s="52"/>
      <c r="L69" s="53"/>
    </row>
    <row r="73" spans="2:13" s="1" customFormat="1" ht="6.95" customHeight="1" x14ac:dyDescent="0.3">
      <c r="B73" s="54"/>
      <c r="C73" s="55"/>
      <c r="D73" s="55"/>
      <c r="E73" s="55"/>
      <c r="F73" s="55"/>
      <c r="G73" s="55"/>
      <c r="H73" s="55"/>
      <c r="I73" s="140"/>
      <c r="J73" s="140"/>
      <c r="K73" s="55"/>
      <c r="L73" s="55"/>
      <c r="M73" s="56"/>
    </row>
    <row r="74" spans="2:13" s="1" customFormat="1" ht="36.950000000000003" customHeight="1" x14ac:dyDescent="0.3">
      <c r="B74" s="36"/>
      <c r="C74" s="57" t="s">
        <v>1574</v>
      </c>
      <c r="D74" s="58"/>
      <c r="E74" s="58"/>
      <c r="F74" s="58"/>
      <c r="G74" s="58"/>
      <c r="H74" s="58"/>
      <c r="I74" s="161"/>
      <c r="J74" s="161"/>
      <c r="K74" s="58"/>
      <c r="L74" s="58"/>
      <c r="M74" s="56"/>
    </row>
    <row r="75" spans="2:13" s="1" customFormat="1" ht="6.95" customHeight="1" x14ac:dyDescent="0.3">
      <c r="B75" s="36"/>
      <c r="C75" s="58"/>
      <c r="D75" s="58"/>
      <c r="E75" s="58"/>
      <c r="F75" s="58"/>
      <c r="G75" s="58"/>
      <c r="H75" s="58"/>
      <c r="I75" s="161"/>
      <c r="J75" s="161"/>
      <c r="K75" s="58"/>
      <c r="L75" s="58"/>
      <c r="M75" s="56"/>
    </row>
    <row r="76" spans="2:13" s="1" customFormat="1" ht="14.45" customHeight="1" x14ac:dyDescent="0.3">
      <c r="B76" s="36"/>
      <c r="C76" s="60" t="s">
        <v>1414</v>
      </c>
      <c r="D76" s="58"/>
      <c r="E76" s="58"/>
      <c r="F76" s="58"/>
      <c r="G76" s="58"/>
      <c r="H76" s="58"/>
      <c r="I76" s="161"/>
      <c r="J76" s="161"/>
      <c r="K76" s="58"/>
      <c r="L76" s="58"/>
      <c r="M76" s="56"/>
    </row>
    <row r="77" spans="2:13" s="1" customFormat="1" ht="22.5" customHeight="1" x14ac:dyDescent="0.3">
      <c r="B77" s="36"/>
      <c r="C77" s="58"/>
      <c r="D77" s="58"/>
      <c r="E77" s="414" t="str">
        <f>E7</f>
        <v>CELOPLOŠNÁ KANALIZACE OBCE JÍVOVÁ- ČOV</v>
      </c>
      <c r="F77" s="395"/>
      <c r="G77" s="395"/>
      <c r="H77" s="395"/>
      <c r="I77" s="161"/>
      <c r="J77" s="161"/>
      <c r="K77" s="58"/>
      <c r="L77" s="58"/>
      <c r="M77" s="56"/>
    </row>
    <row r="78" spans="2:13" ht="15" x14ac:dyDescent="0.3">
      <c r="B78" s="23"/>
      <c r="C78" s="60" t="s">
        <v>1529</v>
      </c>
      <c r="D78" s="162"/>
      <c r="E78" s="162"/>
      <c r="F78" s="162"/>
      <c r="G78" s="162"/>
      <c r="H78" s="162"/>
      <c r="K78" s="162"/>
      <c r="L78" s="162"/>
      <c r="M78" s="163"/>
    </row>
    <row r="79" spans="2:13" s="1" customFormat="1" ht="22.5" customHeight="1" x14ac:dyDescent="0.3">
      <c r="B79" s="36"/>
      <c r="C79" s="58"/>
      <c r="D79" s="58"/>
      <c r="E79" s="414" t="s">
        <v>1530</v>
      </c>
      <c r="F79" s="395"/>
      <c r="G79" s="395"/>
      <c r="H79" s="395"/>
      <c r="I79" s="161"/>
      <c r="J79" s="161"/>
      <c r="K79" s="58"/>
      <c r="L79" s="58"/>
      <c r="M79" s="56"/>
    </row>
    <row r="80" spans="2:13" s="1" customFormat="1" ht="14.45" customHeight="1" x14ac:dyDescent="0.3">
      <c r="B80" s="36"/>
      <c r="C80" s="60" t="s">
        <v>1531</v>
      </c>
      <c r="D80" s="58"/>
      <c r="E80" s="58"/>
      <c r="F80" s="58"/>
      <c r="G80" s="58"/>
      <c r="H80" s="58"/>
      <c r="I80" s="161"/>
      <c r="J80" s="161"/>
      <c r="K80" s="58"/>
      <c r="L80" s="58"/>
      <c r="M80" s="56"/>
    </row>
    <row r="81" spans="2:65" s="1" customFormat="1" ht="23.25" customHeight="1" x14ac:dyDescent="0.3">
      <c r="B81" s="36"/>
      <c r="C81" s="58"/>
      <c r="D81" s="58"/>
      <c r="E81" s="392" t="str">
        <f>E11</f>
        <v>IO 01.4 - Oplocení areálu ČOV</v>
      </c>
      <c r="F81" s="395"/>
      <c r="G81" s="395"/>
      <c r="H81" s="395"/>
      <c r="I81" s="161"/>
      <c r="J81" s="161"/>
      <c r="K81" s="58"/>
      <c r="L81" s="58"/>
      <c r="M81" s="56"/>
    </row>
    <row r="82" spans="2:65" s="1" customFormat="1" ht="6.95" customHeight="1" x14ac:dyDescent="0.3">
      <c r="B82" s="36"/>
      <c r="C82" s="58"/>
      <c r="D82" s="58"/>
      <c r="E82" s="58"/>
      <c r="F82" s="58"/>
      <c r="G82" s="58"/>
      <c r="H82" s="58"/>
      <c r="I82" s="161"/>
      <c r="J82" s="161"/>
      <c r="K82" s="58"/>
      <c r="L82" s="58"/>
      <c r="M82" s="56"/>
    </row>
    <row r="83" spans="2:65" s="1" customFormat="1" ht="18" customHeight="1" x14ac:dyDescent="0.3">
      <c r="B83" s="36"/>
      <c r="C83" s="60" t="s">
        <v>1421</v>
      </c>
      <c r="D83" s="58"/>
      <c r="E83" s="58"/>
      <c r="F83" s="164" t="str">
        <f>F14</f>
        <v>Jívová</v>
      </c>
      <c r="G83" s="58"/>
      <c r="H83" s="58"/>
      <c r="I83" s="165" t="s">
        <v>1423</v>
      </c>
      <c r="J83" s="166" t="str">
        <f>IF(J14="","",J14)</f>
        <v>30.11.2016</v>
      </c>
      <c r="K83" s="58"/>
      <c r="L83" s="58"/>
      <c r="M83" s="56"/>
    </row>
    <row r="84" spans="2:65" s="1" customFormat="1" ht="6.95" customHeight="1" x14ac:dyDescent="0.3">
      <c r="B84" s="36"/>
      <c r="C84" s="58"/>
      <c r="D84" s="58"/>
      <c r="E84" s="58"/>
      <c r="F84" s="58"/>
      <c r="G84" s="58"/>
      <c r="H84" s="58"/>
      <c r="I84" s="161"/>
      <c r="J84" s="161"/>
      <c r="K84" s="58"/>
      <c r="L84" s="58"/>
      <c r="M84" s="56"/>
    </row>
    <row r="85" spans="2:65" s="1" customFormat="1" ht="15" x14ac:dyDescent="0.3">
      <c r="B85" s="36"/>
      <c r="C85" s="60" t="s">
        <v>1427</v>
      </c>
      <c r="D85" s="58"/>
      <c r="E85" s="58"/>
      <c r="F85" s="164" t="str">
        <f>E17</f>
        <v xml:space="preserve">Obec Jívová </v>
      </c>
      <c r="G85" s="58"/>
      <c r="H85" s="58"/>
      <c r="I85" s="165" t="s">
        <v>1433</v>
      </c>
      <c r="J85" s="167" t="str">
        <f>E23</f>
        <v>AQOL s.r.o.Olomouc</v>
      </c>
      <c r="K85" s="58"/>
      <c r="L85" s="58"/>
      <c r="M85" s="56"/>
    </row>
    <row r="86" spans="2:65" s="1" customFormat="1" ht="14.45" customHeight="1" x14ac:dyDescent="0.3">
      <c r="B86" s="36"/>
      <c r="C86" s="60" t="s">
        <v>1431</v>
      </c>
      <c r="D86" s="58"/>
      <c r="E86" s="58"/>
      <c r="F86" s="164" t="str">
        <f>IF(E20="","",E20)</f>
        <v/>
      </c>
      <c r="G86" s="58"/>
      <c r="H86" s="58"/>
      <c r="I86" s="161"/>
      <c r="J86" s="161"/>
      <c r="K86" s="58"/>
      <c r="L86" s="58"/>
      <c r="M86" s="56"/>
    </row>
    <row r="87" spans="2:65" s="1" customFormat="1" ht="10.35" customHeight="1" x14ac:dyDescent="0.3">
      <c r="B87" s="36"/>
      <c r="C87" s="58"/>
      <c r="D87" s="58"/>
      <c r="E87" s="58"/>
      <c r="F87" s="58"/>
      <c r="G87" s="58"/>
      <c r="H87" s="58"/>
      <c r="I87" s="161"/>
      <c r="J87" s="161"/>
      <c r="K87" s="58"/>
      <c r="L87" s="58"/>
      <c r="M87" s="56"/>
    </row>
    <row r="88" spans="2:65" s="10" customFormat="1" ht="29.25" customHeight="1" x14ac:dyDescent="0.3">
      <c r="B88" s="168"/>
      <c r="C88" s="169" t="s">
        <v>1575</v>
      </c>
      <c r="D88" s="170" t="s">
        <v>1456</v>
      </c>
      <c r="E88" s="170" t="s">
        <v>1452</v>
      </c>
      <c r="F88" s="170" t="s">
        <v>1576</v>
      </c>
      <c r="G88" s="170" t="s">
        <v>1577</v>
      </c>
      <c r="H88" s="170" t="s">
        <v>1578</v>
      </c>
      <c r="I88" s="171" t="s">
        <v>1579</v>
      </c>
      <c r="J88" s="171" t="s">
        <v>1580</v>
      </c>
      <c r="K88" s="170" t="s">
        <v>1539</v>
      </c>
      <c r="L88" s="172" t="s">
        <v>1581</v>
      </c>
      <c r="M88" s="173"/>
      <c r="N88" s="74" t="s">
        <v>1582</v>
      </c>
      <c r="O88" s="75" t="s">
        <v>1441</v>
      </c>
      <c r="P88" s="75" t="s">
        <v>1583</v>
      </c>
      <c r="Q88" s="75" t="s">
        <v>1584</v>
      </c>
      <c r="R88" s="75" t="s">
        <v>1585</v>
      </c>
      <c r="S88" s="75" t="s">
        <v>1586</v>
      </c>
      <c r="T88" s="75" t="s">
        <v>1587</v>
      </c>
      <c r="U88" s="75" t="s">
        <v>1588</v>
      </c>
      <c r="V88" s="75" t="s">
        <v>1589</v>
      </c>
      <c r="W88" s="75" t="s">
        <v>1590</v>
      </c>
      <c r="X88" s="76" t="s">
        <v>1591</v>
      </c>
    </row>
    <row r="89" spans="2:65" s="1" customFormat="1" ht="29.25" customHeight="1" x14ac:dyDescent="0.35">
      <c r="B89" s="36"/>
      <c r="C89" s="80" t="s">
        <v>1540</v>
      </c>
      <c r="D89" s="58"/>
      <c r="E89" s="58"/>
      <c r="F89" s="58"/>
      <c r="G89" s="58"/>
      <c r="H89" s="58"/>
      <c r="I89" s="161"/>
      <c r="J89" s="161"/>
      <c r="K89" s="174">
        <f>BK89</f>
        <v>0</v>
      </c>
      <c r="L89" s="58"/>
      <c r="M89" s="56"/>
      <c r="N89" s="77"/>
      <c r="O89" s="78"/>
      <c r="P89" s="78"/>
      <c r="Q89" s="175">
        <f>Q90</f>
        <v>0</v>
      </c>
      <c r="R89" s="175">
        <f>R90</f>
        <v>0</v>
      </c>
      <c r="S89" s="78"/>
      <c r="T89" s="176">
        <f>T90</f>
        <v>0</v>
      </c>
      <c r="U89" s="78"/>
      <c r="V89" s="176">
        <f>V90</f>
        <v>134.60243148000001</v>
      </c>
      <c r="W89" s="78"/>
      <c r="X89" s="177">
        <f>X90</f>
        <v>0</v>
      </c>
      <c r="AT89" s="19" t="s">
        <v>1472</v>
      </c>
      <c r="AU89" s="19" t="s">
        <v>1541</v>
      </c>
      <c r="BK89" s="178">
        <f>BK90</f>
        <v>0</v>
      </c>
    </row>
    <row r="90" spans="2:65" s="11" customFormat="1" ht="37.35" customHeight="1" x14ac:dyDescent="0.35">
      <c r="B90" s="179"/>
      <c r="C90" s="180"/>
      <c r="D90" s="181" t="s">
        <v>1472</v>
      </c>
      <c r="E90" s="182" t="s">
        <v>1592</v>
      </c>
      <c r="F90" s="182" t="s">
        <v>1593</v>
      </c>
      <c r="G90" s="180"/>
      <c r="H90" s="180"/>
      <c r="I90" s="183"/>
      <c r="J90" s="183"/>
      <c r="K90" s="184">
        <f>BK90</f>
        <v>0</v>
      </c>
      <c r="L90" s="180"/>
      <c r="M90" s="185"/>
      <c r="N90" s="186"/>
      <c r="O90" s="187"/>
      <c r="P90" s="187"/>
      <c r="Q90" s="188">
        <f>Q91+Q131+Q138+Q195</f>
        <v>0</v>
      </c>
      <c r="R90" s="188">
        <f>R91+R131+R138+R195</f>
        <v>0</v>
      </c>
      <c r="S90" s="187"/>
      <c r="T90" s="189">
        <f>T91+T131+T138+T195</f>
        <v>0</v>
      </c>
      <c r="U90" s="187"/>
      <c r="V90" s="189">
        <f>V91+V131+V138+V195</f>
        <v>134.60243148000001</v>
      </c>
      <c r="W90" s="187"/>
      <c r="X90" s="190">
        <f>X91+X131+X138+X195</f>
        <v>0</v>
      </c>
      <c r="AR90" s="191" t="s">
        <v>1420</v>
      </c>
      <c r="AT90" s="192" t="s">
        <v>1472</v>
      </c>
      <c r="AU90" s="192" t="s">
        <v>1473</v>
      </c>
      <c r="AY90" s="191" t="s">
        <v>1594</v>
      </c>
      <c r="BK90" s="193">
        <f>BK91+BK131+BK138+BK195</f>
        <v>0</v>
      </c>
    </row>
    <row r="91" spans="2:65" s="11" customFormat="1" ht="19.899999999999999" customHeight="1" x14ac:dyDescent="0.3">
      <c r="B91" s="179"/>
      <c r="C91" s="180"/>
      <c r="D91" s="194" t="s">
        <v>1472</v>
      </c>
      <c r="E91" s="195" t="s">
        <v>1420</v>
      </c>
      <c r="F91" s="195" t="s">
        <v>1595</v>
      </c>
      <c r="G91" s="180"/>
      <c r="H91" s="180"/>
      <c r="I91" s="183"/>
      <c r="J91" s="183"/>
      <c r="K91" s="196">
        <f>BK91</f>
        <v>0</v>
      </c>
      <c r="L91" s="180"/>
      <c r="M91" s="185"/>
      <c r="N91" s="186"/>
      <c r="O91" s="187"/>
      <c r="P91" s="187"/>
      <c r="Q91" s="188">
        <f>SUM(Q92:Q130)</f>
        <v>0</v>
      </c>
      <c r="R91" s="188">
        <f>SUM(R92:R130)</f>
        <v>0</v>
      </c>
      <c r="S91" s="187"/>
      <c r="T91" s="189">
        <f>SUM(T92:T130)</f>
        <v>0</v>
      </c>
      <c r="U91" s="187"/>
      <c r="V91" s="189">
        <f>SUM(V92:V130)</f>
        <v>5.6448000000000005E-2</v>
      </c>
      <c r="W91" s="187"/>
      <c r="X91" s="190">
        <f>SUM(X92:X130)</f>
        <v>0</v>
      </c>
      <c r="AR91" s="191" t="s">
        <v>1420</v>
      </c>
      <c r="AT91" s="192" t="s">
        <v>1472</v>
      </c>
      <c r="AU91" s="192" t="s">
        <v>1420</v>
      </c>
      <c r="AY91" s="191" t="s">
        <v>1594</v>
      </c>
      <c r="BK91" s="193">
        <f>SUM(BK92:BK130)</f>
        <v>0</v>
      </c>
    </row>
    <row r="92" spans="2:65" s="1" customFormat="1" ht="31.5" customHeight="1" x14ac:dyDescent="0.3">
      <c r="B92" s="36"/>
      <c r="C92" s="197" t="s">
        <v>1420</v>
      </c>
      <c r="D92" s="197" t="s">
        <v>1596</v>
      </c>
      <c r="E92" s="198" t="s">
        <v>1167</v>
      </c>
      <c r="F92" s="199" t="s">
        <v>1168</v>
      </c>
      <c r="G92" s="200" t="s">
        <v>1613</v>
      </c>
      <c r="H92" s="201">
        <v>32.927999999999997</v>
      </c>
      <c r="I92" s="202"/>
      <c r="J92" s="202"/>
      <c r="K92" s="203">
        <f>ROUND(P92*H92,2)</f>
        <v>0</v>
      </c>
      <c r="L92" s="199" t="s">
        <v>1600</v>
      </c>
      <c r="M92" s="56"/>
      <c r="N92" s="204" t="s">
        <v>1418</v>
      </c>
      <c r="O92" s="205" t="s">
        <v>1442</v>
      </c>
      <c r="P92" s="131">
        <f>I92+J92</f>
        <v>0</v>
      </c>
      <c r="Q92" s="131">
        <f>ROUND(I92*H92,2)</f>
        <v>0</v>
      </c>
      <c r="R92" s="131">
        <f>ROUND(J92*H92,2)</f>
        <v>0</v>
      </c>
      <c r="S92" s="37"/>
      <c r="T92" s="206">
        <f>S92*H92</f>
        <v>0</v>
      </c>
      <c r="U92" s="206">
        <v>0</v>
      </c>
      <c r="V92" s="206">
        <f>U92*H92</f>
        <v>0</v>
      </c>
      <c r="W92" s="206">
        <v>0</v>
      </c>
      <c r="X92" s="207">
        <f>W92*H92</f>
        <v>0</v>
      </c>
      <c r="AR92" s="19" t="s">
        <v>1601</v>
      </c>
      <c r="AT92" s="19" t="s">
        <v>1596</v>
      </c>
      <c r="AU92" s="19" t="s">
        <v>1481</v>
      </c>
      <c r="AY92" s="19" t="s">
        <v>1594</v>
      </c>
      <c r="BE92" s="208">
        <f>IF(O92="základní",K92,0)</f>
        <v>0</v>
      </c>
      <c r="BF92" s="208">
        <f>IF(O92="snížená",K92,0)</f>
        <v>0</v>
      </c>
      <c r="BG92" s="208">
        <f>IF(O92="zákl. přenesená",K92,0)</f>
        <v>0</v>
      </c>
      <c r="BH92" s="208">
        <f>IF(O92="sníž. přenesená",K92,0)</f>
        <v>0</v>
      </c>
      <c r="BI92" s="208">
        <f>IF(O92="nulová",K92,0)</f>
        <v>0</v>
      </c>
      <c r="BJ92" s="19" t="s">
        <v>1420</v>
      </c>
      <c r="BK92" s="208">
        <f>ROUND(P92*H92,2)</f>
        <v>0</v>
      </c>
      <c r="BL92" s="19" t="s">
        <v>1601</v>
      </c>
      <c r="BM92" s="19" t="s">
        <v>1169</v>
      </c>
    </row>
    <row r="93" spans="2:65" s="13" customFormat="1" x14ac:dyDescent="0.3">
      <c r="B93" s="221"/>
      <c r="C93" s="222"/>
      <c r="D93" s="223" t="s">
        <v>1603</v>
      </c>
      <c r="E93" s="224" t="s">
        <v>1418</v>
      </c>
      <c r="F93" s="225" t="s">
        <v>1170</v>
      </c>
      <c r="G93" s="222"/>
      <c r="H93" s="226" t="s">
        <v>1418</v>
      </c>
      <c r="I93" s="227"/>
      <c r="J93" s="227"/>
      <c r="K93" s="222"/>
      <c r="L93" s="222"/>
      <c r="M93" s="228"/>
      <c r="N93" s="229"/>
      <c r="O93" s="230"/>
      <c r="P93" s="230"/>
      <c r="Q93" s="230"/>
      <c r="R93" s="230"/>
      <c r="S93" s="230"/>
      <c r="T93" s="230"/>
      <c r="U93" s="230"/>
      <c r="V93" s="230"/>
      <c r="W93" s="230"/>
      <c r="X93" s="231"/>
      <c r="AT93" s="232" t="s">
        <v>1603</v>
      </c>
      <c r="AU93" s="232" t="s">
        <v>1481</v>
      </c>
      <c r="AV93" s="13" t="s">
        <v>1420</v>
      </c>
      <c r="AW93" s="13" t="s">
        <v>1402</v>
      </c>
      <c r="AX93" s="13" t="s">
        <v>1473</v>
      </c>
      <c r="AY93" s="232" t="s">
        <v>1594</v>
      </c>
    </row>
    <row r="94" spans="2:65" s="12" customFormat="1" x14ac:dyDescent="0.3">
      <c r="B94" s="209"/>
      <c r="C94" s="210"/>
      <c r="D94" s="211" t="s">
        <v>1603</v>
      </c>
      <c r="E94" s="212" t="s">
        <v>1418</v>
      </c>
      <c r="F94" s="213" t="s">
        <v>1171</v>
      </c>
      <c r="G94" s="210"/>
      <c r="H94" s="214">
        <v>32.927999999999997</v>
      </c>
      <c r="I94" s="215"/>
      <c r="J94" s="215"/>
      <c r="K94" s="210"/>
      <c r="L94" s="210"/>
      <c r="M94" s="216"/>
      <c r="N94" s="217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AT94" s="220" t="s">
        <v>1603</v>
      </c>
      <c r="AU94" s="220" t="s">
        <v>1481</v>
      </c>
      <c r="AV94" s="12" t="s">
        <v>1481</v>
      </c>
      <c r="AW94" s="12" t="s">
        <v>1402</v>
      </c>
      <c r="AX94" s="12" t="s">
        <v>1420</v>
      </c>
      <c r="AY94" s="220" t="s">
        <v>1594</v>
      </c>
    </row>
    <row r="95" spans="2:65" s="1" customFormat="1" ht="31.5" customHeight="1" x14ac:dyDescent="0.3">
      <c r="B95" s="36"/>
      <c r="C95" s="197" t="s">
        <v>1481</v>
      </c>
      <c r="D95" s="197" t="s">
        <v>1596</v>
      </c>
      <c r="E95" s="198" t="s">
        <v>1172</v>
      </c>
      <c r="F95" s="199" t="s">
        <v>1173</v>
      </c>
      <c r="G95" s="200" t="s">
        <v>1613</v>
      </c>
      <c r="H95" s="201">
        <v>14.112</v>
      </c>
      <c r="I95" s="202"/>
      <c r="J95" s="202"/>
      <c r="K95" s="203">
        <f>ROUND(P95*H95,2)</f>
        <v>0</v>
      </c>
      <c r="L95" s="199" t="s">
        <v>1600</v>
      </c>
      <c r="M95" s="56"/>
      <c r="N95" s="204" t="s">
        <v>1418</v>
      </c>
      <c r="O95" s="205" t="s">
        <v>1442</v>
      </c>
      <c r="P95" s="131">
        <f>I95+J95</f>
        <v>0</v>
      </c>
      <c r="Q95" s="131">
        <f>ROUND(I95*H95,2)</f>
        <v>0</v>
      </c>
      <c r="R95" s="131">
        <f>ROUND(J95*H95,2)</f>
        <v>0</v>
      </c>
      <c r="S95" s="37"/>
      <c r="T95" s="206">
        <f>S95*H95</f>
        <v>0</v>
      </c>
      <c r="U95" s="206">
        <v>0</v>
      </c>
      <c r="V95" s="206">
        <f>U95*H95</f>
        <v>0</v>
      </c>
      <c r="W95" s="206">
        <v>0</v>
      </c>
      <c r="X95" s="207">
        <f>W95*H95</f>
        <v>0</v>
      </c>
      <c r="AR95" s="19" t="s">
        <v>1601</v>
      </c>
      <c r="AT95" s="19" t="s">
        <v>1596</v>
      </c>
      <c r="AU95" s="19" t="s">
        <v>1481</v>
      </c>
      <c r="AY95" s="19" t="s">
        <v>1594</v>
      </c>
      <c r="BE95" s="208">
        <f>IF(O95="základní",K95,0)</f>
        <v>0</v>
      </c>
      <c r="BF95" s="208">
        <f>IF(O95="snížená",K95,0)</f>
        <v>0</v>
      </c>
      <c r="BG95" s="208">
        <f>IF(O95="zákl. přenesená",K95,0)</f>
        <v>0</v>
      </c>
      <c r="BH95" s="208">
        <f>IF(O95="sníž. přenesená",K95,0)</f>
        <v>0</v>
      </c>
      <c r="BI95" s="208">
        <f>IF(O95="nulová",K95,0)</f>
        <v>0</v>
      </c>
      <c r="BJ95" s="19" t="s">
        <v>1420</v>
      </c>
      <c r="BK95" s="208">
        <f>ROUND(P95*H95,2)</f>
        <v>0</v>
      </c>
      <c r="BL95" s="19" t="s">
        <v>1601</v>
      </c>
      <c r="BM95" s="19" t="s">
        <v>1174</v>
      </c>
    </row>
    <row r="96" spans="2:65" s="13" customFormat="1" x14ac:dyDescent="0.3">
      <c r="B96" s="221"/>
      <c r="C96" s="222"/>
      <c r="D96" s="223" t="s">
        <v>1603</v>
      </c>
      <c r="E96" s="224" t="s">
        <v>1418</v>
      </c>
      <c r="F96" s="225" t="s">
        <v>1175</v>
      </c>
      <c r="G96" s="222"/>
      <c r="H96" s="226" t="s">
        <v>1418</v>
      </c>
      <c r="I96" s="227"/>
      <c r="J96" s="227"/>
      <c r="K96" s="222"/>
      <c r="L96" s="222"/>
      <c r="M96" s="228"/>
      <c r="N96" s="229"/>
      <c r="O96" s="230"/>
      <c r="P96" s="230"/>
      <c r="Q96" s="230"/>
      <c r="R96" s="230"/>
      <c r="S96" s="230"/>
      <c r="T96" s="230"/>
      <c r="U96" s="230"/>
      <c r="V96" s="230"/>
      <c r="W96" s="230"/>
      <c r="X96" s="231"/>
      <c r="AT96" s="232" t="s">
        <v>1603</v>
      </c>
      <c r="AU96" s="232" t="s">
        <v>1481</v>
      </c>
      <c r="AV96" s="13" t="s">
        <v>1420</v>
      </c>
      <c r="AW96" s="13" t="s">
        <v>1402</v>
      </c>
      <c r="AX96" s="13" t="s">
        <v>1473</v>
      </c>
      <c r="AY96" s="232" t="s">
        <v>1594</v>
      </c>
    </row>
    <row r="97" spans="2:65" s="12" customFormat="1" x14ac:dyDescent="0.3">
      <c r="B97" s="209"/>
      <c r="C97" s="210"/>
      <c r="D97" s="211" t="s">
        <v>1603</v>
      </c>
      <c r="E97" s="212" t="s">
        <v>1418</v>
      </c>
      <c r="F97" s="213" t="s">
        <v>1176</v>
      </c>
      <c r="G97" s="210"/>
      <c r="H97" s="214">
        <v>14.112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1603</v>
      </c>
      <c r="AU97" s="220" t="s">
        <v>1481</v>
      </c>
      <c r="AV97" s="12" t="s">
        <v>1481</v>
      </c>
      <c r="AW97" s="12" t="s">
        <v>1402</v>
      </c>
      <c r="AX97" s="12" t="s">
        <v>1420</v>
      </c>
      <c r="AY97" s="220" t="s">
        <v>1594</v>
      </c>
    </row>
    <row r="98" spans="2:65" s="1" customFormat="1" ht="31.5" customHeight="1" x14ac:dyDescent="0.3">
      <c r="B98" s="36"/>
      <c r="C98" s="197" t="s">
        <v>1610</v>
      </c>
      <c r="D98" s="197" t="s">
        <v>1596</v>
      </c>
      <c r="E98" s="198" t="s">
        <v>1177</v>
      </c>
      <c r="F98" s="199" t="s">
        <v>1178</v>
      </c>
      <c r="G98" s="200" t="s">
        <v>1613</v>
      </c>
      <c r="H98" s="201">
        <v>10.36</v>
      </c>
      <c r="I98" s="202"/>
      <c r="J98" s="202"/>
      <c r="K98" s="203">
        <f>ROUND(P98*H98,2)</f>
        <v>0</v>
      </c>
      <c r="L98" s="199" t="s">
        <v>1600</v>
      </c>
      <c r="M98" s="56"/>
      <c r="N98" s="204" t="s">
        <v>1418</v>
      </c>
      <c r="O98" s="205" t="s">
        <v>1442</v>
      </c>
      <c r="P98" s="131">
        <f>I98+J98</f>
        <v>0</v>
      </c>
      <c r="Q98" s="131">
        <f>ROUND(I98*H98,2)</f>
        <v>0</v>
      </c>
      <c r="R98" s="131">
        <f>ROUND(J98*H98,2)</f>
        <v>0</v>
      </c>
      <c r="S98" s="37"/>
      <c r="T98" s="206">
        <f>S98*H98</f>
        <v>0</v>
      </c>
      <c r="U98" s="206">
        <v>0</v>
      </c>
      <c r="V98" s="206">
        <f>U98*H98</f>
        <v>0</v>
      </c>
      <c r="W98" s="206">
        <v>0</v>
      </c>
      <c r="X98" s="207">
        <f>W98*H98</f>
        <v>0</v>
      </c>
      <c r="AR98" s="19" t="s">
        <v>1601</v>
      </c>
      <c r="AT98" s="19" t="s">
        <v>1596</v>
      </c>
      <c r="AU98" s="19" t="s">
        <v>1481</v>
      </c>
      <c r="AY98" s="19" t="s">
        <v>1594</v>
      </c>
      <c r="BE98" s="208">
        <f>IF(O98="základní",K98,0)</f>
        <v>0</v>
      </c>
      <c r="BF98" s="208">
        <f>IF(O98="snížená",K98,0)</f>
        <v>0</v>
      </c>
      <c r="BG98" s="208">
        <f>IF(O98="zákl. přenesená",K98,0)</f>
        <v>0</v>
      </c>
      <c r="BH98" s="208">
        <f>IF(O98="sníž. přenesená",K98,0)</f>
        <v>0</v>
      </c>
      <c r="BI98" s="208">
        <f>IF(O98="nulová",K98,0)</f>
        <v>0</v>
      </c>
      <c r="BJ98" s="19" t="s">
        <v>1420</v>
      </c>
      <c r="BK98" s="208">
        <f>ROUND(P98*H98,2)</f>
        <v>0</v>
      </c>
      <c r="BL98" s="19" t="s">
        <v>1601</v>
      </c>
      <c r="BM98" s="19" t="s">
        <v>1179</v>
      </c>
    </row>
    <row r="99" spans="2:65" s="13" customFormat="1" x14ac:dyDescent="0.3">
      <c r="B99" s="221"/>
      <c r="C99" s="222"/>
      <c r="D99" s="223" t="s">
        <v>1603</v>
      </c>
      <c r="E99" s="224" t="s">
        <v>1418</v>
      </c>
      <c r="F99" s="225" t="s">
        <v>1180</v>
      </c>
      <c r="G99" s="222"/>
      <c r="H99" s="226" t="s">
        <v>1418</v>
      </c>
      <c r="I99" s="227"/>
      <c r="J99" s="227"/>
      <c r="K99" s="222"/>
      <c r="L99" s="222"/>
      <c r="M99" s="228"/>
      <c r="N99" s="229"/>
      <c r="O99" s="230"/>
      <c r="P99" s="230"/>
      <c r="Q99" s="230"/>
      <c r="R99" s="230"/>
      <c r="S99" s="230"/>
      <c r="T99" s="230"/>
      <c r="U99" s="230"/>
      <c r="V99" s="230"/>
      <c r="W99" s="230"/>
      <c r="X99" s="231"/>
      <c r="AT99" s="232" t="s">
        <v>1603</v>
      </c>
      <c r="AU99" s="232" t="s">
        <v>1481</v>
      </c>
      <c r="AV99" s="13" t="s">
        <v>1420</v>
      </c>
      <c r="AW99" s="13" t="s">
        <v>1402</v>
      </c>
      <c r="AX99" s="13" t="s">
        <v>1473</v>
      </c>
      <c r="AY99" s="232" t="s">
        <v>1594</v>
      </c>
    </row>
    <row r="100" spans="2:65" s="12" customFormat="1" x14ac:dyDescent="0.3">
      <c r="B100" s="209"/>
      <c r="C100" s="210"/>
      <c r="D100" s="211" t="s">
        <v>1603</v>
      </c>
      <c r="E100" s="212" t="s">
        <v>1418</v>
      </c>
      <c r="F100" s="213" t="s">
        <v>1181</v>
      </c>
      <c r="G100" s="210"/>
      <c r="H100" s="214">
        <v>10.36</v>
      </c>
      <c r="I100" s="215"/>
      <c r="J100" s="215"/>
      <c r="K100" s="210"/>
      <c r="L100" s="210"/>
      <c r="M100" s="216"/>
      <c r="N100" s="217"/>
      <c r="O100" s="218"/>
      <c r="P100" s="218"/>
      <c r="Q100" s="218"/>
      <c r="R100" s="218"/>
      <c r="S100" s="218"/>
      <c r="T100" s="218"/>
      <c r="U100" s="218"/>
      <c r="V100" s="218"/>
      <c r="W100" s="218"/>
      <c r="X100" s="219"/>
      <c r="AT100" s="220" t="s">
        <v>1603</v>
      </c>
      <c r="AU100" s="220" t="s">
        <v>1481</v>
      </c>
      <c r="AV100" s="12" t="s">
        <v>1481</v>
      </c>
      <c r="AW100" s="12" t="s">
        <v>1402</v>
      </c>
      <c r="AX100" s="12" t="s">
        <v>1420</v>
      </c>
      <c r="AY100" s="220" t="s">
        <v>1594</v>
      </c>
    </row>
    <row r="101" spans="2:65" s="1" customFormat="1" ht="31.5" customHeight="1" x14ac:dyDescent="0.3">
      <c r="B101" s="36"/>
      <c r="C101" s="197" t="s">
        <v>1601</v>
      </c>
      <c r="D101" s="197" t="s">
        <v>1596</v>
      </c>
      <c r="E101" s="198" t="s">
        <v>1182</v>
      </c>
      <c r="F101" s="199" t="s">
        <v>1183</v>
      </c>
      <c r="G101" s="200" t="s">
        <v>1613</v>
      </c>
      <c r="H101" s="201">
        <v>4.4400000000000004</v>
      </c>
      <c r="I101" s="202"/>
      <c r="J101" s="202"/>
      <c r="K101" s="203">
        <f>ROUND(P101*H101,2)</f>
        <v>0</v>
      </c>
      <c r="L101" s="199" t="s">
        <v>1600</v>
      </c>
      <c r="M101" s="56"/>
      <c r="N101" s="204" t="s">
        <v>1418</v>
      </c>
      <c r="O101" s="205" t="s">
        <v>1442</v>
      </c>
      <c r="P101" s="131">
        <f>I101+J101</f>
        <v>0</v>
      </c>
      <c r="Q101" s="131">
        <f>ROUND(I101*H101,2)</f>
        <v>0</v>
      </c>
      <c r="R101" s="131">
        <f>ROUND(J101*H101,2)</f>
        <v>0</v>
      </c>
      <c r="S101" s="37"/>
      <c r="T101" s="206">
        <f>S101*H101</f>
        <v>0</v>
      </c>
      <c r="U101" s="206">
        <v>0</v>
      </c>
      <c r="V101" s="206">
        <f>U101*H101</f>
        <v>0</v>
      </c>
      <c r="W101" s="206">
        <v>0</v>
      </c>
      <c r="X101" s="207">
        <f>W101*H101</f>
        <v>0</v>
      </c>
      <c r="AR101" s="19" t="s">
        <v>1601</v>
      </c>
      <c r="AT101" s="19" t="s">
        <v>1596</v>
      </c>
      <c r="AU101" s="19" t="s">
        <v>1481</v>
      </c>
      <c r="AY101" s="19" t="s">
        <v>1594</v>
      </c>
      <c r="BE101" s="208">
        <f>IF(O101="základní",K101,0)</f>
        <v>0</v>
      </c>
      <c r="BF101" s="208">
        <f>IF(O101="snížená",K101,0)</f>
        <v>0</v>
      </c>
      <c r="BG101" s="208">
        <f>IF(O101="zákl. přenesená",K101,0)</f>
        <v>0</v>
      </c>
      <c r="BH101" s="208">
        <f>IF(O101="sníž. přenesená",K101,0)</f>
        <v>0</v>
      </c>
      <c r="BI101" s="208">
        <f>IF(O101="nulová",K101,0)</f>
        <v>0</v>
      </c>
      <c r="BJ101" s="19" t="s">
        <v>1420</v>
      </c>
      <c r="BK101" s="208">
        <f>ROUND(P101*H101,2)</f>
        <v>0</v>
      </c>
      <c r="BL101" s="19" t="s">
        <v>1601</v>
      </c>
      <c r="BM101" s="19" t="s">
        <v>1184</v>
      </c>
    </row>
    <row r="102" spans="2:65" s="13" customFormat="1" x14ac:dyDescent="0.3">
      <c r="B102" s="221"/>
      <c r="C102" s="222"/>
      <c r="D102" s="223" t="s">
        <v>1603</v>
      </c>
      <c r="E102" s="224" t="s">
        <v>1418</v>
      </c>
      <c r="F102" s="225" t="s">
        <v>1185</v>
      </c>
      <c r="G102" s="222"/>
      <c r="H102" s="226" t="s">
        <v>1418</v>
      </c>
      <c r="I102" s="227"/>
      <c r="J102" s="227"/>
      <c r="K102" s="222"/>
      <c r="L102" s="222"/>
      <c r="M102" s="228"/>
      <c r="N102" s="229"/>
      <c r="O102" s="230"/>
      <c r="P102" s="230"/>
      <c r="Q102" s="230"/>
      <c r="R102" s="230"/>
      <c r="S102" s="230"/>
      <c r="T102" s="230"/>
      <c r="U102" s="230"/>
      <c r="V102" s="230"/>
      <c r="W102" s="230"/>
      <c r="X102" s="231"/>
      <c r="AT102" s="232" t="s">
        <v>1603</v>
      </c>
      <c r="AU102" s="232" t="s">
        <v>1481</v>
      </c>
      <c r="AV102" s="13" t="s">
        <v>1420</v>
      </c>
      <c r="AW102" s="13" t="s">
        <v>1402</v>
      </c>
      <c r="AX102" s="13" t="s">
        <v>1473</v>
      </c>
      <c r="AY102" s="232" t="s">
        <v>1594</v>
      </c>
    </row>
    <row r="103" spans="2:65" s="12" customFormat="1" x14ac:dyDescent="0.3">
      <c r="B103" s="209"/>
      <c r="C103" s="210"/>
      <c r="D103" s="211" t="s">
        <v>1603</v>
      </c>
      <c r="E103" s="212" t="s">
        <v>1418</v>
      </c>
      <c r="F103" s="213" t="s">
        <v>1186</v>
      </c>
      <c r="G103" s="210"/>
      <c r="H103" s="214">
        <v>4.4400000000000004</v>
      </c>
      <c r="I103" s="215"/>
      <c r="J103" s="215"/>
      <c r="K103" s="210"/>
      <c r="L103" s="210"/>
      <c r="M103" s="216"/>
      <c r="N103" s="217"/>
      <c r="O103" s="218"/>
      <c r="P103" s="218"/>
      <c r="Q103" s="218"/>
      <c r="R103" s="218"/>
      <c r="S103" s="218"/>
      <c r="T103" s="218"/>
      <c r="U103" s="218"/>
      <c r="V103" s="218"/>
      <c r="W103" s="218"/>
      <c r="X103" s="219"/>
      <c r="AT103" s="220" t="s">
        <v>1603</v>
      </c>
      <c r="AU103" s="220" t="s">
        <v>1481</v>
      </c>
      <c r="AV103" s="12" t="s">
        <v>1481</v>
      </c>
      <c r="AW103" s="12" t="s">
        <v>1402</v>
      </c>
      <c r="AX103" s="12" t="s">
        <v>1420</v>
      </c>
      <c r="AY103" s="220" t="s">
        <v>1594</v>
      </c>
    </row>
    <row r="104" spans="2:65" s="1" customFormat="1" ht="31.5" customHeight="1" x14ac:dyDescent="0.3">
      <c r="B104" s="36"/>
      <c r="C104" s="197" t="s">
        <v>1629</v>
      </c>
      <c r="D104" s="197" t="s">
        <v>1596</v>
      </c>
      <c r="E104" s="198" t="s">
        <v>761</v>
      </c>
      <c r="F104" s="199" t="s">
        <v>762</v>
      </c>
      <c r="G104" s="200" t="s">
        <v>1688</v>
      </c>
      <c r="H104" s="201">
        <v>67.2</v>
      </c>
      <c r="I104" s="202"/>
      <c r="J104" s="202"/>
      <c r="K104" s="203">
        <f>ROUND(P104*H104,2)</f>
        <v>0</v>
      </c>
      <c r="L104" s="199" t="s">
        <v>1600</v>
      </c>
      <c r="M104" s="56"/>
      <c r="N104" s="204" t="s">
        <v>1418</v>
      </c>
      <c r="O104" s="205" t="s">
        <v>1442</v>
      </c>
      <c r="P104" s="131">
        <f>I104+J104</f>
        <v>0</v>
      </c>
      <c r="Q104" s="131">
        <f>ROUND(I104*H104,2)</f>
        <v>0</v>
      </c>
      <c r="R104" s="131">
        <f>ROUND(J104*H104,2)</f>
        <v>0</v>
      </c>
      <c r="S104" s="37"/>
      <c r="T104" s="206">
        <f>S104*H104</f>
        <v>0</v>
      </c>
      <c r="U104" s="206">
        <v>8.4000000000000003E-4</v>
      </c>
      <c r="V104" s="206">
        <f>U104*H104</f>
        <v>5.6448000000000005E-2</v>
      </c>
      <c r="W104" s="206">
        <v>0</v>
      </c>
      <c r="X104" s="207">
        <f>W104*H104</f>
        <v>0</v>
      </c>
      <c r="AR104" s="19" t="s">
        <v>1601</v>
      </c>
      <c r="AT104" s="19" t="s">
        <v>1596</v>
      </c>
      <c r="AU104" s="19" t="s">
        <v>1481</v>
      </c>
      <c r="AY104" s="19" t="s">
        <v>1594</v>
      </c>
      <c r="BE104" s="208">
        <f>IF(O104="základní",K104,0)</f>
        <v>0</v>
      </c>
      <c r="BF104" s="208">
        <f>IF(O104="snížená",K104,0)</f>
        <v>0</v>
      </c>
      <c r="BG104" s="208">
        <f>IF(O104="zákl. přenesená",K104,0)</f>
        <v>0</v>
      </c>
      <c r="BH104" s="208">
        <f>IF(O104="sníž. přenesená",K104,0)</f>
        <v>0</v>
      </c>
      <c r="BI104" s="208">
        <f>IF(O104="nulová",K104,0)</f>
        <v>0</v>
      </c>
      <c r="BJ104" s="19" t="s">
        <v>1420</v>
      </c>
      <c r="BK104" s="208">
        <f>ROUND(P104*H104,2)</f>
        <v>0</v>
      </c>
      <c r="BL104" s="19" t="s">
        <v>1601</v>
      </c>
      <c r="BM104" s="19" t="s">
        <v>1187</v>
      </c>
    </row>
    <row r="105" spans="2:65" s="13" customFormat="1" x14ac:dyDescent="0.3">
      <c r="B105" s="221"/>
      <c r="C105" s="222"/>
      <c r="D105" s="223" t="s">
        <v>1603</v>
      </c>
      <c r="E105" s="224" t="s">
        <v>1418</v>
      </c>
      <c r="F105" s="225" t="s">
        <v>1188</v>
      </c>
      <c r="G105" s="222"/>
      <c r="H105" s="226" t="s">
        <v>1418</v>
      </c>
      <c r="I105" s="227"/>
      <c r="J105" s="227"/>
      <c r="K105" s="222"/>
      <c r="L105" s="222"/>
      <c r="M105" s="228"/>
      <c r="N105" s="229"/>
      <c r="O105" s="230"/>
      <c r="P105" s="230"/>
      <c r="Q105" s="230"/>
      <c r="R105" s="230"/>
      <c r="S105" s="230"/>
      <c r="T105" s="230"/>
      <c r="U105" s="230"/>
      <c r="V105" s="230"/>
      <c r="W105" s="230"/>
      <c r="X105" s="231"/>
      <c r="AT105" s="232" t="s">
        <v>1603</v>
      </c>
      <c r="AU105" s="232" t="s">
        <v>1481</v>
      </c>
      <c r="AV105" s="13" t="s">
        <v>1420</v>
      </c>
      <c r="AW105" s="13" t="s">
        <v>1402</v>
      </c>
      <c r="AX105" s="13" t="s">
        <v>1473</v>
      </c>
      <c r="AY105" s="232" t="s">
        <v>1594</v>
      </c>
    </row>
    <row r="106" spans="2:65" s="12" customFormat="1" x14ac:dyDescent="0.3">
      <c r="B106" s="209"/>
      <c r="C106" s="210"/>
      <c r="D106" s="211" t="s">
        <v>1603</v>
      </c>
      <c r="E106" s="212" t="s">
        <v>1418</v>
      </c>
      <c r="F106" s="213" t="s">
        <v>1189</v>
      </c>
      <c r="G106" s="210"/>
      <c r="H106" s="214">
        <v>67.2</v>
      </c>
      <c r="I106" s="215"/>
      <c r="J106" s="215"/>
      <c r="K106" s="210"/>
      <c r="L106" s="210"/>
      <c r="M106" s="216"/>
      <c r="N106" s="217"/>
      <c r="O106" s="218"/>
      <c r="P106" s="218"/>
      <c r="Q106" s="218"/>
      <c r="R106" s="218"/>
      <c r="S106" s="218"/>
      <c r="T106" s="218"/>
      <c r="U106" s="218"/>
      <c r="V106" s="218"/>
      <c r="W106" s="218"/>
      <c r="X106" s="219"/>
      <c r="AT106" s="220" t="s">
        <v>1603</v>
      </c>
      <c r="AU106" s="220" t="s">
        <v>1481</v>
      </c>
      <c r="AV106" s="12" t="s">
        <v>1481</v>
      </c>
      <c r="AW106" s="12" t="s">
        <v>1402</v>
      </c>
      <c r="AX106" s="12" t="s">
        <v>1420</v>
      </c>
      <c r="AY106" s="220" t="s">
        <v>1594</v>
      </c>
    </row>
    <row r="107" spans="2:65" s="1" customFormat="1" ht="31.5" customHeight="1" x14ac:dyDescent="0.3">
      <c r="B107" s="36"/>
      <c r="C107" s="197" t="s">
        <v>1635</v>
      </c>
      <c r="D107" s="197" t="s">
        <v>1596</v>
      </c>
      <c r="E107" s="198" t="s">
        <v>766</v>
      </c>
      <c r="F107" s="199" t="s">
        <v>767</v>
      </c>
      <c r="G107" s="200" t="s">
        <v>1688</v>
      </c>
      <c r="H107" s="201">
        <v>67.2</v>
      </c>
      <c r="I107" s="202"/>
      <c r="J107" s="202"/>
      <c r="K107" s="203">
        <f>ROUND(P107*H107,2)</f>
        <v>0</v>
      </c>
      <c r="L107" s="199" t="s">
        <v>1600</v>
      </c>
      <c r="M107" s="56"/>
      <c r="N107" s="204" t="s">
        <v>1418</v>
      </c>
      <c r="O107" s="205" t="s">
        <v>1442</v>
      </c>
      <c r="P107" s="131">
        <f>I107+J107</f>
        <v>0</v>
      </c>
      <c r="Q107" s="131">
        <f>ROUND(I107*H107,2)</f>
        <v>0</v>
      </c>
      <c r="R107" s="131">
        <f>ROUND(J107*H107,2)</f>
        <v>0</v>
      </c>
      <c r="S107" s="37"/>
      <c r="T107" s="206">
        <f>S107*H107</f>
        <v>0</v>
      </c>
      <c r="U107" s="206">
        <v>0</v>
      </c>
      <c r="V107" s="206">
        <f>U107*H107</f>
        <v>0</v>
      </c>
      <c r="W107" s="206">
        <v>0</v>
      </c>
      <c r="X107" s="207">
        <f>W107*H107</f>
        <v>0</v>
      </c>
      <c r="AR107" s="19" t="s">
        <v>1601</v>
      </c>
      <c r="AT107" s="19" t="s">
        <v>1596</v>
      </c>
      <c r="AU107" s="19" t="s">
        <v>1481</v>
      </c>
      <c r="AY107" s="19" t="s">
        <v>1594</v>
      </c>
      <c r="BE107" s="208">
        <f>IF(O107="základní",K107,0)</f>
        <v>0</v>
      </c>
      <c r="BF107" s="208">
        <f>IF(O107="snížená",K107,0)</f>
        <v>0</v>
      </c>
      <c r="BG107" s="208">
        <f>IF(O107="zákl. přenesená",K107,0)</f>
        <v>0</v>
      </c>
      <c r="BH107" s="208">
        <f>IF(O107="sníž. přenesená",K107,0)</f>
        <v>0</v>
      </c>
      <c r="BI107" s="208">
        <f>IF(O107="nulová",K107,0)</f>
        <v>0</v>
      </c>
      <c r="BJ107" s="19" t="s">
        <v>1420</v>
      </c>
      <c r="BK107" s="208">
        <f>ROUND(P107*H107,2)</f>
        <v>0</v>
      </c>
      <c r="BL107" s="19" t="s">
        <v>1601</v>
      </c>
      <c r="BM107" s="19" t="s">
        <v>1190</v>
      </c>
    </row>
    <row r="108" spans="2:65" s="12" customFormat="1" x14ac:dyDescent="0.3">
      <c r="B108" s="209"/>
      <c r="C108" s="210"/>
      <c r="D108" s="211" t="s">
        <v>1603</v>
      </c>
      <c r="E108" s="212" t="s">
        <v>1418</v>
      </c>
      <c r="F108" s="213" t="s">
        <v>1191</v>
      </c>
      <c r="G108" s="210"/>
      <c r="H108" s="214">
        <v>67.2</v>
      </c>
      <c r="I108" s="215"/>
      <c r="J108" s="215"/>
      <c r="K108" s="210"/>
      <c r="L108" s="210"/>
      <c r="M108" s="216"/>
      <c r="N108" s="217"/>
      <c r="O108" s="218"/>
      <c r="P108" s="218"/>
      <c r="Q108" s="218"/>
      <c r="R108" s="218"/>
      <c r="S108" s="218"/>
      <c r="T108" s="218"/>
      <c r="U108" s="218"/>
      <c r="V108" s="218"/>
      <c r="W108" s="218"/>
      <c r="X108" s="219"/>
      <c r="AT108" s="220" t="s">
        <v>1603</v>
      </c>
      <c r="AU108" s="220" t="s">
        <v>1481</v>
      </c>
      <c r="AV108" s="12" t="s">
        <v>1481</v>
      </c>
      <c r="AW108" s="12" t="s">
        <v>1402</v>
      </c>
      <c r="AX108" s="12" t="s">
        <v>1420</v>
      </c>
      <c r="AY108" s="220" t="s">
        <v>1594</v>
      </c>
    </row>
    <row r="109" spans="2:65" s="1" customFormat="1" ht="44.25" customHeight="1" x14ac:dyDescent="0.3">
      <c r="B109" s="36"/>
      <c r="C109" s="197" t="s">
        <v>1646</v>
      </c>
      <c r="D109" s="197" t="s">
        <v>1596</v>
      </c>
      <c r="E109" s="198" t="s">
        <v>770</v>
      </c>
      <c r="F109" s="199" t="s">
        <v>771</v>
      </c>
      <c r="G109" s="200" t="s">
        <v>1613</v>
      </c>
      <c r="H109" s="201">
        <v>47.04</v>
      </c>
      <c r="I109" s="202"/>
      <c r="J109" s="202"/>
      <c r="K109" s="203">
        <f>ROUND(P109*H109,2)</f>
        <v>0</v>
      </c>
      <c r="L109" s="199" t="s">
        <v>1600</v>
      </c>
      <c r="M109" s="56"/>
      <c r="N109" s="204" t="s">
        <v>1418</v>
      </c>
      <c r="O109" s="205" t="s">
        <v>1442</v>
      </c>
      <c r="P109" s="131">
        <f>I109+J109</f>
        <v>0</v>
      </c>
      <c r="Q109" s="131">
        <f>ROUND(I109*H109,2)</f>
        <v>0</v>
      </c>
      <c r="R109" s="131">
        <f>ROUND(J109*H109,2)</f>
        <v>0</v>
      </c>
      <c r="S109" s="37"/>
      <c r="T109" s="206">
        <f>S109*H109</f>
        <v>0</v>
      </c>
      <c r="U109" s="206">
        <v>0</v>
      </c>
      <c r="V109" s="206">
        <f>U109*H109</f>
        <v>0</v>
      </c>
      <c r="W109" s="206">
        <v>0</v>
      </c>
      <c r="X109" s="207">
        <f>W109*H109</f>
        <v>0</v>
      </c>
      <c r="AR109" s="19" t="s">
        <v>1601</v>
      </c>
      <c r="AT109" s="19" t="s">
        <v>1596</v>
      </c>
      <c r="AU109" s="19" t="s">
        <v>1481</v>
      </c>
      <c r="AY109" s="19" t="s">
        <v>1594</v>
      </c>
      <c r="BE109" s="208">
        <f>IF(O109="základní",K109,0)</f>
        <v>0</v>
      </c>
      <c r="BF109" s="208">
        <f>IF(O109="snížená",K109,0)</f>
        <v>0</v>
      </c>
      <c r="BG109" s="208">
        <f>IF(O109="zákl. přenesená",K109,0)</f>
        <v>0</v>
      </c>
      <c r="BH109" s="208">
        <f>IF(O109="sníž. přenesená",K109,0)</f>
        <v>0</v>
      </c>
      <c r="BI109" s="208">
        <f>IF(O109="nulová",K109,0)</f>
        <v>0</v>
      </c>
      <c r="BJ109" s="19" t="s">
        <v>1420</v>
      </c>
      <c r="BK109" s="208">
        <f>ROUND(P109*H109,2)</f>
        <v>0</v>
      </c>
      <c r="BL109" s="19" t="s">
        <v>1601</v>
      </c>
      <c r="BM109" s="19" t="s">
        <v>1192</v>
      </c>
    </row>
    <row r="110" spans="2:65" s="12" customFormat="1" x14ac:dyDescent="0.3">
      <c r="B110" s="209"/>
      <c r="C110" s="210"/>
      <c r="D110" s="211" t="s">
        <v>1603</v>
      </c>
      <c r="E110" s="212" t="s">
        <v>1418</v>
      </c>
      <c r="F110" s="213" t="s">
        <v>1193</v>
      </c>
      <c r="G110" s="210"/>
      <c r="H110" s="214">
        <v>47.04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1603</v>
      </c>
      <c r="AU110" s="220" t="s">
        <v>1481</v>
      </c>
      <c r="AV110" s="12" t="s">
        <v>1481</v>
      </c>
      <c r="AW110" s="12" t="s">
        <v>1402</v>
      </c>
      <c r="AX110" s="12" t="s">
        <v>1420</v>
      </c>
      <c r="AY110" s="220" t="s">
        <v>1594</v>
      </c>
    </row>
    <row r="111" spans="2:65" s="1" customFormat="1" ht="44.25" customHeight="1" x14ac:dyDescent="0.3">
      <c r="B111" s="36"/>
      <c r="C111" s="197" t="s">
        <v>1654</v>
      </c>
      <c r="D111" s="197" t="s">
        <v>1596</v>
      </c>
      <c r="E111" s="198" t="s">
        <v>1647</v>
      </c>
      <c r="F111" s="199" t="s">
        <v>1648</v>
      </c>
      <c r="G111" s="200" t="s">
        <v>1613</v>
      </c>
      <c r="H111" s="201">
        <v>46</v>
      </c>
      <c r="I111" s="202"/>
      <c r="J111" s="202"/>
      <c r="K111" s="203">
        <f>ROUND(P111*H111,2)</f>
        <v>0</v>
      </c>
      <c r="L111" s="199" t="s">
        <v>1600</v>
      </c>
      <c r="M111" s="56"/>
      <c r="N111" s="204" t="s">
        <v>1418</v>
      </c>
      <c r="O111" s="205" t="s">
        <v>1442</v>
      </c>
      <c r="P111" s="131">
        <f>I111+J111</f>
        <v>0</v>
      </c>
      <c r="Q111" s="131">
        <f>ROUND(I111*H111,2)</f>
        <v>0</v>
      </c>
      <c r="R111" s="131">
        <f>ROUND(J111*H111,2)</f>
        <v>0</v>
      </c>
      <c r="S111" s="37"/>
      <c r="T111" s="206">
        <f>S111*H111</f>
        <v>0</v>
      </c>
      <c r="U111" s="206">
        <v>0</v>
      </c>
      <c r="V111" s="206">
        <f>U111*H111</f>
        <v>0</v>
      </c>
      <c r="W111" s="206">
        <v>0</v>
      </c>
      <c r="X111" s="207">
        <f>W111*H111</f>
        <v>0</v>
      </c>
      <c r="AR111" s="19" t="s">
        <v>1601</v>
      </c>
      <c r="AT111" s="19" t="s">
        <v>1596</v>
      </c>
      <c r="AU111" s="19" t="s">
        <v>1481</v>
      </c>
      <c r="AY111" s="19" t="s">
        <v>1594</v>
      </c>
      <c r="BE111" s="208">
        <f>IF(O111="základní",K111,0)</f>
        <v>0</v>
      </c>
      <c r="BF111" s="208">
        <f>IF(O111="snížená",K111,0)</f>
        <v>0</v>
      </c>
      <c r="BG111" s="208">
        <f>IF(O111="zákl. přenesená",K111,0)</f>
        <v>0</v>
      </c>
      <c r="BH111" s="208">
        <f>IF(O111="sníž. přenesená",K111,0)</f>
        <v>0</v>
      </c>
      <c r="BI111" s="208">
        <f>IF(O111="nulová",K111,0)</f>
        <v>0</v>
      </c>
      <c r="BJ111" s="19" t="s">
        <v>1420</v>
      </c>
      <c r="BK111" s="208">
        <f>ROUND(P111*H111,2)</f>
        <v>0</v>
      </c>
      <c r="BL111" s="19" t="s">
        <v>1601</v>
      </c>
      <c r="BM111" s="19" t="s">
        <v>1194</v>
      </c>
    </row>
    <row r="112" spans="2:65" s="13" customFormat="1" x14ac:dyDescent="0.3">
      <c r="B112" s="221"/>
      <c r="C112" s="222"/>
      <c r="D112" s="223" t="s">
        <v>1603</v>
      </c>
      <c r="E112" s="224" t="s">
        <v>1418</v>
      </c>
      <c r="F112" s="225" t="s">
        <v>1195</v>
      </c>
      <c r="G112" s="222"/>
      <c r="H112" s="226" t="s">
        <v>1418</v>
      </c>
      <c r="I112" s="227"/>
      <c r="J112" s="227"/>
      <c r="K112" s="222"/>
      <c r="L112" s="222"/>
      <c r="M112" s="228"/>
      <c r="N112" s="229"/>
      <c r="O112" s="230"/>
      <c r="P112" s="230"/>
      <c r="Q112" s="230"/>
      <c r="R112" s="230"/>
      <c r="S112" s="230"/>
      <c r="T112" s="230"/>
      <c r="U112" s="230"/>
      <c r="V112" s="230"/>
      <c r="W112" s="230"/>
      <c r="X112" s="231"/>
      <c r="AT112" s="232" t="s">
        <v>1603</v>
      </c>
      <c r="AU112" s="232" t="s">
        <v>1481</v>
      </c>
      <c r="AV112" s="13" t="s">
        <v>1420</v>
      </c>
      <c r="AW112" s="13" t="s">
        <v>1402</v>
      </c>
      <c r="AX112" s="13" t="s">
        <v>1473</v>
      </c>
      <c r="AY112" s="232" t="s">
        <v>1594</v>
      </c>
    </row>
    <row r="113" spans="2:65" s="12" customFormat="1" x14ac:dyDescent="0.3">
      <c r="B113" s="209"/>
      <c r="C113" s="210"/>
      <c r="D113" s="223" t="s">
        <v>1603</v>
      </c>
      <c r="E113" s="233" t="s">
        <v>1418</v>
      </c>
      <c r="F113" s="234" t="s">
        <v>1196</v>
      </c>
      <c r="G113" s="210"/>
      <c r="H113" s="235">
        <v>26.88</v>
      </c>
      <c r="I113" s="215"/>
      <c r="J113" s="215"/>
      <c r="K113" s="210"/>
      <c r="L113" s="210"/>
      <c r="M113" s="216"/>
      <c r="N113" s="217"/>
      <c r="O113" s="218"/>
      <c r="P113" s="218"/>
      <c r="Q113" s="218"/>
      <c r="R113" s="218"/>
      <c r="S113" s="218"/>
      <c r="T113" s="218"/>
      <c r="U113" s="218"/>
      <c r="V113" s="218"/>
      <c r="W113" s="218"/>
      <c r="X113" s="219"/>
      <c r="AT113" s="220" t="s">
        <v>1603</v>
      </c>
      <c r="AU113" s="220" t="s">
        <v>1481</v>
      </c>
      <c r="AV113" s="12" t="s">
        <v>1481</v>
      </c>
      <c r="AW113" s="12" t="s">
        <v>1402</v>
      </c>
      <c r="AX113" s="12" t="s">
        <v>1473</v>
      </c>
      <c r="AY113" s="220" t="s">
        <v>1594</v>
      </c>
    </row>
    <row r="114" spans="2:65" s="12" customFormat="1" x14ac:dyDescent="0.3">
      <c r="B114" s="209"/>
      <c r="C114" s="210"/>
      <c r="D114" s="223" t="s">
        <v>1603</v>
      </c>
      <c r="E114" s="233" t="s">
        <v>1418</v>
      </c>
      <c r="F114" s="234" t="s">
        <v>1197</v>
      </c>
      <c r="G114" s="210"/>
      <c r="H114" s="235">
        <v>4.32</v>
      </c>
      <c r="I114" s="215"/>
      <c r="J114" s="215"/>
      <c r="K114" s="210"/>
      <c r="L114" s="210"/>
      <c r="M114" s="216"/>
      <c r="N114" s="217"/>
      <c r="O114" s="218"/>
      <c r="P114" s="218"/>
      <c r="Q114" s="218"/>
      <c r="R114" s="218"/>
      <c r="S114" s="218"/>
      <c r="T114" s="218"/>
      <c r="U114" s="218"/>
      <c r="V114" s="218"/>
      <c r="W114" s="218"/>
      <c r="X114" s="219"/>
      <c r="AT114" s="220" t="s">
        <v>1603</v>
      </c>
      <c r="AU114" s="220" t="s">
        <v>1481</v>
      </c>
      <c r="AV114" s="12" t="s">
        <v>1481</v>
      </c>
      <c r="AW114" s="12" t="s">
        <v>1402</v>
      </c>
      <c r="AX114" s="12" t="s">
        <v>1473</v>
      </c>
      <c r="AY114" s="220" t="s">
        <v>1594</v>
      </c>
    </row>
    <row r="115" spans="2:65" s="12" customFormat="1" x14ac:dyDescent="0.3">
      <c r="B115" s="209"/>
      <c r="C115" s="210"/>
      <c r="D115" s="223" t="s">
        <v>1603</v>
      </c>
      <c r="E115" s="233" t="s">
        <v>1418</v>
      </c>
      <c r="F115" s="234" t="s">
        <v>1198</v>
      </c>
      <c r="G115" s="210"/>
      <c r="H115" s="235">
        <v>14.8</v>
      </c>
      <c r="I115" s="215"/>
      <c r="J115" s="215"/>
      <c r="K115" s="210"/>
      <c r="L115" s="210"/>
      <c r="M115" s="216"/>
      <c r="N115" s="217"/>
      <c r="O115" s="218"/>
      <c r="P115" s="218"/>
      <c r="Q115" s="218"/>
      <c r="R115" s="218"/>
      <c r="S115" s="218"/>
      <c r="T115" s="218"/>
      <c r="U115" s="218"/>
      <c r="V115" s="218"/>
      <c r="W115" s="218"/>
      <c r="X115" s="219"/>
      <c r="AT115" s="220" t="s">
        <v>1603</v>
      </c>
      <c r="AU115" s="220" t="s">
        <v>1481</v>
      </c>
      <c r="AV115" s="12" t="s">
        <v>1481</v>
      </c>
      <c r="AW115" s="12" t="s">
        <v>1402</v>
      </c>
      <c r="AX115" s="12" t="s">
        <v>1473</v>
      </c>
      <c r="AY115" s="220" t="s">
        <v>1594</v>
      </c>
    </row>
    <row r="116" spans="2:65" s="14" customFormat="1" x14ac:dyDescent="0.3">
      <c r="B116" s="236"/>
      <c r="C116" s="237"/>
      <c r="D116" s="211" t="s">
        <v>1603</v>
      </c>
      <c r="E116" s="247" t="s">
        <v>1418</v>
      </c>
      <c r="F116" s="248" t="s">
        <v>1621</v>
      </c>
      <c r="G116" s="237"/>
      <c r="H116" s="249">
        <v>46</v>
      </c>
      <c r="I116" s="241"/>
      <c r="J116" s="241"/>
      <c r="K116" s="237"/>
      <c r="L116" s="237"/>
      <c r="M116" s="242"/>
      <c r="N116" s="243"/>
      <c r="O116" s="244"/>
      <c r="P116" s="244"/>
      <c r="Q116" s="244"/>
      <c r="R116" s="244"/>
      <c r="S116" s="244"/>
      <c r="T116" s="244"/>
      <c r="U116" s="244"/>
      <c r="V116" s="244"/>
      <c r="W116" s="244"/>
      <c r="X116" s="245"/>
      <c r="AT116" s="246" t="s">
        <v>1603</v>
      </c>
      <c r="AU116" s="246" t="s">
        <v>1481</v>
      </c>
      <c r="AV116" s="14" t="s">
        <v>1601</v>
      </c>
      <c r="AW116" s="14" t="s">
        <v>1402</v>
      </c>
      <c r="AX116" s="14" t="s">
        <v>1420</v>
      </c>
      <c r="AY116" s="246" t="s">
        <v>1594</v>
      </c>
    </row>
    <row r="117" spans="2:65" s="1" customFormat="1" ht="44.25" customHeight="1" x14ac:dyDescent="0.3">
      <c r="B117" s="36"/>
      <c r="C117" s="197" t="s">
        <v>1660</v>
      </c>
      <c r="D117" s="197" t="s">
        <v>1596</v>
      </c>
      <c r="E117" s="198" t="s">
        <v>1655</v>
      </c>
      <c r="F117" s="199" t="s">
        <v>1656</v>
      </c>
      <c r="G117" s="200" t="s">
        <v>1613</v>
      </c>
      <c r="H117" s="201">
        <v>230</v>
      </c>
      <c r="I117" s="202"/>
      <c r="J117" s="202"/>
      <c r="K117" s="203">
        <f>ROUND(P117*H117,2)</f>
        <v>0</v>
      </c>
      <c r="L117" s="199" t="s">
        <v>1600</v>
      </c>
      <c r="M117" s="56"/>
      <c r="N117" s="204" t="s">
        <v>1418</v>
      </c>
      <c r="O117" s="205" t="s">
        <v>1442</v>
      </c>
      <c r="P117" s="131">
        <f>I117+J117</f>
        <v>0</v>
      </c>
      <c r="Q117" s="131">
        <f>ROUND(I117*H117,2)</f>
        <v>0</v>
      </c>
      <c r="R117" s="131">
        <f>ROUND(J117*H117,2)</f>
        <v>0</v>
      </c>
      <c r="S117" s="37"/>
      <c r="T117" s="206">
        <f>S117*H117</f>
        <v>0</v>
      </c>
      <c r="U117" s="206">
        <v>0</v>
      </c>
      <c r="V117" s="206">
        <f>U117*H117</f>
        <v>0</v>
      </c>
      <c r="W117" s="206">
        <v>0</v>
      </c>
      <c r="X117" s="207">
        <f>W117*H117</f>
        <v>0</v>
      </c>
      <c r="AR117" s="19" t="s">
        <v>1601</v>
      </c>
      <c r="AT117" s="19" t="s">
        <v>1596</v>
      </c>
      <c r="AU117" s="19" t="s">
        <v>1481</v>
      </c>
      <c r="AY117" s="19" t="s">
        <v>1594</v>
      </c>
      <c r="BE117" s="208">
        <f>IF(O117="základní",K117,0)</f>
        <v>0</v>
      </c>
      <c r="BF117" s="208">
        <f>IF(O117="snížená",K117,0)</f>
        <v>0</v>
      </c>
      <c r="BG117" s="208">
        <f>IF(O117="zákl. přenesená",K117,0)</f>
        <v>0</v>
      </c>
      <c r="BH117" s="208">
        <f>IF(O117="sníž. přenesená",K117,0)</f>
        <v>0</v>
      </c>
      <c r="BI117" s="208">
        <f>IF(O117="nulová",K117,0)</f>
        <v>0</v>
      </c>
      <c r="BJ117" s="19" t="s">
        <v>1420</v>
      </c>
      <c r="BK117" s="208">
        <f>ROUND(P117*H117,2)</f>
        <v>0</v>
      </c>
      <c r="BL117" s="19" t="s">
        <v>1601</v>
      </c>
      <c r="BM117" s="19" t="s">
        <v>1199</v>
      </c>
    </row>
    <row r="118" spans="2:65" s="13" customFormat="1" x14ac:dyDescent="0.3">
      <c r="B118" s="221"/>
      <c r="C118" s="222"/>
      <c r="D118" s="223" t="s">
        <v>1603</v>
      </c>
      <c r="E118" s="224" t="s">
        <v>1418</v>
      </c>
      <c r="F118" s="225" t="s">
        <v>1658</v>
      </c>
      <c r="G118" s="222"/>
      <c r="H118" s="226" t="s">
        <v>1418</v>
      </c>
      <c r="I118" s="227"/>
      <c r="J118" s="227"/>
      <c r="K118" s="222"/>
      <c r="L118" s="222"/>
      <c r="M118" s="228"/>
      <c r="N118" s="229"/>
      <c r="O118" s="230"/>
      <c r="P118" s="230"/>
      <c r="Q118" s="230"/>
      <c r="R118" s="230"/>
      <c r="S118" s="230"/>
      <c r="T118" s="230"/>
      <c r="U118" s="230"/>
      <c r="V118" s="230"/>
      <c r="W118" s="230"/>
      <c r="X118" s="231"/>
      <c r="AT118" s="232" t="s">
        <v>1603</v>
      </c>
      <c r="AU118" s="232" t="s">
        <v>1481</v>
      </c>
      <c r="AV118" s="13" t="s">
        <v>1420</v>
      </c>
      <c r="AW118" s="13" t="s">
        <v>1402</v>
      </c>
      <c r="AX118" s="13" t="s">
        <v>1473</v>
      </c>
      <c r="AY118" s="232" t="s">
        <v>1594</v>
      </c>
    </row>
    <row r="119" spans="2:65" s="12" customFormat="1" x14ac:dyDescent="0.3">
      <c r="B119" s="209"/>
      <c r="C119" s="210"/>
      <c r="D119" s="211" t="s">
        <v>1603</v>
      </c>
      <c r="E119" s="212" t="s">
        <v>1418</v>
      </c>
      <c r="F119" s="213" t="s">
        <v>1200</v>
      </c>
      <c r="G119" s="210"/>
      <c r="H119" s="214">
        <v>230</v>
      </c>
      <c r="I119" s="215"/>
      <c r="J119" s="215"/>
      <c r="K119" s="210"/>
      <c r="L119" s="210"/>
      <c r="M119" s="216"/>
      <c r="N119" s="217"/>
      <c r="O119" s="218"/>
      <c r="P119" s="218"/>
      <c r="Q119" s="218"/>
      <c r="R119" s="218"/>
      <c r="S119" s="218"/>
      <c r="T119" s="218"/>
      <c r="U119" s="218"/>
      <c r="V119" s="218"/>
      <c r="W119" s="218"/>
      <c r="X119" s="219"/>
      <c r="AT119" s="220" t="s">
        <v>1603</v>
      </c>
      <c r="AU119" s="220" t="s">
        <v>1481</v>
      </c>
      <c r="AV119" s="12" t="s">
        <v>1481</v>
      </c>
      <c r="AW119" s="12" t="s">
        <v>1402</v>
      </c>
      <c r="AX119" s="12" t="s">
        <v>1420</v>
      </c>
      <c r="AY119" s="220" t="s">
        <v>1594</v>
      </c>
    </row>
    <row r="120" spans="2:65" s="1" customFormat="1" ht="22.5" customHeight="1" x14ac:dyDescent="0.3">
      <c r="B120" s="36"/>
      <c r="C120" s="197" t="s">
        <v>1425</v>
      </c>
      <c r="D120" s="197" t="s">
        <v>1596</v>
      </c>
      <c r="E120" s="198" t="s">
        <v>1671</v>
      </c>
      <c r="F120" s="199" t="s">
        <v>1672</v>
      </c>
      <c r="G120" s="200" t="s">
        <v>1613</v>
      </c>
      <c r="H120" s="201">
        <v>46</v>
      </c>
      <c r="I120" s="202"/>
      <c r="J120" s="202"/>
      <c r="K120" s="203">
        <f>ROUND(P120*H120,2)</f>
        <v>0</v>
      </c>
      <c r="L120" s="199" t="s">
        <v>1600</v>
      </c>
      <c r="M120" s="56"/>
      <c r="N120" s="204" t="s">
        <v>1418</v>
      </c>
      <c r="O120" s="205" t="s">
        <v>1442</v>
      </c>
      <c r="P120" s="131">
        <f>I120+J120</f>
        <v>0</v>
      </c>
      <c r="Q120" s="131">
        <f>ROUND(I120*H120,2)</f>
        <v>0</v>
      </c>
      <c r="R120" s="131">
        <f>ROUND(J120*H120,2)</f>
        <v>0</v>
      </c>
      <c r="S120" s="37"/>
      <c r="T120" s="206">
        <f>S120*H120</f>
        <v>0</v>
      </c>
      <c r="U120" s="206">
        <v>0</v>
      </c>
      <c r="V120" s="206">
        <f>U120*H120</f>
        <v>0</v>
      </c>
      <c r="W120" s="206">
        <v>0</v>
      </c>
      <c r="X120" s="207">
        <f>W120*H120</f>
        <v>0</v>
      </c>
      <c r="AR120" s="19" t="s">
        <v>1601</v>
      </c>
      <c r="AT120" s="19" t="s">
        <v>1596</v>
      </c>
      <c r="AU120" s="19" t="s">
        <v>1481</v>
      </c>
      <c r="AY120" s="19" t="s">
        <v>1594</v>
      </c>
      <c r="BE120" s="208">
        <f>IF(O120="základní",K120,0)</f>
        <v>0</v>
      </c>
      <c r="BF120" s="208">
        <f>IF(O120="snížená",K120,0)</f>
        <v>0</v>
      </c>
      <c r="BG120" s="208">
        <f>IF(O120="zákl. přenesená",K120,0)</f>
        <v>0</v>
      </c>
      <c r="BH120" s="208">
        <f>IF(O120="sníž. přenesená",K120,0)</f>
        <v>0</v>
      </c>
      <c r="BI120" s="208">
        <f>IF(O120="nulová",K120,0)</f>
        <v>0</v>
      </c>
      <c r="BJ120" s="19" t="s">
        <v>1420</v>
      </c>
      <c r="BK120" s="208">
        <f>ROUND(P120*H120,2)</f>
        <v>0</v>
      </c>
      <c r="BL120" s="19" t="s">
        <v>1601</v>
      </c>
      <c r="BM120" s="19" t="s">
        <v>1201</v>
      </c>
    </row>
    <row r="121" spans="2:65" s="12" customFormat="1" x14ac:dyDescent="0.3">
      <c r="B121" s="209"/>
      <c r="C121" s="210"/>
      <c r="D121" s="211" t="s">
        <v>1603</v>
      </c>
      <c r="E121" s="212" t="s">
        <v>1418</v>
      </c>
      <c r="F121" s="213" t="s">
        <v>1202</v>
      </c>
      <c r="G121" s="210"/>
      <c r="H121" s="214">
        <v>46</v>
      </c>
      <c r="I121" s="215"/>
      <c r="J121" s="215"/>
      <c r="K121" s="210"/>
      <c r="L121" s="210"/>
      <c r="M121" s="216"/>
      <c r="N121" s="217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AT121" s="220" t="s">
        <v>1603</v>
      </c>
      <c r="AU121" s="220" t="s">
        <v>1481</v>
      </c>
      <c r="AV121" s="12" t="s">
        <v>1481</v>
      </c>
      <c r="AW121" s="12" t="s">
        <v>1402</v>
      </c>
      <c r="AX121" s="12" t="s">
        <v>1420</v>
      </c>
      <c r="AY121" s="220" t="s">
        <v>1594</v>
      </c>
    </row>
    <row r="122" spans="2:65" s="1" customFormat="1" ht="22.5" customHeight="1" x14ac:dyDescent="0.3">
      <c r="B122" s="36"/>
      <c r="C122" s="197" t="s">
        <v>1670</v>
      </c>
      <c r="D122" s="197" t="s">
        <v>1596</v>
      </c>
      <c r="E122" s="198" t="s">
        <v>1676</v>
      </c>
      <c r="F122" s="199" t="s">
        <v>1677</v>
      </c>
      <c r="G122" s="200" t="s">
        <v>1678</v>
      </c>
      <c r="H122" s="201">
        <v>87.4</v>
      </c>
      <c r="I122" s="202"/>
      <c r="J122" s="202"/>
      <c r="K122" s="203">
        <f>ROUND(P122*H122,2)</f>
        <v>0</v>
      </c>
      <c r="L122" s="199" t="s">
        <v>1600</v>
      </c>
      <c r="M122" s="56"/>
      <c r="N122" s="204" t="s">
        <v>1418</v>
      </c>
      <c r="O122" s="205" t="s">
        <v>1442</v>
      </c>
      <c r="P122" s="131">
        <f>I122+J122</f>
        <v>0</v>
      </c>
      <c r="Q122" s="131">
        <f>ROUND(I122*H122,2)</f>
        <v>0</v>
      </c>
      <c r="R122" s="131">
        <f>ROUND(J122*H122,2)</f>
        <v>0</v>
      </c>
      <c r="S122" s="37"/>
      <c r="T122" s="206">
        <f>S122*H122</f>
        <v>0</v>
      </c>
      <c r="U122" s="206">
        <v>0</v>
      </c>
      <c r="V122" s="206">
        <f>U122*H122</f>
        <v>0</v>
      </c>
      <c r="W122" s="206">
        <v>0</v>
      </c>
      <c r="X122" s="207">
        <f>W122*H122</f>
        <v>0</v>
      </c>
      <c r="AR122" s="19" t="s">
        <v>1601</v>
      </c>
      <c r="AT122" s="19" t="s">
        <v>1596</v>
      </c>
      <c r="AU122" s="19" t="s">
        <v>1481</v>
      </c>
      <c r="AY122" s="19" t="s">
        <v>1594</v>
      </c>
      <c r="BE122" s="208">
        <f>IF(O122="základní",K122,0)</f>
        <v>0</v>
      </c>
      <c r="BF122" s="208">
        <f>IF(O122="snížená",K122,0)</f>
        <v>0</v>
      </c>
      <c r="BG122" s="208">
        <f>IF(O122="zákl. přenesená",K122,0)</f>
        <v>0</v>
      </c>
      <c r="BH122" s="208">
        <f>IF(O122="sníž. přenesená",K122,0)</f>
        <v>0</v>
      </c>
      <c r="BI122" s="208">
        <f>IF(O122="nulová",K122,0)</f>
        <v>0</v>
      </c>
      <c r="BJ122" s="19" t="s">
        <v>1420</v>
      </c>
      <c r="BK122" s="208">
        <f>ROUND(P122*H122,2)</f>
        <v>0</v>
      </c>
      <c r="BL122" s="19" t="s">
        <v>1601</v>
      </c>
      <c r="BM122" s="19" t="s">
        <v>1203</v>
      </c>
    </row>
    <row r="123" spans="2:65" s="12" customFormat="1" x14ac:dyDescent="0.3">
      <c r="B123" s="209"/>
      <c r="C123" s="210"/>
      <c r="D123" s="211" t="s">
        <v>1603</v>
      </c>
      <c r="E123" s="212" t="s">
        <v>1418</v>
      </c>
      <c r="F123" s="213" t="s">
        <v>1204</v>
      </c>
      <c r="G123" s="210"/>
      <c r="H123" s="214">
        <v>87.4</v>
      </c>
      <c r="I123" s="215"/>
      <c r="J123" s="215"/>
      <c r="K123" s="210"/>
      <c r="L123" s="210"/>
      <c r="M123" s="216"/>
      <c r="N123" s="217"/>
      <c r="O123" s="218"/>
      <c r="P123" s="218"/>
      <c r="Q123" s="218"/>
      <c r="R123" s="218"/>
      <c r="S123" s="218"/>
      <c r="T123" s="218"/>
      <c r="U123" s="218"/>
      <c r="V123" s="218"/>
      <c r="W123" s="218"/>
      <c r="X123" s="219"/>
      <c r="AT123" s="220" t="s">
        <v>1603</v>
      </c>
      <c r="AU123" s="220" t="s">
        <v>1481</v>
      </c>
      <c r="AV123" s="12" t="s">
        <v>1481</v>
      </c>
      <c r="AW123" s="12" t="s">
        <v>1402</v>
      </c>
      <c r="AX123" s="12" t="s">
        <v>1420</v>
      </c>
      <c r="AY123" s="220" t="s">
        <v>1594</v>
      </c>
    </row>
    <row r="124" spans="2:65" s="1" customFormat="1" ht="31.5" customHeight="1" x14ac:dyDescent="0.3">
      <c r="B124" s="36"/>
      <c r="C124" s="197" t="s">
        <v>1675</v>
      </c>
      <c r="D124" s="197" t="s">
        <v>1596</v>
      </c>
      <c r="E124" s="198" t="s">
        <v>1682</v>
      </c>
      <c r="F124" s="199" t="s">
        <v>1683</v>
      </c>
      <c r="G124" s="200" t="s">
        <v>1613</v>
      </c>
      <c r="H124" s="201">
        <v>15.84</v>
      </c>
      <c r="I124" s="202"/>
      <c r="J124" s="202"/>
      <c r="K124" s="203">
        <f>ROUND(P124*H124,2)</f>
        <v>0</v>
      </c>
      <c r="L124" s="199" t="s">
        <v>1600</v>
      </c>
      <c r="M124" s="56"/>
      <c r="N124" s="204" t="s">
        <v>1418</v>
      </c>
      <c r="O124" s="205" t="s">
        <v>1442</v>
      </c>
      <c r="P124" s="131">
        <f>I124+J124</f>
        <v>0</v>
      </c>
      <c r="Q124" s="131">
        <f>ROUND(I124*H124,2)</f>
        <v>0</v>
      </c>
      <c r="R124" s="131">
        <f>ROUND(J124*H124,2)</f>
        <v>0</v>
      </c>
      <c r="S124" s="37"/>
      <c r="T124" s="206">
        <f>S124*H124</f>
        <v>0</v>
      </c>
      <c r="U124" s="206">
        <v>0</v>
      </c>
      <c r="V124" s="206">
        <f>U124*H124</f>
        <v>0</v>
      </c>
      <c r="W124" s="206">
        <v>0</v>
      </c>
      <c r="X124" s="207">
        <f>W124*H124</f>
        <v>0</v>
      </c>
      <c r="AR124" s="19" t="s">
        <v>1601</v>
      </c>
      <c r="AT124" s="19" t="s">
        <v>1596</v>
      </c>
      <c r="AU124" s="19" t="s">
        <v>1481</v>
      </c>
      <c r="AY124" s="19" t="s">
        <v>1594</v>
      </c>
      <c r="BE124" s="208">
        <f>IF(O124="základní",K124,0)</f>
        <v>0</v>
      </c>
      <c r="BF124" s="208">
        <f>IF(O124="snížená",K124,0)</f>
        <v>0</v>
      </c>
      <c r="BG124" s="208">
        <f>IF(O124="zákl. přenesená",K124,0)</f>
        <v>0</v>
      </c>
      <c r="BH124" s="208">
        <f>IF(O124="sníž. přenesená",K124,0)</f>
        <v>0</v>
      </c>
      <c r="BI124" s="208">
        <f>IF(O124="nulová",K124,0)</f>
        <v>0</v>
      </c>
      <c r="BJ124" s="19" t="s">
        <v>1420</v>
      </c>
      <c r="BK124" s="208">
        <f>ROUND(P124*H124,2)</f>
        <v>0</v>
      </c>
      <c r="BL124" s="19" t="s">
        <v>1601</v>
      </c>
      <c r="BM124" s="19" t="s">
        <v>1205</v>
      </c>
    </row>
    <row r="125" spans="2:65" s="13" customFormat="1" x14ac:dyDescent="0.3">
      <c r="B125" s="221"/>
      <c r="C125" s="222"/>
      <c r="D125" s="223" t="s">
        <v>1603</v>
      </c>
      <c r="E125" s="224" t="s">
        <v>1418</v>
      </c>
      <c r="F125" s="225" t="s">
        <v>1206</v>
      </c>
      <c r="G125" s="222"/>
      <c r="H125" s="226" t="s">
        <v>1418</v>
      </c>
      <c r="I125" s="227"/>
      <c r="J125" s="227"/>
      <c r="K125" s="222"/>
      <c r="L125" s="222"/>
      <c r="M125" s="228"/>
      <c r="N125" s="229"/>
      <c r="O125" s="230"/>
      <c r="P125" s="230"/>
      <c r="Q125" s="230"/>
      <c r="R125" s="230"/>
      <c r="S125" s="230"/>
      <c r="T125" s="230"/>
      <c r="U125" s="230"/>
      <c r="V125" s="230"/>
      <c r="W125" s="230"/>
      <c r="X125" s="231"/>
      <c r="AT125" s="232" t="s">
        <v>1603</v>
      </c>
      <c r="AU125" s="232" t="s">
        <v>1481</v>
      </c>
      <c r="AV125" s="13" t="s">
        <v>1420</v>
      </c>
      <c r="AW125" s="13" t="s">
        <v>1402</v>
      </c>
      <c r="AX125" s="13" t="s">
        <v>1473</v>
      </c>
      <c r="AY125" s="232" t="s">
        <v>1594</v>
      </c>
    </row>
    <row r="126" spans="2:65" s="12" customFormat="1" x14ac:dyDescent="0.3">
      <c r="B126" s="209"/>
      <c r="C126" s="210"/>
      <c r="D126" s="223" t="s">
        <v>1603</v>
      </c>
      <c r="E126" s="233" t="s">
        <v>1418</v>
      </c>
      <c r="F126" s="234" t="s">
        <v>1207</v>
      </c>
      <c r="G126" s="210"/>
      <c r="H126" s="235">
        <v>61.84</v>
      </c>
      <c r="I126" s="215"/>
      <c r="J126" s="215"/>
      <c r="K126" s="210"/>
      <c r="L126" s="210"/>
      <c r="M126" s="216"/>
      <c r="N126" s="217"/>
      <c r="O126" s="218"/>
      <c r="P126" s="218"/>
      <c r="Q126" s="218"/>
      <c r="R126" s="218"/>
      <c r="S126" s="218"/>
      <c r="T126" s="218"/>
      <c r="U126" s="218"/>
      <c r="V126" s="218"/>
      <c r="W126" s="218"/>
      <c r="X126" s="219"/>
      <c r="AT126" s="220" t="s">
        <v>1603</v>
      </c>
      <c r="AU126" s="220" t="s">
        <v>1481</v>
      </c>
      <c r="AV126" s="12" t="s">
        <v>1481</v>
      </c>
      <c r="AW126" s="12" t="s">
        <v>1402</v>
      </c>
      <c r="AX126" s="12" t="s">
        <v>1473</v>
      </c>
      <c r="AY126" s="220" t="s">
        <v>1594</v>
      </c>
    </row>
    <row r="127" spans="2:65" s="12" customFormat="1" x14ac:dyDescent="0.3">
      <c r="B127" s="209"/>
      <c r="C127" s="210"/>
      <c r="D127" s="223" t="s">
        <v>1603</v>
      </c>
      <c r="E127" s="233" t="s">
        <v>1418</v>
      </c>
      <c r="F127" s="234" t="s">
        <v>1208</v>
      </c>
      <c r="G127" s="210"/>
      <c r="H127" s="235">
        <v>-26.88</v>
      </c>
      <c r="I127" s="215"/>
      <c r="J127" s="215"/>
      <c r="K127" s="210"/>
      <c r="L127" s="210"/>
      <c r="M127" s="216"/>
      <c r="N127" s="217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AT127" s="220" t="s">
        <v>1603</v>
      </c>
      <c r="AU127" s="220" t="s">
        <v>1481</v>
      </c>
      <c r="AV127" s="12" t="s">
        <v>1481</v>
      </c>
      <c r="AW127" s="12" t="s">
        <v>1402</v>
      </c>
      <c r="AX127" s="12" t="s">
        <v>1473</v>
      </c>
      <c r="AY127" s="220" t="s">
        <v>1594</v>
      </c>
    </row>
    <row r="128" spans="2:65" s="12" customFormat="1" x14ac:dyDescent="0.3">
      <c r="B128" s="209"/>
      <c r="C128" s="210"/>
      <c r="D128" s="223" t="s">
        <v>1603</v>
      </c>
      <c r="E128" s="233" t="s">
        <v>1418</v>
      </c>
      <c r="F128" s="234" t="s">
        <v>1209</v>
      </c>
      <c r="G128" s="210"/>
      <c r="H128" s="235">
        <v>-4.32</v>
      </c>
      <c r="I128" s="215"/>
      <c r="J128" s="215"/>
      <c r="K128" s="210"/>
      <c r="L128" s="210"/>
      <c r="M128" s="216"/>
      <c r="N128" s="217"/>
      <c r="O128" s="218"/>
      <c r="P128" s="218"/>
      <c r="Q128" s="218"/>
      <c r="R128" s="218"/>
      <c r="S128" s="218"/>
      <c r="T128" s="218"/>
      <c r="U128" s="218"/>
      <c r="V128" s="218"/>
      <c r="W128" s="218"/>
      <c r="X128" s="219"/>
      <c r="AT128" s="220" t="s">
        <v>1603</v>
      </c>
      <c r="AU128" s="220" t="s">
        <v>1481</v>
      </c>
      <c r="AV128" s="12" t="s">
        <v>1481</v>
      </c>
      <c r="AW128" s="12" t="s">
        <v>1402</v>
      </c>
      <c r="AX128" s="12" t="s">
        <v>1473</v>
      </c>
      <c r="AY128" s="220" t="s">
        <v>1594</v>
      </c>
    </row>
    <row r="129" spans="2:65" s="12" customFormat="1" x14ac:dyDescent="0.3">
      <c r="B129" s="209"/>
      <c r="C129" s="210"/>
      <c r="D129" s="223" t="s">
        <v>1603</v>
      </c>
      <c r="E129" s="233" t="s">
        <v>1418</v>
      </c>
      <c r="F129" s="234" t="s">
        <v>1210</v>
      </c>
      <c r="G129" s="210"/>
      <c r="H129" s="235">
        <v>-14.8</v>
      </c>
      <c r="I129" s="215"/>
      <c r="J129" s="215"/>
      <c r="K129" s="210"/>
      <c r="L129" s="210"/>
      <c r="M129" s="216"/>
      <c r="N129" s="217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AT129" s="220" t="s">
        <v>1603</v>
      </c>
      <c r="AU129" s="220" t="s">
        <v>1481</v>
      </c>
      <c r="AV129" s="12" t="s">
        <v>1481</v>
      </c>
      <c r="AW129" s="12" t="s">
        <v>1402</v>
      </c>
      <c r="AX129" s="12" t="s">
        <v>1473</v>
      </c>
      <c r="AY129" s="220" t="s">
        <v>1594</v>
      </c>
    </row>
    <row r="130" spans="2:65" s="14" customFormat="1" x14ac:dyDescent="0.3">
      <c r="B130" s="236"/>
      <c r="C130" s="237"/>
      <c r="D130" s="223" t="s">
        <v>1603</v>
      </c>
      <c r="E130" s="238" t="s">
        <v>1418</v>
      </c>
      <c r="F130" s="239" t="s">
        <v>1621</v>
      </c>
      <c r="G130" s="237"/>
      <c r="H130" s="240">
        <v>15.84</v>
      </c>
      <c r="I130" s="241"/>
      <c r="J130" s="241"/>
      <c r="K130" s="237"/>
      <c r="L130" s="237"/>
      <c r="M130" s="242"/>
      <c r="N130" s="243"/>
      <c r="O130" s="244"/>
      <c r="P130" s="244"/>
      <c r="Q130" s="244"/>
      <c r="R130" s="244"/>
      <c r="S130" s="244"/>
      <c r="T130" s="244"/>
      <c r="U130" s="244"/>
      <c r="V130" s="244"/>
      <c r="W130" s="244"/>
      <c r="X130" s="245"/>
      <c r="AT130" s="246" t="s">
        <v>1603</v>
      </c>
      <c r="AU130" s="246" t="s">
        <v>1481</v>
      </c>
      <c r="AV130" s="14" t="s">
        <v>1601</v>
      </c>
      <c r="AW130" s="14" t="s">
        <v>1402</v>
      </c>
      <c r="AX130" s="14" t="s">
        <v>1420</v>
      </c>
      <c r="AY130" s="246" t="s">
        <v>1594</v>
      </c>
    </row>
    <row r="131" spans="2:65" s="11" customFormat="1" ht="29.85" customHeight="1" x14ac:dyDescent="0.3">
      <c r="B131" s="179"/>
      <c r="C131" s="180"/>
      <c r="D131" s="194" t="s">
        <v>1472</v>
      </c>
      <c r="E131" s="195" t="s">
        <v>1481</v>
      </c>
      <c r="F131" s="195" t="s">
        <v>1691</v>
      </c>
      <c r="G131" s="180"/>
      <c r="H131" s="180"/>
      <c r="I131" s="183"/>
      <c r="J131" s="183"/>
      <c r="K131" s="196">
        <f>BK131</f>
        <v>0</v>
      </c>
      <c r="L131" s="180"/>
      <c r="M131" s="185"/>
      <c r="N131" s="186"/>
      <c r="O131" s="187"/>
      <c r="P131" s="187"/>
      <c r="Q131" s="188">
        <f>SUM(Q132:Q137)</f>
        <v>0</v>
      </c>
      <c r="R131" s="188">
        <f>SUM(R132:R137)</f>
        <v>0</v>
      </c>
      <c r="S131" s="187"/>
      <c r="T131" s="189">
        <f>SUM(T132:T137)</f>
        <v>0</v>
      </c>
      <c r="U131" s="187"/>
      <c r="V131" s="189">
        <f>SUM(V132:V137)</f>
        <v>60.005032</v>
      </c>
      <c r="W131" s="187"/>
      <c r="X131" s="190">
        <f>SUM(X132:X137)</f>
        <v>0</v>
      </c>
      <c r="AR131" s="191" t="s">
        <v>1420</v>
      </c>
      <c r="AT131" s="192" t="s">
        <v>1472</v>
      </c>
      <c r="AU131" s="192" t="s">
        <v>1420</v>
      </c>
      <c r="AY131" s="191" t="s">
        <v>1594</v>
      </c>
      <c r="BK131" s="193">
        <f>SUM(BK132:BK137)</f>
        <v>0</v>
      </c>
    </row>
    <row r="132" spans="2:65" s="1" customFormat="1" ht="31.5" customHeight="1" x14ac:dyDescent="0.3">
      <c r="B132" s="36"/>
      <c r="C132" s="197" t="s">
        <v>1681</v>
      </c>
      <c r="D132" s="197" t="s">
        <v>1596</v>
      </c>
      <c r="E132" s="198" t="s">
        <v>1211</v>
      </c>
      <c r="F132" s="199" t="s">
        <v>1212</v>
      </c>
      <c r="G132" s="200" t="s">
        <v>1613</v>
      </c>
      <c r="H132" s="201">
        <v>13.44</v>
      </c>
      <c r="I132" s="202"/>
      <c r="J132" s="202"/>
      <c r="K132" s="203">
        <f>ROUND(P132*H132,2)</f>
        <v>0</v>
      </c>
      <c r="L132" s="199" t="s">
        <v>1600</v>
      </c>
      <c r="M132" s="56"/>
      <c r="N132" s="204" t="s">
        <v>1418</v>
      </c>
      <c r="O132" s="205" t="s">
        <v>1442</v>
      </c>
      <c r="P132" s="131">
        <f>I132+J132</f>
        <v>0</v>
      </c>
      <c r="Q132" s="131">
        <f>ROUND(I132*H132,2)</f>
        <v>0</v>
      </c>
      <c r="R132" s="131">
        <f>ROUND(J132*H132,2)</f>
        <v>0</v>
      </c>
      <c r="S132" s="37"/>
      <c r="T132" s="206">
        <f>S132*H132</f>
        <v>0</v>
      </c>
      <c r="U132" s="206">
        <v>1.98</v>
      </c>
      <c r="V132" s="206">
        <f>U132*H132</f>
        <v>26.6112</v>
      </c>
      <c r="W132" s="206">
        <v>0</v>
      </c>
      <c r="X132" s="207">
        <f>W132*H132</f>
        <v>0</v>
      </c>
      <c r="AR132" s="19" t="s">
        <v>1601</v>
      </c>
      <c r="AT132" s="19" t="s">
        <v>1596</v>
      </c>
      <c r="AU132" s="19" t="s">
        <v>1481</v>
      </c>
      <c r="AY132" s="19" t="s">
        <v>1594</v>
      </c>
      <c r="BE132" s="208">
        <f>IF(O132="základní",K132,0)</f>
        <v>0</v>
      </c>
      <c r="BF132" s="208">
        <f>IF(O132="snížená",K132,0)</f>
        <v>0</v>
      </c>
      <c r="BG132" s="208">
        <f>IF(O132="zákl. přenesená",K132,0)</f>
        <v>0</v>
      </c>
      <c r="BH132" s="208">
        <f>IF(O132="sníž. přenesená",K132,0)</f>
        <v>0</v>
      </c>
      <c r="BI132" s="208">
        <f>IF(O132="nulová",K132,0)</f>
        <v>0</v>
      </c>
      <c r="BJ132" s="19" t="s">
        <v>1420</v>
      </c>
      <c r="BK132" s="208">
        <f>ROUND(P132*H132,2)</f>
        <v>0</v>
      </c>
      <c r="BL132" s="19" t="s">
        <v>1601</v>
      </c>
      <c r="BM132" s="19" t="s">
        <v>1213</v>
      </c>
    </row>
    <row r="133" spans="2:65" s="13" customFormat="1" x14ac:dyDescent="0.3">
      <c r="B133" s="221"/>
      <c r="C133" s="222"/>
      <c r="D133" s="223" t="s">
        <v>1603</v>
      </c>
      <c r="E133" s="224" t="s">
        <v>1418</v>
      </c>
      <c r="F133" s="225" t="s">
        <v>1214</v>
      </c>
      <c r="G133" s="222"/>
      <c r="H133" s="226" t="s">
        <v>1418</v>
      </c>
      <c r="I133" s="227"/>
      <c r="J133" s="227"/>
      <c r="K133" s="222"/>
      <c r="L133" s="222"/>
      <c r="M133" s="228"/>
      <c r="N133" s="229"/>
      <c r="O133" s="230"/>
      <c r="P133" s="230"/>
      <c r="Q133" s="230"/>
      <c r="R133" s="230"/>
      <c r="S133" s="230"/>
      <c r="T133" s="230"/>
      <c r="U133" s="230"/>
      <c r="V133" s="230"/>
      <c r="W133" s="230"/>
      <c r="X133" s="231"/>
      <c r="AT133" s="232" t="s">
        <v>1603</v>
      </c>
      <c r="AU133" s="232" t="s">
        <v>1481</v>
      </c>
      <c r="AV133" s="13" t="s">
        <v>1420</v>
      </c>
      <c r="AW133" s="13" t="s">
        <v>1402</v>
      </c>
      <c r="AX133" s="13" t="s">
        <v>1473</v>
      </c>
      <c r="AY133" s="232" t="s">
        <v>1594</v>
      </c>
    </row>
    <row r="134" spans="2:65" s="12" customFormat="1" x14ac:dyDescent="0.3">
      <c r="B134" s="209"/>
      <c r="C134" s="210"/>
      <c r="D134" s="211" t="s">
        <v>1603</v>
      </c>
      <c r="E134" s="212" t="s">
        <v>1418</v>
      </c>
      <c r="F134" s="213" t="s">
        <v>1215</v>
      </c>
      <c r="G134" s="210"/>
      <c r="H134" s="214">
        <v>13.44</v>
      </c>
      <c r="I134" s="215"/>
      <c r="J134" s="215"/>
      <c r="K134" s="210"/>
      <c r="L134" s="210"/>
      <c r="M134" s="216"/>
      <c r="N134" s="217"/>
      <c r="O134" s="218"/>
      <c r="P134" s="218"/>
      <c r="Q134" s="218"/>
      <c r="R134" s="218"/>
      <c r="S134" s="218"/>
      <c r="T134" s="218"/>
      <c r="U134" s="218"/>
      <c r="V134" s="218"/>
      <c r="W134" s="218"/>
      <c r="X134" s="219"/>
      <c r="AT134" s="220" t="s">
        <v>1603</v>
      </c>
      <c r="AU134" s="220" t="s">
        <v>1481</v>
      </c>
      <c r="AV134" s="12" t="s">
        <v>1481</v>
      </c>
      <c r="AW134" s="12" t="s">
        <v>1402</v>
      </c>
      <c r="AX134" s="12" t="s">
        <v>1420</v>
      </c>
      <c r="AY134" s="220" t="s">
        <v>1594</v>
      </c>
    </row>
    <row r="135" spans="2:65" s="1" customFormat="1" ht="22.5" customHeight="1" x14ac:dyDescent="0.3">
      <c r="B135" s="36"/>
      <c r="C135" s="197" t="s">
        <v>1685</v>
      </c>
      <c r="D135" s="197" t="s">
        <v>1596</v>
      </c>
      <c r="E135" s="198" t="s">
        <v>1216</v>
      </c>
      <c r="F135" s="199" t="s">
        <v>1217</v>
      </c>
      <c r="G135" s="200" t="s">
        <v>1613</v>
      </c>
      <c r="H135" s="201">
        <v>14.8</v>
      </c>
      <c r="I135" s="202"/>
      <c r="J135" s="202"/>
      <c r="K135" s="203">
        <f>ROUND(P135*H135,2)</f>
        <v>0</v>
      </c>
      <c r="L135" s="199" t="s">
        <v>1600</v>
      </c>
      <c r="M135" s="56"/>
      <c r="N135" s="204" t="s">
        <v>1418</v>
      </c>
      <c r="O135" s="205" t="s">
        <v>1442</v>
      </c>
      <c r="P135" s="131">
        <f>I135+J135</f>
        <v>0</v>
      </c>
      <c r="Q135" s="131">
        <f>ROUND(I135*H135,2)</f>
        <v>0</v>
      </c>
      <c r="R135" s="131">
        <f>ROUND(J135*H135,2)</f>
        <v>0</v>
      </c>
      <c r="S135" s="37"/>
      <c r="T135" s="206">
        <f>S135*H135</f>
        <v>0</v>
      </c>
      <c r="U135" s="206">
        <v>2.2563399999999998</v>
      </c>
      <c r="V135" s="206">
        <f>U135*H135</f>
        <v>33.393831999999996</v>
      </c>
      <c r="W135" s="206">
        <v>0</v>
      </c>
      <c r="X135" s="207">
        <f>W135*H135</f>
        <v>0</v>
      </c>
      <c r="AR135" s="19" t="s">
        <v>1601</v>
      </c>
      <c r="AT135" s="19" t="s">
        <v>1596</v>
      </c>
      <c r="AU135" s="19" t="s">
        <v>1481</v>
      </c>
      <c r="AY135" s="19" t="s">
        <v>1594</v>
      </c>
      <c r="BE135" s="208">
        <f>IF(O135="základní",K135,0)</f>
        <v>0</v>
      </c>
      <c r="BF135" s="208">
        <f>IF(O135="snížená",K135,0)</f>
        <v>0</v>
      </c>
      <c r="BG135" s="208">
        <f>IF(O135="zákl. přenesená",K135,0)</f>
        <v>0</v>
      </c>
      <c r="BH135" s="208">
        <f>IF(O135="sníž. přenesená",K135,0)</f>
        <v>0</v>
      </c>
      <c r="BI135" s="208">
        <f>IF(O135="nulová",K135,0)</f>
        <v>0</v>
      </c>
      <c r="BJ135" s="19" t="s">
        <v>1420</v>
      </c>
      <c r="BK135" s="208">
        <f>ROUND(P135*H135,2)</f>
        <v>0</v>
      </c>
      <c r="BL135" s="19" t="s">
        <v>1601</v>
      </c>
      <c r="BM135" s="19" t="s">
        <v>1218</v>
      </c>
    </row>
    <row r="136" spans="2:65" s="13" customFormat="1" x14ac:dyDescent="0.3">
      <c r="B136" s="221"/>
      <c r="C136" s="222"/>
      <c r="D136" s="223" t="s">
        <v>1603</v>
      </c>
      <c r="E136" s="224" t="s">
        <v>1418</v>
      </c>
      <c r="F136" s="225" t="s">
        <v>1219</v>
      </c>
      <c r="G136" s="222"/>
      <c r="H136" s="226" t="s">
        <v>1418</v>
      </c>
      <c r="I136" s="227"/>
      <c r="J136" s="227"/>
      <c r="K136" s="222"/>
      <c r="L136" s="222"/>
      <c r="M136" s="228"/>
      <c r="N136" s="229"/>
      <c r="O136" s="230"/>
      <c r="P136" s="230"/>
      <c r="Q136" s="230"/>
      <c r="R136" s="230"/>
      <c r="S136" s="230"/>
      <c r="T136" s="230"/>
      <c r="U136" s="230"/>
      <c r="V136" s="230"/>
      <c r="W136" s="230"/>
      <c r="X136" s="231"/>
      <c r="AT136" s="232" t="s">
        <v>1603</v>
      </c>
      <c r="AU136" s="232" t="s">
        <v>1481</v>
      </c>
      <c r="AV136" s="13" t="s">
        <v>1420</v>
      </c>
      <c r="AW136" s="13" t="s">
        <v>1402</v>
      </c>
      <c r="AX136" s="13" t="s">
        <v>1473</v>
      </c>
      <c r="AY136" s="232" t="s">
        <v>1594</v>
      </c>
    </row>
    <row r="137" spans="2:65" s="12" customFormat="1" x14ac:dyDescent="0.3">
      <c r="B137" s="209"/>
      <c r="C137" s="210"/>
      <c r="D137" s="223" t="s">
        <v>1603</v>
      </c>
      <c r="E137" s="233" t="s">
        <v>1418</v>
      </c>
      <c r="F137" s="234" t="s">
        <v>1198</v>
      </c>
      <c r="G137" s="210"/>
      <c r="H137" s="235">
        <v>14.8</v>
      </c>
      <c r="I137" s="215"/>
      <c r="J137" s="215"/>
      <c r="K137" s="210"/>
      <c r="L137" s="210"/>
      <c r="M137" s="216"/>
      <c r="N137" s="217"/>
      <c r="O137" s="218"/>
      <c r="P137" s="218"/>
      <c r="Q137" s="218"/>
      <c r="R137" s="218"/>
      <c r="S137" s="218"/>
      <c r="T137" s="218"/>
      <c r="U137" s="218"/>
      <c r="V137" s="218"/>
      <c r="W137" s="218"/>
      <c r="X137" s="219"/>
      <c r="AT137" s="220" t="s">
        <v>1603</v>
      </c>
      <c r="AU137" s="220" t="s">
        <v>1481</v>
      </c>
      <c r="AV137" s="12" t="s">
        <v>1481</v>
      </c>
      <c r="AW137" s="12" t="s">
        <v>1402</v>
      </c>
      <c r="AX137" s="12" t="s">
        <v>1420</v>
      </c>
      <c r="AY137" s="220" t="s">
        <v>1594</v>
      </c>
    </row>
    <row r="138" spans="2:65" s="11" customFormat="1" ht="29.85" customHeight="1" x14ac:dyDescent="0.3">
      <c r="B138" s="179"/>
      <c r="C138" s="180"/>
      <c r="D138" s="194" t="s">
        <v>1472</v>
      </c>
      <c r="E138" s="195" t="s">
        <v>1610</v>
      </c>
      <c r="F138" s="195" t="s">
        <v>1730</v>
      </c>
      <c r="G138" s="180"/>
      <c r="H138" s="180"/>
      <c r="I138" s="183"/>
      <c r="J138" s="183"/>
      <c r="K138" s="196">
        <f>BK138</f>
        <v>0</v>
      </c>
      <c r="L138" s="180"/>
      <c r="M138" s="185"/>
      <c r="N138" s="186"/>
      <c r="O138" s="187"/>
      <c r="P138" s="187"/>
      <c r="Q138" s="188">
        <f>SUM(Q139:Q194)</f>
        <v>0</v>
      </c>
      <c r="R138" s="188">
        <f>SUM(R139:R194)</f>
        <v>0</v>
      </c>
      <c r="S138" s="187"/>
      <c r="T138" s="189">
        <f>SUM(T139:T194)</f>
        <v>0</v>
      </c>
      <c r="U138" s="187"/>
      <c r="V138" s="189">
        <f>SUM(V139:V194)</f>
        <v>74.540951480000004</v>
      </c>
      <c r="W138" s="187"/>
      <c r="X138" s="190">
        <f>SUM(X139:X194)</f>
        <v>0</v>
      </c>
      <c r="AR138" s="191" t="s">
        <v>1420</v>
      </c>
      <c r="AT138" s="192" t="s">
        <v>1472</v>
      </c>
      <c r="AU138" s="192" t="s">
        <v>1420</v>
      </c>
      <c r="AY138" s="191" t="s">
        <v>1594</v>
      </c>
      <c r="BK138" s="193">
        <f>SUM(BK139:BK194)</f>
        <v>0</v>
      </c>
    </row>
    <row r="139" spans="2:65" s="1" customFormat="1" ht="22.5" customHeight="1" x14ac:dyDescent="0.3">
      <c r="B139" s="36"/>
      <c r="C139" s="197" t="s">
        <v>1406</v>
      </c>
      <c r="D139" s="197" t="s">
        <v>1596</v>
      </c>
      <c r="E139" s="198" t="s">
        <v>1220</v>
      </c>
      <c r="F139" s="199" t="s">
        <v>1221</v>
      </c>
      <c r="G139" s="200" t="s">
        <v>1613</v>
      </c>
      <c r="H139" s="201">
        <v>27.84</v>
      </c>
      <c r="I139" s="202"/>
      <c r="J139" s="202"/>
      <c r="K139" s="203">
        <f>ROUND(P139*H139,2)</f>
        <v>0</v>
      </c>
      <c r="L139" s="199" t="s">
        <v>1600</v>
      </c>
      <c r="M139" s="56"/>
      <c r="N139" s="204" t="s">
        <v>1418</v>
      </c>
      <c r="O139" s="205" t="s">
        <v>1442</v>
      </c>
      <c r="P139" s="131">
        <f>I139+J139</f>
        <v>0</v>
      </c>
      <c r="Q139" s="131">
        <f>ROUND(I139*H139,2)</f>
        <v>0</v>
      </c>
      <c r="R139" s="131">
        <f>ROUND(J139*H139,2)</f>
        <v>0</v>
      </c>
      <c r="S139" s="37"/>
      <c r="T139" s="206">
        <f>S139*H139</f>
        <v>0</v>
      </c>
      <c r="U139" s="206">
        <v>2.45329</v>
      </c>
      <c r="V139" s="206">
        <f>U139*H139</f>
        <v>68.299593599999994</v>
      </c>
      <c r="W139" s="206">
        <v>0</v>
      </c>
      <c r="X139" s="207">
        <f>W139*H139</f>
        <v>0</v>
      </c>
      <c r="AR139" s="19" t="s">
        <v>1601</v>
      </c>
      <c r="AT139" s="19" t="s">
        <v>1596</v>
      </c>
      <c r="AU139" s="19" t="s">
        <v>1481</v>
      </c>
      <c r="AY139" s="19" t="s">
        <v>1594</v>
      </c>
      <c r="BE139" s="208">
        <f>IF(O139="základní",K139,0)</f>
        <v>0</v>
      </c>
      <c r="BF139" s="208">
        <f>IF(O139="snížená",K139,0)</f>
        <v>0</v>
      </c>
      <c r="BG139" s="208">
        <f>IF(O139="zákl. přenesená",K139,0)</f>
        <v>0</v>
      </c>
      <c r="BH139" s="208">
        <f>IF(O139="sníž. přenesená",K139,0)</f>
        <v>0</v>
      </c>
      <c r="BI139" s="208">
        <f>IF(O139="nulová",K139,0)</f>
        <v>0</v>
      </c>
      <c r="BJ139" s="19" t="s">
        <v>1420</v>
      </c>
      <c r="BK139" s="208">
        <f>ROUND(P139*H139,2)</f>
        <v>0</v>
      </c>
      <c r="BL139" s="19" t="s">
        <v>1601</v>
      </c>
      <c r="BM139" s="19" t="s">
        <v>1222</v>
      </c>
    </row>
    <row r="140" spans="2:65" s="12" customFormat="1" x14ac:dyDescent="0.3">
      <c r="B140" s="209"/>
      <c r="C140" s="210"/>
      <c r="D140" s="223" t="s">
        <v>1603</v>
      </c>
      <c r="E140" s="233" t="s">
        <v>1418</v>
      </c>
      <c r="F140" s="234" t="s">
        <v>1215</v>
      </c>
      <c r="G140" s="210"/>
      <c r="H140" s="235">
        <v>13.44</v>
      </c>
      <c r="I140" s="215"/>
      <c r="J140" s="215"/>
      <c r="K140" s="210"/>
      <c r="L140" s="210"/>
      <c r="M140" s="216"/>
      <c r="N140" s="217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AT140" s="220" t="s">
        <v>1603</v>
      </c>
      <c r="AU140" s="220" t="s">
        <v>1481</v>
      </c>
      <c r="AV140" s="12" t="s">
        <v>1481</v>
      </c>
      <c r="AW140" s="12" t="s">
        <v>1402</v>
      </c>
      <c r="AX140" s="12" t="s">
        <v>1473</v>
      </c>
      <c r="AY140" s="220" t="s">
        <v>1594</v>
      </c>
    </row>
    <row r="141" spans="2:65" s="12" customFormat="1" x14ac:dyDescent="0.3">
      <c r="B141" s="209"/>
      <c r="C141" s="210"/>
      <c r="D141" s="223" t="s">
        <v>1603</v>
      </c>
      <c r="E141" s="233" t="s">
        <v>1418</v>
      </c>
      <c r="F141" s="234" t="s">
        <v>1223</v>
      </c>
      <c r="G141" s="210"/>
      <c r="H141" s="235">
        <v>14.4</v>
      </c>
      <c r="I141" s="215"/>
      <c r="J141" s="215"/>
      <c r="K141" s="210"/>
      <c r="L141" s="210"/>
      <c r="M141" s="216"/>
      <c r="N141" s="217"/>
      <c r="O141" s="218"/>
      <c r="P141" s="218"/>
      <c r="Q141" s="218"/>
      <c r="R141" s="218"/>
      <c r="S141" s="218"/>
      <c r="T141" s="218"/>
      <c r="U141" s="218"/>
      <c r="V141" s="218"/>
      <c r="W141" s="218"/>
      <c r="X141" s="219"/>
      <c r="AT141" s="220" t="s">
        <v>1603</v>
      </c>
      <c r="AU141" s="220" t="s">
        <v>1481</v>
      </c>
      <c r="AV141" s="12" t="s">
        <v>1481</v>
      </c>
      <c r="AW141" s="12" t="s">
        <v>1402</v>
      </c>
      <c r="AX141" s="12" t="s">
        <v>1473</v>
      </c>
      <c r="AY141" s="220" t="s">
        <v>1594</v>
      </c>
    </row>
    <row r="142" spans="2:65" s="14" customFormat="1" x14ac:dyDescent="0.3">
      <c r="B142" s="236"/>
      <c r="C142" s="237"/>
      <c r="D142" s="211" t="s">
        <v>1603</v>
      </c>
      <c r="E142" s="247" t="s">
        <v>1418</v>
      </c>
      <c r="F142" s="248" t="s">
        <v>1621</v>
      </c>
      <c r="G142" s="237"/>
      <c r="H142" s="249">
        <v>27.84</v>
      </c>
      <c r="I142" s="241"/>
      <c r="J142" s="241"/>
      <c r="K142" s="237"/>
      <c r="L142" s="237"/>
      <c r="M142" s="242"/>
      <c r="N142" s="243"/>
      <c r="O142" s="244"/>
      <c r="P142" s="244"/>
      <c r="Q142" s="244"/>
      <c r="R142" s="244"/>
      <c r="S142" s="244"/>
      <c r="T142" s="244"/>
      <c r="U142" s="244"/>
      <c r="V142" s="244"/>
      <c r="W142" s="244"/>
      <c r="X142" s="245"/>
      <c r="AT142" s="246" t="s">
        <v>1603</v>
      </c>
      <c r="AU142" s="246" t="s">
        <v>1481</v>
      </c>
      <c r="AV142" s="14" t="s">
        <v>1601</v>
      </c>
      <c r="AW142" s="14" t="s">
        <v>1402</v>
      </c>
      <c r="AX142" s="14" t="s">
        <v>1420</v>
      </c>
      <c r="AY142" s="246" t="s">
        <v>1594</v>
      </c>
    </row>
    <row r="143" spans="2:65" s="1" customFormat="1" ht="22.5" customHeight="1" x14ac:dyDescent="0.3">
      <c r="B143" s="36"/>
      <c r="C143" s="197" t="s">
        <v>1695</v>
      </c>
      <c r="D143" s="197" t="s">
        <v>1596</v>
      </c>
      <c r="E143" s="198" t="s">
        <v>1224</v>
      </c>
      <c r="F143" s="199" t="s">
        <v>1225</v>
      </c>
      <c r="G143" s="200" t="s">
        <v>1688</v>
      </c>
      <c r="H143" s="201">
        <v>49.2</v>
      </c>
      <c r="I143" s="202"/>
      <c r="J143" s="202"/>
      <c r="K143" s="203">
        <f>ROUND(P143*H143,2)</f>
        <v>0</v>
      </c>
      <c r="L143" s="199" t="s">
        <v>1600</v>
      </c>
      <c r="M143" s="56"/>
      <c r="N143" s="204" t="s">
        <v>1418</v>
      </c>
      <c r="O143" s="205" t="s">
        <v>1442</v>
      </c>
      <c r="P143" s="131">
        <f>I143+J143</f>
        <v>0</v>
      </c>
      <c r="Q143" s="131">
        <f>ROUND(I143*H143,2)</f>
        <v>0</v>
      </c>
      <c r="R143" s="131">
        <f>ROUND(J143*H143,2)</f>
        <v>0</v>
      </c>
      <c r="S143" s="37"/>
      <c r="T143" s="206">
        <f>S143*H143</f>
        <v>0</v>
      </c>
      <c r="U143" s="206">
        <v>2.5100000000000001E-3</v>
      </c>
      <c r="V143" s="206">
        <f>U143*H143</f>
        <v>0.123492</v>
      </c>
      <c r="W143" s="206">
        <v>0</v>
      </c>
      <c r="X143" s="207">
        <f>W143*H143</f>
        <v>0</v>
      </c>
      <c r="AR143" s="19" t="s">
        <v>1601</v>
      </c>
      <c r="AT143" s="19" t="s">
        <v>1596</v>
      </c>
      <c r="AU143" s="19" t="s">
        <v>1481</v>
      </c>
      <c r="AY143" s="19" t="s">
        <v>1594</v>
      </c>
      <c r="BE143" s="208">
        <f>IF(O143="základní",K143,0)</f>
        <v>0</v>
      </c>
      <c r="BF143" s="208">
        <f>IF(O143="snížená",K143,0)</f>
        <v>0</v>
      </c>
      <c r="BG143" s="208">
        <f>IF(O143="zákl. přenesená",K143,0)</f>
        <v>0</v>
      </c>
      <c r="BH143" s="208">
        <f>IF(O143="sníž. přenesená",K143,0)</f>
        <v>0</v>
      </c>
      <c r="BI143" s="208">
        <f>IF(O143="nulová",K143,0)</f>
        <v>0</v>
      </c>
      <c r="BJ143" s="19" t="s">
        <v>1420</v>
      </c>
      <c r="BK143" s="208">
        <f>ROUND(P143*H143,2)</f>
        <v>0</v>
      </c>
      <c r="BL143" s="19" t="s">
        <v>1601</v>
      </c>
      <c r="BM143" s="19" t="s">
        <v>1226</v>
      </c>
    </row>
    <row r="144" spans="2:65" s="12" customFormat="1" x14ac:dyDescent="0.3">
      <c r="B144" s="209"/>
      <c r="C144" s="210"/>
      <c r="D144" s="223" t="s">
        <v>1603</v>
      </c>
      <c r="E144" s="233" t="s">
        <v>1418</v>
      </c>
      <c r="F144" s="234" t="s">
        <v>1227</v>
      </c>
      <c r="G144" s="210"/>
      <c r="H144" s="235">
        <v>48</v>
      </c>
      <c r="I144" s="215"/>
      <c r="J144" s="215"/>
      <c r="K144" s="210"/>
      <c r="L144" s="210"/>
      <c r="M144" s="216"/>
      <c r="N144" s="217"/>
      <c r="O144" s="218"/>
      <c r="P144" s="218"/>
      <c r="Q144" s="218"/>
      <c r="R144" s="218"/>
      <c r="S144" s="218"/>
      <c r="T144" s="218"/>
      <c r="U144" s="218"/>
      <c r="V144" s="218"/>
      <c r="W144" s="218"/>
      <c r="X144" s="219"/>
      <c r="AT144" s="220" t="s">
        <v>1603</v>
      </c>
      <c r="AU144" s="220" t="s">
        <v>1481</v>
      </c>
      <c r="AV144" s="12" t="s">
        <v>1481</v>
      </c>
      <c r="AW144" s="12" t="s">
        <v>1402</v>
      </c>
      <c r="AX144" s="12" t="s">
        <v>1473</v>
      </c>
      <c r="AY144" s="220" t="s">
        <v>1594</v>
      </c>
    </row>
    <row r="145" spans="2:65" s="12" customFormat="1" x14ac:dyDescent="0.3">
      <c r="B145" s="209"/>
      <c r="C145" s="210"/>
      <c r="D145" s="223" t="s">
        <v>1603</v>
      </c>
      <c r="E145" s="233" t="s">
        <v>1418</v>
      </c>
      <c r="F145" s="234" t="s">
        <v>1228</v>
      </c>
      <c r="G145" s="210"/>
      <c r="H145" s="235">
        <v>1.2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1603</v>
      </c>
      <c r="AU145" s="220" t="s">
        <v>1481</v>
      </c>
      <c r="AV145" s="12" t="s">
        <v>1481</v>
      </c>
      <c r="AW145" s="12" t="s">
        <v>1402</v>
      </c>
      <c r="AX145" s="12" t="s">
        <v>1473</v>
      </c>
      <c r="AY145" s="220" t="s">
        <v>1594</v>
      </c>
    </row>
    <row r="146" spans="2:65" s="14" customFormat="1" x14ac:dyDescent="0.3">
      <c r="B146" s="236"/>
      <c r="C146" s="237"/>
      <c r="D146" s="211" t="s">
        <v>1603</v>
      </c>
      <c r="E146" s="247" t="s">
        <v>1418</v>
      </c>
      <c r="F146" s="248" t="s">
        <v>1621</v>
      </c>
      <c r="G146" s="237"/>
      <c r="H146" s="249">
        <v>49.2</v>
      </c>
      <c r="I146" s="241"/>
      <c r="J146" s="241"/>
      <c r="K146" s="237"/>
      <c r="L146" s="237"/>
      <c r="M146" s="242"/>
      <c r="N146" s="243"/>
      <c r="O146" s="244"/>
      <c r="P146" s="244"/>
      <c r="Q146" s="244"/>
      <c r="R146" s="244"/>
      <c r="S146" s="244"/>
      <c r="T146" s="244"/>
      <c r="U146" s="244"/>
      <c r="V146" s="244"/>
      <c r="W146" s="244"/>
      <c r="X146" s="245"/>
      <c r="AT146" s="246" t="s">
        <v>1603</v>
      </c>
      <c r="AU146" s="246" t="s">
        <v>1481</v>
      </c>
      <c r="AV146" s="14" t="s">
        <v>1601</v>
      </c>
      <c r="AW146" s="14" t="s">
        <v>1402</v>
      </c>
      <c r="AX146" s="14" t="s">
        <v>1420</v>
      </c>
      <c r="AY146" s="246" t="s">
        <v>1594</v>
      </c>
    </row>
    <row r="147" spans="2:65" s="1" customFormat="1" ht="22.5" customHeight="1" x14ac:dyDescent="0.3">
      <c r="B147" s="36"/>
      <c r="C147" s="197" t="s">
        <v>1701</v>
      </c>
      <c r="D147" s="197" t="s">
        <v>1596</v>
      </c>
      <c r="E147" s="198" t="s">
        <v>1229</v>
      </c>
      <c r="F147" s="199" t="s">
        <v>1230</v>
      </c>
      <c r="G147" s="200" t="s">
        <v>1688</v>
      </c>
      <c r="H147" s="201">
        <v>49.2</v>
      </c>
      <c r="I147" s="202"/>
      <c r="J147" s="202"/>
      <c r="K147" s="203">
        <f>ROUND(P147*H147,2)</f>
        <v>0</v>
      </c>
      <c r="L147" s="199" t="s">
        <v>1600</v>
      </c>
      <c r="M147" s="56"/>
      <c r="N147" s="204" t="s">
        <v>1418</v>
      </c>
      <c r="O147" s="205" t="s">
        <v>1442</v>
      </c>
      <c r="P147" s="131">
        <f>I147+J147</f>
        <v>0</v>
      </c>
      <c r="Q147" s="131">
        <f>ROUND(I147*H147,2)</f>
        <v>0</v>
      </c>
      <c r="R147" s="131">
        <f>ROUND(J147*H147,2)</f>
        <v>0</v>
      </c>
      <c r="S147" s="37"/>
      <c r="T147" s="206">
        <f>S147*H147</f>
        <v>0</v>
      </c>
      <c r="U147" s="206">
        <v>0</v>
      </c>
      <c r="V147" s="206">
        <f>U147*H147</f>
        <v>0</v>
      </c>
      <c r="W147" s="206">
        <v>0</v>
      </c>
      <c r="X147" s="207">
        <f>W147*H147</f>
        <v>0</v>
      </c>
      <c r="AR147" s="19" t="s">
        <v>1601</v>
      </c>
      <c r="AT147" s="19" t="s">
        <v>1596</v>
      </c>
      <c r="AU147" s="19" t="s">
        <v>1481</v>
      </c>
      <c r="AY147" s="19" t="s">
        <v>1594</v>
      </c>
      <c r="BE147" s="208">
        <f>IF(O147="základní",K147,0)</f>
        <v>0</v>
      </c>
      <c r="BF147" s="208">
        <f>IF(O147="snížená",K147,0)</f>
        <v>0</v>
      </c>
      <c r="BG147" s="208">
        <f>IF(O147="zákl. přenesená",K147,0)</f>
        <v>0</v>
      </c>
      <c r="BH147" s="208">
        <f>IF(O147="sníž. přenesená",K147,0)</f>
        <v>0</v>
      </c>
      <c r="BI147" s="208">
        <f>IF(O147="nulová",K147,0)</f>
        <v>0</v>
      </c>
      <c r="BJ147" s="19" t="s">
        <v>1420</v>
      </c>
      <c r="BK147" s="208">
        <f>ROUND(P147*H147,2)</f>
        <v>0</v>
      </c>
      <c r="BL147" s="19" t="s">
        <v>1601</v>
      </c>
      <c r="BM147" s="19" t="s">
        <v>1231</v>
      </c>
    </row>
    <row r="148" spans="2:65" s="12" customFormat="1" x14ac:dyDescent="0.3">
      <c r="B148" s="209"/>
      <c r="C148" s="210"/>
      <c r="D148" s="211" t="s">
        <v>1603</v>
      </c>
      <c r="E148" s="212" t="s">
        <v>1418</v>
      </c>
      <c r="F148" s="213" t="s">
        <v>1232</v>
      </c>
      <c r="G148" s="210"/>
      <c r="H148" s="214">
        <v>49.2</v>
      </c>
      <c r="I148" s="215"/>
      <c r="J148" s="215"/>
      <c r="K148" s="210"/>
      <c r="L148" s="210"/>
      <c r="M148" s="216"/>
      <c r="N148" s="217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AT148" s="220" t="s">
        <v>1603</v>
      </c>
      <c r="AU148" s="220" t="s">
        <v>1481</v>
      </c>
      <c r="AV148" s="12" t="s">
        <v>1481</v>
      </c>
      <c r="AW148" s="12" t="s">
        <v>1402</v>
      </c>
      <c r="AX148" s="12" t="s">
        <v>1420</v>
      </c>
      <c r="AY148" s="220" t="s">
        <v>1594</v>
      </c>
    </row>
    <row r="149" spans="2:65" s="1" customFormat="1" ht="22.5" customHeight="1" x14ac:dyDescent="0.3">
      <c r="B149" s="36"/>
      <c r="C149" s="197" t="s">
        <v>1706</v>
      </c>
      <c r="D149" s="197" t="s">
        <v>1596</v>
      </c>
      <c r="E149" s="198" t="s">
        <v>1233</v>
      </c>
      <c r="F149" s="199" t="s">
        <v>1234</v>
      </c>
      <c r="G149" s="200" t="s">
        <v>1678</v>
      </c>
      <c r="H149" s="201">
        <v>4.2000000000000003E-2</v>
      </c>
      <c r="I149" s="202"/>
      <c r="J149" s="202"/>
      <c r="K149" s="203">
        <f>ROUND(P149*H149,2)</f>
        <v>0</v>
      </c>
      <c r="L149" s="199" t="s">
        <v>1600</v>
      </c>
      <c r="M149" s="56"/>
      <c r="N149" s="204" t="s">
        <v>1418</v>
      </c>
      <c r="O149" s="205" t="s">
        <v>1442</v>
      </c>
      <c r="P149" s="131">
        <f>I149+J149</f>
        <v>0</v>
      </c>
      <c r="Q149" s="131">
        <f>ROUND(I149*H149,2)</f>
        <v>0</v>
      </c>
      <c r="R149" s="131">
        <f>ROUND(J149*H149,2)</f>
        <v>0</v>
      </c>
      <c r="S149" s="37"/>
      <c r="T149" s="206">
        <f>S149*H149</f>
        <v>0</v>
      </c>
      <c r="U149" s="206">
        <v>1.0761400000000001</v>
      </c>
      <c r="V149" s="206">
        <f>U149*H149</f>
        <v>4.519788000000001E-2</v>
      </c>
      <c r="W149" s="206">
        <v>0</v>
      </c>
      <c r="X149" s="207">
        <f>W149*H149</f>
        <v>0</v>
      </c>
      <c r="AR149" s="19" t="s">
        <v>1601</v>
      </c>
      <c r="AT149" s="19" t="s">
        <v>1596</v>
      </c>
      <c r="AU149" s="19" t="s">
        <v>1481</v>
      </c>
      <c r="AY149" s="19" t="s">
        <v>1594</v>
      </c>
      <c r="BE149" s="208">
        <f>IF(O149="základní",K149,0)</f>
        <v>0</v>
      </c>
      <c r="BF149" s="208">
        <f>IF(O149="snížená",K149,0)</f>
        <v>0</v>
      </c>
      <c r="BG149" s="208">
        <f>IF(O149="zákl. přenesená",K149,0)</f>
        <v>0</v>
      </c>
      <c r="BH149" s="208">
        <f>IF(O149="sníž. přenesená",K149,0)</f>
        <v>0</v>
      </c>
      <c r="BI149" s="208">
        <f>IF(O149="nulová",K149,0)</f>
        <v>0</v>
      </c>
      <c r="BJ149" s="19" t="s">
        <v>1420</v>
      </c>
      <c r="BK149" s="208">
        <f>ROUND(P149*H149,2)</f>
        <v>0</v>
      </c>
      <c r="BL149" s="19" t="s">
        <v>1601</v>
      </c>
      <c r="BM149" s="19" t="s">
        <v>1235</v>
      </c>
    </row>
    <row r="150" spans="2:65" s="12" customFormat="1" x14ac:dyDescent="0.3">
      <c r="B150" s="209"/>
      <c r="C150" s="210"/>
      <c r="D150" s="211" t="s">
        <v>1603</v>
      </c>
      <c r="E150" s="212" t="s">
        <v>1418</v>
      </c>
      <c r="F150" s="213" t="s">
        <v>1236</v>
      </c>
      <c r="G150" s="210"/>
      <c r="H150" s="214">
        <v>4.2000000000000003E-2</v>
      </c>
      <c r="I150" s="215"/>
      <c r="J150" s="215"/>
      <c r="K150" s="210"/>
      <c r="L150" s="210"/>
      <c r="M150" s="216"/>
      <c r="N150" s="217"/>
      <c r="O150" s="218"/>
      <c r="P150" s="218"/>
      <c r="Q150" s="218"/>
      <c r="R150" s="218"/>
      <c r="S150" s="218"/>
      <c r="T150" s="218"/>
      <c r="U150" s="218"/>
      <c r="V150" s="218"/>
      <c r="W150" s="218"/>
      <c r="X150" s="219"/>
      <c r="AT150" s="220" t="s">
        <v>1603</v>
      </c>
      <c r="AU150" s="220" t="s">
        <v>1481</v>
      </c>
      <c r="AV150" s="12" t="s">
        <v>1481</v>
      </c>
      <c r="AW150" s="12" t="s">
        <v>1402</v>
      </c>
      <c r="AX150" s="12" t="s">
        <v>1420</v>
      </c>
      <c r="AY150" s="220" t="s">
        <v>1594</v>
      </c>
    </row>
    <row r="151" spans="2:65" s="1" customFormat="1" ht="31.5" customHeight="1" x14ac:dyDescent="0.3">
      <c r="B151" s="36"/>
      <c r="C151" s="197" t="s">
        <v>1713</v>
      </c>
      <c r="D151" s="197" t="s">
        <v>1596</v>
      </c>
      <c r="E151" s="198" t="s">
        <v>1237</v>
      </c>
      <c r="F151" s="199" t="s">
        <v>1238</v>
      </c>
      <c r="G151" s="200" t="s">
        <v>1726</v>
      </c>
      <c r="H151" s="201">
        <v>88</v>
      </c>
      <c r="I151" s="202"/>
      <c r="J151" s="202"/>
      <c r="K151" s="203">
        <f>ROUND(P151*H151,2)</f>
        <v>0</v>
      </c>
      <c r="L151" s="199" t="s">
        <v>1600</v>
      </c>
      <c r="M151" s="56"/>
      <c r="N151" s="204" t="s">
        <v>1418</v>
      </c>
      <c r="O151" s="205" t="s">
        <v>1442</v>
      </c>
      <c r="P151" s="131">
        <f>I151+J151</f>
        <v>0</v>
      </c>
      <c r="Q151" s="131">
        <f>ROUND(I151*H151,2)</f>
        <v>0</v>
      </c>
      <c r="R151" s="131">
        <f>ROUND(J151*H151,2)</f>
        <v>0</v>
      </c>
      <c r="S151" s="37"/>
      <c r="T151" s="206">
        <f>S151*H151</f>
        <v>0</v>
      </c>
      <c r="U151" s="206">
        <v>7.0200000000000002E-3</v>
      </c>
      <c r="V151" s="206">
        <f>U151*H151</f>
        <v>0.61775999999999998</v>
      </c>
      <c r="W151" s="206">
        <v>0</v>
      </c>
      <c r="X151" s="207">
        <f>W151*H151</f>
        <v>0</v>
      </c>
      <c r="AR151" s="19" t="s">
        <v>1601</v>
      </c>
      <c r="AT151" s="19" t="s">
        <v>1596</v>
      </c>
      <c r="AU151" s="19" t="s">
        <v>1481</v>
      </c>
      <c r="AY151" s="19" t="s">
        <v>1594</v>
      </c>
      <c r="BE151" s="208">
        <f>IF(O151="základní",K151,0)</f>
        <v>0</v>
      </c>
      <c r="BF151" s="208">
        <f>IF(O151="snížená",K151,0)</f>
        <v>0</v>
      </c>
      <c r="BG151" s="208">
        <f>IF(O151="zákl. přenesená",K151,0)</f>
        <v>0</v>
      </c>
      <c r="BH151" s="208">
        <f>IF(O151="sníž. přenesená",K151,0)</f>
        <v>0</v>
      </c>
      <c r="BI151" s="208">
        <f>IF(O151="nulová",K151,0)</f>
        <v>0</v>
      </c>
      <c r="BJ151" s="19" t="s">
        <v>1420</v>
      </c>
      <c r="BK151" s="208">
        <f>ROUND(P151*H151,2)</f>
        <v>0</v>
      </c>
      <c r="BL151" s="19" t="s">
        <v>1601</v>
      </c>
      <c r="BM151" s="19" t="s">
        <v>1239</v>
      </c>
    </row>
    <row r="152" spans="2:65" s="13" customFormat="1" x14ac:dyDescent="0.3">
      <c r="B152" s="221"/>
      <c r="C152" s="222"/>
      <c r="D152" s="223" t="s">
        <v>1603</v>
      </c>
      <c r="E152" s="224" t="s">
        <v>1418</v>
      </c>
      <c r="F152" s="225" t="s">
        <v>1240</v>
      </c>
      <c r="G152" s="222"/>
      <c r="H152" s="226" t="s">
        <v>1418</v>
      </c>
      <c r="I152" s="227"/>
      <c r="J152" s="227"/>
      <c r="K152" s="222"/>
      <c r="L152" s="222"/>
      <c r="M152" s="228"/>
      <c r="N152" s="229"/>
      <c r="O152" s="230"/>
      <c r="P152" s="230"/>
      <c r="Q152" s="230"/>
      <c r="R152" s="230"/>
      <c r="S152" s="230"/>
      <c r="T152" s="230"/>
      <c r="U152" s="230"/>
      <c r="V152" s="230"/>
      <c r="W152" s="230"/>
      <c r="X152" s="231"/>
      <c r="AT152" s="232" t="s">
        <v>1603</v>
      </c>
      <c r="AU152" s="232" t="s">
        <v>1481</v>
      </c>
      <c r="AV152" s="13" t="s">
        <v>1420</v>
      </c>
      <c r="AW152" s="13" t="s">
        <v>1402</v>
      </c>
      <c r="AX152" s="13" t="s">
        <v>1473</v>
      </c>
      <c r="AY152" s="232" t="s">
        <v>1594</v>
      </c>
    </row>
    <row r="153" spans="2:65" s="12" customFormat="1" x14ac:dyDescent="0.3">
      <c r="B153" s="209"/>
      <c r="C153" s="210"/>
      <c r="D153" s="223" t="s">
        <v>1603</v>
      </c>
      <c r="E153" s="233" t="s">
        <v>1418</v>
      </c>
      <c r="F153" s="234" t="s">
        <v>1241</v>
      </c>
      <c r="G153" s="210"/>
      <c r="H153" s="235">
        <v>14</v>
      </c>
      <c r="I153" s="215"/>
      <c r="J153" s="215"/>
      <c r="K153" s="210"/>
      <c r="L153" s="210"/>
      <c r="M153" s="216"/>
      <c r="N153" s="217"/>
      <c r="O153" s="218"/>
      <c r="P153" s="218"/>
      <c r="Q153" s="218"/>
      <c r="R153" s="218"/>
      <c r="S153" s="218"/>
      <c r="T153" s="218"/>
      <c r="U153" s="218"/>
      <c r="V153" s="218"/>
      <c r="W153" s="218"/>
      <c r="X153" s="219"/>
      <c r="AT153" s="220" t="s">
        <v>1603</v>
      </c>
      <c r="AU153" s="220" t="s">
        <v>1481</v>
      </c>
      <c r="AV153" s="12" t="s">
        <v>1481</v>
      </c>
      <c r="AW153" s="12" t="s">
        <v>1402</v>
      </c>
      <c r="AX153" s="12" t="s">
        <v>1473</v>
      </c>
      <c r="AY153" s="220" t="s">
        <v>1594</v>
      </c>
    </row>
    <row r="154" spans="2:65" s="13" customFormat="1" x14ac:dyDescent="0.3">
      <c r="B154" s="221"/>
      <c r="C154" s="222"/>
      <c r="D154" s="223" t="s">
        <v>1603</v>
      </c>
      <c r="E154" s="224" t="s">
        <v>1418</v>
      </c>
      <c r="F154" s="225" t="s">
        <v>1242</v>
      </c>
      <c r="G154" s="222"/>
      <c r="H154" s="226" t="s">
        <v>1418</v>
      </c>
      <c r="I154" s="227"/>
      <c r="J154" s="227"/>
      <c r="K154" s="222"/>
      <c r="L154" s="222"/>
      <c r="M154" s="228"/>
      <c r="N154" s="229"/>
      <c r="O154" s="230"/>
      <c r="P154" s="230"/>
      <c r="Q154" s="230"/>
      <c r="R154" s="230"/>
      <c r="S154" s="230"/>
      <c r="T154" s="230"/>
      <c r="U154" s="230"/>
      <c r="V154" s="230"/>
      <c r="W154" s="230"/>
      <c r="X154" s="231"/>
      <c r="AT154" s="232" t="s">
        <v>1603</v>
      </c>
      <c r="AU154" s="232" t="s">
        <v>1481</v>
      </c>
      <c r="AV154" s="13" t="s">
        <v>1420</v>
      </c>
      <c r="AW154" s="13" t="s">
        <v>1402</v>
      </c>
      <c r="AX154" s="13" t="s">
        <v>1473</v>
      </c>
      <c r="AY154" s="232" t="s">
        <v>1594</v>
      </c>
    </row>
    <row r="155" spans="2:65" s="12" customFormat="1" x14ac:dyDescent="0.3">
      <c r="B155" s="209"/>
      <c r="C155" s="210"/>
      <c r="D155" s="223" t="s">
        <v>1603</v>
      </c>
      <c r="E155" s="233" t="s">
        <v>1418</v>
      </c>
      <c r="F155" s="234" t="s">
        <v>1243</v>
      </c>
      <c r="G155" s="210"/>
      <c r="H155" s="235">
        <v>74</v>
      </c>
      <c r="I155" s="215"/>
      <c r="J155" s="215"/>
      <c r="K155" s="210"/>
      <c r="L155" s="210"/>
      <c r="M155" s="216"/>
      <c r="N155" s="217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AT155" s="220" t="s">
        <v>1603</v>
      </c>
      <c r="AU155" s="220" t="s">
        <v>1481</v>
      </c>
      <c r="AV155" s="12" t="s">
        <v>1481</v>
      </c>
      <c r="AW155" s="12" t="s">
        <v>1402</v>
      </c>
      <c r="AX155" s="12" t="s">
        <v>1473</v>
      </c>
      <c r="AY155" s="220" t="s">
        <v>1594</v>
      </c>
    </row>
    <row r="156" spans="2:65" s="14" customFormat="1" x14ac:dyDescent="0.3">
      <c r="B156" s="236"/>
      <c r="C156" s="237"/>
      <c r="D156" s="211" t="s">
        <v>1603</v>
      </c>
      <c r="E156" s="247" t="s">
        <v>1418</v>
      </c>
      <c r="F156" s="248" t="s">
        <v>1621</v>
      </c>
      <c r="G156" s="237"/>
      <c r="H156" s="249">
        <v>88</v>
      </c>
      <c r="I156" s="241"/>
      <c r="J156" s="241"/>
      <c r="K156" s="237"/>
      <c r="L156" s="237"/>
      <c r="M156" s="242"/>
      <c r="N156" s="243"/>
      <c r="O156" s="244"/>
      <c r="P156" s="244"/>
      <c r="Q156" s="244"/>
      <c r="R156" s="244"/>
      <c r="S156" s="244"/>
      <c r="T156" s="244"/>
      <c r="U156" s="244"/>
      <c r="V156" s="244"/>
      <c r="W156" s="244"/>
      <c r="X156" s="245"/>
      <c r="AT156" s="246" t="s">
        <v>1603</v>
      </c>
      <c r="AU156" s="246" t="s">
        <v>1481</v>
      </c>
      <c r="AV156" s="14" t="s">
        <v>1601</v>
      </c>
      <c r="AW156" s="14" t="s">
        <v>1402</v>
      </c>
      <c r="AX156" s="14" t="s">
        <v>1420</v>
      </c>
      <c r="AY156" s="246" t="s">
        <v>1594</v>
      </c>
    </row>
    <row r="157" spans="2:65" s="1" customFormat="1" ht="22.5" customHeight="1" x14ac:dyDescent="0.3">
      <c r="B157" s="36"/>
      <c r="C157" s="261" t="s">
        <v>1718</v>
      </c>
      <c r="D157" s="261" t="s">
        <v>1707</v>
      </c>
      <c r="E157" s="262" t="s">
        <v>1244</v>
      </c>
      <c r="F157" s="263" t="s">
        <v>1245</v>
      </c>
      <c r="G157" s="264" t="s">
        <v>1726</v>
      </c>
      <c r="H157" s="265">
        <v>9</v>
      </c>
      <c r="I157" s="266"/>
      <c r="J157" s="267"/>
      <c r="K157" s="268">
        <f>ROUND(P157*H157,2)</f>
        <v>0</v>
      </c>
      <c r="L157" s="263" t="s">
        <v>1418</v>
      </c>
      <c r="M157" s="269"/>
      <c r="N157" s="270" t="s">
        <v>1418</v>
      </c>
      <c r="O157" s="205" t="s">
        <v>1442</v>
      </c>
      <c r="P157" s="131">
        <f>I157+J157</f>
        <v>0</v>
      </c>
      <c r="Q157" s="131">
        <f>ROUND(I157*H157,2)</f>
        <v>0</v>
      </c>
      <c r="R157" s="131">
        <f>ROUND(J157*H157,2)</f>
        <v>0</v>
      </c>
      <c r="S157" s="37"/>
      <c r="T157" s="206">
        <f>S157*H157</f>
        <v>0</v>
      </c>
      <c r="U157" s="206">
        <v>5.1999999999999998E-3</v>
      </c>
      <c r="V157" s="206">
        <f>U157*H157</f>
        <v>4.6799999999999994E-2</v>
      </c>
      <c r="W157" s="206">
        <v>0</v>
      </c>
      <c r="X157" s="207">
        <f>W157*H157</f>
        <v>0</v>
      </c>
      <c r="AR157" s="19" t="s">
        <v>1654</v>
      </c>
      <c r="AT157" s="19" t="s">
        <v>1707</v>
      </c>
      <c r="AU157" s="19" t="s">
        <v>1481</v>
      </c>
      <c r="AY157" s="19" t="s">
        <v>1594</v>
      </c>
      <c r="BE157" s="208">
        <f>IF(O157="základní",K157,0)</f>
        <v>0</v>
      </c>
      <c r="BF157" s="208">
        <f>IF(O157="snížená",K157,0)</f>
        <v>0</v>
      </c>
      <c r="BG157" s="208">
        <f>IF(O157="zákl. přenesená",K157,0)</f>
        <v>0</v>
      </c>
      <c r="BH157" s="208">
        <f>IF(O157="sníž. přenesená",K157,0)</f>
        <v>0</v>
      </c>
      <c r="BI157" s="208">
        <f>IF(O157="nulová",K157,0)</f>
        <v>0</v>
      </c>
      <c r="BJ157" s="19" t="s">
        <v>1420</v>
      </c>
      <c r="BK157" s="208">
        <f>ROUND(P157*H157,2)</f>
        <v>0</v>
      </c>
      <c r="BL157" s="19" t="s">
        <v>1601</v>
      </c>
      <c r="BM157" s="19" t="s">
        <v>1246</v>
      </c>
    </row>
    <row r="158" spans="2:65" s="12" customFormat="1" x14ac:dyDescent="0.3">
      <c r="B158" s="209"/>
      <c r="C158" s="210"/>
      <c r="D158" s="211" t="s">
        <v>1603</v>
      </c>
      <c r="E158" s="212" t="s">
        <v>1418</v>
      </c>
      <c r="F158" s="213" t="s">
        <v>2327</v>
      </c>
      <c r="G158" s="210"/>
      <c r="H158" s="214">
        <v>9</v>
      </c>
      <c r="I158" s="215"/>
      <c r="J158" s="215"/>
      <c r="K158" s="210"/>
      <c r="L158" s="210"/>
      <c r="M158" s="216"/>
      <c r="N158" s="217"/>
      <c r="O158" s="218"/>
      <c r="P158" s="218"/>
      <c r="Q158" s="218"/>
      <c r="R158" s="218"/>
      <c r="S158" s="218"/>
      <c r="T158" s="218"/>
      <c r="U158" s="218"/>
      <c r="V158" s="218"/>
      <c r="W158" s="218"/>
      <c r="X158" s="219"/>
      <c r="AT158" s="220" t="s">
        <v>1603</v>
      </c>
      <c r="AU158" s="220" t="s">
        <v>1481</v>
      </c>
      <c r="AV158" s="12" t="s">
        <v>1481</v>
      </c>
      <c r="AW158" s="12" t="s">
        <v>1402</v>
      </c>
      <c r="AX158" s="12" t="s">
        <v>1420</v>
      </c>
      <c r="AY158" s="220" t="s">
        <v>1594</v>
      </c>
    </row>
    <row r="159" spans="2:65" s="1" customFormat="1" ht="22.5" customHeight="1" x14ac:dyDescent="0.3">
      <c r="B159" s="36"/>
      <c r="C159" s="261" t="s">
        <v>1405</v>
      </c>
      <c r="D159" s="261" t="s">
        <v>1707</v>
      </c>
      <c r="E159" s="262" t="s">
        <v>1247</v>
      </c>
      <c r="F159" s="263" t="s">
        <v>1248</v>
      </c>
      <c r="G159" s="264" t="s">
        <v>1726</v>
      </c>
      <c r="H159" s="265">
        <v>20</v>
      </c>
      <c r="I159" s="266"/>
      <c r="J159" s="267"/>
      <c r="K159" s="268">
        <f>ROUND(P159*H159,2)</f>
        <v>0</v>
      </c>
      <c r="L159" s="263" t="s">
        <v>1418</v>
      </c>
      <c r="M159" s="269"/>
      <c r="N159" s="270" t="s">
        <v>1418</v>
      </c>
      <c r="O159" s="205" t="s">
        <v>1442</v>
      </c>
      <c r="P159" s="131">
        <f>I159+J159</f>
        <v>0</v>
      </c>
      <c r="Q159" s="131">
        <f>ROUND(I159*H159,2)</f>
        <v>0</v>
      </c>
      <c r="R159" s="131">
        <f>ROUND(J159*H159,2)</f>
        <v>0</v>
      </c>
      <c r="S159" s="37"/>
      <c r="T159" s="206">
        <f>S159*H159</f>
        <v>0</v>
      </c>
      <c r="U159" s="206">
        <v>4.0000000000000001E-3</v>
      </c>
      <c r="V159" s="206">
        <f>U159*H159</f>
        <v>0.08</v>
      </c>
      <c r="W159" s="206">
        <v>0</v>
      </c>
      <c r="X159" s="207">
        <f>W159*H159</f>
        <v>0</v>
      </c>
      <c r="AR159" s="19" t="s">
        <v>1654</v>
      </c>
      <c r="AT159" s="19" t="s">
        <v>1707</v>
      </c>
      <c r="AU159" s="19" t="s">
        <v>1481</v>
      </c>
      <c r="AY159" s="19" t="s">
        <v>1594</v>
      </c>
      <c r="BE159" s="208">
        <f>IF(O159="základní",K159,0)</f>
        <v>0</v>
      </c>
      <c r="BF159" s="208">
        <f>IF(O159="snížená",K159,0)</f>
        <v>0</v>
      </c>
      <c r="BG159" s="208">
        <f>IF(O159="zákl. přenesená",K159,0)</f>
        <v>0</v>
      </c>
      <c r="BH159" s="208">
        <f>IF(O159="sníž. přenesená",K159,0)</f>
        <v>0</v>
      </c>
      <c r="BI159" s="208">
        <f>IF(O159="nulová",K159,0)</f>
        <v>0</v>
      </c>
      <c r="BJ159" s="19" t="s">
        <v>1420</v>
      </c>
      <c r="BK159" s="208">
        <f>ROUND(P159*H159,2)</f>
        <v>0</v>
      </c>
      <c r="BL159" s="19" t="s">
        <v>1601</v>
      </c>
      <c r="BM159" s="19" t="s">
        <v>1249</v>
      </c>
    </row>
    <row r="160" spans="2:65" s="12" customFormat="1" x14ac:dyDescent="0.3">
      <c r="B160" s="209"/>
      <c r="C160" s="210"/>
      <c r="D160" s="211" t="s">
        <v>1603</v>
      </c>
      <c r="E160" s="212" t="s">
        <v>1418</v>
      </c>
      <c r="F160" s="213" t="s">
        <v>1250</v>
      </c>
      <c r="G160" s="210"/>
      <c r="H160" s="214">
        <v>20</v>
      </c>
      <c r="I160" s="215"/>
      <c r="J160" s="215"/>
      <c r="K160" s="210"/>
      <c r="L160" s="210"/>
      <c r="M160" s="216"/>
      <c r="N160" s="217"/>
      <c r="O160" s="218"/>
      <c r="P160" s="218"/>
      <c r="Q160" s="218"/>
      <c r="R160" s="218"/>
      <c r="S160" s="218"/>
      <c r="T160" s="218"/>
      <c r="U160" s="218"/>
      <c r="V160" s="218"/>
      <c r="W160" s="218"/>
      <c r="X160" s="219"/>
      <c r="AT160" s="220" t="s">
        <v>1603</v>
      </c>
      <c r="AU160" s="220" t="s">
        <v>1481</v>
      </c>
      <c r="AV160" s="12" t="s">
        <v>1481</v>
      </c>
      <c r="AW160" s="12" t="s">
        <v>1402</v>
      </c>
      <c r="AX160" s="12" t="s">
        <v>1420</v>
      </c>
      <c r="AY160" s="220" t="s">
        <v>1594</v>
      </c>
    </row>
    <row r="161" spans="2:65" s="1" customFormat="1" ht="22.5" customHeight="1" x14ac:dyDescent="0.3">
      <c r="B161" s="36"/>
      <c r="C161" s="261" t="s">
        <v>1731</v>
      </c>
      <c r="D161" s="261" t="s">
        <v>1707</v>
      </c>
      <c r="E161" s="262" t="s">
        <v>1251</v>
      </c>
      <c r="F161" s="263" t="s">
        <v>1252</v>
      </c>
      <c r="G161" s="264" t="s">
        <v>1726</v>
      </c>
      <c r="H161" s="265">
        <v>59</v>
      </c>
      <c r="I161" s="266"/>
      <c r="J161" s="267"/>
      <c r="K161" s="268">
        <f>ROUND(P161*H161,2)</f>
        <v>0</v>
      </c>
      <c r="L161" s="263" t="s">
        <v>1418</v>
      </c>
      <c r="M161" s="269"/>
      <c r="N161" s="270" t="s">
        <v>1418</v>
      </c>
      <c r="O161" s="205" t="s">
        <v>1442</v>
      </c>
      <c r="P161" s="131">
        <f>I161+J161</f>
        <v>0</v>
      </c>
      <c r="Q161" s="131">
        <f>ROUND(I161*H161,2)</f>
        <v>0</v>
      </c>
      <c r="R161" s="131">
        <f>ROUND(J161*H161,2)</f>
        <v>0</v>
      </c>
      <c r="S161" s="37"/>
      <c r="T161" s="206">
        <f>S161*H161</f>
        <v>0</v>
      </c>
      <c r="U161" s="206">
        <v>4.0000000000000001E-3</v>
      </c>
      <c r="V161" s="206">
        <f>U161*H161</f>
        <v>0.23600000000000002</v>
      </c>
      <c r="W161" s="206">
        <v>0</v>
      </c>
      <c r="X161" s="207">
        <f>W161*H161</f>
        <v>0</v>
      </c>
      <c r="AR161" s="19" t="s">
        <v>1654</v>
      </c>
      <c r="AT161" s="19" t="s">
        <v>1707</v>
      </c>
      <c r="AU161" s="19" t="s">
        <v>1481</v>
      </c>
      <c r="AY161" s="19" t="s">
        <v>1594</v>
      </c>
      <c r="BE161" s="208">
        <f>IF(O161="základní",K161,0)</f>
        <v>0</v>
      </c>
      <c r="BF161" s="208">
        <f>IF(O161="snížená",K161,0)</f>
        <v>0</v>
      </c>
      <c r="BG161" s="208">
        <f>IF(O161="zákl. přenesená",K161,0)</f>
        <v>0</v>
      </c>
      <c r="BH161" s="208">
        <f>IF(O161="sníž. přenesená",K161,0)</f>
        <v>0</v>
      </c>
      <c r="BI161" s="208">
        <f>IF(O161="nulová",K161,0)</f>
        <v>0</v>
      </c>
      <c r="BJ161" s="19" t="s">
        <v>1420</v>
      </c>
      <c r="BK161" s="208">
        <f>ROUND(P161*H161,2)</f>
        <v>0</v>
      </c>
      <c r="BL161" s="19" t="s">
        <v>1601</v>
      </c>
      <c r="BM161" s="19" t="s">
        <v>1253</v>
      </c>
    </row>
    <row r="162" spans="2:65" s="12" customFormat="1" x14ac:dyDescent="0.3">
      <c r="B162" s="209"/>
      <c r="C162" s="210"/>
      <c r="D162" s="211" t="s">
        <v>1603</v>
      </c>
      <c r="E162" s="212" t="s">
        <v>1418</v>
      </c>
      <c r="F162" s="213" t="s">
        <v>1254</v>
      </c>
      <c r="G162" s="210"/>
      <c r="H162" s="214">
        <v>59</v>
      </c>
      <c r="I162" s="215"/>
      <c r="J162" s="215"/>
      <c r="K162" s="210"/>
      <c r="L162" s="210"/>
      <c r="M162" s="216"/>
      <c r="N162" s="217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AT162" s="220" t="s">
        <v>1603</v>
      </c>
      <c r="AU162" s="220" t="s">
        <v>1481</v>
      </c>
      <c r="AV162" s="12" t="s">
        <v>1481</v>
      </c>
      <c r="AW162" s="12" t="s">
        <v>1402</v>
      </c>
      <c r="AX162" s="12" t="s">
        <v>1420</v>
      </c>
      <c r="AY162" s="220" t="s">
        <v>1594</v>
      </c>
    </row>
    <row r="163" spans="2:65" s="1" customFormat="1" ht="22.5" customHeight="1" x14ac:dyDescent="0.3">
      <c r="B163" s="36"/>
      <c r="C163" s="197" t="s">
        <v>1737</v>
      </c>
      <c r="D163" s="197" t="s">
        <v>1596</v>
      </c>
      <c r="E163" s="198" t="s">
        <v>1255</v>
      </c>
      <c r="F163" s="199" t="s">
        <v>1256</v>
      </c>
      <c r="G163" s="200" t="s">
        <v>1726</v>
      </c>
      <c r="H163" s="201">
        <v>1</v>
      </c>
      <c r="I163" s="202"/>
      <c r="J163" s="202"/>
      <c r="K163" s="203">
        <f>ROUND(P163*H163,2)</f>
        <v>0</v>
      </c>
      <c r="L163" s="199" t="s">
        <v>1600</v>
      </c>
      <c r="M163" s="56"/>
      <c r="N163" s="204" t="s">
        <v>1418</v>
      </c>
      <c r="O163" s="205" t="s">
        <v>1442</v>
      </c>
      <c r="P163" s="131">
        <f>I163+J163</f>
        <v>0</v>
      </c>
      <c r="Q163" s="131">
        <f>ROUND(I163*H163,2)</f>
        <v>0</v>
      </c>
      <c r="R163" s="131">
        <f>ROUND(J163*H163,2)</f>
        <v>0</v>
      </c>
      <c r="S163" s="37"/>
      <c r="T163" s="206">
        <f>S163*H163</f>
        <v>0</v>
      </c>
      <c r="U163" s="206">
        <v>0</v>
      </c>
      <c r="V163" s="206">
        <f>U163*H163</f>
        <v>0</v>
      </c>
      <c r="W163" s="206">
        <v>0</v>
      </c>
      <c r="X163" s="207">
        <f>W163*H163</f>
        <v>0</v>
      </c>
      <c r="AR163" s="19" t="s">
        <v>1601</v>
      </c>
      <c r="AT163" s="19" t="s">
        <v>1596</v>
      </c>
      <c r="AU163" s="19" t="s">
        <v>1481</v>
      </c>
      <c r="AY163" s="19" t="s">
        <v>1594</v>
      </c>
      <c r="BE163" s="208">
        <f>IF(O163="základní",K163,0)</f>
        <v>0</v>
      </c>
      <c r="BF163" s="208">
        <f>IF(O163="snížená",K163,0)</f>
        <v>0</v>
      </c>
      <c r="BG163" s="208">
        <f>IF(O163="zákl. přenesená",K163,0)</f>
        <v>0</v>
      </c>
      <c r="BH163" s="208">
        <f>IF(O163="sníž. přenesená",K163,0)</f>
        <v>0</v>
      </c>
      <c r="BI163" s="208">
        <f>IF(O163="nulová",K163,0)</f>
        <v>0</v>
      </c>
      <c r="BJ163" s="19" t="s">
        <v>1420</v>
      </c>
      <c r="BK163" s="208">
        <f>ROUND(P163*H163,2)</f>
        <v>0</v>
      </c>
      <c r="BL163" s="19" t="s">
        <v>1601</v>
      </c>
      <c r="BM163" s="19" t="s">
        <v>1257</v>
      </c>
    </row>
    <row r="164" spans="2:65" s="12" customFormat="1" x14ac:dyDescent="0.3">
      <c r="B164" s="209"/>
      <c r="C164" s="210"/>
      <c r="D164" s="211" t="s">
        <v>1603</v>
      </c>
      <c r="E164" s="212" t="s">
        <v>1418</v>
      </c>
      <c r="F164" s="213" t="s">
        <v>1729</v>
      </c>
      <c r="G164" s="210"/>
      <c r="H164" s="214">
        <v>1</v>
      </c>
      <c r="I164" s="215"/>
      <c r="J164" s="215"/>
      <c r="K164" s="210"/>
      <c r="L164" s="210"/>
      <c r="M164" s="216"/>
      <c r="N164" s="217"/>
      <c r="O164" s="218"/>
      <c r="P164" s="218"/>
      <c r="Q164" s="218"/>
      <c r="R164" s="218"/>
      <c r="S164" s="218"/>
      <c r="T164" s="218"/>
      <c r="U164" s="218"/>
      <c r="V164" s="218"/>
      <c r="W164" s="218"/>
      <c r="X164" s="219"/>
      <c r="AT164" s="220" t="s">
        <v>1603</v>
      </c>
      <c r="AU164" s="220" t="s">
        <v>1481</v>
      </c>
      <c r="AV164" s="12" t="s">
        <v>1481</v>
      </c>
      <c r="AW164" s="12" t="s">
        <v>1402</v>
      </c>
      <c r="AX164" s="12" t="s">
        <v>1420</v>
      </c>
      <c r="AY164" s="220" t="s">
        <v>1594</v>
      </c>
    </row>
    <row r="165" spans="2:65" s="1" customFormat="1" ht="31.5" customHeight="1" x14ac:dyDescent="0.3">
      <c r="B165" s="36"/>
      <c r="C165" s="261" t="s">
        <v>1743</v>
      </c>
      <c r="D165" s="261" t="s">
        <v>1707</v>
      </c>
      <c r="E165" s="262" t="s">
        <v>1258</v>
      </c>
      <c r="F165" s="263" t="s">
        <v>1259</v>
      </c>
      <c r="G165" s="264" t="s">
        <v>1726</v>
      </c>
      <c r="H165" s="265">
        <v>1</v>
      </c>
      <c r="I165" s="266"/>
      <c r="J165" s="267"/>
      <c r="K165" s="268">
        <f>ROUND(P165*H165,2)</f>
        <v>0</v>
      </c>
      <c r="L165" s="263" t="s">
        <v>1418</v>
      </c>
      <c r="M165" s="269"/>
      <c r="N165" s="270" t="s">
        <v>1418</v>
      </c>
      <c r="O165" s="205" t="s">
        <v>1442</v>
      </c>
      <c r="P165" s="131">
        <f>I165+J165</f>
        <v>0</v>
      </c>
      <c r="Q165" s="131">
        <f>ROUND(I165*H165,2)</f>
        <v>0</v>
      </c>
      <c r="R165" s="131">
        <f>ROUND(J165*H165,2)</f>
        <v>0</v>
      </c>
      <c r="S165" s="37"/>
      <c r="T165" s="206">
        <f>S165*H165</f>
        <v>0</v>
      </c>
      <c r="U165" s="206">
        <v>0.158</v>
      </c>
      <c r="V165" s="206">
        <f>U165*H165</f>
        <v>0.158</v>
      </c>
      <c r="W165" s="206">
        <v>0</v>
      </c>
      <c r="X165" s="207">
        <f>W165*H165</f>
        <v>0</v>
      </c>
      <c r="AR165" s="19" t="s">
        <v>1654</v>
      </c>
      <c r="AT165" s="19" t="s">
        <v>1707</v>
      </c>
      <c r="AU165" s="19" t="s">
        <v>1481</v>
      </c>
      <c r="AY165" s="19" t="s">
        <v>1594</v>
      </c>
      <c r="BE165" s="208">
        <f>IF(O165="základní",K165,0)</f>
        <v>0</v>
      </c>
      <c r="BF165" s="208">
        <f>IF(O165="snížená",K165,0)</f>
        <v>0</v>
      </c>
      <c r="BG165" s="208">
        <f>IF(O165="zákl. přenesená",K165,0)</f>
        <v>0</v>
      </c>
      <c r="BH165" s="208">
        <f>IF(O165="sníž. přenesená",K165,0)</f>
        <v>0</v>
      </c>
      <c r="BI165" s="208">
        <f>IF(O165="nulová",K165,0)</f>
        <v>0</v>
      </c>
      <c r="BJ165" s="19" t="s">
        <v>1420</v>
      </c>
      <c r="BK165" s="208">
        <f>ROUND(P165*H165,2)</f>
        <v>0</v>
      </c>
      <c r="BL165" s="19" t="s">
        <v>1601</v>
      </c>
      <c r="BM165" s="19" t="s">
        <v>1260</v>
      </c>
    </row>
    <row r="166" spans="2:65" s="12" customFormat="1" x14ac:dyDescent="0.3">
      <c r="B166" s="209"/>
      <c r="C166" s="210"/>
      <c r="D166" s="211" t="s">
        <v>1603</v>
      </c>
      <c r="E166" s="212" t="s">
        <v>1418</v>
      </c>
      <c r="F166" s="213" t="s">
        <v>1729</v>
      </c>
      <c r="G166" s="210"/>
      <c r="H166" s="214">
        <v>1</v>
      </c>
      <c r="I166" s="215"/>
      <c r="J166" s="215"/>
      <c r="K166" s="210"/>
      <c r="L166" s="210"/>
      <c r="M166" s="216"/>
      <c r="N166" s="217"/>
      <c r="O166" s="218"/>
      <c r="P166" s="218"/>
      <c r="Q166" s="218"/>
      <c r="R166" s="218"/>
      <c r="S166" s="218"/>
      <c r="T166" s="218"/>
      <c r="U166" s="218"/>
      <c r="V166" s="218"/>
      <c r="W166" s="218"/>
      <c r="X166" s="219"/>
      <c r="AT166" s="220" t="s">
        <v>1603</v>
      </c>
      <c r="AU166" s="220" t="s">
        <v>1481</v>
      </c>
      <c r="AV166" s="12" t="s">
        <v>1481</v>
      </c>
      <c r="AW166" s="12" t="s">
        <v>1402</v>
      </c>
      <c r="AX166" s="12" t="s">
        <v>1420</v>
      </c>
      <c r="AY166" s="220" t="s">
        <v>1594</v>
      </c>
    </row>
    <row r="167" spans="2:65" s="1" customFormat="1" ht="44.25" customHeight="1" x14ac:dyDescent="0.3">
      <c r="B167" s="36"/>
      <c r="C167" s="197" t="s">
        <v>1749</v>
      </c>
      <c r="D167" s="197" t="s">
        <v>1596</v>
      </c>
      <c r="E167" s="198" t="s">
        <v>1261</v>
      </c>
      <c r="F167" s="199" t="s">
        <v>1262</v>
      </c>
      <c r="G167" s="200" t="s">
        <v>1726</v>
      </c>
      <c r="H167" s="201">
        <v>45</v>
      </c>
      <c r="I167" s="202"/>
      <c r="J167" s="202"/>
      <c r="K167" s="203">
        <f>ROUND(P167*H167,2)</f>
        <v>0</v>
      </c>
      <c r="L167" s="199" t="s">
        <v>1600</v>
      </c>
      <c r="M167" s="56"/>
      <c r="N167" s="204" t="s">
        <v>1418</v>
      </c>
      <c r="O167" s="205" t="s">
        <v>1442</v>
      </c>
      <c r="P167" s="131">
        <f>I167+J167</f>
        <v>0</v>
      </c>
      <c r="Q167" s="131">
        <f>ROUND(I167*H167,2)</f>
        <v>0</v>
      </c>
      <c r="R167" s="131">
        <f>ROUND(J167*H167,2)</f>
        <v>0</v>
      </c>
      <c r="S167" s="37"/>
      <c r="T167" s="206">
        <f>S167*H167</f>
        <v>0</v>
      </c>
      <c r="U167" s="206">
        <v>7.0200000000000002E-3</v>
      </c>
      <c r="V167" s="206">
        <f>U167*H167</f>
        <v>0.31590000000000001</v>
      </c>
      <c r="W167" s="206">
        <v>0</v>
      </c>
      <c r="X167" s="207">
        <f>W167*H167</f>
        <v>0</v>
      </c>
      <c r="AR167" s="19" t="s">
        <v>1601</v>
      </c>
      <c r="AT167" s="19" t="s">
        <v>1596</v>
      </c>
      <c r="AU167" s="19" t="s">
        <v>1481</v>
      </c>
      <c r="AY167" s="19" t="s">
        <v>1594</v>
      </c>
      <c r="BE167" s="208">
        <f>IF(O167="základní",K167,0)</f>
        <v>0</v>
      </c>
      <c r="BF167" s="208">
        <f>IF(O167="snížená",K167,0)</f>
        <v>0</v>
      </c>
      <c r="BG167" s="208">
        <f>IF(O167="zákl. přenesená",K167,0)</f>
        <v>0</v>
      </c>
      <c r="BH167" s="208">
        <f>IF(O167="sníž. přenesená",K167,0)</f>
        <v>0</v>
      </c>
      <c r="BI167" s="208">
        <f>IF(O167="nulová",K167,0)</f>
        <v>0</v>
      </c>
      <c r="BJ167" s="19" t="s">
        <v>1420</v>
      </c>
      <c r="BK167" s="208">
        <f>ROUND(P167*H167,2)</f>
        <v>0</v>
      </c>
      <c r="BL167" s="19" t="s">
        <v>1601</v>
      </c>
      <c r="BM167" s="19" t="s">
        <v>1263</v>
      </c>
    </row>
    <row r="168" spans="2:65" s="13" customFormat="1" x14ac:dyDescent="0.3">
      <c r="B168" s="221"/>
      <c r="C168" s="222"/>
      <c r="D168" s="223" t="s">
        <v>1603</v>
      </c>
      <c r="E168" s="224" t="s">
        <v>1418</v>
      </c>
      <c r="F168" s="225" t="s">
        <v>1264</v>
      </c>
      <c r="G168" s="222"/>
      <c r="H168" s="226" t="s">
        <v>1418</v>
      </c>
      <c r="I168" s="227"/>
      <c r="J168" s="227"/>
      <c r="K168" s="222"/>
      <c r="L168" s="222"/>
      <c r="M168" s="228"/>
      <c r="N168" s="229"/>
      <c r="O168" s="230"/>
      <c r="P168" s="230"/>
      <c r="Q168" s="230"/>
      <c r="R168" s="230"/>
      <c r="S168" s="230"/>
      <c r="T168" s="230"/>
      <c r="U168" s="230"/>
      <c r="V168" s="230"/>
      <c r="W168" s="230"/>
      <c r="X168" s="231"/>
      <c r="AT168" s="232" t="s">
        <v>1603</v>
      </c>
      <c r="AU168" s="232" t="s">
        <v>1481</v>
      </c>
      <c r="AV168" s="13" t="s">
        <v>1420</v>
      </c>
      <c r="AW168" s="13" t="s">
        <v>1402</v>
      </c>
      <c r="AX168" s="13" t="s">
        <v>1473</v>
      </c>
      <c r="AY168" s="232" t="s">
        <v>1594</v>
      </c>
    </row>
    <row r="169" spans="2:65" s="12" customFormat="1" x14ac:dyDescent="0.3">
      <c r="B169" s="209"/>
      <c r="C169" s="210"/>
      <c r="D169" s="211" t="s">
        <v>1603</v>
      </c>
      <c r="E169" s="212" t="s">
        <v>1418</v>
      </c>
      <c r="F169" s="213" t="s">
        <v>1265</v>
      </c>
      <c r="G169" s="210"/>
      <c r="H169" s="214">
        <v>45</v>
      </c>
      <c r="I169" s="215"/>
      <c r="J169" s="215"/>
      <c r="K169" s="210"/>
      <c r="L169" s="210"/>
      <c r="M169" s="216"/>
      <c r="N169" s="217"/>
      <c r="O169" s="218"/>
      <c r="P169" s="218"/>
      <c r="Q169" s="218"/>
      <c r="R169" s="218"/>
      <c r="S169" s="218"/>
      <c r="T169" s="218"/>
      <c r="U169" s="218"/>
      <c r="V169" s="218"/>
      <c r="W169" s="218"/>
      <c r="X169" s="219"/>
      <c r="AT169" s="220" t="s">
        <v>1603</v>
      </c>
      <c r="AU169" s="220" t="s">
        <v>1481</v>
      </c>
      <c r="AV169" s="12" t="s">
        <v>1481</v>
      </c>
      <c r="AW169" s="12" t="s">
        <v>1402</v>
      </c>
      <c r="AX169" s="12" t="s">
        <v>1420</v>
      </c>
      <c r="AY169" s="220" t="s">
        <v>1594</v>
      </c>
    </row>
    <row r="170" spans="2:65" s="1" customFormat="1" ht="22.5" customHeight="1" x14ac:dyDescent="0.3">
      <c r="B170" s="36"/>
      <c r="C170" s="261" t="s">
        <v>1755</v>
      </c>
      <c r="D170" s="261" t="s">
        <v>1707</v>
      </c>
      <c r="E170" s="262" t="s">
        <v>1266</v>
      </c>
      <c r="F170" s="263" t="s">
        <v>1267</v>
      </c>
      <c r="G170" s="264" t="s">
        <v>1726</v>
      </c>
      <c r="H170" s="265">
        <v>45.45</v>
      </c>
      <c r="I170" s="266"/>
      <c r="J170" s="267"/>
      <c r="K170" s="268">
        <f>ROUND(P170*H170,2)</f>
        <v>0</v>
      </c>
      <c r="L170" s="263" t="s">
        <v>1600</v>
      </c>
      <c r="M170" s="269"/>
      <c r="N170" s="270" t="s">
        <v>1418</v>
      </c>
      <c r="O170" s="205" t="s">
        <v>1442</v>
      </c>
      <c r="P170" s="131">
        <f>I170+J170</f>
        <v>0</v>
      </c>
      <c r="Q170" s="131">
        <f>ROUND(I170*H170,2)</f>
        <v>0</v>
      </c>
      <c r="R170" s="131">
        <f>ROUND(J170*H170,2)</f>
        <v>0</v>
      </c>
      <c r="S170" s="37"/>
      <c r="T170" s="206">
        <f>S170*H170</f>
        <v>0</v>
      </c>
      <c r="U170" s="206">
        <v>9.6000000000000002E-2</v>
      </c>
      <c r="V170" s="206">
        <f>U170*H170</f>
        <v>4.3632</v>
      </c>
      <c r="W170" s="206">
        <v>0</v>
      </c>
      <c r="X170" s="207">
        <f>W170*H170</f>
        <v>0</v>
      </c>
      <c r="AR170" s="19" t="s">
        <v>1654</v>
      </c>
      <c r="AT170" s="19" t="s">
        <v>1707</v>
      </c>
      <c r="AU170" s="19" t="s">
        <v>1481</v>
      </c>
      <c r="AY170" s="19" t="s">
        <v>1594</v>
      </c>
      <c r="BE170" s="208">
        <f>IF(O170="základní",K170,0)</f>
        <v>0</v>
      </c>
      <c r="BF170" s="208">
        <f>IF(O170="snížená",K170,0)</f>
        <v>0</v>
      </c>
      <c r="BG170" s="208">
        <f>IF(O170="zákl. přenesená",K170,0)</f>
        <v>0</v>
      </c>
      <c r="BH170" s="208">
        <f>IF(O170="sníž. přenesená",K170,0)</f>
        <v>0</v>
      </c>
      <c r="BI170" s="208">
        <f>IF(O170="nulová",K170,0)</f>
        <v>0</v>
      </c>
      <c r="BJ170" s="19" t="s">
        <v>1420</v>
      </c>
      <c r="BK170" s="208">
        <f>ROUND(P170*H170,2)</f>
        <v>0</v>
      </c>
      <c r="BL170" s="19" t="s">
        <v>1601</v>
      </c>
      <c r="BM170" s="19" t="s">
        <v>1268</v>
      </c>
    </row>
    <row r="171" spans="2:65" s="13" customFormat="1" x14ac:dyDescent="0.3">
      <c r="B171" s="221"/>
      <c r="C171" s="222"/>
      <c r="D171" s="223" t="s">
        <v>1603</v>
      </c>
      <c r="E171" s="224" t="s">
        <v>1418</v>
      </c>
      <c r="F171" s="225" t="s">
        <v>1264</v>
      </c>
      <c r="G171" s="222"/>
      <c r="H171" s="226" t="s">
        <v>1418</v>
      </c>
      <c r="I171" s="227"/>
      <c r="J171" s="227"/>
      <c r="K171" s="222"/>
      <c r="L171" s="222"/>
      <c r="M171" s="228"/>
      <c r="N171" s="229"/>
      <c r="O171" s="230"/>
      <c r="P171" s="230"/>
      <c r="Q171" s="230"/>
      <c r="R171" s="230"/>
      <c r="S171" s="230"/>
      <c r="T171" s="230"/>
      <c r="U171" s="230"/>
      <c r="V171" s="230"/>
      <c r="W171" s="230"/>
      <c r="X171" s="231"/>
      <c r="AT171" s="232" t="s">
        <v>1603</v>
      </c>
      <c r="AU171" s="232" t="s">
        <v>1481</v>
      </c>
      <c r="AV171" s="13" t="s">
        <v>1420</v>
      </c>
      <c r="AW171" s="13" t="s">
        <v>1402</v>
      </c>
      <c r="AX171" s="13" t="s">
        <v>1473</v>
      </c>
      <c r="AY171" s="232" t="s">
        <v>1594</v>
      </c>
    </row>
    <row r="172" spans="2:65" s="12" customFormat="1" x14ac:dyDescent="0.3">
      <c r="B172" s="209"/>
      <c r="C172" s="210"/>
      <c r="D172" s="211" t="s">
        <v>1603</v>
      </c>
      <c r="E172" s="212" t="s">
        <v>1418</v>
      </c>
      <c r="F172" s="213" t="s">
        <v>1269</v>
      </c>
      <c r="G172" s="210"/>
      <c r="H172" s="214">
        <v>45.45</v>
      </c>
      <c r="I172" s="215"/>
      <c r="J172" s="215"/>
      <c r="K172" s="210"/>
      <c r="L172" s="210"/>
      <c r="M172" s="216"/>
      <c r="N172" s="217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AT172" s="220" t="s">
        <v>1603</v>
      </c>
      <c r="AU172" s="220" t="s">
        <v>1481</v>
      </c>
      <c r="AV172" s="12" t="s">
        <v>1481</v>
      </c>
      <c r="AW172" s="12" t="s">
        <v>1402</v>
      </c>
      <c r="AX172" s="12" t="s">
        <v>1420</v>
      </c>
      <c r="AY172" s="220" t="s">
        <v>1594</v>
      </c>
    </row>
    <row r="173" spans="2:65" s="1" customFormat="1" ht="31.5" customHeight="1" x14ac:dyDescent="0.3">
      <c r="B173" s="36"/>
      <c r="C173" s="197" t="s">
        <v>1760</v>
      </c>
      <c r="D173" s="197" t="s">
        <v>1596</v>
      </c>
      <c r="E173" s="198" t="s">
        <v>1270</v>
      </c>
      <c r="F173" s="199" t="s">
        <v>1271</v>
      </c>
      <c r="G173" s="200" t="s">
        <v>1698</v>
      </c>
      <c r="H173" s="201">
        <v>24</v>
      </c>
      <c r="I173" s="202"/>
      <c r="J173" s="202"/>
      <c r="K173" s="203">
        <f>ROUND(P173*H173,2)</f>
        <v>0</v>
      </c>
      <c r="L173" s="199" t="s">
        <v>1600</v>
      </c>
      <c r="M173" s="56"/>
      <c r="N173" s="204" t="s">
        <v>1418</v>
      </c>
      <c r="O173" s="205" t="s">
        <v>1442</v>
      </c>
      <c r="P173" s="131">
        <f>I173+J173</f>
        <v>0</v>
      </c>
      <c r="Q173" s="131">
        <f>ROUND(I173*H173,2)</f>
        <v>0</v>
      </c>
      <c r="R173" s="131">
        <f>ROUND(J173*H173,2)</f>
        <v>0</v>
      </c>
      <c r="S173" s="37"/>
      <c r="T173" s="206">
        <f>S173*H173</f>
        <v>0</v>
      </c>
      <c r="U173" s="206">
        <v>0</v>
      </c>
      <c r="V173" s="206">
        <f>U173*H173</f>
        <v>0</v>
      </c>
      <c r="W173" s="206">
        <v>0</v>
      </c>
      <c r="X173" s="207">
        <f>W173*H173</f>
        <v>0</v>
      </c>
      <c r="AR173" s="19" t="s">
        <v>1601</v>
      </c>
      <c r="AT173" s="19" t="s">
        <v>1596</v>
      </c>
      <c r="AU173" s="19" t="s">
        <v>1481</v>
      </c>
      <c r="AY173" s="19" t="s">
        <v>1594</v>
      </c>
      <c r="BE173" s="208">
        <f>IF(O173="základní",K173,0)</f>
        <v>0</v>
      </c>
      <c r="BF173" s="208">
        <f>IF(O173="snížená",K173,0)</f>
        <v>0</v>
      </c>
      <c r="BG173" s="208">
        <f>IF(O173="zákl. přenesená",K173,0)</f>
        <v>0</v>
      </c>
      <c r="BH173" s="208">
        <f>IF(O173="sníž. přenesená",K173,0)</f>
        <v>0</v>
      </c>
      <c r="BI173" s="208">
        <f>IF(O173="nulová",K173,0)</f>
        <v>0</v>
      </c>
      <c r="BJ173" s="19" t="s">
        <v>1420</v>
      </c>
      <c r="BK173" s="208">
        <f>ROUND(P173*H173,2)</f>
        <v>0</v>
      </c>
      <c r="BL173" s="19" t="s">
        <v>1601</v>
      </c>
      <c r="BM173" s="19" t="s">
        <v>1272</v>
      </c>
    </row>
    <row r="174" spans="2:65" s="13" customFormat="1" x14ac:dyDescent="0.3">
      <c r="B174" s="221"/>
      <c r="C174" s="222"/>
      <c r="D174" s="223" t="s">
        <v>1603</v>
      </c>
      <c r="E174" s="224" t="s">
        <v>1418</v>
      </c>
      <c r="F174" s="225" t="s">
        <v>1240</v>
      </c>
      <c r="G174" s="222"/>
      <c r="H174" s="226" t="s">
        <v>1418</v>
      </c>
      <c r="I174" s="227"/>
      <c r="J174" s="227"/>
      <c r="K174" s="222"/>
      <c r="L174" s="222"/>
      <c r="M174" s="228"/>
      <c r="N174" s="229"/>
      <c r="O174" s="230"/>
      <c r="P174" s="230"/>
      <c r="Q174" s="230"/>
      <c r="R174" s="230"/>
      <c r="S174" s="230"/>
      <c r="T174" s="230"/>
      <c r="U174" s="230"/>
      <c r="V174" s="230"/>
      <c r="W174" s="230"/>
      <c r="X174" s="231"/>
      <c r="AT174" s="232" t="s">
        <v>1603</v>
      </c>
      <c r="AU174" s="232" t="s">
        <v>1481</v>
      </c>
      <c r="AV174" s="13" t="s">
        <v>1420</v>
      </c>
      <c r="AW174" s="13" t="s">
        <v>1402</v>
      </c>
      <c r="AX174" s="13" t="s">
        <v>1473</v>
      </c>
      <c r="AY174" s="232" t="s">
        <v>1594</v>
      </c>
    </row>
    <row r="175" spans="2:65" s="12" customFormat="1" x14ac:dyDescent="0.3">
      <c r="B175" s="209"/>
      <c r="C175" s="210"/>
      <c r="D175" s="211" t="s">
        <v>1603</v>
      </c>
      <c r="E175" s="212" t="s">
        <v>1418</v>
      </c>
      <c r="F175" s="213" t="s">
        <v>1273</v>
      </c>
      <c r="G175" s="210"/>
      <c r="H175" s="214">
        <v>24</v>
      </c>
      <c r="I175" s="215"/>
      <c r="J175" s="215"/>
      <c r="K175" s="210"/>
      <c r="L175" s="210"/>
      <c r="M175" s="216"/>
      <c r="N175" s="217"/>
      <c r="O175" s="218"/>
      <c r="P175" s="218"/>
      <c r="Q175" s="218"/>
      <c r="R175" s="218"/>
      <c r="S175" s="218"/>
      <c r="T175" s="218"/>
      <c r="U175" s="218"/>
      <c r="V175" s="218"/>
      <c r="W175" s="218"/>
      <c r="X175" s="219"/>
      <c r="AT175" s="220" t="s">
        <v>1603</v>
      </c>
      <c r="AU175" s="220" t="s">
        <v>1481</v>
      </c>
      <c r="AV175" s="12" t="s">
        <v>1481</v>
      </c>
      <c r="AW175" s="12" t="s">
        <v>1402</v>
      </c>
      <c r="AX175" s="12" t="s">
        <v>1420</v>
      </c>
      <c r="AY175" s="220" t="s">
        <v>1594</v>
      </c>
    </row>
    <row r="176" spans="2:65" s="1" customFormat="1" ht="22.5" customHeight="1" x14ac:dyDescent="0.3">
      <c r="B176" s="36"/>
      <c r="C176" s="261" t="s">
        <v>1771</v>
      </c>
      <c r="D176" s="261" t="s">
        <v>1707</v>
      </c>
      <c r="E176" s="262" t="s">
        <v>1274</v>
      </c>
      <c r="F176" s="263" t="s">
        <v>1275</v>
      </c>
      <c r="G176" s="264" t="s">
        <v>1698</v>
      </c>
      <c r="H176" s="265">
        <v>24.48</v>
      </c>
      <c r="I176" s="266"/>
      <c r="J176" s="267"/>
      <c r="K176" s="268">
        <f>ROUND(P176*H176,2)</f>
        <v>0</v>
      </c>
      <c r="L176" s="263" t="s">
        <v>1600</v>
      </c>
      <c r="M176" s="269"/>
      <c r="N176" s="270" t="s">
        <v>1418</v>
      </c>
      <c r="O176" s="205" t="s">
        <v>1442</v>
      </c>
      <c r="P176" s="131">
        <f>I176+J176</f>
        <v>0</v>
      </c>
      <c r="Q176" s="131">
        <f>ROUND(I176*H176,2)</f>
        <v>0</v>
      </c>
      <c r="R176" s="131">
        <f>ROUND(J176*H176,2)</f>
        <v>0</v>
      </c>
      <c r="S176" s="37"/>
      <c r="T176" s="206">
        <f>S176*H176</f>
        <v>0</v>
      </c>
      <c r="U176" s="206">
        <v>1.1999999999999999E-3</v>
      </c>
      <c r="V176" s="206">
        <f>U176*H176</f>
        <v>2.9375999999999999E-2</v>
      </c>
      <c r="W176" s="206">
        <v>0</v>
      </c>
      <c r="X176" s="207">
        <f>W176*H176</f>
        <v>0</v>
      </c>
      <c r="AR176" s="19" t="s">
        <v>1654</v>
      </c>
      <c r="AT176" s="19" t="s">
        <v>1707</v>
      </c>
      <c r="AU176" s="19" t="s">
        <v>1481</v>
      </c>
      <c r="AY176" s="19" t="s">
        <v>1594</v>
      </c>
      <c r="BE176" s="208">
        <f>IF(O176="základní",K176,0)</f>
        <v>0</v>
      </c>
      <c r="BF176" s="208">
        <f>IF(O176="snížená",K176,0)</f>
        <v>0</v>
      </c>
      <c r="BG176" s="208">
        <f>IF(O176="zákl. přenesená",K176,0)</f>
        <v>0</v>
      </c>
      <c r="BH176" s="208">
        <f>IF(O176="sníž. přenesená",K176,0)</f>
        <v>0</v>
      </c>
      <c r="BI176" s="208">
        <f>IF(O176="nulová",K176,0)</f>
        <v>0</v>
      </c>
      <c r="BJ176" s="19" t="s">
        <v>1420</v>
      </c>
      <c r="BK176" s="208">
        <f>ROUND(P176*H176,2)</f>
        <v>0</v>
      </c>
      <c r="BL176" s="19" t="s">
        <v>1601</v>
      </c>
      <c r="BM176" s="19" t="s">
        <v>1276</v>
      </c>
    </row>
    <row r="177" spans="2:65" s="12" customFormat="1" x14ac:dyDescent="0.3">
      <c r="B177" s="209"/>
      <c r="C177" s="210"/>
      <c r="D177" s="211" t="s">
        <v>1603</v>
      </c>
      <c r="E177" s="212" t="s">
        <v>1418</v>
      </c>
      <c r="F177" s="213" t="s">
        <v>1277</v>
      </c>
      <c r="G177" s="210"/>
      <c r="H177" s="214">
        <v>24.48</v>
      </c>
      <c r="I177" s="215"/>
      <c r="J177" s="215"/>
      <c r="K177" s="210"/>
      <c r="L177" s="210"/>
      <c r="M177" s="216"/>
      <c r="N177" s="217"/>
      <c r="O177" s="218"/>
      <c r="P177" s="218"/>
      <c r="Q177" s="218"/>
      <c r="R177" s="218"/>
      <c r="S177" s="218"/>
      <c r="T177" s="218"/>
      <c r="U177" s="218"/>
      <c r="V177" s="218"/>
      <c r="W177" s="218"/>
      <c r="X177" s="219"/>
      <c r="AT177" s="220" t="s">
        <v>1603</v>
      </c>
      <c r="AU177" s="220" t="s">
        <v>1481</v>
      </c>
      <c r="AV177" s="12" t="s">
        <v>1481</v>
      </c>
      <c r="AW177" s="12" t="s">
        <v>1402</v>
      </c>
      <c r="AX177" s="12" t="s">
        <v>1420</v>
      </c>
      <c r="AY177" s="220" t="s">
        <v>1594</v>
      </c>
    </row>
    <row r="178" spans="2:65" s="1" customFormat="1" ht="31.5" customHeight="1" x14ac:dyDescent="0.3">
      <c r="B178" s="36"/>
      <c r="C178" s="197" t="s">
        <v>1778</v>
      </c>
      <c r="D178" s="197" t="s">
        <v>1596</v>
      </c>
      <c r="E178" s="198" t="s">
        <v>1278</v>
      </c>
      <c r="F178" s="199" t="s">
        <v>1279</v>
      </c>
      <c r="G178" s="200" t="s">
        <v>1698</v>
      </c>
      <c r="H178" s="201">
        <v>120</v>
      </c>
      <c r="I178" s="202"/>
      <c r="J178" s="202"/>
      <c r="K178" s="203">
        <f>ROUND(P178*H178,2)</f>
        <v>0</v>
      </c>
      <c r="L178" s="199" t="s">
        <v>1600</v>
      </c>
      <c r="M178" s="56"/>
      <c r="N178" s="204" t="s">
        <v>1418</v>
      </c>
      <c r="O178" s="205" t="s">
        <v>1442</v>
      </c>
      <c r="P178" s="131">
        <f>I178+J178</f>
        <v>0</v>
      </c>
      <c r="Q178" s="131">
        <f>ROUND(I178*H178,2)</f>
        <v>0</v>
      </c>
      <c r="R178" s="131">
        <f>ROUND(J178*H178,2)</f>
        <v>0</v>
      </c>
      <c r="S178" s="37"/>
      <c r="T178" s="206">
        <f>S178*H178</f>
        <v>0</v>
      </c>
      <c r="U178" s="206">
        <v>0</v>
      </c>
      <c r="V178" s="206">
        <f>U178*H178</f>
        <v>0</v>
      </c>
      <c r="W178" s="206">
        <v>0</v>
      </c>
      <c r="X178" s="207">
        <f>W178*H178</f>
        <v>0</v>
      </c>
      <c r="AR178" s="19" t="s">
        <v>1601</v>
      </c>
      <c r="AT178" s="19" t="s">
        <v>1596</v>
      </c>
      <c r="AU178" s="19" t="s">
        <v>1481</v>
      </c>
      <c r="AY178" s="19" t="s">
        <v>1594</v>
      </c>
      <c r="BE178" s="208">
        <f>IF(O178="základní",K178,0)</f>
        <v>0</v>
      </c>
      <c r="BF178" s="208">
        <f>IF(O178="snížená",K178,0)</f>
        <v>0</v>
      </c>
      <c r="BG178" s="208">
        <f>IF(O178="zákl. přenesená",K178,0)</f>
        <v>0</v>
      </c>
      <c r="BH178" s="208">
        <f>IF(O178="sníž. přenesená",K178,0)</f>
        <v>0</v>
      </c>
      <c r="BI178" s="208">
        <f>IF(O178="nulová",K178,0)</f>
        <v>0</v>
      </c>
      <c r="BJ178" s="19" t="s">
        <v>1420</v>
      </c>
      <c r="BK178" s="208">
        <f>ROUND(P178*H178,2)</f>
        <v>0</v>
      </c>
      <c r="BL178" s="19" t="s">
        <v>1601</v>
      </c>
      <c r="BM178" s="19" t="s">
        <v>1280</v>
      </c>
    </row>
    <row r="179" spans="2:65" s="13" customFormat="1" x14ac:dyDescent="0.3">
      <c r="B179" s="221"/>
      <c r="C179" s="222"/>
      <c r="D179" s="223" t="s">
        <v>1603</v>
      </c>
      <c r="E179" s="224" t="s">
        <v>1418</v>
      </c>
      <c r="F179" s="225" t="s">
        <v>1242</v>
      </c>
      <c r="G179" s="222"/>
      <c r="H179" s="226" t="s">
        <v>1418</v>
      </c>
      <c r="I179" s="227"/>
      <c r="J179" s="227"/>
      <c r="K179" s="222"/>
      <c r="L179" s="222"/>
      <c r="M179" s="228"/>
      <c r="N179" s="229"/>
      <c r="O179" s="230"/>
      <c r="P179" s="230"/>
      <c r="Q179" s="230"/>
      <c r="R179" s="230"/>
      <c r="S179" s="230"/>
      <c r="T179" s="230"/>
      <c r="U179" s="230"/>
      <c r="V179" s="230"/>
      <c r="W179" s="230"/>
      <c r="X179" s="231"/>
      <c r="AT179" s="232" t="s">
        <v>1603</v>
      </c>
      <c r="AU179" s="232" t="s">
        <v>1481</v>
      </c>
      <c r="AV179" s="13" t="s">
        <v>1420</v>
      </c>
      <c r="AW179" s="13" t="s">
        <v>1402</v>
      </c>
      <c r="AX179" s="13" t="s">
        <v>1473</v>
      </c>
      <c r="AY179" s="232" t="s">
        <v>1594</v>
      </c>
    </row>
    <row r="180" spans="2:65" s="12" customFormat="1" x14ac:dyDescent="0.3">
      <c r="B180" s="209"/>
      <c r="C180" s="210"/>
      <c r="D180" s="211" t="s">
        <v>1603</v>
      </c>
      <c r="E180" s="212" t="s">
        <v>1418</v>
      </c>
      <c r="F180" s="213" t="s">
        <v>1281</v>
      </c>
      <c r="G180" s="210"/>
      <c r="H180" s="214">
        <v>120</v>
      </c>
      <c r="I180" s="215"/>
      <c r="J180" s="215"/>
      <c r="K180" s="210"/>
      <c r="L180" s="210"/>
      <c r="M180" s="216"/>
      <c r="N180" s="217"/>
      <c r="O180" s="218"/>
      <c r="P180" s="218"/>
      <c r="Q180" s="218"/>
      <c r="R180" s="218"/>
      <c r="S180" s="218"/>
      <c r="T180" s="218"/>
      <c r="U180" s="218"/>
      <c r="V180" s="218"/>
      <c r="W180" s="218"/>
      <c r="X180" s="219"/>
      <c r="AT180" s="220" t="s">
        <v>1603</v>
      </c>
      <c r="AU180" s="220" t="s">
        <v>1481</v>
      </c>
      <c r="AV180" s="12" t="s">
        <v>1481</v>
      </c>
      <c r="AW180" s="12" t="s">
        <v>1402</v>
      </c>
      <c r="AX180" s="12" t="s">
        <v>1420</v>
      </c>
      <c r="AY180" s="220" t="s">
        <v>1594</v>
      </c>
    </row>
    <row r="181" spans="2:65" s="1" customFormat="1" ht="22.5" customHeight="1" x14ac:dyDescent="0.3">
      <c r="B181" s="36"/>
      <c r="C181" s="261" t="s">
        <v>1785</v>
      </c>
      <c r="D181" s="261" t="s">
        <v>1707</v>
      </c>
      <c r="E181" s="262" t="s">
        <v>1282</v>
      </c>
      <c r="F181" s="263" t="s">
        <v>1283</v>
      </c>
      <c r="G181" s="264" t="s">
        <v>1698</v>
      </c>
      <c r="H181" s="265">
        <v>122.4</v>
      </c>
      <c r="I181" s="266"/>
      <c r="J181" s="267"/>
      <c r="K181" s="268">
        <f>ROUND(P181*H181,2)</f>
        <v>0</v>
      </c>
      <c r="L181" s="263" t="s">
        <v>1600</v>
      </c>
      <c r="M181" s="269"/>
      <c r="N181" s="270" t="s">
        <v>1418</v>
      </c>
      <c r="O181" s="205" t="s">
        <v>1442</v>
      </c>
      <c r="P181" s="131">
        <f>I181+J181</f>
        <v>0</v>
      </c>
      <c r="Q181" s="131">
        <f>ROUND(I181*H181,2)</f>
        <v>0</v>
      </c>
      <c r="R181" s="131">
        <f>ROUND(J181*H181,2)</f>
        <v>0</v>
      </c>
      <c r="S181" s="37"/>
      <c r="T181" s="206">
        <f>S181*H181</f>
        <v>0</v>
      </c>
      <c r="U181" s="206">
        <v>1.5E-3</v>
      </c>
      <c r="V181" s="206">
        <f>U181*H181</f>
        <v>0.18360000000000001</v>
      </c>
      <c r="W181" s="206">
        <v>0</v>
      </c>
      <c r="X181" s="207">
        <f>W181*H181</f>
        <v>0</v>
      </c>
      <c r="AR181" s="19" t="s">
        <v>1654</v>
      </c>
      <c r="AT181" s="19" t="s">
        <v>1707</v>
      </c>
      <c r="AU181" s="19" t="s">
        <v>1481</v>
      </c>
      <c r="AY181" s="19" t="s">
        <v>1594</v>
      </c>
      <c r="BE181" s="208">
        <f>IF(O181="základní",K181,0)</f>
        <v>0</v>
      </c>
      <c r="BF181" s="208">
        <f>IF(O181="snížená",K181,0)</f>
        <v>0</v>
      </c>
      <c r="BG181" s="208">
        <f>IF(O181="zákl. přenesená",K181,0)</f>
        <v>0</v>
      </c>
      <c r="BH181" s="208">
        <f>IF(O181="sníž. přenesená",K181,0)</f>
        <v>0</v>
      </c>
      <c r="BI181" s="208">
        <f>IF(O181="nulová",K181,0)</f>
        <v>0</v>
      </c>
      <c r="BJ181" s="19" t="s">
        <v>1420</v>
      </c>
      <c r="BK181" s="208">
        <f>ROUND(P181*H181,2)</f>
        <v>0</v>
      </c>
      <c r="BL181" s="19" t="s">
        <v>1601</v>
      </c>
      <c r="BM181" s="19" t="s">
        <v>1284</v>
      </c>
    </row>
    <row r="182" spans="2:65" s="12" customFormat="1" x14ac:dyDescent="0.3">
      <c r="B182" s="209"/>
      <c r="C182" s="210"/>
      <c r="D182" s="211" t="s">
        <v>1603</v>
      </c>
      <c r="E182" s="212" t="s">
        <v>1418</v>
      </c>
      <c r="F182" s="213" t="s">
        <v>1285</v>
      </c>
      <c r="G182" s="210"/>
      <c r="H182" s="214">
        <v>122.4</v>
      </c>
      <c r="I182" s="215"/>
      <c r="J182" s="215"/>
      <c r="K182" s="210"/>
      <c r="L182" s="210"/>
      <c r="M182" s="216"/>
      <c r="N182" s="217"/>
      <c r="O182" s="218"/>
      <c r="P182" s="218"/>
      <c r="Q182" s="218"/>
      <c r="R182" s="218"/>
      <c r="S182" s="218"/>
      <c r="T182" s="218"/>
      <c r="U182" s="218"/>
      <c r="V182" s="218"/>
      <c r="W182" s="218"/>
      <c r="X182" s="219"/>
      <c r="AT182" s="220" t="s">
        <v>1603</v>
      </c>
      <c r="AU182" s="220" t="s">
        <v>1481</v>
      </c>
      <c r="AV182" s="12" t="s">
        <v>1481</v>
      </c>
      <c r="AW182" s="12" t="s">
        <v>1402</v>
      </c>
      <c r="AX182" s="12" t="s">
        <v>1420</v>
      </c>
      <c r="AY182" s="220" t="s">
        <v>1594</v>
      </c>
    </row>
    <row r="183" spans="2:65" s="1" customFormat="1" ht="31.5" customHeight="1" x14ac:dyDescent="0.3">
      <c r="B183" s="36"/>
      <c r="C183" s="197" t="s">
        <v>1804</v>
      </c>
      <c r="D183" s="197" t="s">
        <v>1596</v>
      </c>
      <c r="E183" s="198" t="s">
        <v>1286</v>
      </c>
      <c r="F183" s="199" t="s">
        <v>1287</v>
      </c>
      <c r="G183" s="200" t="s">
        <v>1698</v>
      </c>
      <c r="H183" s="201">
        <v>24</v>
      </c>
      <c r="I183" s="202"/>
      <c r="J183" s="202"/>
      <c r="K183" s="203">
        <f>ROUND(P183*H183,2)</f>
        <v>0</v>
      </c>
      <c r="L183" s="199" t="s">
        <v>1600</v>
      </c>
      <c r="M183" s="56"/>
      <c r="N183" s="204" t="s">
        <v>1418</v>
      </c>
      <c r="O183" s="205" t="s">
        <v>1442</v>
      </c>
      <c r="P183" s="131">
        <f>I183+J183</f>
        <v>0</v>
      </c>
      <c r="Q183" s="131">
        <f>ROUND(I183*H183,2)</f>
        <v>0</v>
      </c>
      <c r="R183" s="131">
        <f>ROUND(J183*H183,2)</f>
        <v>0</v>
      </c>
      <c r="S183" s="37"/>
      <c r="T183" s="206">
        <f>S183*H183</f>
        <v>0</v>
      </c>
      <c r="U183" s="206">
        <v>0</v>
      </c>
      <c r="V183" s="206">
        <f>U183*H183</f>
        <v>0</v>
      </c>
      <c r="W183" s="206">
        <v>0</v>
      </c>
      <c r="X183" s="207">
        <f>W183*H183</f>
        <v>0</v>
      </c>
      <c r="AR183" s="19" t="s">
        <v>1601</v>
      </c>
      <c r="AT183" s="19" t="s">
        <v>1596</v>
      </c>
      <c r="AU183" s="19" t="s">
        <v>1481</v>
      </c>
      <c r="AY183" s="19" t="s">
        <v>1594</v>
      </c>
      <c r="BE183" s="208">
        <f>IF(O183="základní",K183,0)</f>
        <v>0</v>
      </c>
      <c r="BF183" s="208">
        <f>IF(O183="snížená",K183,0)</f>
        <v>0</v>
      </c>
      <c r="BG183" s="208">
        <f>IF(O183="zákl. přenesená",K183,0)</f>
        <v>0</v>
      </c>
      <c r="BH183" s="208">
        <f>IF(O183="sníž. přenesená",K183,0)</f>
        <v>0</v>
      </c>
      <c r="BI183" s="208">
        <f>IF(O183="nulová",K183,0)</f>
        <v>0</v>
      </c>
      <c r="BJ183" s="19" t="s">
        <v>1420</v>
      </c>
      <c r="BK183" s="208">
        <f>ROUND(P183*H183,2)</f>
        <v>0</v>
      </c>
      <c r="BL183" s="19" t="s">
        <v>1601</v>
      </c>
      <c r="BM183" s="19" t="s">
        <v>1288</v>
      </c>
    </row>
    <row r="184" spans="2:65" s="13" customFormat="1" x14ac:dyDescent="0.3">
      <c r="B184" s="221"/>
      <c r="C184" s="222"/>
      <c r="D184" s="223" t="s">
        <v>1603</v>
      </c>
      <c r="E184" s="224" t="s">
        <v>1418</v>
      </c>
      <c r="F184" s="225" t="s">
        <v>1240</v>
      </c>
      <c r="G184" s="222"/>
      <c r="H184" s="226" t="s">
        <v>1418</v>
      </c>
      <c r="I184" s="227"/>
      <c r="J184" s="227"/>
      <c r="K184" s="222"/>
      <c r="L184" s="222"/>
      <c r="M184" s="228"/>
      <c r="N184" s="229"/>
      <c r="O184" s="230"/>
      <c r="P184" s="230"/>
      <c r="Q184" s="230"/>
      <c r="R184" s="230"/>
      <c r="S184" s="230"/>
      <c r="T184" s="230"/>
      <c r="U184" s="230"/>
      <c r="V184" s="230"/>
      <c r="W184" s="230"/>
      <c r="X184" s="231"/>
      <c r="AT184" s="232" t="s">
        <v>1603</v>
      </c>
      <c r="AU184" s="232" t="s">
        <v>1481</v>
      </c>
      <c r="AV184" s="13" t="s">
        <v>1420</v>
      </c>
      <c r="AW184" s="13" t="s">
        <v>1402</v>
      </c>
      <c r="AX184" s="13" t="s">
        <v>1473</v>
      </c>
      <c r="AY184" s="232" t="s">
        <v>1594</v>
      </c>
    </row>
    <row r="185" spans="2:65" s="12" customFormat="1" x14ac:dyDescent="0.3">
      <c r="B185" s="209"/>
      <c r="C185" s="210"/>
      <c r="D185" s="211" t="s">
        <v>1603</v>
      </c>
      <c r="E185" s="212" t="s">
        <v>1418</v>
      </c>
      <c r="F185" s="213" t="s">
        <v>1273</v>
      </c>
      <c r="G185" s="210"/>
      <c r="H185" s="214">
        <v>24</v>
      </c>
      <c r="I185" s="215"/>
      <c r="J185" s="215"/>
      <c r="K185" s="210"/>
      <c r="L185" s="210"/>
      <c r="M185" s="216"/>
      <c r="N185" s="217"/>
      <c r="O185" s="218"/>
      <c r="P185" s="218"/>
      <c r="Q185" s="218"/>
      <c r="R185" s="218"/>
      <c r="S185" s="218"/>
      <c r="T185" s="218"/>
      <c r="U185" s="218"/>
      <c r="V185" s="218"/>
      <c r="W185" s="218"/>
      <c r="X185" s="219"/>
      <c r="AT185" s="220" t="s">
        <v>1603</v>
      </c>
      <c r="AU185" s="220" t="s">
        <v>1481</v>
      </c>
      <c r="AV185" s="12" t="s">
        <v>1481</v>
      </c>
      <c r="AW185" s="12" t="s">
        <v>1402</v>
      </c>
      <c r="AX185" s="12" t="s">
        <v>1420</v>
      </c>
      <c r="AY185" s="220" t="s">
        <v>1594</v>
      </c>
    </row>
    <row r="186" spans="2:65" s="1" customFormat="1" ht="31.5" customHeight="1" x14ac:dyDescent="0.3">
      <c r="B186" s="36"/>
      <c r="C186" s="197" t="s">
        <v>1825</v>
      </c>
      <c r="D186" s="197" t="s">
        <v>1596</v>
      </c>
      <c r="E186" s="198" t="s">
        <v>1289</v>
      </c>
      <c r="F186" s="199" t="s">
        <v>1290</v>
      </c>
      <c r="G186" s="200" t="s">
        <v>1698</v>
      </c>
      <c r="H186" s="201">
        <v>120</v>
      </c>
      <c r="I186" s="202"/>
      <c r="J186" s="202"/>
      <c r="K186" s="203">
        <f>ROUND(P186*H186,2)</f>
        <v>0</v>
      </c>
      <c r="L186" s="199" t="s">
        <v>1600</v>
      </c>
      <c r="M186" s="56"/>
      <c r="N186" s="204" t="s">
        <v>1418</v>
      </c>
      <c r="O186" s="205" t="s">
        <v>1442</v>
      </c>
      <c r="P186" s="131">
        <f>I186+J186</f>
        <v>0</v>
      </c>
      <c r="Q186" s="131">
        <f>ROUND(I186*H186,2)</f>
        <v>0</v>
      </c>
      <c r="R186" s="131">
        <f>ROUND(J186*H186,2)</f>
        <v>0</v>
      </c>
      <c r="S186" s="37"/>
      <c r="T186" s="206">
        <f>S186*H186</f>
        <v>0</v>
      </c>
      <c r="U186" s="206">
        <v>0</v>
      </c>
      <c r="V186" s="206">
        <f>U186*H186</f>
        <v>0</v>
      </c>
      <c r="W186" s="206">
        <v>0</v>
      </c>
      <c r="X186" s="207">
        <f>W186*H186</f>
        <v>0</v>
      </c>
      <c r="AR186" s="19" t="s">
        <v>1601</v>
      </c>
      <c r="AT186" s="19" t="s">
        <v>1596</v>
      </c>
      <c r="AU186" s="19" t="s">
        <v>1481</v>
      </c>
      <c r="AY186" s="19" t="s">
        <v>1594</v>
      </c>
      <c r="BE186" s="208">
        <f>IF(O186="základní",K186,0)</f>
        <v>0</v>
      </c>
      <c r="BF186" s="208">
        <f>IF(O186="snížená",K186,0)</f>
        <v>0</v>
      </c>
      <c r="BG186" s="208">
        <f>IF(O186="zákl. přenesená",K186,0)</f>
        <v>0</v>
      </c>
      <c r="BH186" s="208">
        <f>IF(O186="sníž. přenesená",K186,0)</f>
        <v>0</v>
      </c>
      <c r="BI186" s="208">
        <f>IF(O186="nulová",K186,0)</f>
        <v>0</v>
      </c>
      <c r="BJ186" s="19" t="s">
        <v>1420</v>
      </c>
      <c r="BK186" s="208">
        <f>ROUND(P186*H186,2)</f>
        <v>0</v>
      </c>
      <c r="BL186" s="19" t="s">
        <v>1601</v>
      </c>
      <c r="BM186" s="19" t="s">
        <v>1291</v>
      </c>
    </row>
    <row r="187" spans="2:65" s="13" customFormat="1" x14ac:dyDescent="0.3">
      <c r="B187" s="221"/>
      <c r="C187" s="222"/>
      <c r="D187" s="223" t="s">
        <v>1603</v>
      </c>
      <c r="E187" s="224" t="s">
        <v>1418</v>
      </c>
      <c r="F187" s="225" t="s">
        <v>1242</v>
      </c>
      <c r="G187" s="222"/>
      <c r="H187" s="226" t="s">
        <v>1418</v>
      </c>
      <c r="I187" s="227"/>
      <c r="J187" s="227"/>
      <c r="K187" s="222"/>
      <c r="L187" s="222"/>
      <c r="M187" s="228"/>
      <c r="N187" s="229"/>
      <c r="O187" s="230"/>
      <c r="P187" s="230"/>
      <c r="Q187" s="230"/>
      <c r="R187" s="230"/>
      <c r="S187" s="230"/>
      <c r="T187" s="230"/>
      <c r="U187" s="230"/>
      <c r="V187" s="230"/>
      <c r="W187" s="230"/>
      <c r="X187" s="231"/>
      <c r="AT187" s="232" t="s">
        <v>1603</v>
      </c>
      <c r="AU187" s="232" t="s">
        <v>1481</v>
      </c>
      <c r="AV187" s="13" t="s">
        <v>1420</v>
      </c>
      <c r="AW187" s="13" t="s">
        <v>1402</v>
      </c>
      <c r="AX187" s="13" t="s">
        <v>1473</v>
      </c>
      <c r="AY187" s="232" t="s">
        <v>1594</v>
      </c>
    </row>
    <row r="188" spans="2:65" s="12" customFormat="1" x14ac:dyDescent="0.3">
      <c r="B188" s="209"/>
      <c r="C188" s="210"/>
      <c r="D188" s="211" t="s">
        <v>1603</v>
      </c>
      <c r="E188" s="212" t="s">
        <v>1418</v>
      </c>
      <c r="F188" s="213" t="s">
        <v>1281</v>
      </c>
      <c r="G188" s="210"/>
      <c r="H188" s="214">
        <v>120</v>
      </c>
      <c r="I188" s="215"/>
      <c r="J188" s="215"/>
      <c r="K188" s="210"/>
      <c r="L188" s="210"/>
      <c r="M188" s="216"/>
      <c r="N188" s="217"/>
      <c r="O188" s="218"/>
      <c r="P188" s="218"/>
      <c r="Q188" s="218"/>
      <c r="R188" s="218"/>
      <c r="S188" s="218"/>
      <c r="T188" s="218"/>
      <c r="U188" s="218"/>
      <c r="V188" s="218"/>
      <c r="W188" s="218"/>
      <c r="X188" s="219"/>
      <c r="AT188" s="220" t="s">
        <v>1603</v>
      </c>
      <c r="AU188" s="220" t="s">
        <v>1481</v>
      </c>
      <c r="AV188" s="12" t="s">
        <v>1481</v>
      </c>
      <c r="AW188" s="12" t="s">
        <v>1402</v>
      </c>
      <c r="AX188" s="12" t="s">
        <v>1420</v>
      </c>
      <c r="AY188" s="220" t="s">
        <v>1594</v>
      </c>
    </row>
    <row r="189" spans="2:65" s="1" customFormat="1" ht="22.5" customHeight="1" x14ac:dyDescent="0.3">
      <c r="B189" s="36"/>
      <c r="C189" s="261" t="s">
        <v>1830</v>
      </c>
      <c r="D189" s="261" t="s">
        <v>1707</v>
      </c>
      <c r="E189" s="262" t="s">
        <v>1292</v>
      </c>
      <c r="F189" s="263" t="s">
        <v>1293</v>
      </c>
      <c r="G189" s="264" t="s">
        <v>1726</v>
      </c>
      <c r="H189" s="265">
        <v>2</v>
      </c>
      <c r="I189" s="266"/>
      <c r="J189" s="267"/>
      <c r="K189" s="268">
        <f>ROUND(P189*H189,2)</f>
        <v>0</v>
      </c>
      <c r="L189" s="263" t="s">
        <v>1600</v>
      </c>
      <c r="M189" s="269"/>
      <c r="N189" s="270" t="s">
        <v>1418</v>
      </c>
      <c r="O189" s="205" t="s">
        <v>1442</v>
      </c>
      <c r="P189" s="131">
        <f>I189+J189</f>
        <v>0</v>
      </c>
      <c r="Q189" s="131">
        <f>ROUND(I189*H189,2)</f>
        <v>0</v>
      </c>
      <c r="R189" s="131">
        <f>ROUND(J189*H189,2)</f>
        <v>0</v>
      </c>
      <c r="S189" s="37"/>
      <c r="T189" s="206">
        <f>S189*H189</f>
        <v>0</v>
      </c>
      <c r="U189" s="206">
        <v>0.01</v>
      </c>
      <c r="V189" s="206">
        <f>U189*H189</f>
        <v>0.02</v>
      </c>
      <c r="W189" s="206">
        <v>0</v>
      </c>
      <c r="X189" s="207">
        <f>W189*H189</f>
        <v>0</v>
      </c>
      <c r="AR189" s="19" t="s">
        <v>1654</v>
      </c>
      <c r="AT189" s="19" t="s">
        <v>1707</v>
      </c>
      <c r="AU189" s="19" t="s">
        <v>1481</v>
      </c>
      <c r="AY189" s="19" t="s">
        <v>1594</v>
      </c>
      <c r="BE189" s="208">
        <f>IF(O189="základní",K189,0)</f>
        <v>0</v>
      </c>
      <c r="BF189" s="208">
        <f>IF(O189="snížená",K189,0)</f>
        <v>0</v>
      </c>
      <c r="BG189" s="208">
        <f>IF(O189="zákl. přenesená",K189,0)</f>
        <v>0</v>
      </c>
      <c r="BH189" s="208">
        <f>IF(O189="sníž. přenesená",K189,0)</f>
        <v>0</v>
      </c>
      <c r="BI189" s="208">
        <f>IF(O189="nulová",K189,0)</f>
        <v>0</v>
      </c>
      <c r="BJ189" s="19" t="s">
        <v>1420</v>
      </c>
      <c r="BK189" s="208">
        <f>ROUND(P189*H189,2)</f>
        <v>0</v>
      </c>
      <c r="BL189" s="19" t="s">
        <v>1601</v>
      </c>
      <c r="BM189" s="19" t="s">
        <v>1294</v>
      </c>
    </row>
    <row r="190" spans="2:65" s="12" customFormat="1" x14ac:dyDescent="0.3">
      <c r="B190" s="209"/>
      <c r="C190" s="210"/>
      <c r="D190" s="211" t="s">
        <v>1603</v>
      </c>
      <c r="E190" s="212" t="s">
        <v>1418</v>
      </c>
      <c r="F190" s="213" t="s">
        <v>1996</v>
      </c>
      <c r="G190" s="210"/>
      <c r="H190" s="214">
        <v>2</v>
      </c>
      <c r="I190" s="215"/>
      <c r="J190" s="215"/>
      <c r="K190" s="210"/>
      <c r="L190" s="210"/>
      <c r="M190" s="216"/>
      <c r="N190" s="217"/>
      <c r="O190" s="218"/>
      <c r="P190" s="218"/>
      <c r="Q190" s="218"/>
      <c r="R190" s="218"/>
      <c r="S190" s="218"/>
      <c r="T190" s="218"/>
      <c r="U190" s="218"/>
      <c r="V190" s="218"/>
      <c r="W190" s="218"/>
      <c r="X190" s="219"/>
      <c r="AT190" s="220" t="s">
        <v>1603</v>
      </c>
      <c r="AU190" s="220" t="s">
        <v>1481</v>
      </c>
      <c r="AV190" s="12" t="s">
        <v>1481</v>
      </c>
      <c r="AW190" s="12" t="s">
        <v>1402</v>
      </c>
      <c r="AX190" s="12" t="s">
        <v>1420</v>
      </c>
      <c r="AY190" s="220" t="s">
        <v>1594</v>
      </c>
    </row>
    <row r="191" spans="2:65" s="1" customFormat="1" ht="31.5" customHeight="1" x14ac:dyDescent="0.3">
      <c r="B191" s="36"/>
      <c r="C191" s="197" t="s">
        <v>1836</v>
      </c>
      <c r="D191" s="197" t="s">
        <v>1596</v>
      </c>
      <c r="E191" s="198" t="s">
        <v>1295</v>
      </c>
      <c r="F191" s="199" t="s">
        <v>1296</v>
      </c>
      <c r="G191" s="200" t="s">
        <v>1698</v>
      </c>
      <c r="H191" s="201">
        <v>432</v>
      </c>
      <c r="I191" s="202"/>
      <c r="J191" s="202"/>
      <c r="K191" s="203">
        <f>ROUND(P191*H191,2)</f>
        <v>0</v>
      </c>
      <c r="L191" s="199" t="s">
        <v>1600</v>
      </c>
      <c r="M191" s="56"/>
      <c r="N191" s="204" t="s">
        <v>1418</v>
      </c>
      <c r="O191" s="205" t="s">
        <v>1442</v>
      </c>
      <c r="P191" s="131">
        <f>I191+J191</f>
        <v>0</v>
      </c>
      <c r="Q191" s="131">
        <f>ROUND(I191*H191,2)</f>
        <v>0</v>
      </c>
      <c r="R191" s="131">
        <f>ROUND(J191*H191,2)</f>
        <v>0</v>
      </c>
      <c r="S191" s="37"/>
      <c r="T191" s="206">
        <f>S191*H191</f>
        <v>0</v>
      </c>
      <c r="U191" s="206">
        <v>0</v>
      </c>
      <c r="V191" s="206">
        <f>U191*H191</f>
        <v>0</v>
      </c>
      <c r="W191" s="206">
        <v>0</v>
      </c>
      <c r="X191" s="207">
        <f>W191*H191</f>
        <v>0</v>
      </c>
      <c r="AR191" s="19" t="s">
        <v>1601</v>
      </c>
      <c r="AT191" s="19" t="s">
        <v>1596</v>
      </c>
      <c r="AU191" s="19" t="s">
        <v>1481</v>
      </c>
      <c r="AY191" s="19" t="s">
        <v>1594</v>
      </c>
      <c r="BE191" s="208">
        <f>IF(O191="základní",K191,0)</f>
        <v>0</v>
      </c>
      <c r="BF191" s="208">
        <f>IF(O191="snížená",K191,0)</f>
        <v>0</v>
      </c>
      <c r="BG191" s="208">
        <f>IF(O191="zákl. přenesená",K191,0)</f>
        <v>0</v>
      </c>
      <c r="BH191" s="208">
        <f>IF(O191="sníž. přenesená",K191,0)</f>
        <v>0</v>
      </c>
      <c r="BI191" s="208">
        <f>IF(O191="nulová",K191,0)</f>
        <v>0</v>
      </c>
      <c r="BJ191" s="19" t="s">
        <v>1420</v>
      </c>
      <c r="BK191" s="208">
        <f>ROUND(P191*H191,2)</f>
        <v>0</v>
      </c>
      <c r="BL191" s="19" t="s">
        <v>1601</v>
      </c>
      <c r="BM191" s="19" t="s">
        <v>1297</v>
      </c>
    </row>
    <row r="192" spans="2:65" s="12" customFormat="1" x14ac:dyDescent="0.3">
      <c r="B192" s="209"/>
      <c r="C192" s="210"/>
      <c r="D192" s="211" t="s">
        <v>1603</v>
      </c>
      <c r="E192" s="212" t="s">
        <v>1418</v>
      </c>
      <c r="F192" s="213" t="s">
        <v>1298</v>
      </c>
      <c r="G192" s="210"/>
      <c r="H192" s="214">
        <v>432</v>
      </c>
      <c r="I192" s="215"/>
      <c r="J192" s="215"/>
      <c r="K192" s="210"/>
      <c r="L192" s="210"/>
      <c r="M192" s="216"/>
      <c r="N192" s="217"/>
      <c r="O192" s="218"/>
      <c r="P192" s="218"/>
      <c r="Q192" s="218"/>
      <c r="R192" s="218"/>
      <c r="S192" s="218"/>
      <c r="T192" s="218"/>
      <c r="U192" s="218"/>
      <c r="V192" s="218"/>
      <c r="W192" s="218"/>
      <c r="X192" s="219"/>
      <c r="AT192" s="220" t="s">
        <v>1603</v>
      </c>
      <c r="AU192" s="220" t="s">
        <v>1481</v>
      </c>
      <c r="AV192" s="12" t="s">
        <v>1481</v>
      </c>
      <c r="AW192" s="12" t="s">
        <v>1402</v>
      </c>
      <c r="AX192" s="12" t="s">
        <v>1420</v>
      </c>
      <c r="AY192" s="220" t="s">
        <v>1594</v>
      </c>
    </row>
    <row r="193" spans="2:65" s="1" customFormat="1" ht="22.5" customHeight="1" x14ac:dyDescent="0.3">
      <c r="B193" s="36"/>
      <c r="C193" s="261" t="s">
        <v>1841</v>
      </c>
      <c r="D193" s="261" t="s">
        <v>1707</v>
      </c>
      <c r="E193" s="262" t="s">
        <v>1299</v>
      </c>
      <c r="F193" s="263" t="s">
        <v>1300</v>
      </c>
      <c r="G193" s="264" t="s">
        <v>1698</v>
      </c>
      <c r="H193" s="265">
        <v>440.64</v>
      </c>
      <c r="I193" s="266"/>
      <c r="J193" s="267"/>
      <c r="K193" s="268">
        <f>ROUND(P193*H193,2)</f>
        <v>0</v>
      </c>
      <c r="L193" s="263" t="s">
        <v>1600</v>
      </c>
      <c r="M193" s="269"/>
      <c r="N193" s="270" t="s">
        <v>1418</v>
      </c>
      <c r="O193" s="205" t="s">
        <v>1442</v>
      </c>
      <c r="P193" s="131">
        <f>I193+J193</f>
        <v>0</v>
      </c>
      <c r="Q193" s="131">
        <f>ROUND(I193*H193,2)</f>
        <v>0</v>
      </c>
      <c r="R193" s="131">
        <f>ROUND(J193*H193,2)</f>
        <v>0</v>
      </c>
      <c r="S193" s="37"/>
      <c r="T193" s="206">
        <f>S193*H193</f>
        <v>0</v>
      </c>
      <c r="U193" s="206">
        <v>5.0000000000000002E-5</v>
      </c>
      <c r="V193" s="206">
        <f>U193*H193</f>
        <v>2.2032E-2</v>
      </c>
      <c r="W193" s="206">
        <v>0</v>
      </c>
      <c r="X193" s="207">
        <f>W193*H193</f>
        <v>0</v>
      </c>
      <c r="AR193" s="19" t="s">
        <v>1654</v>
      </c>
      <c r="AT193" s="19" t="s">
        <v>1707</v>
      </c>
      <c r="AU193" s="19" t="s">
        <v>1481</v>
      </c>
      <c r="AY193" s="19" t="s">
        <v>1594</v>
      </c>
      <c r="BE193" s="208">
        <f>IF(O193="základní",K193,0)</f>
        <v>0</v>
      </c>
      <c r="BF193" s="208">
        <f>IF(O193="snížená",K193,0)</f>
        <v>0</v>
      </c>
      <c r="BG193" s="208">
        <f>IF(O193="zákl. přenesená",K193,0)</f>
        <v>0</v>
      </c>
      <c r="BH193" s="208">
        <f>IF(O193="sníž. přenesená",K193,0)</f>
        <v>0</v>
      </c>
      <c r="BI193" s="208">
        <f>IF(O193="nulová",K193,0)</f>
        <v>0</v>
      </c>
      <c r="BJ193" s="19" t="s">
        <v>1420</v>
      </c>
      <c r="BK193" s="208">
        <f>ROUND(P193*H193,2)</f>
        <v>0</v>
      </c>
      <c r="BL193" s="19" t="s">
        <v>1601</v>
      </c>
      <c r="BM193" s="19" t="s">
        <v>1301</v>
      </c>
    </row>
    <row r="194" spans="2:65" s="12" customFormat="1" x14ac:dyDescent="0.3">
      <c r="B194" s="209"/>
      <c r="C194" s="210"/>
      <c r="D194" s="223" t="s">
        <v>1603</v>
      </c>
      <c r="E194" s="233" t="s">
        <v>1418</v>
      </c>
      <c r="F194" s="234" t="s">
        <v>1302</v>
      </c>
      <c r="G194" s="210"/>
      <c r="H194" s="235">
        <v>440.64</v>
      </c>
      <c r="I194" s="215"/>
      <c r="J194" s="215"/>
      <c r="K194" s="210"/>
      <c r="L194" s="210"/>
      <c r="M194" s="216"/>
      <c r="N194" s="217"/>
      <c r="O194" s="218"/>
      <c r="P194" s="218"/>
      <c r="Q194" s="218"/>
      <c r="R194" s="218"/>
      <c r="S194" s="218"/>
      <c r="T194" s="218"/>
      <c r="U194" s="218"/>
      <c r="V194" s="218"/>
      <c r="W194" s="218"/>
      <c r="X194" s="219"/>
      <c r="AT194" s="220" t="s">
        <v>1603</v>
      </c>
      <c r="AU194" s="220" t="s">
        <v>1481</v>
      </c>
      <c r="AV194" s="12" t="s">
        <v>1481</v>
      </c>
      <c r="AW194" s="12" t="s">
        <v>1402</v>
      </c>
      <c r="AX194" s="12" t="s">
        <v>1420</v>
      </c>
      <c r="AY194" s="220" t="s">
        <v>1594</v>
      </c>
    </row>
    <row r="195" spans="2:65" s="11" customFormat="1" ht="29.85" customHeight="1" x14ac:dyDescent="0.3">
      <c r="B195" s="179"/>
      <c r="C195" s="180"/>
      <c r="D195" s="194" t="s">
        <v>1472</v>
      </c>
      <c r="E195" s="195" t="s">
        <v>2055</v>
      </c>
      <c r="F195" s="195" t="s">
        <v>2056</v>
      </c>
      <c r="G195" s="180"/>
      <c r="H195" s="180"/>
      <c r="I195" s="183"/>
      <c r="J195" s="183"/>
      <c r="K195" s="196">
        <f>BK195</f>
        <v>0</v>
      </c>
      <c r="L195" s="180"/>
      <c r="M195" s="185"/>
      <c r="N195" s="186"/>
      <c r="O195" s="187"/>
      <c r="P195" s="187"/>
      <c r="Q195" s="188">
        <f>Q196</f>
        <v>0</v>
      </c>
      <c r="R195" s="188">
        <f>R196</f>
        <v>0</v>
      </c>
      <c r="S195" s="187"/>
      <c r="T195" s="189">
        <f>T196</f>
        <v>0</v>
      </c>
      <c r="U195" s="187"/>
      <c r="V195" s="189">
        <f>V196</f>
        <v>0</v>
      </c>
      <c r="W195" s="187"/>
      <c r="X195" s="190">
        <f>X196</f>
        <v>0</v>
      </c>
      <c r="AR195" s="191" t="s">
        <v>1420</v>
      </c>
      <c r="AT195" s="192" t="s">
        <v>1472</v>
      </c>
      <c r="AU195" s="192" t="s">
        <v>1420</v>
      </c>
      <c r="AY195" s="191" t="s">
        <v>1594</v>
      </c>
      <c r="BK195" s="193">
        <f>BK196</f>
        <v>0</v>
      </c>
    </row>
    <row r="196" spans="2:65" s="1" customFormat="1" ht="44.25" customHeight="1" x14ac:dyDescent="0.3">
      <c r="B196" s="36"/>
      <c r="C196" s="197" t="s">
        <v>1846</v>
      </c>
      <c r="D196" s="197" t="s">
        <v>1596</v>
      </c>
      <c r="E196" s="198" t="s">
        <v>1303</v>
      </c>
      <c r="F196" s="199" t="s">
        <v>1304</v>
      </c>
      <c r="G196" s="200" t="s">
        <v>1678</v>
      </c>
      <c r="H196" s="201">
        <v>134.602</v>
      </c>
      <c r="I196" s="202"/>
      <c r="J196" s="202"/>
      <c r="K196" s="203">
        <f>ROUND(P196*H196,2)</f>
        <v>0</v>
      </c>
      <c r="L196" s="199" t="s">
        <v>1600</v>
      </c>
      <c r="M196" s="56"/>
      <c r="N196" s="204" t="s">
        <v>1418</v>
      </c>
      <c r="O196" s="274" t="s">
        <v>1442</v>
      </c>
      <c r="P196" s="275">
        <f>I196+J196</f>
        <v>0</v>
      </c>
      <c r="Q196" s="275">
        <f>ROUND(I196*H196,2)</f>
        <v>0</v>
      </c>
      <c r="R196" s="275">
        <f>ROUND(J196*H196,2)</f>
        <v>0</v>
      </c>
      <c r="S196" s="276"/>
      <c r="T196" s="277">
        <f>S196*H196</f>
        <v>0</v>
      </c>
      <c r="U196" s="277">
        <v>0</v>
      </c>
      <c r="V196" s="277">
        <f>U196*H196</f>
        <v>0</v>
      </c>
      <c r="W196" s="277">
        <v>0</v>
      </c>
      <c r="X196" s="278">
        <f>W196*H196</f>
        <v>0</v>
      </c>
      <c r="AR196" s="19" t="s">
        <v>1601</v>
      </c>
      <c r="AT196" s="19" t="s">
        <v>1596</v>
      </c>
      <c r="AU196" s="19" t="s">
        <v>1481</v>
      </c>
      <c r="AY196" s="19" t="s">
        <v>1594</v>
      </c>
      <c r="BE196" s="208">
        <f>IF(O196="základní",K196,0)</f>
        <v>0</v>
      </c>
      <c r="BF196" s="208">
        <f>IF(O196="snížená",K196,0)</f>
        <v>0</v>
      </c>
      <c r="BG196" s="208">
        <f>IF(O196="zákl. přenesená",K196,0)</f>
        <v>0</v>
      </c>
      <c r="BH196" s="208">
        <f>IF(O196="sníž. přenesená",K196,0)</f>
        <v>0</v>
      </c>
      <c r="BI196" s="208">
        <f>IF(O196="nulová",K196,0)</f>
        <v>0</v>
      </c>
      <c r="BJ196" s="19" t="s">
        <v>1420</v>
      </c>
      <c r="BK196" s="208">
        <f>ROUND(P196*H196,2)</f>
        <v>0</v>
      </c>
      <c r="BL196" s="19" t="s">
        <v>1601</v>
      </c>
      <c r="BM196" s="19" t="s">
        <v>1305</v>
      </c>
    </row>
    <row r="197" spans="2:65" s="1" customFormat="1" ht="6.95" customHeight="1" x14ac:dyDescent="0.3">
      <c r="B197" s="51"/>
      <c r="C197" s="52"/>
      <c r="D197" s="52"/>
      <c r="E197" s="52"/>
      <c r="F197" s="52"/>
      <c r="G197" s="52"/>
      <c r="H197" s="52"/>
      <c r="I197" s="137"/>
      <c r="J197" s="137"/>
      <c r="K197" s="52"/>
      <c r="L197" s="52"/>
      <c r="M197" s="56"/>
    </row>
  </sheetData>
  <sheetProtection password="CC35" sheet="1" objects="1" scenarios="1" formatColumns="0" formatRows="0" sort="0" autoFilter="0"/>
  <autoFilter ref="C88:L88"/>
  <mergeCells count="12">
    <mergeCell ref="E79:H79"/>
    <mergeCell ref="E81:H81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77:H77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2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1497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1530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1306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91.5" customHeight="1" x14ac:dyDescent="0.3">
      <c r="B26" s="121"/>
      <c r="C26" s="122"/>
      <c r="D26" s="122"/>
      <c r="E26" s="410" t="s">
        <v>1436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ROUND(K92,2)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ROUND(SUM(BE92:BE251), 2)</f>
        <v>0</v>
      </c>
      <c r="G34" s="37"/>
      <c r="H34" s="37"/>
      <c r="I34" s="132">
        <v>0.21</v>
      </c>
      <c r="J34" s="117"/>
      <c r="K34" s="131">
        <f>ROUND(ROUND((SUM(BE92:BE251)),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ROUND(SUM(BF92:BF251), 2)</f>
        <v>0</v>
      </c>
      <c r="G35" s="37"/>
      <c r="H35" s="37"/>
      <c r="I35" s="132">
        <v>0.15</v>
      </c>
      <c r="J35" s="117"/>
      <c r="K35" s="131">
        <f>ROUND(ROUND((SUM(BF92:BF251)),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ROUND(SUM(BG92:BG251),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ROUND(SUM(BH92:BH251),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ROUND(SUM(BI92:BI251),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1530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IO 01.5 - Propojovací potrubí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Q92</f>
        <v>0</v>
      </c>
      <c r="J62" s="146">
        <f t="shared" si="0"/>
        <v>0</v>
      </c>
      <c r="K62" s="129">
        <f>K92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1542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K93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1543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K94</f>
        <v>0</v>
      </c>
      <c r="L64" s="160"/>
    </row>
    <row r="65" spans="2:13" s="9" customFormat="1" ht="19.899999999999999" customHeight="1" x14ac:dyDescent="0.3">
      <c r="B65" s="154"/>
      <c r="C65" s="155"/>
      <c r="D65" s="156" t="s">
        <v>1307</v>
      </c>
      <c r="E65" s="157"/>
      <c r="F65" s="157"/>
      <c r="G65" s="157"/>
      <c r="H65" s="157"/>
      <c r="I65" s="158">
        <f>Q174</f>
        <v>0</v>
      </c>
      <c r="J65" s="158">
        <f>R174</f>
        <v>0</v>
      </c>
      <c r="K65" s="159">
        <f>K174</f>
        <v>0</v>
      </c>
      <c r="L65" s="160"/>
    </row>
    <row r="66" spans="2:13" s="9" customFormat="1" ht="19.899999999999999" customHeight="1" x14ac:dyDescent="0.3">
      <c r="B66" s="154"/>
      <c r="C66" s="155"/>
      <c r="D66" s="156" t="s">
        <v>1547</v>
      </c>
      <c r="E66" s="157"/>
      <c r="F66" s="157"/>
      <c r="G66" s="157"/>
      <c r="H66" s="157"/>
      <c r="I66" s="158">
        <f>Q177</f>
        <v>0</v>
      </c>
      <c r="J66" s="158">
        <f>R177</f>
        <v>0</v>
      </c>
      <c r="K66" s="159">
        <f>K177</f>
        <v>0</v>
      </c>
      <c r="L66" s="160"/>
    </row>
    <row r="67" spans="2:13" s="9" customFormat="1" ht="19.899999999999999" customHeight="1" x14ac:dyDescent="0.3">
      <c r="B67" s="154"/>
      <c r="C67" s="155"/>
      <c r="D67" s="156" t="s">
        <v>719</v>
      </c>
      <c r="E67" s="157"/>
      <c r="F67" s="157"/>
      <c r="G67" s="157"/>
      <c r="H67" s="157"/>
      <c r="I67" s="158">
        <f>Q200</f>
        <v>0</v>
      </c>
      <c r="J67" s="158">
        <f>R200</f>
        <v>0</v>
      </c>
      <c r="K67" s="159">
        <f>K200</f>
        <v>0</v>
      </c>
      <c r="L67" s="160"/>
    </row>
    <row r="68" spans="2:13" s="9" customFormat="1" ht="19.899999999999999" customHeight="1" x14ac:dyDescent="0.3">
      <c r="B68" s="154"/>
      <c r="C68" s="155"/>
      <c r="D68" s="156" t="s">
        <v>1308</v>
      </c>
      <c r="E68" s="157"/>
      <c r="F68" s="157"/>
      <c r="G68" s="157"/>
      <c r="H68" s="157"/>
      <c r="I68" s="158">
        <f>Q211</f>
        <v>0</v>
      </c>
      <c r="J68" s="158">
        <f>R211</f>
        <v>0</v>
      </c>
      <c r="K68" s="159">
        <f>K211</f>
        <v>0</v>
      </c>
      <c r="L68" s="160"/>
    </row>
    <row r="69" spans="2:13" s="9" customFormat="1" ht="19.899999999999999" customHeight="1" x14ac:dyDescent="0.3">
      <c r="B69" s="154"/>
      <c r="C69" s="155"/>
      <c r="D69" s="156" t="s">
        <v>1553</v>
      </c>
      <c r="E69" s="157"/>
      <c r="F69" s="157"/>
      <c r="G69" s="157"/>
      <c r="H69" s="157"/>
      <c r="I69" s="158">
        <f>Q241</f>
        <v>0</v>
      </c>
      <c r="J69" s="158">
        <f>R241</f>
        <v>0</v>
      </c>
      <c r="K69" s="159">
        <f>K241</f>
        <v>0</v>
      </c>
      <c r="L69" s="160"/>
    </row>
    <row r="70" spans="2:13" s="9" customFormat="1" ht="19.899999999999999" customHeight="1" x14ac:dyDescent="0.3">
      <c r="B70" s="154"/>
      <c r="C70" s="155"/>
      <c r="D70" s="156" t="s">
        <v>1554</v>
      </c>
      <c r="E70" s="157"/>
      <c r="F70" s="157"/>
      <c r="G70" s="157"/>
      <c r="H70" s="157"/>
      <c r="I70" s="158">
        <f>Q250</f>
        <v>0</v>
      </c>
      <c r="J70" s="158">
        <f>R250</f>
        <v>0</v>
      </c>
      <c r="K70" s="159">
        <f>K250</f>
        <v>0</v>
      </c>
      <c r="L70" s="160"/>
    </row>
    <row r="71" spans="2:13" s="1" customFormat="1" ht="21.75" customHeight="1" x14ac:dyDescent="0.3">
      <c r="B71" s="36"/>
      <c r="C71" s="37"/>
      <c r="D71" s="37"/>
      <c r="E71" s="37"/>
      <c r="F71" s="37"/>
      <c r="G71" s="37"/>
      <c r="H71" s="37"/>
      <c r="I71" s="117"/>
      <c r="J71" s="117"/>
      <c r="K71" s="37"/>
      <c r="L71" s="40"/>
    </row>
    <row r="72" spans="2:13" s="1" customFormat="1" ht="6.95" customHeight="1" x14ac:dyDescent="0.3">
      <c r="B72" s="51"/>
      <c r="C72" s="52"/>
      <c r="D72" s="52"/>
      <c r="E72" s="52"/>
      <c r="F72" s="52"/>
      <c r="G72" s="52"/>
      <c r="H72" s="52"/>
      <c r="I72" s="137"/>
      <c r="J72" s="137"/>
      <c r="K72" s="52"/>
      <c r="L72" s="53"/>
    </row>
    <row r="76" spans="2:13" s="1" customFormat="1" ht="6.95" customHeight="1" x14ac:dyDescent="0.3">
      <c r="B76" s="54"/>
      <c r="C76" s="55"/>
      <c r="D76" s="55"/>
      <c r="E76" s="55"/>
      <c r="F76" s="55"/>
      <c r="G76" s="55"/>
      <c r="H76" s="55"/>
      <c r="I76" s="140"/>
      <c r="J76" s="140"/>
      <c r="K76" s="55"/>
      <c r="L76" s="55"/>
      <c r="M76" s="56"/>
    </row>
    <row r="77" spans="2:13" s="1" customFormat="1" ht="36.950000000000003" customHeight="1" x14ac:dyDescent="0.3">
      <c r="B77" s="36"/>
      <c r="C77" s="57" t="s">
        <v>1574</v>
      </c>
      <c r="D77" s="58"/>
      <c r="E77" s="58"/>
      <c r="F77" s="58"/>
      <c r="G77" s="58"/>
      <c r="H77" s="58"/>
      <c r="I77" s="161"/>
      <c r="J77" s="161"/>
      <c r="K77" s="58"/>
      <c r="L77" s="58"/>
      <c r="M77" s="56"/>
    </row>
    <row r="78" spans="2:13" s="1" customFormat="1" ht="6.95" customHeight="1" x14ac:dyDescent="0.3">
      <c r="B78" s="36"/>
      <c r="C78" s="58"/>
      <c r="D78" s="58"/>
      <c r="E78" s="58"/>
      <c r="F78" s="58"/>
      <c r="G78" s="58"/>
      <c r="H78" s="58"/>
      <c r="I78" s="161"/>
      <c r="J78" s="161"/>
      <c r="K78" s="58"/>
      <c r="L78" s="58"/>
      <c r="M78" s="56"/>
    </row>
    <row r="79" spans="2:13" s="1" customFormat="1" ht="14.45" customHeight="1" x14ac:dyDescent="0.3">
      <c r="B79" s="36"/>
      <c r="C79" s="60" t="s">
        <v>1414</v>
      </c>
      <c r="D79" s="58"/>
      <c r="E79" s="58"/>
      <c r="F79" s="58"/>
      <c r="G79" s="58"/>
      <c r="H79" s="58"/>
      <c r="I79" s="161"/>
      <c r="J79" s="161"/>
      <c r="K79" s="58"/>
      <c r="L79" s="58"/>
      <c r="M79" s="56"/>
    </row>
    <row r="80" spans="2:13" s="1" customFormat="1" ht="22.5" customHeight="1" x14ac:dyDescent="0.3">
      <c r="B80" s="36"/>
      <c r="C80" s="58"/>
      <c r="D80" s="58"/>
      <c r="E80" s="414" t="str">
        <f>E7</f>
        <v>CELOPLOŠNÁ KANALIZACE OBCE JÍVOVÁ- ČOV</v>
      </c>
      <c r="F80" s="395"/>
      <c r="G80" s="395"/>
      <c r="H80" s="395"/>
      <c r="I80" s="161"/>
      <c r="J80" s="161"/>
      <c r="K80" s="58"/>
      <c r="L80" s="58"/>
      <c r="M80" s="56"/>
    </row>
    <row r="81" spans="2:65" ht="15" x14ac:dyDescent="0.3">
      <c r="B81" s="23"/>
      <c r="C81" s="60" t="s">
        <v>1529</v>
      </c>
      <c r="D81" s="162"/>
      <c r="E81" s="162"/>
      <c r="F81" s="162"/>
      <c r="G81" s="162"/>
      <c r="H81" s="162"/>
      <c r="K81" s="162"/>
      <c r="L81" s="162"/>
      <c r="M81" s="163"/>
    </row>
    <row r="82" spans="2:65" s="1" customFormat="1" ht="22.5" customHeight="1" x14ac:dyDescent="0.3">
      <c r="B82" s="36"/>
      <c r="C82" s="58"/>
      <c r="D82" s="58"/>
      <c r="E82" s="414" t="s">
        <v>1530</v>
      </c>
      <c r="F82" s="395"/>
      <c r="G82" s="395"/>
      <c r="H82" s="395"/>
      <c r="I82" s="161"/>
      <c r="J82" s="161"/>
      <c r="K82" s="58"/>
      <c r="L82" s="58"/>
      <c r="M82" s="56"/>
    </row>
    <row r="83" spans="2:65" s="1" customFormat="1" ht="14.45" customHeight="1" x14ac:dyDescent="0.3">
      <c r="B83" s="36"/>
      <c r="C83" s="60" t="s">
        <v>1531</v>
      </c>
      <c r="D83" s="58"/>
      <c r="E83" s="58"/>
      <c r="F83" s="58"/>
      <c r="G83" s="58"/>
      <c r="H83" s="58"/>
      <c r="I83" s="161"/>
      <c r="J83" s="161"/>
      <c r="K83" s="58"/>
      <c r="L83" s="58"/>
      <c r="M83" s="56"/>
    </row>
    <row r="84" spans="2:65" s="1" customFormat="1" ht="23.25" customHeight="1" x14ac:dyDescent="0.3">
      <c r="B84" s="36"/>
      <c r="C84" s="58"/>
      <c r="D84" s="58"/>
      <c r="E84" s="392" t="str">
        <f>E11</f>
        <v>IO 01.5 - Propojovací potrubí</v>
      </c>
      <c r="F84" s="395"/>
      <c r="G84" s="395"/>
      <c r="H84" s="395"/>
      <c r="I84" s="161"/>
      <c r="J84" s="161"/>
      <c r="K84" s="58"/>
      <c r="L84" s="58"/>
      <c r="M84" s="56"/>
    </row>
    <row r="85" spans="2:65" s="1" customFormat="1" ht="6.95" customHeight="1" x14ac:dyDescent="0.3">
      <c r="B85" s="36"/>
      <c r="C85" s="58"/>
      <c r="D85" s="58"/>
      <c r="E85" s="58"/>
      <c r="F85" s="58"/>
      <c r="G85" s="58"/>
      <c r="H85" s="58"/>
      <c r="I85" s="161"/>
      <c r="J85" s="161"/>
      <c r="K85" s="58"/>
      <c r="L85" s="58"/>
      <c r="M85" s="56"/>
    </row>
    <row r="86" spans="2:65" s="1" customFormat="1" ht="18" customHeight="1" x14ac:dyDescent="0.3">
      <c r="B86" s="36"/>
      <c r="C86" s="60" t="s">
        <v>1421</v>
      </c>
      <c r="D86" s="58"/>
      <c r="E86" s="58"/>
      <c r="F86" s="164" t="str">
        <f>F14</f>
        <v>Jívová</v>
      </c>
      <c r="G86" s="58"/>
      <c r="H86" s="58"/>
      <c r="I86" s="165" t="s">
        <v>1423</v>
      </c>
      <c r="J86" s="166" t="str">
        <f>IF(J14="","",J14)</f>
        <v>30.11.2016</v>
      </c>
      <c r="K86" s="58"/>
      <c r="L86" s="58"/>
      <c r="M86" s="56"/>
    </row>
    <row r="87" spans="2:65" s="1" customFormat="1" ht="6.95" customHeight="1" x14ac:dyDescent="0.3">
      <c r="B87" s="36"/>
      <c r="C87" s="58"/>
      <c r="D87" s="58"/>
      <c r="E87" s="58"/>
      <c r="F87" s="58"/>
      <c r="G87" s="58"/>
      <c r="H87" s="58"/>
      <c r="I87" s="161"/>
      <c r="J87" s="161"/>
      <c r="K87" s="58"/>
      <c r="L87" s="58"/>
      <c r="M87" s="56"/>
    </row>
    <row r="88" spans="2:65" s="1" customFormat="1" ht="15" x14ac:dyDescent="0.3">
      <c r="B88" s="36"/>
      <c r="C88" s="60" t="s">
        <v>1427</v>
      </c>
      <c r="D88" s="58"/>
      <c r="E88" s="58"/>
      <c r="F88" s="164" t="str">
        <f>E17</f>
        <v xml:space="preserve">Obec Jívová </v>
      </c>
      <c r="G88" s="58"/>
      <c r="H88" s="58"/>
      <c r="I88" s="165" t="s">
        <v>1433</v>
      </c>
      <c r="J88" s="167" t="str">
        <f>E23</f>
        <v>AQOL s.r.o.Olomouc</v>
      </c>
      <c r="K88" s="58"/>
      <c r="L88" s="58"/>
      <c r="M88" s="56"/>
    </row>
    <row r="89" spans="2:65" s="1" customFormat="1" ht="14.45" customHeight="1" x14ac:dyDescent="0.3">
      <c r="B89" s="36"/>
      <c r="C89" s="60" t="s">
        <v>1431</v>
      </c>
      <c r="D89" s="58"/>
      <c r="E89" s="58"/>
      <c r="F89" s="164" t="str">
        <f>IF(E20="","",E20)</f>
        <v/>
      </c>
      <c r="G89" s="58"/>
      <c r="H89" s="58"/>
      <c r="I89" s="161"/>
      <c r="J89" s="161"/>
      <c r="K89" s="58"/>
      <c r="L89" s="58"/>
      <c r="M89" s="56"/>
    </row>
    <row r="90" spans="2:65" s="1" customFormat="1" ht="10.35" customHeight="1" x14ac:dyDescent="0.3">
      <c r="B90" s="36"/>
      <c r="C90" s="58"/>
      <c r="D90" s="58"/>
      <c r="E90" s="58"/>
      <c r="F90" s="58"/>
      <c r="G90" s="58"/>
      <c r="H90" s="58"/>
      <c r="I90" s="161"/>
      <c r="J90" s="161"/>
      <c r="K90" s="58"/>
      <c r="L90" s="58"/>
      <c r="M90" s="56"/>
    </row>
    <row r="91" spans="2:65" s="10" customFormat="1" ht="29.25" customHeight="1" x14ac:dyDescent="0.3">
      <c r="B91" s="168"/>
      <c r="C91" s="169" t="s">
        <v>1575</v>
      </c>
      <c r="D91" s="170" t="s">
        <v>1456</v>
      </c>
      <c r="E91" s="170" t="s">
        <v>1452</v>
      </c>
      <c r="F91" s="170" t="s">
        <v>1576</v>
      </c>
      <c r="G91" s="170" t="s">
        <v>1577</v>
      </c>
      <c r="H91" s="170" t="s">
        <v>1578</v>
      </c>
      <c r="I91" s="171" t="s">
        <v>1579</v>
      </c>
      <c r="J91" s="171" t="s">
        <v>1580</v>
      </c>
      <c r="K91" s="170" t="s">
        <v>1539</v>
      </c>
      <c r="L91" s="172" t="s">
        <v>1581</v>
      </c>
      <c r="M91" s="173"/>
      <c r="N91" s="74" t="s">
        <v>1582</v>
      </c>
      <c r="O91" s="75" t="s">
        <v>1441</v>
      </c>
      <c r="P91" s="75" t="s">
        <v>1583</v>
      </c>
      <c r="Q91" s="75" t="s">
        <v>1584</v>
      </c>
      <c r="R91" s="75" t="s">
        <v>1585</v>
      </c>
      <c r="S91" s="75" t="s">
        <v>1586</v>
      </c>
      <c r="T91" s="75" t="s">
        <v>1587</v>
      </c>
      <c r="U91" s="75" t="s">
        <v>1588</v>
      </c>
      <c r="V91" s="75" t="s">
        <v>1589</v>
      </c>
      <c r="W91" s="75" t="s">
        <v>1590</v>
      </c>
      <c r="X91" s="76" t="s">
        <v>1591</v>
      </c>
    </row>
    <row r="92" spans="2:65" s="1" customFormat="1" ht="29.25" customHeight="1" x14ac:dyDescent="0.35">
      <c r="B92" s="36"/>
      <c r="C92" s="80" t="s">
        <v>1540</v>
      </c>
      <c r="D92" s="58"/>
      <c r="E92" s="58"/>
      <c r="F92" s="58"/>
      <c r="G92" s="58"/>
      <c r="H92" s="58"/>
      <c r="I92" s="161"/>
      <c r="J92" s="161"/>
      <c r="K92" s="174">
        <f>BK92</f>
        <v>0</v>
      </c>
      <c r="L92" s="58"/>
      <c r="M92" s="56"/>
      <c r="N92" s="77"/>
      <c r="O92" s="78"/>
      <c r="P92" s="78"/>
      <c r="Q92" s="175">
        <f>Q93</f>
        <v>0</v>
      </c>
      <c r="R92" s="175">
        <f>R93</f>
        <v>0</v>
      </c>
      <c r="S92" s="78"/>
      <c r="T92" s="176">
        <f>T93</f>
        <v>0</v>
      </c>
      <c r="U92" s="78"/>
      <c r="V92" s="176">
        <f>V93</f>
        <v>14.70557082</v>
      </c>
      <c r="W92" s="78"/>
      <c r="X92" s="177">
        <f>X93</f>
        <v>0</v>
      </c>
      <c r="AT92" s="19" t="s">
        <v>1472</v>
      </c>
      <c r="AU92" s="19" t="s">
        <v>1541</v>
      </c>
      <c r="BK92" s="178">
        <f>BK93</f>
        <v>0</v>
      </c>
    </row>
    <row r="93" spans="2:65" s="11" customFormat="1" ht="37.35" customHeight="1" x14ac:dyDescent="0.35">
      <c r="B93" s="179"/>
      <c r="C93" s="180"/>
      <c r="D93" s="181" t="s">
        <v>1472</v>
      </c>
      <c r="E93" s="182" t="s">
        <v>1592</v>
      </c>
      <c r="F93" s="182" t="s">
        <v>1593</v>
      </c>
      <c r="G93" s="180"/>
      <c r="H93" s="180"/>
      <c r="I93" s="183"/>
      <c r="J93" s="183"/>
      <c r="K93" s="184">
        <f>BK93</f>
        <v>0</v>
      </c>
      <c r="L93" s="180"/>
      <c r="M93" s="185"/>
      <c r="N93" s="186"/>
      <c r="O93" s="187"/>
      <c r="P93" s="187"/>
      <c r="Q93" s="188">
        <f>Q94+Q174+Q177+Q200+Q211+Q241+Q250</f>
        <v>0</v>
      </c>
      <c r="R93" s="188">
        <f>R94+R174+R177+R200+R211+R241+R250</f>
        <v>0</v>
      </c>
      <c r="S93" s="187"/>
      <c r="T93" s="189">
        <f>T94+T174+T177+T200+T211+T241+T250</f>
        <v>0</v>
      </c>
      <c r="U93" s="187"/>
      <c r="V93" s="189">
        <f>V94+V174+V177+V200+V211+V241+V250</f>
        <v>14.70557082</v>
      </c>
      <c r="W93" s="187"/>
      <c r="X93" s="190">
        <f>X94+X174+X177+X200+X211+X241+X250</f>
        <v>0</v>
      </c>
      <c r="AR93" s="191" t="s">
        <v>1420</v>
      </c>
      <c r="AT93" s="192" t="s">
        <v>1472</v>
      </c>
      <c r="AU93" s="192" t="s">
        <v>1473</v>
      </c>
      <c r="AY93" s="191" t="s">
        <v>1594</v>
      </c>
      <c r="BK93" s="193">
        <f>BK94+BK174+BK177+BK200+BK211+BK241+BK250</f>
        <v>0</v>
      </c>
    </row>
    <row r="94" spans="2:65" s="11" customFormat="1" ht="19.899999999999999" customHeight="1" x14ac:dyDescent="0.3">
      <c r="B94" s="179"/>
      <c r="C94" s="180"/>
      <c r="D94" s="194" t="s">
        <v>1472</v>
      </c>
      <c r="E94" s="195" t="s">
        <v>1420</v>
      </c>
      <c r="F94" s="195" t="s">
        <v>1595</v>
      </c>
      <c r="G94" s="180"/>
      <c r="H94" s="180"/>
      <c r="I94" s="183"/>
      <c r="J94" s="183"/>
      <c r="K94" s="196">
        <f>BK94</f>
        <v>0</v>
      </c>
      <c r="L94" s="180"/>
      <c r="M94" s="185"/>
      <c r="N94" s="186"/>
      <c r="O94" s="187"/>
      <c r="P94" s="187"/>
      <c r="Q94" s="188">
        <f>SUM(Q95:Q173)</f>
        <v>0</v>
      </c>
      <c r="R94" s="188">
        <f>SUM(R95:R173)</f>
        <v>0</v>
      </c>
      <c r="S94" s="187"/>
      <c r="T94" s="189">
        <f>SUM(T95:T173)</f>
        <v>0</v>
      </c>
      <c r="U94" s="187"/>
      <c r="V94" s="189">
        <f>SUM(V95:V173)</f>
        <v>0.10792102000000001</v>
      </c>
      <c r="W94" s="187"/>
      <c r="X94" s="190">
        <f>SUM(X95:X173)</f>
        <v>0</v>
      </c>
      <c r="AR94" s="191" t="s">
        <v>1420</v>
      </c>
      <c r="AT94" s="192" t="s">
        <v>1472</v>
      </c>
      <c r="AU94" s="192" t="s">
        <v>1420</v>
      </c>
      <c r="AY94" s="191" t="s">
        <v>1594</v>
      </c>
      <c r="BK94" s="193">
        <f>SUM(BK95:BK173)</f>
        <v>0</v>
      </c>
    </row>
    <row r="95" spans="2:65" s="1" customFormat="1" ht="31.5" customHeight="1" x14ac:dyDescent="0.3">
      <c r="B95" s="36"/>
      <c r="C95" s="197" t="s">
        <v>1420</v>
      </c>
      <c r="D95" s="197" t="s">
        <v>1596</v>
      </c>
      <c r="E95" s="198" t="s">
        <v>728</v>
      </c>
      <c r="F95" s="199" t="s">
        <v>729</v>
      </c>
      <c r="G95" s="200" t="s">
        <v>1613</v>
      </c>
      <c r="H95" s="201">
        <v>14.76</v>
      </c>
      <c r="I95" s="202"/>
      <c r="J95" s="202"/>
      <c r="K95" s="203">
        <f>ROUND(P95*H95,2)</f>
        <v>0</v>
      </c>
      <c r="L95" s="199" t="s">
        <v>1600</v>
      </c>
      <c r="M95" s="56"/>
      <c r="N95" s="204" t="s">
        <v>1418</v>
      </c>
      <c r="O95" s="205" t="s">
        <v>1442</v>
      </c>
      <c r="P95" s="131">
        <f>I95+J95</f>
        <v>0</v>
      </c>
      <c r="Q95" s="131">
        <f>ROUND(I95*H95,2)</f>
        <v>0</v>
      </c>
      <c r="R95" s="131">
        <f>ROUND(J95*H95,2)</f>
        <v>0</v>
      </c>
      <c r="S95" s="37"/>
      <c r="T95" s="206">
        <f>S95*H95</f>
        <v>0</v>
      </c>
      <c r="U95" s="206">
        <v>0</v>
      </c>
      <c r="V95" s="206">
        <f>U95*H95</f>
        <v>0</v>
      </c>
      <c r="W95" s="206">
        <v>0</v>
      </c>
      <c r="X95" s="207">
        <f>W95*H95</f>
        <v>0</v>
      </c>
      <c r="AR95" s="19" t="s">
        <v>1601</v>
      </c>
      <c r="AT95" s="19" t="s">
        <v>1596</v>
      </c>
      <c r="AU95" s="19" t="s">
        <v>1481</v>
      </c>
      <c r="AY95" s="19" t="s">
        <v>1594</v>
      </c>
      <c r="BE95" s="208">
        <f>IF(O95="základní",K95,0)</f>
        <v>0</v>
      </c>
      <c r="BF95" s="208">
        <f>IF(O95="snížená",K95,0)</f>
        <v>0</v>
      </c>
      <c r="BG95" s="208">
        <f>IF(O95="zákl. přenesená",K95,0)</f>
        <v>0</v>
      </c>
      <c r="BH95" s="208">
        <f>IF(O95="sníž. přenesená",K95,0)</f>
        <v>0</v>
      </c>
      <c r="BI95" s="208">
        <f>IF(O95="nulová",K95,0)</f>
        <v>0</v>
      </c>
      <c r="BJ95" s="19" t="s">
        <v>1420</v>
      </c>
      <c r="BK95" s="208">
        <f>ROUND(P95*H95,2)</f>
        <v>0</v>
      </c>
      <c r="BL95" s="19" t="s">
        <v>1601</v>
      </c>
      <c r="BM95" s="19" t="s">
        <v>1309</v>
      </c>
    </row>
    <row r="96" spans="2:65" s="12" customFormat="1" x14ac:dyDescent="0.3">
      <c r="B96" s="209"/>
      <c r="C96" s="210"/>
      <c r="D96" s="223" t="s">
        <v>1603</v>
      </c>
      <c r="E96" s="233" t="s">
        <v>1418</v>
      </c>
      <c r="F96" s="234" t="s">
        <v>1310</v>
      </c>
      <c r="G96" s="210"/>
      <c r="H96" s="235">
        <v>12.36</v>
      </c>
      <c r="I96" s="215"/>
      <c r="J96" s="215"/>
      <c r="K96" s="210"/>
      <c r="L96" s="210"/>
      <c r="M96" s="216"/>
      <c r="N96" s="217"/>
      <c r="O96" s="218"/>
      <c r="P96" s="218"/>
      <c r="Q96" s="218"/>
      <c r="R96" s="218"/>
      <c r="S96" s="218"/>
      <c r="T96" s="218"/>
      <c r="U96" s="218"/>
      <c r="V96" s="218"/>
      <c r="W96" s="218"/>
      <c r="X96" s="219"/>
      <c r="AT96" s="220" t="s">
        <v>1603</v>
      </c>
      <c r="AU96" s="220" t="s">
        <v>1481</v>
      </c>
      <c r="AV96" s="12" t="s">
        <v>1481</v>
      </c>
      <c r="AW96" s="12" t="s">
        <v>1402</v>
      </c>
      <c r="AX96" s="12" t="s">
        <v>1473</v>
      </c>
      <c r="AY96" s="220" t="s">
        <v>1594</v>
      </c>
    </row>
    <row r="97" spans="2:65" s="12" customFormat="1" x14ac:dyDescent="0.3">
      <c r="B97" s="209"/>
      <c r="C97" s="210"/>
      <c r="D97" s="223" t="s">
        <v>1603</v>
      </c>
      <c r="E97" s="233" t="s">
        <v>1418</v>
      </c>
      <c r="F97" s="234" t="s">
        <v>1311</v>
      </c>
      <c r="G97" s="210"/>
      <c r="H97" s="235">
        <v>1.2</v>
      </c>
      <c r="I97" s="215"/>
      <c r="J97" s="215"/>
      <c r="K97" s="210"/>
      <c r="L97" s="210"/>
      <c r="M97" s="216"/>
      <c r="N97" s="217"/>
      <c r="O97" s="218"/>
      <c r="P97" s="218"/>
      <c r="Q97" s="218"/>
      <c r="R97" s="218"/>
      <c r="S97" s="218"/>
      <c r="T97" s="218"/>
      <c r="U97" s="218"/>
      <c r="V97" s="218"/>
      <c r="W97" s="218"/>
      <c r="X97" s="219"/>
      <c r="AT97" s="220" t="s">
        <v>1603</v>
      </c>
      <c r="AU97" s="220" t="s">
        <v>1481</v>
      </c>
      <c r="AV97" s="12" t="s">
        <v>1481</v>
      </c>
      <c r="AW97" s="12" t="s">
        <v>1402</v>
      </c>
      <c r="AX97" s="12" t="s">
        <v>1473</v>
      </c>
      <c r="AY97" s="220" t="s">
        <v>1594</v>
      </c>
    </row>
    <row r="98" spans="2:65" s="12" customFormat="1" x14ac:dyDescent="0.3">
      <c r="B98" s="209"/>
      <c r="C98" s="210"/>
      <c r="D98" s="223" t="s">
        <v>1603</v>
      </c>
      <c r="E98" s="233" t="s">
        <v>1418</v>
      </c>
      <c r="F98" s="234" t="s">
        <v>1312</v>
      </c>
      <c r="G98" s="210"/>
      <c r="H98" s="235">
        <v>1.2</v>
      </c>
      <c r="I98" s="215"/>
      <c r="J98" s="215"/>
      <c r="K98" s="210"/>
      <c r="L98" s="210"/>
      <c r="M98" s="216"/>
      <c r="N98" s="217"/>
      <c r="O98" s="218"/>
      <c r="P98" s="218"/>
      <c r="Q98" s="218"/>
      <c r="R98" s="218"/>
      <c r="S98" s="218"/>
      <c r="T98" s="218"/>
      <c r="U98" s="218"/>
      <c r="V98" s="218"/>
      <c r="W98" s="218"/>
      <c r="X98" s="219"/>
      <c r="AT98" s="220" t="s">
        <v>1603</v>
      </c>
      <c r="AU98" s="220" t="s">
        <v>1481</v>
      </c>
      <c r="AV98" s="12" t="s">
        <v>1481</v>
      </c>
      <c r="AW98" s="12" t="s">
        <v>1402</v>
      </c>
      <c r="AX98" s="12" t="s">
        <v>1473</v>
      </c>
      <c r="AY98" s="220" t="s">
        <v>1594</v>
      </c>
    </row>
    <row r="99" spans="2:65" s="14" customFormat="1" x14ac:dyDescent="0.3">
      <c r="B99" s="236"/>
      <c r="C99" s="237"/>
      <c r="D99" s="211" t="s">
        <v>1603</v>
      </c>
      <c r="E99" s="247" t="s">
        <v>1418</v>
      </c>
      <c r="F99" s="248" t="s">
        <v>1621</v>
      </c>
      <c r="G99" s="237"/>
      <c r="H99" s="249">
        <v>14.76</v>
      </c>
      <c r="I99" s="241"/>
      <c r="J99" s="241"/>
      <c r="K99" s="237"/>
      <c r="L99" s="237"/>
      <c r="M99" s="242"/>
      <c r="N99" s="243"/>
      <c r="O99" s="244"/>
      <c r="P99" s="244"/>
      <c r="Q99" s="244"/>
      <c r="R99" s="244"/>
      <c r="S99" s="244"/>
      <c r="T99" s="244"/>
      <c r="U99" s="244"/>
      <c r="V99" s="244"/>
      <c r="W99" s="244"/>
      <c r="X99" s="245"/>
      <c r="AT99" s="246" t="s">
        <v>1603</v>
      </c>
      <c r="AU99" s="246" t="s">
        <v>1481</v>
      </c>
      <c r="AV99" s="14" t="s">
        <v>1601</v>
      </c>
      <c r="AW99" s="14" t="s">
        <v>1402</v>
      </c>
      <c r="AX99" s="14" t="s">
        <v>1420</v>
      </c>
      <c r="AY99" s="246" t="s">
        <v>1594</v>
      </c>
    </row>
    <row r="100" spans="2:65" s="1" customFormat="1" ht="31.5" customHeight="1" x14ac:dyDescent="0.3">
      <c r="B100" s="36"/>
      <c r="C100" s="197" t="s">
        <v>1481</v>
      </c>
      <c r="D100" s="197" t="s">
        <v>1596</v>
      </c>
      <c r="E100" s="198" t="s">
        <v>733</v>
      </c>
      <c r="F100" s="199" t="s">
        <v>734</v>
      </c>
      <c r="G100" s="200" t="s">
        <v>1613</v>
      </c>
      <c r="H100" s="201">
        <v>5</v>
      </c>
      <c r="I100" s="202"/>
      <c r="J100" s="202"/>
      <c r="K100" s="203">
        <f>ROUND(P100*H100,2)</f>
        <v>0</v>
      </c>
      <c r="L100" s="199" t="s">
        <v>1600</v>
      </c>
      <c r="M100" s="56"/>
      <c r="N100" s="204" t="s">
        <v>1418</v>
      </c>
      <c r="O100" s="205" t="s">
        <v>1442</v>
      </c>
      <c r="P100" s="131">
        <f>I100+J100</f>
        <v>0</v>
      </c>
      <c r="Q100" s="131">
        <f>ROUND(I100*H100,2)</f>
        <v>0</v>
      </c>
      <c r="R100" s="131">
        <f>ROUND(J100*H100,2)</f>
        <v>0</v>
      </c>
      <c r="S100" s="37"/>
      <c r="T100" s="206">
        <f>S100*H100</f>
        <v>0</v>
      </c>
      <c r="U100" s="206">
        <v>0</v>
      </c>
      <c r="V100" s="206">
        <f>U100*H100</f>
        <v>0</v>
      </c>
      <c r="W100" s="206">
        <v>0</v>
      </c>
      <c r="X100" s="207">
        <f>W100*H100</f>
        <v>0</v>
      </c>
      <c r="AR100" s="19" t="s">
        <v>1601</v>
      </c>
      <c r="AT100" s="19" t="s">
        <v>1596</v>
      </c>
      <c r="AU100" s="19" t="s">
        <v>1481</v>
      </c>
      <c r="AY100" s="19" t="s">
        <v>1594</v>
      </c>
      <c r="BE100" s="208">
        <f>IF(O100="základní",K100,0)</f>
        <v>0</v>
      </c>
      <c r="BF100" s="208">
        <f>IF(O100="snížená",K100,0)</f>
        <v>0</v>
      </c>
      <c r="BG100" s="208">
        <f>IF(O100="zákl. přenesená",K100,0)</f>
        <v>0</v>
      </c>
      <c r="BH100" s="208">
        <f>IF(O100="sníž. přenesená",K100,0)</f>
        <v>0</v>
      </c>
      <c r="BI100" s="208">
        <f>IF(O100="nulová",K100,0)</f>
        <v>0</v>
      </c>
      <c r="BJ100" s="19" t="s">
        <v>1420</v>
      </c>
      <c r="BK100" s="208">
        <f>ROUND(P100*H100,2)</f>
        <v>0</v>
      </c>
      <c r="BL100" s="19" t="s">
        <v>1601</v>
      </c>
      <c r="BM100" s="19" t="s">
        <v>1313</v>
      </c>
    </row>
    <row r="101" spans="2:65" s="13" customFormat="1" x14ac:dyDescent="0.3">
      <c r="B101" s="221"/>
      <c r="C101" s="222"/>
      <c r="D101" s="223" t="s">
        <v>1603</v>
      </c>
      <c r="E101" s="224" t="s">
        <v>1418</v>
      </c>
      <c r="F101" s="225" t="s">
        <v>1314</v>
      </c>
      <c r="G101" s="222"/>
      <c r="H101" s="226" t="s">
        <v>1418</v>
      </c>
      <c r="I101" s="227"/>
      <c r="J101" s="227"/>
      <c r="K101" s="222"/>
      <c r="L101" s="222"/>
      <c r="M101" s="228"/>
      <c r="N101" s="229"/>
      <c r="O101" s="230"/>
      <c r="P101" s="230"/>
      <c r="Q101" s="230"/>
      <c r="R101" s="230"/>
      <c r="S101" s="230"/>
      <c r="T101" s="230"/>
      <c r="U101" s="230"/>
      <c r="V101" s="230"/>
      <c r="W101" s="230"/>
      <c r="X101" s="231"/>
      <c r="AT101" s="232" t="s">
        <v>1603</v>
      </c>
      <c r="AU101" s="232" t="s">
        <v>1481</v>
      </c>
      <c r="AV101" s="13" t="s">
        <v>1420</v>
      </c>
      <c r="AW101" s="13" t="s">
        <v>1402</v>
      </c>
      <c r="AX101" s="13" t="s">
        <v>1473</v>
      </c>
      <c r="AY101" s="232" t="s">
        <v>1594</v>
      </c>
    </row>
    <row r="102" spans="2:65" s="12" customFormat="1" x14ac:dyDescent="0.3">
      <c r="B102" s="209"/>
      <c r="C102" s="210"/>
      <c r="D102" s="211" t="s">
        <v>1603</v>
      </c>
      <c r="E102" s="212" t="s">
        <v>1418</v>
      </c>
      <c r="F102" s="213" t="s">
        <v>1038</v>
      </c>
      <c r="G102" s="210"/>
      <c r="H102" s="214">
        <v>5</v>
      </c>
      <c r="I102" s="215"/>
      <c r="J102" s="215"/>
      <c r="K102" s="210"/>
      <c r="L102" s="210"/>
      <c r="M102" s="216"/>
      <c r="N102" s="217"/>
      <c r="O102" s="218"/>
      <c r="P102" s="218"/>
      <c r="Q102" s="218"/>
      <c r="R102" s="218"/>
      <c r="S102" s="218"/>
      <c r="T102" s="218"/>
      <c r="U102" s="218"/>
      <c r="V102" s="218"/>
      <c r="W102" s="218"/>
      <c r="X102" s="219"/>
      <c r="AT102" s="220" t="s">
        <v>1603</v>
      </c>
      <c r="AU102" s="220" t="s">
        <v>1481</v>
      </c>
      <c r="AV102" s="12" t="s">
        <v>1481</v>
      </c>
      <c r="AW102" s="12" t="s">
        <v>1402</v>
      </c>
      <c r="AX102" s="12" t="s">
        <v>1420</v>
      </c>
      <c r="AY102" s="220" t="s">
        <v>1594</v>
      </c>
    </row>
    <row r="103" spans="2:65" s="1" customFormat="1" ht="31.5" customHeight="1" x14ac:dyDescent="0.3">
      <c r="B103" s="36"/>
      <c r="C103" s="197" t="s">
        <v>1610</v>
      </c>
      <c r="D103" s="197" t="s">
        <v>1596</v>
      </c>
      <c r="E103" s="198" t="s">
        <v>1315</v>
      </c>
      <c r="F103" s="199" t="s">
        <v>1316</v>
      </c>
      <c r="G103" s="200" t="s">
        <v>1613</v>
      </c>
      <c r="H103" s="201">
        <v>2.34</v>
      </c>
      <c r="I103" s="202"/>
      <c r="J103" s="202"/>
      <c r="K103" s="203">
        <f>ROUND(P103*H103,2)</f>
        <v>0</v>
      </c>
      <c r="L103" s="199" t="s">
        <v>1600</v>
      </c>
      <c r="M103" s="56"/>
      <c r="N103" s="204" t="s">
        <v>1418</v>
      </c>
      <c r="O103" s="205" t="s">
        <v>1442</v>
      </c>
      <c r="P103" s="131">
        <f>I103+J103</f>
        <v>0</v>
      </c>
      <c r="Q103" s="131">
        <f>ROUND(I103*H103,2)</f>
        <v>0</v>
      </c>
      <c r="R103" s="131">
        <f>ROUND(J103*H103,2)</f>
        <v>0</v>
      </c>
      <c r="S103" s="37"/>
      <c r="T103" s="206">
        <f>S103*H103</f>
        <v>0</v>
      </c>
      <c r="U103" s="206">
        <v>0</v>
      </c>
      <c r="V103" s="206">
        <f>U103*H103</f>
        <v>0</v>
      </c>
      <c r="W103" s="206">
        <v>0</v>
      </c>
      <c r="X103" s="207">
        <f>W103*H103</f>
        <v>0</v>
      </c>
      <c r="AR103" s="19" t="s">
        <v>1601</v>
      </c>
      <c r="AT103" s="19" t="s">
        <v>1596</v>
      </c>
      <c r="AU103" s="19" t="s">
        <v>1481</v>
      </c>
      <c r="AY103" s="19" t="s">
        <v>1594</v>
      </c>
      <c r="BE103" s="208">
        <f>IF(O103="základní",K103,0)</f>
        <v>0</v>
      </c>
      <c r="BF103" s="208">
        <f>IF(O103="snížená",K103,0)</f>
        <v>0</v>
      </c>
      <c r="BG103" s="208">
        <f>IF(O103="zákl. přenesená",K103,0)</f>
        <v>0</v>
      </c>
      <c r="BH103" s="208">
        <f>IF(O103="sníž. přenesená",K103,0)</f>
        <v>0</v>
      </c>
      <c r="BI103" s="208">
        <f>IF(O103="nulová",K103,0)</f>
        <v>0</v>
      </c>
      <c r="BJ103" s="19" t="s">
        <v>1420</v>
      </c>
      <c r="BK103" s="208">
        <f>ROUND(P103*H103,2)</f>
        <v>0</v>
      </c>
      <c r="BL103" s="19" t="s">
        <v>1601</v>
      </c>
      <c r="BM103" s="19" t="s">
        <v>1317</v>
      </c>
    </row>
    <row r="104" spans="2:65" s="13" customFormat="1" x14ac:dyDescent="0.3">
      <c r="B104" s="221"/>
      <c r="C104" s="222"/>
      <c r="D104" s="223" t="s">
        <v>1603</v>
      </c>
      <c r="E104" s="224" t="s">
        <v>1418</v>
      </c>
      <c r="F104" s="225" t="s">
        <v>1318</v>
      </c>
      <c r="G104" s="222"/>
      <c r="H104" s="226" t="s">
        <v>1418</v>
      </c>
      <c r="I104" s="227"/>
      <c r="J104" s="227"/>
      <c r="K104" s="222"/>
      <c r="L104" s="222"/>
      <c r="M104" s="228"/>
      <c r="N104" s="229"/>
      <c r="O104" s="230"/>
      <c r="P104" s="230"/>
      <c r="Q104" s="230"/>
      <c r="R104" s="230"/>
      <c r="S104" s="230"/>
      <c r="T104" s="230"/>
      <c r="U104" s="230"/>
      <c r="V104" s="230"/>
      <c r="W104" s="230"/>
      <c r="X104" s="231"/>
      <c r="AT104" s="232" t="s">
        <v>1603</v>
      </c>
      <c r="AU104" s="232" t="s">
        <v>1481</v>
      </c>
      <c r="AV104" s="13" t="s">
        <v>1420</v>
      </c>
      <c r="AW104" s="13" t="s">
        <v>1402</v>
      </c>
      <c r="AX104" s="13" t="s">
        <v>1473</v>
      </c>
      <c r="AY104" s="232" t="s">
        <v>1594</v>
      </c>
    </row>
    <row r="105" spans="2:65" s="12" customFormat="1" x14ac:dyDescent="0.3">
      <c r="B105" s="209"/>
      <c r="C105" s="210"/>
      <c r="D105" s="211" t="s">
        <v>1603</v>
      </c>
      <c r="E105" s="212" t="s">
        <v>1418</v>
      </c>
      <c r="F105" s="213" t="s">
        <v>1319</v>
      </c>
      <c r="G105" s="210"/>
      <c r="H105" s="214">
        <v>2.34</v>
      </c>
      <c r="I105" s="215"/>
      <c r="J105" s="215"/>
      <c r="K105" s="210"/>
      <c r="L105" s="210"/>
      <c r="M105" s="216"/>
      <c r="N105" s="217"/>
      <c r="O105" s="218"/>
      <c r="P105" s="218"/>
      <c r="Q105" s="218"/>
      <c r="R105" s="218"/>
      <c r="S105" s="218"/>
      <c r="T105" s="218"/>
      <c r="U105" s="218"/>
      <c r="V105" s="218"/>
      <c r="W105" s="218"/>
      <c r="X105" s="219"/>
      <c r="AT105" s="220" t="s">
        <v>1603</v>
      </c>
      <c r="AU105" s="220" t="s">
        <v>1481</v>
      </c>
      <c r="AV105" s="12" t="s">
        <v>1481</v>
      </c>
      <c r="AW105" s="12" t="s">
        <v>1402</v>
      </c>
      <c r="AX105" s="12" t="s">
        <v>1420</v>
      </c>
      <c r="AY105" s="220" t="s">
        <v>1594</v>
      </c>
    </row>
    <row r="106" spans="2:65" s="1" customFormat="1" ht="31.5" customHeight="1" x14ac:dyDescent="0.3">
      <c r="B106" s="36"/>
      <c r="C106" s="197" t="s">
        <v>1601</v>
      </c>
      <c r="D106" s="197" t="s">
        <v>1596</v>
      </c>
      <c r="E106" s="198" t="s">
        <v>738</v>
      </c>
      <c r="F106" s="199" t="s">
        <v>739</v>
      </c>
      <c r="G106" s="200" t="s">
        <v>1613</v>
      </c>
      <c r="H106" s="201">
        <v>50.290999999999997</v>
      </c>
      <c r="I106" s="202"/>
      <c r="J106" s="202"/>
      <c r="K106" s="203">
        <f>ROUND(P106*H106,2)</f>
        <v>0</v>
      </c>
      <c r="L106" s="199" t="s">
        <v>1600</v>
      </c>
      <c r="M106" s="56"/>
      <c r="N106" s="204" t="s">
        <v>1418</v>
      </c>
      <c r="O106" s="205" t="s">
        <v>1442</v>
      </c>
      <c r="P106" s="131">
        <f>I106+J106</f>
        <v>0</v>
      </c>
      <c r="Q106" s="131">
        <f>ROUND(I106*H106,2)</f>
        <v>0</v>
      </c>
      <c r="R106" s="131">
        <f>ROUND(J106*H106,2)</f>
        <v>0</v>
      </c>
      <c r="S106" s="37"/>
      <c r="T106" s="206">
        <f>S106*H106</f>
        <v>0</v>
      </c>
      <c r="U106" s="206">
        <v>0</v>
      </c>
      <c r="V106" s="206">
        <f>U106*H106</f>
        <v>0</v>
      </c>
      <c r="W106" s="206">
        <v>0</v>
      </c>
      <c r="X106" s="207">
        <f>W106*H106</f>
        <v>0</v>
      </c>
      <c r="AR106" s="19" t="s">
        <v>1601</v>
      </c>
      <c r="AT106" s="19" t="s">
        <v>1596</v>
      </c>
      <c r="AU106" s="19" t="s">
        <v>1481</v>
      </c>
      <c r="AY106" s="19" t="s">
        <v>1594</v>
      </c>
      <c r="BE106" s="208">
        <f>IF(O106="základní",K106,0)</f>
        <v>0</v>
      </c>
      <c r="BF106" s="208">
        <f>IF(O106="snížená",K106,0)</f>
        <v>0</v>
      </c>
      <c r="BG106" s="208">
        <f>IF(O106="zákl. přenesená",K106,0)</f>
        <v>0</v>
      </c>
      <c r="BH106" s="208">
        <f>IF(O106="sníž. přenesená",K106,0)</f>
        <v>0</v>
      </c>
      <c r="BI106" s="208">
        <f>IF(O106="nulová",K106,0)</f>
        <v>0</v>
      </c>
      <c r="BJ106" s="19" t="s">
        <v>1420</v>
      </c>
      <c r="BK106" s="208">
        <f>ROUND(P106*H106,2)</f>
        <v>0</v>
      </c>
      <c r="BL106" s="19" t="s">
        <v>1601</v>
      </c>
      <c r="BM106" s="19" t="s">
        <v>1320</v>
      </c>
    </row>
    <row r="107" spans="2:65" s="12" customFormat="1" x14ac:dyDescent="0.3">
      <c r="B107" s="209"/>
      <c r="C107" s="210"/>
      <c r="D107" s="223" t="s">
        <v>1603</v>
      </c>
      <c r="E107" s="233" t="s">
        <v>1418</v>
      </c>
      <c r="F107" s="234" t="s">
        <v>1321</v>
      </c>
      <c r="G107" s="210"/>
      <c r="H107" s="235">
        <v>65.28</v>
      </c>
      <c r="I107" s="215"/>
      <c r="J107" s="215"/>
      <c r="K107" s="210"/>
      <c r="L107" s="210"/>
      <c r="M107" s="216"/>
      <c r="N107" s="217"/>
      <c r="O107" s="218"/>
      <c r="P107" s="218"/>
      <c r="Q107" s="218"/>
      <c r="R107" s="218"/>
      <c r="S107" s="218"/>
      <c r="T107" s="218"/>
      <c r="U107" s="218"/>
      <c r="V107" s="218"/>
      <c r="W107" s="218"/>
      <c r="X107" s="219"/>
      <c r="AT107" s="220" t="s">
        <v>1603</v>
      </c>
      <c r="AU107" s="220" t="s">
        <v>1481</v>
      </c>
      <c r="AV107" s="12" t="s">
        <v>1481</v>
      </c>
      <c r="AW107" s="12" t="s">
        <v>1402</v>
      </c>
      <c r="AX107" s="12" t="s">
        <v>1473</v>
      </c>
      <c r="AY107" s="220" t="s">
        <v>1594</v>
      </c>
    </row>
    <row r="108" spans="2:65" s="12" customFormat="1" x14ac:dyDescent="0.3">
      <c r="B108" s="209"/>
      <c r="C108" s="210"/>
      <c r="D108" s="223" t="s">
        <v>1603</v>
      </c>
      <c r="E108" s="233" t="s">
        <v>1418</v>
      </c>
      <c r="F108" s="234" t="s">
        <v>1322</v>
      </c>
      <c r="G108" s="210"/>
      <c r="H108" s="235">
        <v>13.523999999999999</v>
      </c>
      <c r="I108" s="215"/>
      <c r="J108" s="215"/>
      <c r="K108" s="210"/>
      <c r="L108" s="210"/>
      <c r="M108" s="216"/>
      <c r="N108" s="217"/>
      <c r="O108" s="218"/>
      <c r="P108" s="218"/>
      <c r="Q108" s="218"/>
      <c r="R108" s="218"/>
      <c r="S108" s="218"/>
      <c r="T108" s="218"/>
      <c r="U108" s="218"/>
      <c r="V108" s="218"/>
      <c r="W108" s="218"/>
      <c r="X108" s="219"/>
      <c r="AT108" s="220" t="s">
        <v>1603</v>
      </c>
      <c r="AU108" s="220" t="s">
        <v>1481</v>
      </c>
      <c r="AV108" s="12" t="s">
        <v>1481</v>
      </c>
      <c r="AW108" s="12" t="s">
        <v>1402</v>
      </c>
      <c r="AX108" s="12" t="s">
        <v>1473</v>
      </c>
      <c r="AY108" s="220" t="s">
        <v>1594</v>
      </c>
    </row>
    <row r="109" spans="2:65" s="13" customFormat="1" x14ac:dyDescent="0.3">
      <c r="B109" s="221"/>
      <c r="C109" s="222"/>
      <c r="D109" s="223" t="s">
        <v>1603</v>
      </c>
      <c r="E109" s="224" t="s">
        <v>1418</v>
      </c>
      <c r="F109" s="225" t="s">
        <v>1323</v>
      </c>
      <c r="G109" s="222"/>
      <c r="H109" s="226" t="s">
        <v>1418</v>
      </c>
      <c r="I109" s="227"/>
      <c r="J109" s="227"/>
      <c r="K109" s="222"/>
      <c r="L109" s="222"/>
      <c r="M109" s="228"/>
      <c r="N109" s="229"/>
      <c r="O109" s="230"/>
      <c r="P109" s="230"/>
      <c r="Q109" s="230"/>
      <c r="R109" s="230"/>
      <c r="S109" s="230"/>
      <c r="T109" s="230"/>
      <c r="U109" s="230"/>
      <c r="V109" s="230"/>
      <c r="W109" s="230"/>
      <c r="X109" s="231"/>
      <c r="AT109" s="232" t="s">
        <v>1603</v>
      </c>
      <c r="AU109" s="232" t="s">
        <v>1481</v>
      </c>
      <c r="AV109" s="13" t="s">
        <v>1420</v>
      </c>
      <c r="AW109" s="13" t="s">
        <v>1402</v>
      </c>
      <c r="AX109" s="13" t="s">
        <v>1473</v>
      </c>
      <c r="AY109" s="232" t="s">
        <v>1594</v>
      </c>
    </row>
    <row r="110" spans="2:65" s="12" customFormat="1" x14ac:dyDescent="0.3">
      <c r="B110" s="209"/>
      <c r="C110" s="210"/>
      <c r="D110" s="223" t="s">
        <v>1603</v>
      </c>
      <c r="E110" s="233" t="s">
        <v>1418</v>
      </c>
      <c r="F110" s="234" t="s">
        <v>1324</v>
      </c>
      <c r="G110" s="210"/>
      <c r="H110" s="235">
        <v>6.6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1603</v>
      </c>
      <c r="AU110" s="220" t="s">
        <v>1481</v>
      </c>
      <c r="AV110" s="12" t="s">
        <v>1481</v>
      </c>
      <c r="AW110" s="12" t="s">
        <v>1402</v>
      </c>
      <c r="AX110" s="12" t="s">
        <v>1473</v>
      </c>
      <c r="AY110" s="220" t="s">
        <v>1594</v>
      </c>
    </row>
    <row r="111" spans="2:65" s="13" customFormat="1" x14ac:dyDescent="0.3">
      <c r="B111" s="221"/>
      <c r="C111" s="222"/>
      <c r="D111" s="223" t="s">
        <v>1603</v>
      </c>
      <c r="E111" s="224" t="s">
        <v>1418</v>
      </c>
      <c r="F111" s="225" t="s">
        <v>1325</v>
      </c>
      <c r="G111" s="222"/>
      <c r="H111" s="226" t="s">
        <v>1418</v>
      </c>
      <c r="I111" s="227"/>
      <c r="J111" s="227"/>
      <c r="K111" s="222"/>
      <c r="L111" s="222"/>
      <c r="M111" s="228"/>
      <c r="N111" s="229"/>
      <c r="O111" s="230"/>
      <c r="P111" s="230"/>
      <c r="Q111" s="230"/>
      <c r="R111" s="230"/>
      <c r="S111" s="230"/>
      <c r="T111" s="230"/>
      <c r="U111" s="230"/>
      <c r="V111" s="230"/>
      <c r="W111" s="230"/>
      <c r="X111" s="231"/>
      <c r="AT111" s="232" t="s">
        <v>1603</v>
      </c>
      <c r="AU111" s="232" t="s">
        <v>1481</v>
      </c>
      <c r="AV111" s="13" t="s">
        <v>1420</v>
      </c>
      <c r="AW111" s="13" t="s">
        <v>1402</v>
      </c>
      <c r="AX111" s="13" t="s">
        <v>1473</v>
      </c>
      <c r="AY111" s="232" t="s">
        <v>1594</v>
      </c>
    </row>
    <row r="112" spans="2:65" s="12" customFormat="1" x14ac:dyDescent="0.3">
      <c r="B112" s="209"/>
      <c r="C112" s="210"/>
      <c r="D112" s="223" t="s">
        <v>1603</v>
      </c>
      <c r="E112" s="233" t="s">
        <v>1418</v>
      </c>
      <c r="F112" s="234" t="s">
        <v>1326</v>
      </c>
      <c r="G112" s="210"/>
      <c r="H112" s="235">
        <v>-12.36</v>
      </c>
      <c r="I112" s="215"/>
      <c r="J112" s="215"/>
      <c r="K112" s="210"/>
      <c r="L112" s="210"/>
      <c r="M112" s="216"/>
      <c r="N112" s="217"/>
      <c r="O112" s="218"/>
      <c r="P112" s="218"/>
      <c r="Q112" s="218"/>
      <c r="R112" s="218"/>
      <c r="S112" s="218"/>
      <c r="T112" s="218"/>
      <c r="U112" s="218"/>
      <c r="V112" s="218"/>
      <c r="W112" s="218"/>
      <c r="X112" s="219"/>
      <c r="AT112" s="220" t="s">
        <v>1603</v>
      </c>
      <c r="AU112" s="220" t="s">
        <v>1481</v>
      </c>
      <c r="AV112" s="12" t="s">
        <v>1481</v>
      </c>
      <c r="AW112" s="12" t="s">
        <v>1402</v>
      </c>
      <c r="AX112" s="12" t="s">
        <v>1473</v>
      </c>
      <c r="AY112" s="220" t="s">
        <v>1594</v>
      </c>
    </row>
    <row r="113" spans="2:65" s="12" customFormat="1" x14ac:dyDescent="0.3">
      <c r="B113" s="209"/>
      <c r="C113" s="210"/>
      <c r="D113" s="223" t="s">
        <v>1603</v>
      </c>
      <c r="E113" s="233" t="s">
        <v>1418</v>
      </c>
      <c r="F113" s="234" t="s">
        <v>1327</v>
      </c>
      <c r="G113" s="210"/>
      <c r="H113" s="235">
        <v>-1.2</v>
      </c>
      <c r="I113" s="215"/>
      <c r="J113" s="215"/>
      <c r="K113" s="210"/>
      <c r="L113" s="210"/>
      <c r="M113" s="216"/>
      <c r="N113" s="217"/>
      <c r="O113" s="218"/>
      <c r="P113" s="218"/>
      <c r="Q113" s="218"/>
      <c r="R113" s="218"/>
      <c r="S113" s="218"/>
      <c r="T113" s="218"/>
      <c r="U113" s="218"/>
      <c r="V113" s="218"/>
      <c r="W113" s="218"/>
      <c r="X113" s="219"/>
      <c r="AT113" s="220" t="s">
        <v>1603</v>
      </c>
      <c r="AU113" s="220" t="s">
        <v>1481</v>
      </c>
      <c r="AV113" s="12" t="s">
        <v>1481</v>
      </c>
      <c r="AW113" s="12" t="s">
        <v>1402</v>
      </c>
      <c r="AX113" s="12" t="s">
        <v>1473</v>
      </c>
      <c r="AY113" s="220" t="s">
        <v>1594</v>
      </c>
    </row>
    <row r="114" spans="2:65" s="14" customFormat="1" x14ac:dyDescent="0.3">
      <c r="B114" s="236"/>
      <c r="C114" s="237"/>
      <c r="D114" s="223" t="s">
        <v>1603</v>
      </c>
      <c r="E114" s="238" t="s">
        <v>1418</v>
      </c>
      <c r="F114" s="239" t="s">
        <v>1621</v>
      </c>
      <c r="G114" s="237"/>
      <c r="H114" s="240">
        <v>71.843999999999994</v>
      </c>
      <c r="I114" s="241"/>
      <c r="J114" s="241"/>
      <c r="K114" s="237"/>
      <c r="L114" s="237"/>
      <c r="M114" s="242"/>
      <c r="N114" s="243"/>
      <c r="O114" s="244"/>
      <c r="P114" s="244"/>
      <c r="Q114" s="244"/>
      <c r="R114" s="244"/>
      <c r="S114" s="244"/>
      <c r="T114" s="244"/>
      <c r="U114" s="244"/>
      <c r="V114" s="244"/>
      <c r="W114" s="244"/>
      <c r="X114" s="245"/>
      <c r="AT114" s="246" t="s">
        <v>1603</v>
      </c>
      <c r="AU114" s="246" t="s">
        <v>1481</v>
      </c>
      <c r="AV114" s="14" t="s">
        <v>1601</v>
      </c>
      <c r="AW114" s="14" t="s">
        <v>1402</v>
      </c>
      <c r="AX114" s="14" t="s">
        <v>1473</v>
      </c>
      <c r="AY114" s="246" t="s">
        <v>1594</v>
      </c>
    </row>
    <row r="115" spans="2:65" s="13" customFormat="1" x14ac:dyDescent="0.3">
      <c r="B115" s="221"/>
      <c r="C115" s="222"/>
      <c r="D115" s="223" t="s">
        <v>1603</v>
      </c>
      <c r="E115" s="224" t="s">
        <v>1418</v>
      </c>
      <c r="F115" s="225" t="s">
        <v>749</v>
      </c>
      <c r="G115" s="222"/>
      <c r="H115" s="226" t="s">
        <v>1418</v>
      </c>
      <c r="I115" s="227"/>
      <c r="J115" s="227"/>
      <c r="K115" s="222"/>
      <c r="L115" s="222"/>
      <c r="M115" s="228"/>
      <c r="N115" s="229"/>
      <c r="O115" s="230"/>
      <c r="P115" s="230"/>
      <c r="Q115" s="230"/>
      <c r="R115" s="230"/>
      <c r="S115" s="230"/>
      <c r="T115" s="230"/>
      <c r="U115" s="230"/>
      <c r="V115" s="230"/>
      <c r="W115" s="230"/>
      <c r="X115" s="231"/>
      <c r="AT115" s="232" t="s">
        <v>1603</v>
      </c>
      <c r="AU115" s="232" t="s">
        <v>1481</v>
      </c>
      <c r="AV115" s="13" t="s">
        <v>1420</v>
      </c>
      <c r="AW115" s="13" t="s">
        <v>1402</v>
      </c>
      <c r="AX115" s="13" t="s">
        <v>1473</v>
      </c>
      <c r="AY115" s="232" t="s">
        <v>1594</v>
      </c>
    </row>
    <row r="116" spans="2:65" s="12" customFormat="1" x14ac:dyDescent="0.3">
      <c r="B116" s="209"/>
      <c r="C116" s="210"/>
      <c r="D116" s="223" t="s">
        <v>1603</v>
      </c>
      <c r="E116" s="233" t="s">
        <v>1418</v>
      </c>
      <c r="F116" s="234" t="s">
        <v>1328</v>
      </c>
      <c r="G116" s="210"/>
      <c r="H116" s="235">
        <v>50.290999999999997</v>
      </c>
      <c r="I116" s="215"/>
      <c r="J116" s="215"/>
      <c r="K116" s="210"/>
      <c r="L116" s="210"/>
      <c r="M116" s="216"/>
      <c r="N116" s="217"/>
      <c r="O116" s="218"/>
      <c r="P116" s="218"/>
      <c r="Q116" s="218"/>
      <c r="R116" s="218"/>
      <c r="S116" s="218"/>
      <c r="T116" s="218"/>
      <c r="U116" s="218"/>
      <c r="V116" s="218"/>
      <c r="W116" s="218"/>
      <c r="X116" s="219"/>
      <c r="AT116" s="220" t="s">
        <v>1603</v>
      </c>
      <c r="AU116" s="220" t="s">
        <v>1481</v>
      </c>
      <c r="AV116" s="12" t="s">
        <v>1481</v>
      </c>
      <c r="AW116" s="12" t="s">
        <v>1402</v>
      </c>
      <c r="AX116" s="12" t="s">
        <v>1473</v>
      </c>
      <c r="AY116" s="220" t="s">
        <v>1594</v>
      </c>
    </row>
    <row r="117" spans="2:65" s="14" customFormat="1" x14ac:dyDescent="0.3">
      <c r="B117" s="236"/>
      <c r="C117" s="237"/>
      <c r="D117" s="211" t="s">
        <v>1603</v>
      </c>
      <c r="E117" s="247" t="s">
        <v>1418</v>
      </c>
      <c r="F117" s="248" t="s">
        <v>1621</v>
      </c>
      <c r="G117" s="237"/>
      <c r="H117" s="249">
        <v>50.290999999999997</v>
      </c>
      <c r="I117" s="241"/>
      <c r="J117" s="241"/>
      <c r="K117" s="237"/>
      <c r="L117" s="237"/>
      <c r="M117" s="242"/>
      <c r="N117" s="243"/>
      <c r="O117" s="244"/>
      <c r="P117" s="244"/>
      <c r="Q117" s="244"/>
      <c r="R117" s="244"/>
      <c r="S117" s="244"/>
      <c r="T117" s="244"/>
      <c r="U117" s="244"/>
      <c r="V117" s="244"/>
      <c r="W117" s="244"/>
      <c r="X117" s="245"/>
      <c r="AT117" s="246" t="s">
        <v>1603</v>
      </c>
      <c r="AU117" s="246" t="s">
        <v>1481</v>
      </c>
      <c r="AV117" s="14" t="s">
        <v>1601</v>
      </c>
      <c r="AW117" s="14" t="s">
        <v>1402</v>
      </c>
      <c r="AX117" s="14" t="s">
        <v>1420</v>
      </c>
      <c r="AY117" s="246" t="s">
        <v>1594</v>
      </c>
    </row>
    <row r="118" spans="2:65" s="1" customFormat="1" ht="31.5" customHeight="1" x14ac:dyDescent="0.3">
      <c r="B118" s="36"/>
      <c r="C118" s="197" t="s">
        <v>1629</v>
      </c>
      <c r="D118" s="197" t="s">
        <v>1596</v>
      </c>
      <c r="E118" s="198" t="s">
        <v>751</v>
      </c>
      <c r="F118" s="199" t="s">
        <v>752</v>
      </c>
      <c r="G118" s="200" t="s">
        <v>1613</v>
      </c>
      <c r="H118" s="201">
        <v>20.116</v>
      </c>
      <c r="I118" s="202"/>
      <c r="J118" s="202"/>
      <c r="K118" s="203">
        <f>ROUND(P118*H118,2)</f>
        <v>0</v>
      </c>
      <c r="L118" s="199" t="s">
        <v>1600</v>
      </c>
      <c r="M118" s="56"/>
      <c r="N118" s="204" t="s">
        <v>1418</v>
      </c>
      <c r="O118" s="205" t="s">
        <v>1442</v>
      </c>
      <c r="P118" s="131">
        <f>I118+J118</f>
        <v>0</v>
      </c>
      <c r="Q118" s="131">
        <f>ROUND(I118*H118,2)</f>
        <v>0</v>
      </c>
      <c r="R118" s="131">
        <f>ROUND(J118*H118,2)</f>
        <v>0</v>
      </c>
      <c r="S118" s="37"/>
      <c r="T118" s="206">
        <f>S118*H118</f>
        <v>0</v>
      </c>
      <c r="U118" s="206">
        <v>0</v>
      </c>
      <c r="V118" s="206">
        <f>U118*H118</f>
        <v>0</v>
      </c>
      <c r="W118" s="206">
        <v>0</v>
      </c>
      <c r="X118" s="207">
        <f>W118*H118</f>
        <v>0</v>
      </c>
      <c r="AR118" s="19" t="s">
        <v>1601</v>
      </c>
      <c r="AT118" s="19" t="s">
        <v>1596</v>
      </c>
      <c r="AU118" s="19" t="s">
        <v>1481</v>
      </c>
      <c r="AY118" s="19" t="s">
        <v>1594</v>
      </c>
      <c r="BE118" s="208">
        <f>IF(O118="základní",K118,0)</f>
        <v>0</v>
      </c>
      <c r="BF118" s="208">
        <f>IF(O118="snížená",K118,0)</f>
        <v>0</v>
      </c>
      <c r="BG118" s="208">
        <f>IF(O118="zákl. přenesená",K118,0)</f>
        <v>0</v>
      </c>
      <c r="BH118" s="208">
        <f>IF(O118="sníž. přenesená",K118,0)</f>
        <v>0</v>
      </c>
      <c r="BI118" s="208">
        <f>IF(O118="nulová",K118,0)</f>
        <v>0</v>
      </c>
      <c r="BJ118" s="19" t="s">
        <v>1420</v>
      </c>
      <c r="BK118" s="208">
        <f>ROUND(P118*H118,2)</f>
        <v>0</v>
      </c>
      <c r="BL118" s="19" t="s">
        <v>1601</v>
      </c>
      <c r="BM118" s="19" t="s">
        <v>1329</v>
      </c>
    </row>
    <row r="119" spans="2:65" s="13" customFormat="1" x14ac:dyDescent="0.3">
      <c r="B119" s="221"/>
      <c r="C119" s="222"/>
      <c r="D119" s="223" t="s">
        <v>1603</v>
      </c>
      <c r="E119" s="224" t="s">
        <v>1418</v>
      </c>
      <c r="F119" s="225" t="s">
        <v>754</v>
      </c>
      <c r="G119" s="222"/>
      <c r="H119" s="226" t="s">
        <v>1418</v>
      </c>
      <c r="I119" s="227"/>
      <c r="J119" s="227"/>
      <c r="K119" s="222"/>
      <c r="L119" s="222"/>
      <c r="M119" s="228"/>
      <c r="N119" s="229"/>
      <c r="O119" s="230"/>
      <c r="P119" s="230"/>
      <c r="Q119" s="230"/>
      <c r="R119" s="230"/>
      <c r="S119" s="230"/>
      <c r="T119" s="230"/>
      <c r="U119" s="230"/>
      <c r="V119" s="230"/>
      <c r="W119" s="230"/>
      <c r="X119" s="231"/>
      <c r="AT119" s="232" t="s">
        <v>1603</v>
      </c>
      <c r="AU119" s="232" t="s">
        <v>1481</v>
      </c>
      <c r="AV119" s="13" t="s">
        <v>1420</v>
      </c>
      <c r="AW119" s="13" t="s">
        <v>1402</v>
      </c>
      <c r="AX119" s="13" t="s">
        <v>1473</v>
      </c>
      <c r="AY119" s="232" t="s">
        <v>1594</v>
      </c>
    </row>
    <row r="120" spans="2:65" s="12" customFormat="1" x14ac:dyDescent="0.3">
      <c r="B120" s="209"/>
      <c r="C120" s="210"/>
      <c r="D120" s="211" t="s">
        <v>1603</v>
      </c>
      <c r="E120" s="212" t="s">
        <v>1418</v>
      </c>
      <c r="F120" s="213" t="s">
        <v>1330</v>
      </c>
      <c r="G120" s="210"/>
      <c r="H120" s="214">
        <v>20.116</v>
      </c>
      <c r="I120" s="215"/>
      <c r="J120" s="215"/>
      <c r="K120" s="210"/>
      <c r="L120" s="210"/>
      <c r="M120" s="216"/>
      <c r="N120" s="217"/>
      <c r="O120" s="218"/>
      <c r="P120" s="218"/>
      <c r="Q120" s="218"/>
      <c r="R120" s="218"/>
      <c r="S120" s="218"/>
      <c r="T120" s="218"/>
      <c r="U120" s="218"/>
      <c r="V120" s="218"/>
      <c r="W120" s="218"/>
      <c r="X120" s="219"/>
      <c r="AT120" s="220" t="s">
        <v>1603</v>
      </c>
      <c r="AU120" s="220" t="s">
        <v>1481</v>
      </c>
      <c r="AV120" s="12" t="s">
        <v>1481</v>
      </c>
      <c r="AW120" s="12" t="s">
        <v>1402</v>
      </c>
      <c r="AX120" s="12" t="s">
        <v>1420</v>
      </c>
      <c r="AY120" s="220" t="s">
        <v>1594</v>
      </c>
    </row>
    <row r="121" spans="2:65" s="1" customFormat="1" ht="31.5" customHeight="1" x14ac:dyDescent="0.3">
      <c r="B121" s="36"/>
      <c r="C121" s="197" t="s">
        <v>1635</v>
      </c>
      <c r="D121" s="197" t="s">
        <v>1596</v>
      </c>
      <c r="E121" s="198" t="s">
        <v>756</v>
      </c>
      <c r="F121" s="199" t="s">
        <v>757</v>
      </c>
      <c r="G121" s="200" t="s">
        <v>1613</v>
      </c>
      <c r="H121" s="201">
        <v>1.4370000000000001</v>
      </c>
      <c r="I121" s="202"/>
      <c r="J121" s="202"/>
      <c r="K121" s="203">
        <f>ROUND(P121*H121,2)</f>
        <v>0</v>
      </c>
      <c r="L121" s="199" t="s">
        <v>1600</v>
      </c>
      <c r="M121" s="56"/>
      <c r="N121" s="204" t="s">
        <v>1418</v>
      </c>
      <c r="O121" s="205" t="s">
        <v>1442</v>
      </c>
      <c r="P121" s="131">
        <f>I121+J121</f>
        <v>0</v>
      </c>
      <c r="Q121" s="131">
        <f>ROUND(I121*H121,2)</f>
        <v>0</v>
      </c>
      <c r="R121" s="131">
        <f>ROUND(J121*H121,2)</f>
        <v>0</v>
      </c>
      <c r="S121" s="37"/>
      <c r="T121" s="206">
        <f>S121*H121</f>
        <v>0</v>
      </c>
      <c r="U121" s="206">
        <v>1.0460000000000001E-2</v>
      </c>
      <c r="V121" s="206">
        <f>U121*H121</f>
        <v>1.5031020000000001E-2</v>
      </c>
      <c r="W121" s="206">
        <v>0</v>
      </c>
      <c r="X121" s="207">
        <f>W121*H121</f>
        <v>0</v>
      </c>
      <c r="AR121" s="19" t="s">
        <v>1601</v>
      </c>
      <c r="AT121" s="19" t="s">
        <v>1596</v>
      </c>
      <c r="AU121" s="19" t="s">
        <v>1481</v>
      </c>
      <c r="AY121" s="19" t="s">
        <v>1594</v>
      </c>
      <c r="BE121" s="208">
        <f>IF(O121="základní",K121,0)</f>
        <v>0</v>
      </c>
      <c r="BF121" s="208">
        <f>IF(O121="snížená",K121,0)</f>
        <v>0</v>
      </c>
      <c r="BG121" s="208">
        <f>IF(O121="zákl. přenesená",K121,0)</f>
        <v>0</v>
      </c>
      <c r="BH121" s="208">
        <f>IF(O121="sníž. přenesená",K121,0)</f>
        <v>0</v>
      </c>
      <c r="BI121" s="208">
        <f>IF(O121="nulová",K121,0)</f>
        <v>0</v>
      </c>
      <c r="BJ121" s="19" t="s">
        <v>1420</v>
      </c>
      <c r="BK121" s="208">
        <f>ROUND(P121*H121,2)</f>
        <v>0</v>
      </c>
      <c r="BL121" s="19" t="s">
        <v>1601</v>
      </c>
      <c r="BM121" s="19" t="s">
        <v>1331</v>
      </c>
    </row>
    <row r="122" spans="2:65" s="13" customFormat="1" x14ac:dyDescent="0.3">
      <c r="B122" s="221"/>
      <c r="C122" s="222"/>
      <c r="D122" s="223" t="s">
        <v>1603</v>
      </c>
      <c r="E122" s="224" t="s">
        <v>1418</v>
      </c>
      <c r="F122" s="225" t="s">
        <v>759</v>
      </c>
      <c r="G122" s="222"/>
      <c r="H122" s="226" t="s">
        <v>1418</v>
      </c>
      <c r="I122" s="227"/>
      <c r="J122" s="227"/>
      <c r="K122" s="222"/>
      <c r="L122" s="222"/>
      <c r="M122" s="228"/>
      <c r="N122" s="229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AT122" s="232" t="s">
        <v>1603</v>
      </c>
      <c r="AU122" s="232" t="s">
        <v>1481</v>
      </c>
      <c r="AV122" s="13" t="s">
        <v>1420</v>
      </c>
      <c r="AW122" s="13" t="s">
        <v>1402</v>
      </c>
      <c r="AX122" s="13" t="s">
        <v>1473</v>
      </c>
      <c r="AY122" s="232" t="s">
        <v>1594</v>
      </c>
    </row>
    <row r="123" spans="2:65" s="12" customFormat="1" x14ac:dyDescent="0.3">
      <c r="B123" s="209"/>
      <c r="C123" s="210"/>
      <c r="D123" s="211" t="s">
        <v>1603</v>
      </c>
      <c r="E123" s="212" t="s">
        <v>1418</v>
      </c>
      <c r="F123" s="213" t="s">
        <v>1332</v>
      </c>
      <c r="G123" s="210"/>
      <c r="H123" s="214">
        <v>1.4370000000000001</v>
      </c>
      <c r="I123" s="215"/>
      <c r="J123" s="215"/>
      <c r="K123" s="210"/>
      <c r="L123" s="210"/>
      <c r="M123" s="216"/>
      <c r="N123" s="217"/>
      <c r="O123" s="218"/>
      <c r="P123" s="218"/>
      <c r="Q123" s="218"/>
      <c r="R123" s="218"/>
      <c r="S123" s="218"/>
      <c r="T123" s="218"/>
      <c r="U123" s="218"/>
      <c r="V123" s="218"/>
      <c r="W123" s="218"/>
      <c r="X123" s="219"/>
      <c r="AT123" s="220" t="s">
        <v>1603</v>
      </c>
      <c r="AU123" s="220" t="s">
        <v>1481</v>
      </c>
      <c r="AV123" s="12" t="s">
        <v>1481</v>
      </c>
      <c r="AW123" s="12" t="s">
        <v>1402</v>
      </c>
      <c r="AX123" s="12" t="s">
        <v>1420</v>
      </c>
      <c r="AY123" s="220" t="s">
        <v>1594</v>
      </c>
    </row>
    <row r="124" spans="2:65" s="1" customFormat="1" ht="31.5" customHeight="1" x14ac:dyDescent="0.3">
      <c r="B124" s="36"/>
      <c r="C124" s="197" t="s">
        <v>1646</v>
      </c>
      <c r="D124" s="197" t="s">
        <v>1596</v>
      </c>
      <c r="E124" s="198" t="s">
        <v>761</v>
      </c>
      <c r="F124" s="199" t="s">
        <v>762</v>
      </c>
      <c r="G124" s="200" t="s">
        <v>1688</v>
      </c>
      <c r="H124" s="201">
        <v>108.8</v>
      </c>
      <c r="I124" s="202"/>
      <c r="J124" s="202"/>
      <c r="K124" s="203">
        <f>ROUND(P124*H124,2)</f>
        <v>0</v>
      </c>
      <c r="L124" s="199" t="s">
        <v>1600</v>
      </c>
      <c r="M124" s="56"/>
      <c r="N124" s="204" t="s">
        <v>1418</v>
      </c>
      <c r="O124" s="205" t="s">
        <v>1442</v>
      </c>
      <c r="P124" s="131">
        <f>I124+J124</f>
        <v>0</v>
      </c>
      <c r="Q124" s="131">
        <f>ROUND(I124*H124,2)</f>
        <v>0</v>
      </c>
      <c r="R124" s="131">
        <f>ROUND(J124*H124,2)</f>
        <v>0</v>
      </c>
      <c r="S124" s="37"/>
      <c r="T124" s="206">
        <f>S124*H124</f>
        <v>0</v>
      </c>
      <c r="U124" s="206">
        <v>8.4000000000000003E-4</v>
      </c>
      <c r="V124" s="206">
        <f>U124*H124</f>
        <v>9.1392000000000001E-2</v>
      </c>
      <c r="W124" s="206">
        <v>0</v>
      </c>
      <c r="X124" s="207">
        <f>W124*H124</f>
        <v>0</v>
      </c>
      <c r="AR124" s="19" t="s">
        <v>1601</v>
      </c>
      <c r="AT124" s="19" t="s">
        <v>1596</v>
      </c>
      <c r="AU124" s="19" t="s">
        <v>1481</v>
      </c>
      <c r="AY124" s="19" t="s">
        <v>1594</v>
      </c>
      <c r="BE124" s="208">
        <f>IF(O124="základní",K124,0)</f>
        <v>0</v>
      </c>
      <c r="BF124" s="208">
        <f>IF(O124="snížená",K124,0)</f>
        <v>0</v>
      </c>
      <c r="BG124" s="208">
        <f>IF(O124="zákl. přenesená",K124,0)</f>
        <v>0</v>
      </c>
      <c r="BH124" s="208">
        <f>IF(O124="sníž. přenesená",K124,0)</f>
        <v>0</v>
      </c>
      <c r="BI124" s="208">
        <f>IF(O124="nulová",K124,0)</f>
        <v>0</v>
      </c>
      <c r="BJ124" s="19" t="s">
        <v>1420</v>
      </c>
      <c r="BK124" s="208">
        <f>ROUND(P124*H124,2)</f>
        <v>0</v>
      </c>
      <c r="BL124" s="19" t="s">
        <v>1601</v>
      </c>
      <c r="BM124" s="19" t="s">
        <v>1333</v>
      </c>
    </row>
    <row r="125" spans="2:65" s="12" customFormat="1" x14ac:dyDescent="0.3">
      <c r="B125" s="209"/>
      <c r="C125" s="210"/>
      <c r="D125" s="211" t="s">
        <v>1603</v>
      </c>
      <c r="E125" s="212" t="s">
        <v>1418</v>
      </c>
      <c r="F125" s="213" t="s">
        <v>1334</v>
      </c>
      <c r="G125" s="210"/>
      <c r="H125" s="214">
        <v>108.8</v>
      </c>
      <c r="I125" s="215"/>
      <c r="J125" s="215"/>
      <c r="K125" s="210"/>
      <c r="L125" s="210"/>
      <c r="M125" s="216"/>
      <c r="N125" s="217"/>
      <c r="O125" s="218"/>
      <c r="P125" s="218"/>
      <c r="Q125" s="218"/>
      <c r="R125" s="218"/>
      <c r="S125" s="218"/>
      <c r="T125" s="218"/>
      <c r="U125" s="218"/>
      <c r="V125" s="218"/>
      <c r="W125" s="218"/>
      <c r="X125" s="219"/>
      <c r="AT125" s="220" t="s">
        <v>1603</v>
      </c>
      <c r="AU125" s="220" t="s">
        <v>1481</v>
      </c>
      <c r="AV125" s="12" t="s">
        <v>1481</v>
      </c>
      <c r="AW125" s="12" t="s">
        <v>1402</v>
      </c>
      <c r="AX125" s="12" t="s">
        <v>1420</v>
      </c>
      <c r="AY125" s="220" t="s">
        <v>1594</v>
      </c>
    </row>
    <row r="126" spans="2:65" s="1" customFormat="1" ht="31.5" customHeight="1" x14ac:dyDescent="0.3">
      <c r="B126" s="36"/>
      <c r="C126" s="197" t="s">
        <v>1654</v>
      </c>
      <c r="D126" s="197" t="s">
        <v>1596</v>
      </c>
      <c r="E126" s="198" t="s">
        <v>766</v>
      </c>
      <c r="F126" s="199" t="s">
        <v>767</v>
      </c>
      <c r="G126" s="200" t="s">
        <v>1688</v>
      </c>
      <c r="H126" s="201">
        <v>108.8</v>
      </c>
      <c r="I126" s="202"/>
      <c r="J126" s="202"/>
      <c r="K126" s="203">
        <f>ROUND(P126*H126,2)</f>
        <v>0</v>
      </c>
      <c r="L126" s="199" t="s">
        <v>1600</v>
      </c>
      <c r="M126" s="56"/>
      <c r="N126" s="204" t="s">
        <v>1418</v>
      </c>
      <c r="O126" s="205" t="s">
        <v>1442</v>
      </c>
      <c r="P126" s="131">
        <f>I126+J126</f>
        <v>0</v>
      </c>
      <c r="Q126" s="131">
        <f>ROUND(I126*H126,2)</f>
        <v>0</v>
      </c>
      <c r="R126" s="131">
        <f>ROUND(J126*H126,2)</f>
        <v>0</v>
      </c>
      <c r="S126" s="37"/>
      <c r="T126" s="206">
        <f>S126*H126</f>
        <v>0</v>
      </c>
      <c r="U126" s="206">
        <v>0</v>
      </c>
      <c r="V126" s="206">
        <f>U126*H126</f>
        <v>0</v>
      </c>
      <c r="W126" s="206">
        <v>0</v>
      </c>
      <c r="X126" s="207">
        <f>W126*H126</f>
        <v>0</v>
      </c>
      <c r="AR126" s="19" t="s">
        <v>1601</v>
      </c>
      <c r="AT126" s="19" t="s">
        <v>1596</v>
      </c>
      <c r="AU126" s="19" t="s">
        <v>1481</v>
      </c>
      <c r="AY126" s="19" t="s">
        <v>1594</v>
      </c>
      <c r="BE126" s="208">
        <f>IF(O126="základní",K126,0)</f>
        <v>0</v>
      </c>
      <c r="BF126" s="208">
        <f>IF(O126="snížená",K126,0)</f>
        <v>0</v>
      </c>
      <c r="BG126" s="208">
        <f>IF(O126="zákl. přenesená",K126,0)</f>
        <v>0</v>
      </c>
      <c r="BH126" s="208">
        <f>IF(O126="sníž. přenesená",K126,0)</f>
        <v>0</v>
      </c>
      <c r="BI126" s="208">
        <f>IF(O126="nulová",K126,0)</f>
        <v>0</v>
      </c>
      <c r="BJ126" s="19" t="s">
        <v>1420</v>
      </c>
      <c r="BK126" s="208">
        <f>ROUND(P126*H126,2)</f>
        <v>0</v>
      </c>
      <c r="BL126" s="19" t="s">
        <v>1601</v>
      </c>
      <c r="BM126" s="19" t="s">
        <v>1335</v>
      </c>
    </row>
    <row r="127" spans="2:65" s="12" customFormat="1" x14ac:dyDescent="0.3">
      <c r="B127" s="209"/>
      <c r="C127" s="210"/>
      <c r="D127" s="211" t="s">
        <v>1603</v>
      </c>
      <c r="E127" s="212" t="s">
        <v>1418</v>
      </c>
      <c r="F127" s="213" t="s">
        <v>1336</v>
      </c>
      <c r="G127" s="210"/>
      <c r="H127" s="214">
        <v>108.8</v>
      </c>
      <c r="I127" s="215"/>
      <c r="J127" s="215"/>
      <c r="K127" s="210"/>
      <c r="L127" s="210"/>
      <c r="M127" s="216"/>
      <c r="N127" s="217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AT127" s="220" t="s">
        <v>1603</v>
      </c>
      <c r="AU127" s="220" t="s">
        <v>1481</v>
      </c>
      <c r="AV127" s="12" t="s">
        <v>1481</v>
      </c>
      <c r="AW127" s="12" t="s">
        <v>1402</v>
      </c>
      <c r="AX127" s="12" t="s">
        <v>1420</v>
      </c>
      <c r="AY127" s="220" t="s">
        <v>1594</v>
      </c>
    </row>
    <row r="128" spans="2:65" s="1" customFormat="1" ht="44.25" customHeight="1" x14ac:dyDescent="0.3">
      <c r="B128" s="36"/>
      <c r="C128" s="197" t="s">
        <v>1660</v>
      </c>
      <c r="D128" s="197" t="s">
        <v>1596</v>
      </c>
      <c r="E128" s="198" t="s">
        <v>770</v>
      </c>
      <c r="F128" s="199" t="s">
        <v>771</v>
      </c>
      <c r="G128" s="200" t="s">
        <v>1613</v>
      </c>
      <c r="H128" s="201">
        <v>71.843999999999994</v>
      </c>
      <c r="I128" s="202"/>
      <c r="J128" s="202"/>
      <c r="K128" s="203">
        <f>ROUND(P128*H128,2)</f>
        <v>0</v>
      </c>
      <c r="L128" s="199" t="s">
        <v>1600</v>
      </c>
      <c r="M128" s="56"/>
      <c r="N128" s="204" t="s">
        <v>1418</v>
      </c>
      <c r="O128" s="205" t="s">
        <v>1442</v>
      </c>
      <c r="P128" s="131">
        <f>I128+J128</f>
        <v>0</v>
      </c>
      <c r="Q128" s="131">
        <f>ROUND(I128*H128,2)</f>
        <v>0</v>
      </c>
      <c r="R128" s="131">
        <f>ROUND(J128*H128,2)</f>
        <v>0</v>
      </c>
      <c r="S128" s="37"/>
      <c r="T128" s="206">
        <f>S128*H128</f>
        <v>0</v>
      </c>
      <c r="U128" s="206">
        <v>0</v>
      </c>
      <c r="V128" s="206">
        <f>U128*H128</f>
        <v>0</v>
      </c>
      <c r="W128" s="206">
        <v>0</v>
      </c>
      <c r="X128" s="207">
        <f>W128*H128</f>
        <v>0</v>
      </c>
      <c r="AR128" s="19" t="s">
        <v>1601</v>
      </c>
      <c r="AT128" s="19" t="s">
        <v>1596</v>
      </c>
      <c r="AU128" s="19" t="s">
        <v>1481</v>
      </c>
      <c r="AY128" s="19" t="s">
        <v>1594</v>
      </c>
      <c r="BE128" s="208">
        <f>IF(O128="základní",K128,0)</f>
        <v>0</v>
      </c>
      <c r="BF128" s="208">
        <f>IF(O128="snížená",K128,0)</f>
        <v>0</v>
      </c>
      <c r="BG128" s="208">
        <f>IF(O128="zákl. přenesená",K128,0)</f>
        <v>0</v>
      </c>
      <c r="BH128" s="208">
        <f>IF(O128="sníž. přenesená",K128,0)</f>
        <v>0</v>
      </c>
      <c r="BI128" s="208">
        <f>IF(O128="nulová",K128,0)</f>
        <v>0</v>
      </c>
      <c r="BJ128" s="19" t="s">
        <v>1420</v>
      </c>
      <c r="BK128" s="208">
        <f>ROUND(P128*H128,2)</f>
        <v>0</v>
      </c>
      <c r="BL128" s="19" t="s">
        <v>1601</v>
      </c>
      <c r="BM128" s="19" t="s">
        <v>1337</v>
      </c>
    </row>
    <row r="129" spans="2:65" s="12" customFormat="1" x14ac:dyDescent="0.3">
      <c r="B129" s="209"/>
      <c r="C129" s="210"/>
      <c r="D129" s="211" t="s">
        <v>1603</v>
      </c>
      <c r="E129" s="212" t="s">
        <v>1418</v>
      </c>
      <c r="F129" s="213" t="s">
        <v>1338</v>
      </c>
      <c r="G129" s="210"/>
      <c r="H129" s="214">
        <v>71.843999999999994</v>
      </c>
      <c r="I129" s="215"/>
      <c r="J129" s="215"/>
      <c r="K129" s="210"/>
      <c r="L129" s="210"/>
      <c r="M129" s="216"/>
      <c r="N129" s="217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AT129" s="220" t="s">
        <v>1603</v>
      </c>
      <c r="AU129" s="220" t="s">
        <v>1481</v>
      </c>
      <c r="AV129" s="12" t="s">
        <v>1481</v>
      </c>
      <c r="AW129" s="12" t="s">
        <v>1402</v>
      </c>
      <c r="AX129" s="12" t="s">
        <v>1420</v>
      </c>
      <c r="AY129" s="220" t="s">
        <v>1594</v>
      </c>
    </row>
    <row r="130" spans="2:65" s="1" customFormat="1" ht="44.25" customHeight="1" x14ac:dyDescent="0.3">
      <c r="B130" s="36"/>
      <c r="C130" s="197" t="s">
        <v>1425</v>
      </c>
      <c r="D130" s="197" t="s">
        <v>1596</v>
      </c>
      <c r="E130" s="198" t="s">
        <v>1647</v>
      </c>
      <c r="F130" s="199" t="s">
        <v>1648</v>
      </c>
      <c r="G130" s="200" t="s">
        <v>1613</v>
      </c>
      <c r="H130" s="201">
        <v>46.99</v>
      </c>
      <c r="I130" s="202"/>
      <c r="J130" s="202"/>
      <c r="K130" s="203">
        <f>ROUND(P130*H130,2)</f>
        <v>0</v>
      </c>
      <c r="L130" s="199" t="s">
        <v>1600</v>
      </c>
      <c r="M130" s="56"/>
      <c r="N130" s="204" t="s">
        <v>1418</v>
      </c>
      <c r="O130" s="205" t="s">
        <v>1442</v>
      </c>
      <c r="P130" s="131">
        <f>I130+J130</f>
        <v>0</v>
      </c>
      <c r="Q130" s="131">
        <f>ROUND(I130*H130,2)</f>
        <v>0</v>
      </c>
      <c r="R130" s="131">
        <f>ROUND(J130*H130,2)</f>
        <v>0</v>
      </c>
      <c r="S130" s="37"/>
      <c r="T130" s="206">
        <f>S130*H130</f>
        <v>0</v>
      </c>
      <c r="U130" s="206">
        <v>0</v>
      </c>
      <c r="V130" s="206">
        <f>U130*H130</f>
        <v>0</v>
      </c>
      <c r="W130" s="206">
        <v>0</v>
      </c>
      <c r="X130" s="207">
        <f>W130*H130</f>
        <v>0</v>
      </c>
      <c r="AR130" s="19" t="s">
        <v>1601</v>
      </c>
      <c r="AT130" s="19" t="s">
        <v>1596</v>
      </c>
      <c r="AU130" s="19" t="s">
        <v>1481</v>
      </c>
      <c r="AY130" s="19" t="s">
        <v>1594</v>
      </c>
      <c r="BE130" s="208">
        <f>IF(O130="základní",K130,0)</f>
        <v>0</v>
      </c>
      <c r="BF130" s="208">
        <f>IF(O130="snížená",K130,0)</f>
        <v>0</v>
      </c>
      <c r="BG130" s="208">
        <f>IF(O130="zákl. přenesená",K130,0)</f>
        <v>0</v>
      </c>
      <c r="BH130" s="208">
        <f>IF(O130="sníž. přenesená",K130,0)</f>
        <v>0</v>
      </c>
      <c r="BI130" s="208">
        <f>IF(O130="nulová",K130,0)</f>
        <v>0</v>
      </c>
      <c r="BJ130" s="19" t="s">
        <v>1420</v>
      </c>
      <c r="BK130" s="208">
        <f>ROUND(P130*H130,2)</f>
        <v>0</v>
      </c>
      <c r="BL130" s="19" t="s">
        <v>1601</v>
      </c>
      <c r="BM130" s="19" t="s">
        <v>1339</v>
      </c>
    </row>
    <row r="131" spans="2:65" s="13" customFormat="1" x14ac:dyDescent="0.3">
      <c r="B131" s="221"/>
      <c r="C131" s="222"/>
      <c r="D131" s="223" t="s">
        <v>1603</v>
      </c>
      <c r="E131" s="224" t="s">
        <v>1418</v>
      </c>
      <c r="F131" s="225" t="s">
        <v>779</v>
      </c>
      <c r="G131" s="222"/>
      <c r="H131" s="226" t="s">
        <v>1418</v>
      </c>
      <c r="I131" s="227"/>
      <c r="J131" s="227"/>
      <c r="K131" s="222"/>
      <c r="L131" s="222"/>
      <c r="M131" s="228"/>
      <c r="N131" s="229"/>
      <c r="O131" s="230"/>
      <c r="P131" s="230"/>
      <c r="Q131" s="230"/>
      <c r="R131" s="230"/>
      <c r="S131" s="230"/>
      <c r="T131" s="230"/>
      <c r="U131" s="230"/>
      <c r="V131" s="230"/>
      <c r="W131" s="230"/>
      <c r="X131" s="231"/>
      <c r="AT131" s="232" t="s">
        <v>1603</v>
      </c>
      <c r="AU131" s="232" t="s">
        <v>1481</v>
      </c>
      <c r="AV131" s="13" t="s">
        <v>1420</v>
      </c>
      <c r="AW131" s="13" t="s">
        <v>1402</v>
      </c>
      <c r="AX131" s="13" t="s">
        <v>1473</v>
      </c>
      <c r="AY131" s="232" t="s">
        <v>1594</v>
      </c>
    </row>
    <row r="132" spans="2:65" s="12" customFormat="1" x14ac:dyDescent="0.3">
      <c r="B132" s="209"/>
      <c r="C132" s="210"/>
      <c r="D132" s="223" t="s">
        <v>1603</v>
      </c>
      <c r="E132" s="233" t="s">
        <v>1418</v>
      </c>
      <c r="F132" s="234" t="s">
        <v>1340</v>
      </c>
      <c r="G132" s="210"/>
      <c r="H132" s="235">
        <v>43.26</v>
      </c>
      <c r="I132" s="215"/>
      <c r="J132" s="215"/>
      <c r="K132" s="210"/>
      <c r="L132" s="210"/>
      <c r="M132" s="216"/>
      <c r="N132" s="217"/>
      <c r="O132" s="218"/>
      <c r="P132" s="218"/>
      <c r="Q132" s="218"/>
      <c r="R132" s="218"/>
      <c r="S132" s="218"/>
      <c r="T132" s="218"/>
      <c r="U132" s="218"/>
      <c r="V132" s="218"/>
      <c r="W132" s="218"/>
      <c r="X132" s="219"/>
      <c r="AT132" s="220" t="s">
        <v>1603</v>
      </c>
      <c r="AU132" s="220" t="s">
        <v>1481</v>
      </c>
      <c r="AV132" s="12" t="s">
        <v>1481</v>
      </c>
      <c r="AW132" s="12" t="s">
        <v>1402</v>
      </c>
      <c r="AX132" s="12" t="s">
        <v>1473</v>
      </c>
      <c r="AY132" s="220" t="s">
        <v>1594</v>
      </c>
    </row>
    <row r="133" spans="2:65" s="13" customFormat="1" x14ac:dyDescent="0.3">
      <c r="B133" s="221"/>
      <c r="C133" s="222"/>
      <c r="D133" s="223" t="s">
        <v>1603</v>
      </c>
      <c r="E133" s="224" t="s">
        <v>1418</v>
      </c>
      <c r="F133" s="225" t="s">
        <v>1341</v>
      </c>
      <c r="G133" s="222"/>
      <c r="H133" s="226" t="s">
        <v>1418</v>
      </c>
      <c r="I133" s="227"/>
      <c r="J133" s="227"/>
      <c r="K133" s="222"/>
      <c r="L133" s="222"/>
      <c r="M133" s="228"/>
      <c r="N133" s="229"/>
      <c r="O133" s="230"/>
      <c r="P133" s="230"/>
      <c r="Q133" s="230"/>
      <c r="R133" s="230"/>
      <c r="S133" s="230"/>
      <c r="T133" s="230"/>
      <c r="U133" s="230"/>
      <c r="V133" s="230"/>
      <c r="W133" s="230"/>
      <c r="X133" s="231"/>
      <c r="AT133" s="232" t="s">
        <v>1603</v>
      </c>
      <c r="AU133" s="232" t="s">
        <v>1481</v>
      </c>
      <c r="AV133" s="13" t="s">
        <v>1420</v>
      </c>
      <c r="AW133" s="13" t="s">
        <v>1402</v>
      </c>
      <c r="AX133" s="13" t="s">
        <v>1473</v>
      </c>
      <c r="AY133" s="232" t="s">
        <v>1594</v>
      </c>
    </row>
    <row r="134" spans="2:65" s="12" customFormat="1" x14ac:dyDescent="0.3">
      <c r="B134" s="209"/>
      <c r="C134" s="210"/>
      <c r="D134" s="223" t="s">
        <v>1603</v>
      </c>
      <c r="E134" s="233" t="s">
        <v>1418</v>
      </c>
      <c r="F134" s="234" t="s">
        <v>1342</v>
      </c>
      <c r="G134" s="210"/>
      <c r="H134" s="235">
        <v>3.73</v>
      </c>
      <c r="I134" s="215"/>
      <c r="J134" s="215"/>
      <c r="K134" s="210"/>
      <c r="L134" s="210"/>
      <c r="M134" s="216"/>
      <c r="N134" s="217"/>
      <c r="O134" s="218"/>
      <c r="P134" s="218"/>
      <c r="Q134" s="218"/>
      <c r="R134" s="218"/>
      <c r="S134" s="218"/>
      <c r="T134" s="218"/>
      <c r="U134" s="218"/>
      <c r="V134" s="218"/>
      <c r="W134" s="218"/>
      <c r="X134" s="219"/>
      <c r="AT134" s="220" t="s">
        <v>1603</v>
      </c>
      <c r="AU134" s="220" t="s">
        <v>1481</v>
      </c>
      <c r="AV134" s="12" t="s">
        <v>1481</v>
      </c>
      <c r="AW134" s="12" t="s">
        <v>1402</v>
      </c>
      <c r="AX134" s="12" t="s">
        <v>1473</v>
      </c>
      <c r="AY134" s="220" t="s">
        <v>1594</v>
      </c>
    </row>
    <row r="135" spans="2:65" s="14" customFormat="1" x14ac:dyDescent="0.3">
      <c r="B135" s="236"/>
      <c r="C135" s="237"/>
      <c r="D135" s="211" t="s">
        <v>1603</v>
      </c>
      <c r="E135" s="247" t="s">
        <v>1418</v>
      </c>
      <c r="F135" s="248" t="s">
        <v>1621</v>
      </c>
      <c r="G135" s="237"/>
      <c r="H135" s="249">
        <v>46.99</v>
      </c>
      <c r="I135" s="241"/>
      <c r="J135" s="241"/>
      <c r="K135" s="237"/>
      <c r="L135" s="237"/>
      <c r="M135" s="242"/>
      <c r="N135" s="243"/>
      <c r="O135" s="244"/>
      <c r="P135" s="244"/>
      <c r="Q135" s="244"/>
      <c r="R135" s="244"/>
      <c r="S135" s="244"/>
      <c r="T135" s="244"/>
      <c r="U135" s="244"/>
      <c r="V135" s="244"/>
      <c r="W135" s="244"/>
      <c r="X135" s="245"/>
      <c r="AT135" s="246" t="s">
        <v>1603</v>
      </c>
      <c r="AU135" s="246" t="s">
        <v>1481</v>
      </c>
      <c r="AV135" s="14" t="s">
        <v>1601</v>
      </c>
      <c r="AW135" s="14" t="s">
        <v>1402</v>
      </c>
      <c r="AX135" s="14" t="s">
        <v>1420</v>
      </c>
      <c r="AY135" s="246" t="s">
        <v>1594</v>
      </c>
    </row>
    <row r="136" spans="2:65" s="1" customFormat="1" ht="44.25" customHeight="1" x14ac:dyDescent="0.3">
      <c r="B136" s="36"/>
      <c r="C136" s="197" t="s">
        <v>1670</v>
      </c>
      <c r="D136" s="197" t="s">
        <v>1596</v>
      </c>
      <c r="E136" s="198" t="s">
        <v>1655</v>
      </c>
      <c r="F136" s="199" t="s">
        <v>1656</v>
      </c>
      <c r="G136" s="200" t="s">
        <v>1613</v>
      </c>
      <c r="H136" s="201">
        <v>234.95</v>
      </c>
      <c r="I136" s="202"/>
      <c r="J136" s="202"/>
      <c r="K136" s="203">
        <f>ROUND(P136*H136,2)</f>
        <v>0</v>
      </c>
      <c r="L136" s="199" t="s">
        <v>1600</v>
      </c>
      <c r="M136" s="56"/>
      <c r="N136" s="204" t="s">
        <v>1418</v>
      </c>
      <c r="O136" s="205" t="s">
        <v>1442</v>
      </c>
      <c r="P136" s="131">
        <f>I136+J136</f>
        <v>0</v>
      </c>
      <c r="Q136" s="131">
        <f>ROUND(I136*H136,2)</f>
        <v>0</v>
      </c>
      <c r="R136" s="131">
        <f>ROUND(J136*H136,2)</f>
        <v>0</v>
      </c>
      <c r="S136" s="37"/>
      <c r="T136" s="206">
        <f>S136*H136</f>
        <v>0</v>
      </c>
      <c r="U136" s="206">
        <v>0</v>
      </c>
      <c r="V136" s="206">
        <f>U136*H136</f>
        <v>0</v>
      </c>
      <c r="W136" s="206">
        <v>0</v>
      </c>
      <c r="X136" s="207">
        <f>W136*H136</f>
        <v>0</v>
      </c>
      <c r="AR136" s="19" t="s">
        <v>1601</v>
      </c>
      <c r="AT136" s="19" t="s">
        <v>1596</v>
      </c>
      <c r="AU136" s="19" t="s">
        <v>1481</v>
      </c>
      <c r="AY136" s="19" t="s">
        <v>1594</v>
      </c>
      <c r="BE136" s="208">
        <f>IF(O136="základní",K136,0)</f>
        <v>0</v>
      </c>
      <c r="BF136" s="208">
        <f>IF(O136="snížená",K136,0)</f>
        <v>0</v>
      </c>
      <c r="BG136" s="208">
        <f>IF(O136="zákl. přenesená",K136,0)</f>
        <v>0</v>
      </c>
      <c r="BH136" s="208">
        <f>IF(O136="sníž. přenesená",K136,0)</f>
        <v>0</v>
      </c>
      <c r="BI136" s="208">
        <f>IF(O136="nulová",K136,0)</f>
        <v>0</v>
      </c>
      <c r="BJ136" s="19" t="s">
        <v>1420</v>
      </c>
      <c r="BK136" s="208">
        <f>ROUND(P136*H136,2)</f>
        <v>0</v>
      </c>
      <c r="BL136" s="19" t="s">
        <v>1601</v>
      </c>
      <c r="BM136" s="19" t="s">
        <v>1343</v>
      </c>
    </row>
    <row r="137" spans="2:65" s="13" customFormat="1" x14ac:dyDescent="0.3">
      <c r="B137" s="221"/>
      <c r="C137" s="222"/>
      <c r="D137" s="223" t="s">
        <v>1603</v>
      </c>
      <c r="E137" s="224" t="s">
        <v>1418</v>
      </c>
      <c r="F137" s="225" t="s">
        <v>1658</v>
      </c>
      <c r="G137" s="222"/>
      <c r="H137" s="226" t="s">
        <v>1418</v>
      </c>
      <c r="I137" s="227"/>
      <c r="J137" s="227"/>
      <c r="K137" s="222"/>
      <c r="L137" s="222"/>
      <c r="M137" s="228"/>
      <c r="N137" s="229"/>
      <c r="O137" s="230"/>
      <c r="P137" s="230"/>
      <c r="Q137" s="230"/>
      <c r="R137" s="230"/>
      <c r="S137" s="230"/>
      <c r="T137" s="230"/>
      <c r="U137" s="230"/>
      <c r="V137" s="230"/>
      <c r="W137" s="230"/>
      <c r="X137" s="231"/>
      <c r="AT137" s="232" t="s">
        <v>1603</v>
      </c>
      <c r="AU137" s="232" t="s">
        <v>1481</v>
      </c>
      <c r="AV137" s="13" t="s">
        <v>1420</v>
      </c>
      <c r="AW137" s="13" t="s">
        <v>1402</v>
      </c>
      <c r="AX137" s="13" t="s">
        <v>1473</v>
      </c>
      <c r="AY137" s="232" t="s">
        <v>1594</v>
      </c>
    </row>
    <row r="138" spans="2:65" s="12" customFormat="1" x14ac:dyDescent="0.3">
      <c r="B138" s="209"/>
      <c r="C138" s="210"/>
      <c r="D138" s="211" t="s">
        <v>1603</v>
      </c>
      <c r="E138" s="212" t="s">
        <v>1418</v>
      </c>
      <c r="F138" s="213" t="s">
        <v>1344</v>
      </c>
      <c r="G138" s="210"/>
      <c r="H138" s="214">
        <v>234.95</v>
      </c>
      <c r="I138" s="215"/>
      <c r="J138" s="215"/>
      <c r="K138" s="210"/>
      <c r="L138" s="210"/>
      <c r="M138" s="216"/>
      <c r="N138" s="217"/>
      <c r="O138" s="218"/>
      <c r="P138" s="218"/>
      <c r="Q138" s="218"/>
      <c r="R138" s="218"/>
      <c r="S138" s="218"/>
      <c r="T138" s="218"/>
      <c r="U138" s="218"/>
      <c r="V138" s="218"/>
      <c r="W138" s="218"/>
      <c r="X138" s="219"/>
      <c r="AT138" s="220" t="s">
        <v>1603</v>
      </c>
      <c r="AU138" s="220" t="s">
        <v>1481</v>
      </c>
      <c r="AV138" s="12" t="s">
        <v>1481</v>
      </c>
      <c r="AW138" s="12" t="s">
        <v>1402</v>
      </c>
      <c r="AX138" s="12" t="s">
        <v>1420</v>
      </c>
      <c r="AY138" s="220" t="s">
        <v>1594</v>
      </c>
    </row>
    <row r="139" spans="2:65" s="1" customFormat="1" ht="22.5" customHeight="1" x14ac:dyDescent="0.3">
      <c r="B139" s="36"/>
      <c r="C139" s="197" t="s">
        <v>1675</v>
      </c>
      <c r="D139" s="197" t="s">
        <v>1596</v>
      </c>
      <c r="E139" s="198" t="s">
        <v>1671</v>
      </c>
      <c r="F139" s="199" t="s">
        <v>1672</v>
      </c>
      <c r="G139" s="200" t="s">
        <v>1613</v>
      </c>
      <c r="H139" s="201">
        <v>46.99</v>
      </c>
      <c r="I139" s="202"/>
      <c r="J139" s="202"/>
      <c r="K139" s="203">
        <f>ROUND(P139*H139,2)</f>
        <v>0</v>
      </c>
      <c r="L139" s="199" t="s">
        <v>1600</v>
      </c>
      <c r="M139" s="56"/>
      <c r="N139" s="204" t="s">
        <v>1418</v>
      </c>
      <c r="O139" s="205" t="s">
        <v>1442</v>
      </c>
      <c r="P139" s="131">
        <f>I139+J139</f>
        <v>0</v>
      </c>
      <c r="Q139" s="131">
        <f>ROUND(I139*H139,2)</f>
        <v>0</v>
      </c>
      <c r="R139" s="131">
        <f>ROUND(J139*H139,2)</f>
        <v>0</v>
      </c>
      <c r="S139" s="37"/>
      <c r="T139" s="206">
        <f>S139*H139</f>
        <v>0</v>
      </c>
      <c r="U139" s="206">
        <v>0</v>
      </c>
      <c r="V139" s="206">
        <f>U139*H139</f>
        <v>0</v>
      </c>
      <c r="W139" s="206">
        <v>0</v>
      </c>
      <c r="X139" s="207">
        <f>W139*H139</f>
        <v>0</v>
      </c>
      <c r="AR139" s="19" t="s">
        <v>1601</v>
      </c>
      <c r="AT139" s="19" t="s">
        <v>1596</v>
      </c>
      <c r="AU139" s="19" t="s">
        <v>1481</v>
      </c>
      <c r="AY139" s="19" t="s">
        <v>1594</v>
      </c>
      <c r="BE139" s="208">
        <f>IF(O139="základní",K139,0)</f>
        <v>0</v>
      </c>
      <c r="BF139" s="208">
        <f>IF(O139="snížená",K139,0)</f>
        <v>0</v>
      </c>
      <c r="BG139" s="208">
        <f>IF(O139="zákl. přenesená",K139,0)</f>
        <v>0</v>
      </c>
      <c r="BH139" s="208">
        <f>IF(O139="sníž. přenesená",K139,0)</f>
        <v>0</v>
      </c>
      <c r="BI139" s="208">
        <f>IF(O139="nulová",K139,0)</f>
        <v>0</v>
      </c>
      <c r="BJ139" s="19" t="s">
        <v>1420</v>
      </c>
      <c r="BK139" s="208">
        <f>ROUND(P139*H139,2)</f>
        <v>0</v>
      </c>
      <c r="BL139" s="19" t="s">
        <v>1601</v>
      </c>
      <c r="BM139" s="19" t="s">
        <v>1345</v>
      </c>
    </row>
    <row r="140" spans="2:65" s="12" customFormat="1" x14ac:dyDescent="0.3">
      <c r="B140" s="209"/>
      <c r="C140" s="210"/>
      <c r="D140" s="211" t="s">
        <v>1603</v>
      </c>
      <c r="E140" s="212" t="s">
        <v>1418</v>
      </c>
      <c r="F140" s="213" t="s">
        <v>1346</v>
      </c>
      <c r="G140" s="210"/>
      <c r="H140" s="214">
        <v>46.99</v>
      </c>
      <c r="I140" s="215"/>
      <c r="J140" s="215"/>
      <c r="K140" s="210"/>
      <c r="L140" s="210"/>
      <c r="M140" s="216"/>
      <c r="N140" s="217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AT140" s="220" t="s">
        <v>1603</v>
      </c>
      <c r="AU140" s="220" t="s">
        <v>1481</v>
      </c>
      <c r="AV140" s="12" t="s">
        <v>1481</v>
      </c>
      <c r="AW140" s="12" t="s">
        <v>1402</v>
      </c>
      <c r="AX140" s="12" t="s">
        <v>1420</v>
      </c>
      <c r="AY140" s="220" t="s">
        <v>1594</v>
      </c>
    </row>
    <row r="141" spans="2:65" s="1" customFormat="1" ht="22.5" customHeight="1" x14ac:dyDescent="0.3">
      <c r="B141" s="36"/>
      <c r="C141" s="197" t="s">
        <v>1681</v>
      </c>
      <c r="D141" s="197" t="s">
        <v>1596</v>
      </c>
      <c r="E141" s="198" t="s">
        <v>1676</v>
      </c>
      <c r="F141" s="199" t="s">
        <v>1677</v>
      </c>
      <c r="G141" s="200" t="s">
        <v>1678</v>
      </c>
      <c r="H141" s="201">
        <v>89.281000000000006</v>
      </c>
      <c r="I141" s="202"/>
      <c r="J141" s="202"/>
      <c r="K141" s="203">
        <f>ROUND(P141*H141,2)</f>
        <v>0</v>
      </c>
      <c r="L141" s="199" t="s">
        <v>1600</v>
      </c>
      <c r="M141" s="56"/>
      <c r="N141" s="204" t="s">
        <v>1418</v>
      </c>
      <c r="O141" s="205" t="s">
        <v>1442</v>
      </c>
      <c r="P141" s="131">
        <f>I141+J141</f>
        <v>0</v>
      </c>
      <c r="Q141" s="131">
        <f>ROUND(I141*H141,2)</f>
        <v>0</v>
      </c>
      <c r="R141" s="131">
        <f>ROUND(J141*H141,2)</f>
        <v>0</v>
      </c>
      <c r="S141" s="37"/>
      <c r="T141" s="206">
        <f>S141*H141</f>
        <v>0</v>
      </c>
      <c r="U141" s="206">
        <v>0</v>
      </c>
      <c r="V141" s="206">
        <f>U141*H141</f>
        <v>0</v>
      </c>
      <c r="W141" s="206">
        <v>0</v>
      </c>
      <c r="X141" s="207">
        <f>W141*H141</f>
        <v>0</v>
      </c>
      <c r="AR141" s="19" t="s">
        <v>1601</v>
      </c>
      <c r="AT141" s="19" t="s">
        <v>1596</v>
      </c>
      <c r="AU141" s="19" t="s">
        <v>1481</v>
      </c>
      <c r="AY141" s="19" t="s">
        <v>1594</v>
      </c>
      <c r="BE141" s="208">
        <f>IF(O141="základní",K141,0)</f>
        <v>0</v>
      </c>
      <c r="BF141" s="208">
        <f>IF(O141="snížená",K141,0)</f>
        <v>0</v>
      </c>
      <c r="BG141" s="208">
        <f>IF(O141="zákl. přenesená",K141,0)</f>
        <v>0</v>
      </c>
      <c r="BH141" s="208">
        <f>IF(O141="sníž. přenesená",K141,0)</f>
        <v>0</v>
      </c>
      <c r="BI141" s="208">
        <f>IF(O141="nulová",K141,0)</f>
        <v>0</v>
      </c>
      <c r="BJ141" s="19" t="s">
        <v>1420</v>
      </c>
      <c r="BK141" s="208">
        <f>ROUND(P141*H141,2)</f>
        <v>0</v>
      </c>
      <c r="BL141" s="19" t="s">
        <v>1601</v>
      </c>
      <c r="BM141" s="19" t="s">
        <v>1347</v>
      </c>
    </row>
    <row r="142" spans="2:65" s="12" customFormat="1" x14ac:dyDescent="0.3">
      <c r="B142" s="209"/>
      <c r="C142" s="210"/>
      <c r="D142" s="211" t="s">
        <v>1603</v>
      </c>
      <c r="E142" s="212" t="s">
        <v>1418</v>
      </c>
      <c r="F142" s="213" t="s">
        <v>1348</v>
      </c>
      <c r="G142" s="210"/>
      <c r="H142" s="214">
        <v>89.281000000000006</v>
      </c>
      <c r="I142" s="215"/>
      <c r="J142" s="215"/>
      <c r="K142" s="210"/>
      <c r="L142" s="210"/>
      <c r="M142" s="216"/>
      <c r="N142" s="217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AT142" s="220" t="s">
        <v>1603</v>
      </c>
      <c r="AU142" s="220" t="s">
        <v>1481</v>
      </c>
      <c r="AV142" s="12" t="s">
        <v>1481</v>
      </c>
      <c r="AW142" s="12" t="s">
        <v>1402</v>
      </c>
      <c r="AX142" s="12" t="s">
        <v>1420</v>
      </c>
      <c r="AY142" s="220" t="s">
        <v>1594</v>
      </c>
    </row>
    <row r="143" spans="2:65" s="1" customFormat="1" ht="31.5" customHeight="1" x14ac:dyDescent="0.3">
      <c r="B143" s="36"/>
      <c r="C143" s="197" t="s">
        <v>1685</v>
      </c>
      <c r="D143" s="197" t="s">
        <v>1596</v>
      </c>
      <c r="E143" s="198" t="s">
        <v>1682</v>
      </c>
      <c r="F143" s="199" t="s">
        <v>1683</v>
      </c>
      <c r="G143" s="200" t="s">
        <v>1613</v>
      </c>
      <c r="H143" s="201">
        <v>24.853999999999999</v>
      </c>
      <c r="I143" s="202"/>
      <c r="J143" s="202"/>
      <c r="K143" s="203">
        <f>ROUND(P143*H143,2)</f>
        <v>0</v>
      </c>
      <c r="L143" s="199" t="s">
        <v>1600</v>
      </c>
      <c r="M143" s="56"/>
      <c r="N143" s="204" t="s">
        <v>1418</v>
      </c>
      <c r="O143" s="205" t="s">
        <v>1442</v>
      </c>
      <c r="P143" s="131">
        <f>I143+J143</f>
        <v>0</v>
      </c>
      <c r="Q143" s="131">
        <f>ROUND(I143*H143,2)</f>
        <v>0</v>
      </c>
      <c r="R143" s="131">
        <f>ROUND(J143*H143,2)</f>
        <v>0</v>
      </c>
      <c r="S143" s="37"/>
      <c r="T143" s="206">
        <f>S143*H143</f>
        <v>0</v>
      </c>
      <c r="U143" s="206">
        <v>0</v>
      </c>
      <c r="V143" s="206">
        <f>U143*H143</f>
        <v>0</v>
      </c>
      <c r="W143" s="206">
        <v>0</v>
      </c>
      <c r="X143" s="207">
        <f>W143*H143</f>
        <v>0</v>
      </c>
      <c r="AR143" s="19" t="s">
        <v>1601</v>
      </c>
      <c r="AT143" s="19" t="s">
        <v>1596</v>
      </c>
      <c r="AU143" s="19" t="s">
        <v>1481</v>
      </c>
      <c r="AY143" s="19" t="s">
        <v>1594</v>
      </c>
      <c r="BE143" s="208">
        <f>IF(O143="základní",K143,0)</f>
        <v>0</v>
      </c>
      <c r="BF143" s="208">
        <f>IF(O143="snížená",K143,0)</f>
        <v>0</v>
      </c>
      <c r="BG143" s="208">
        <f>IF(O143="zákl. přenesená",K143,0)</f>
        <v>0</v>
      </c>
      <c r="BH143" s="208">
        <f>IF(O143="sníž. přenesená",K143,0)</f>
        <v>0</v>
      </c>
      <c r="BI143" s="208">
        <f>IF(O143="nulová",K143,0)</f>
        <v>0</v>
      </c>
      <c r="BJ143" s="19" t="s">
        <v>1420</v>
      </c>
      <c r="BK143" s="208">
        <f>ROUND(P143*H143,2)</f>
        <v>0</v>
      </c>
      <c r="BL143" s="19" t="s">
        <v>1601</v>
      </c>
      <c r="BM143" s="19" t="s">
        <v>1349</v>
      </c>
    </row>
    <row r="144" spans="2:65" s="13" customFormat="1" x14ac:dyDescent="0.3">
      <c r="B144" s="221"/>
      <c r="C144" s="222"/>
      <c r="D144" s="223" t="s">
        <v>1603</v>
      </c>
      <c r="E144" s="224" t="s">
        <v>1418</v>
      </c>
      <c r="F144" s="225" t="s">
        <v>792</v>
      </c>
      <c r="G144" s="222"/>
      <c r="H144" s="226" t="s">
        <v>1418</v>
      </c>
      <c r="I144" s="227"/>
      <c r="J144" s="227"/>
      <c r="K144" s="222"/>
      <c r="L144" s="222"/>
      <c r="M144" s="228"/>
      <c r="N144" s="229"/>
      <c r="O144" s="230"/>
      <c r="P144" s="230"/>
      <c r="Q144" s="230"/>
      <c r="R144" s="230"/>
      <c r="S144" s="230"/>
      <c r="T144" s="230"/>
      <c r="U144" s="230"/>
      <c r="V144" s="230"/>
      <c r="W144" s="230"/>
      <c r="X144" s="231"/>
      <c r="AT144" s="232" t="s">
        <v>1603</v>
      </c>
      <c r="AU144" s="232" t="s">
        <v>1481</v>
      </c>
      <c r="AV144" s="13" t="s">
        <v>1420</v>
      </c>
      <c r="AW144" s="13" t="s">
        <v>1402</v>
      </c>
      <c r="AX144" s="13" t="s">
        <v>1473</v>
      </c>
      <c r="AY144" s="232" t="s">
        <v>1594</v>
      </c>
    </row>
    <row r="145" spans="2:65" s="12" customFormat="1" x14ac:dyDescent="0.3">
      <c r="B145" s="209"/>
      <c r="C145" s="210"/>
      <c r="D145" s="223" t="s">
        <v>1603</v>
      </c>
      <c r="E145" s="233" t="s">
        <v>1418</v>
      </c>
      <c r="F145" s="234" t="s">
        <v>1338</v>
      </c>
      <c r="G145" s="210"/>
      <c r="H145" s="235">
        <v>71.843999999999994</v>
      </c>
      <c r="I145" s="215"/>
      <c r="J145" s="215"/>
      <c r="K145" s="210"/>
      <c r="L145" s="210"/>
      <c r="M145" s="216"/>
      <c r="N145" s="217"/>
      <c r="O145" s="218"/>
      <c r="P145" s="218"/>
      <c r="Q145" s="218"/>
      <c r="R145" s="218"/>
      <c r="S145" s="218"/>
      <c r="T145" s="218"/>
      <c r="U145" s="218"/>
      <c r="V145" s="218"/>
      <c r="W145" s="218"/>
      <c r="X145" s="219"/>
      <c r="AT145" s="220" t="s">
        <v>1603</v>
      </c>
      <c r="AU145" s="220" t="s">
        <v>1481</v>
      </c>
      <c r="AV145" s="12" t="s">
        <v>1481</v>
      </c>
      <c r="AW145" s="12" t="s">
        <v>1402</v>
      </c>
      <c r="AX145" s="12" t="s">
        <v>1473</v>
      </c>
      <c r="AY145" s="220" t="s">
        <v>1594</v>
      </c>
    </row>
    <row r="146" spans="2:65" s="12" customFormat="1" x14ac:dyDescent="0.3">
      <c r="B146" s="209"/>
      <c r="C146" s="210"/>
      <c r="D146" s="223" t="s">
        <v>1603</v>
      </c>
      <c r="E146" s="233" t="s">
        <v>1418</v>
      </c>
      <c r="F146" s="234" t="s">
        <v>1350</v>
      </c>
      <c r="G146" s="210"/>
      <c r="H146" s="235">
        <v>-43.26</v>
      </c>
      <c r="I146" s="215"/>
      <c r="J146" s="215"/>
      <c r="K146" s="210"/>
      <c r="L146" s="210"/>
      <c r="M146" s="216"/>
      <c r="N146" s="217"/>
      <c r="O146" s="218"/>
      <c r="P146" s="218"/>
      <c r="Q146" s="218"/>
      <c r="R146" s="218"/>
      <c r="S146" s="218"/>
      <c r="T146" s="218"/>
      <c r="U146" s="218"/>
      <c r="V146" s="218"/>
      <c r="W146" s="218"/>
      <c r="X146" s="219"/>
      <c r="AT146" s="220" t="s">
        <v>1603</v>
      </c>
      <c r="AU146" s="220" t="s">
        <v>1481</v>
      </c>
      <c r="AV146" s="12" t="s">
        <v>1481</v>
      </c>
      <c r="AW146" s="12" t="s">
        <v>1402</v>
      </c>
      <c r="AX146" s="12" t="s">
        <v>1473</v>
      </c>
      <c r="AY146" s="220" t="s">
        <v>1594</v>
      </c>
    </row>
    <row r="147" spans="2:65" s="13" customFormat="1" x14ac:dyDescent="0.3">
      <c r="B147" s="221"/>
      <c r="C147" s="222"/>
      <c r="D147" s="223" t="s">
        <v>1603</v>
      </c>
      <c r="E147" s="224" t="s">
        <v>1418</v>
      </c>
      <c r="F147" s="225" t="s">
        <v>1341</v>
      </c>
      <c r="G147" s="222"/>
      <c r="H147" s="226" t="s">
        <v>1418</v>
      </c>
      <c r="I147" s="227"/>
      <c r="J147" s="227"/>
      <c r="K147" s="222"/>
      <c r="L147" s="222"/>
      <c r="M147" s="228"/>
      <c r="N147" s="229"/>
      <c r="O147" s="230"/>
      <c r="P147" s="230"/>
      <c r="Q147" s="230"/>
      <c r="R147" s="230"/>
      <c r="S147" s="230"/>
      <c r="T147" s="230"/>
      <c r="U147" s="230"/>
      <c r="V147" s="230"/>
      <c r="W147" s="230"/>
      <c r="X147" s="231"/>
      <c r="AT147" s="232" t="s">
        <v>1603</v>
      </c>
      <c r="AU147" s="232" t="s">
        <v>1481</v>
      </c>
      <c r="AV147" s="13" t="s">
        <v>1420</v>
      </c>
      <c r="AW147" s="13" t="s">
        <v>1402</v>
      </c>
      <c r="AX147" s="13" t="s">
        <v>1473</v>
      </c>
      <c r="AY147" s="232" t="s">
        <v>1594</v>
      </c>
    </row>
    <row r="148" spans="2:65" s="12" customFormat="1" x14ac:dyDescent="0.3">
      <c r="B148" s="209"/>
      <c r="C148" s="210"/>
      <c r="D148" s="223" t="s">
        <v>1603</v>
      </c>
      <c r="E148" s="233" t="s">
        <v>1418</v>
      </c>
      <c r="F148" s="234" t="s">
        <v>1351</v>
      </c>
      <c r="G148" s="210"/>
      <c r="H148" s="235">
        <v>-3.73</v>
      </c>
      <c r="I148" s="215"/>
      <c r="J148" s="215"/>
      <c r="K148" s="210"/>
      <c r="L148" s="210"/>
      <c r="M148" s="216"/>
      <c r="N148" s="217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AT148" s="220" t="s">
        <v>1603</v>
      </c>
      <c r="AU148" s="220" t="s">
        <v>1481</v>
      </c>
      <c r="AV148" s="12" t="s">
        <v>1481</v>
      </c>
      <c r="AW148" s="12" t="s">
        <v>1402</v>
      </c>
      <c r="AX148" s="12" t="s">
        <v>1473</v>
      </c>
      <c r="AY148" s="220" t="s">
        <v>1594</v>
      </c>
    </row>
    <row r="149" spans="2:65" s="14" customFormat="1" x14ac:dyDescent="0.3">
      <c r="B149" s="236"/>
      <c r="C149" s="237"/>
      <c r="D149" s="211" t="s">
        <v>1603</v>
      </c>
      <c r="E149" s="247" t="s">
        <v>1418</v>
      </c>
      <c r="F149" s="248" t="s">
        <v>1621</v>
      </c>
      <c r="G149" s="237"/>
      <c r="H149" s="249">
        <v>24.853999999999999</v>
      </c>
      <c r="I149" s="241"/>
      <c r="J149" s="241"/>
      <c r="K149" s="237"/>
      <c r="L149" s="237"/>
      <c r="M149" s="242"/>
      <c r="N149" s="243"/>
      <c r="O149" s="244"/>
      <c r="P149" s="244"/>
      <c r="Q149" s="244"/>
      <c r="R149" s="244"/>
      <c r="S149" s="244"/>
      <c r="T149" s="244"/>
      <c r="U149" s="244"/>
      <c r="V149" s="244"/>
      <c r="W149" s="244"/>
      <c r="X149" s="245"/>
      <c r="AT149" s="246" t="s">
        <v>1603</v>
      </c>
      <c r="AU149" s="246" t="s">
        <v>1481</v>
      </c>
      <c r="AV149" s="14" t="s">
        <v>1601</v>
      </c>
      <c r="AW149" s="14" t="s">
        <v>1402</v>
      </c>
      <c r="AX149" s="14" t="s">
        <v>1420</v>
      </c>
      <c r="AY149" s="246" t="s">
        <v>1594</v>
      </c>
    </row>
    <row r="150" spans="2:65" s="1" customFormat="1" ht="44.25" customHeight="1" x14ac:dyDescent="0.3">
      <c r="B150" s="36"/>
      <c r="C150" s="197" t="s">
        <v>1406</v>
      </c>
      <c r="D150" s="197" t="s">
        <v>1596</v>
      </c>
      <c r="E150" s="198" t="s">
        <v>801</v>
      </c>
      <c r="F150" s="199" t="s">
        <v>802</v>
      </c>
      <c r="G150" s="200" t="s">
        <v>1613</v>
      </c>
      <c r="H150" s="201">
        <v>34.347000000000001</v>
      </c>
      <c r="I150" s="202"/>
      <c r="J150" s="202"/>
      <c r="K150" s="203">
        <f>ROUND(P150*H150,2)</f>
        <v>0</v>
      </c>
      <c r="L150" s="199" t="s">
        <v>1600</v>
      </c>
      <c r="M150" s="56"/>
      <c r="N150" s="204" t="s">
        <v>1418</v>
      </c>
      <c r="O150" s="205" t="s">
        <v>1442</v>
      </c>
      <c r="P150" s="131">
        <f>I150+J150</f>
        <v>0</v>
      </c>
      <c r="Q150" s="131">
        <f>ROUND(I150*H150,2)</f>
        <v>0</v>
      </c>
      <c r="R150" s="131">
        <f>ROUND(J150*H150,2)</f>
        <v>0</v>
      </c>
      <c r="S150" s="37"/>
      <c r="T150" s="206">
        <f>S150*H150</f>
        <v>0</v>
      </c>
      <c r="U150" s="206">
        <v>0</v>
      </c>
      <c r="V150" s="206">
        <f>U150*H150</f>
        <v>0</v>
      </c>
      <c r="W150" s="206">
        <v>0</v>
      </c>
      <c r="X150" s="207">
        <f>W150*H150</f>
        <v>0</v>
      </c>
      <c r="AR150" s="19" t="s">
        <v>1601</v>
      </c>
      <c r="AT150" s="19" t="s">
        <v>1596</v>
      </c>
      <c r="AU150" s="19" t="s">
        <v>1481</v>
      </c>
      <c r="AY150" s="19" t="s">
        <v>1594</v>
      </c>
      <c r="BE150" s="208">
        <f>IF(O150="základní",K150,0)</f>
        <v>0</v>
      </c>
      <c r="BF150" s="208">
        <f>IF(O150="snížená",K150,0)</f>
        <v>0</v>
      </c>
      <c r="BG150" s="208">
        <f>IF(O150="zákl. přenesená",K150,0)</f>
        <v>0</v>
      </c>
      <c r="BH150" s="208">
        <f>IF(O150="sníž. přenesená",K150,0)</f>
        <v>0</v>
      </c>
      <c r="BI150" s="208">
        <f>IF(O150="nulová",K150,0)</f>
        <v>0</v>
      </c>
      <c r="BJ150" s="19" t="s">
        <v>1420</v>
      </c>
      <c r="BK150" s="208">
        <f>ROUND(P150*H150,2)</f>
        <v>0</v>
      </c>
      <c r="BL150" s="19" t="s">
        <v>1601</v>
      </c>
      <c r="BM150" s="19" t="s">
        <v>1352</v>
      </c>
    </row>
    <row r="151" spans="2:65" s="12" customFormat="1" x14ac:dyDescent="0.3">
      <c r="B151" s="209"/>
      <c r="C151" s="210"/>
      <c r="D151" s="223" t="s">
        <v>1603</v>
      </c>
      <c r="E151" s="233" t="s">
        <v>1418</v>
      </c>
      <c r="F151" s="234" t="s">
        <v>1353</v>
      </c>
      <c r="G151" s="210"/>
      <c r="H151" s="235">
        <v>37.08</v>
      </c>
      <c r="I151" s="215"/>
      <c r="J151" s="215"/>
      <c r="K151" s="210"/>
      <c r="L151" s="210"/>
      <c r="M151" s="216"/>
      <c r="N151" s="217"/>
      <c r="O151" s="218"/>
      <c r="P151" s="218"/>
      <c r="Q151" s="218"/>
      <c r="R151" s="218"/>
      <c r="S151" s="218"/>
      <c r="T151" s="218"/>
      <c r="U151" s="218"/>
      <c r="V151" s="218"/>
      <c r="W151" s="218"/>
      <c r="X151" s="219"/>
      <c r="AT151" s="220" t="s">
        <v>1603</v>
      </c>
      <c r="AU151" s="220" t="s">
        <v>1481</v>
      </c>
      <c r="AV151" s="12" t="s">
        <v>1481</v>
      </c>
      <c r="AW151" s="12" t="s">
        <v>1402</v>
      </c>
      <c r="AX151" s="12" t="s">
        <v>1473</v>
      </c>
      <c r="AY151" s="220" t="s">
        <v>1594</v>
      </c>
    </row>
    <row r="152" spans="2:65" s="12" customFormat="1" x14ac:dyDescent="0.3">
      <c r="B152" s="209"/>
      <c r="C152" s="210"/>
      <c r="D152" s="223" t="s">
        <v>1603</v>
      </c>
      <c r="E152" s="233" t="s">
        <v>1418</v>
      </c>
      <c r="F152" s="234" t="s">
        <v>1354</v>
      </c>
      <c r="G152" s="210"/>
      <c r="H152" s="235">
        <v>-2.7330000000000001</v>
      </c>
      <c r="I152" s="215"/>
      <c r="J152" s="215"/>
      <c r="K152" s="210"/>
      <c r="L152" s="210"/>
      <c r="M152" s="216"/>
      <c r="N152" s="217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AT152" s="220" t="s">
        <v>1603</v>
      </c>
      <c r="AU152" s="220" t="s">
        <v>1481</v>
      </c>
      <c r="AV152" s="12" t="s">
        <v>1481</v>
      </c>
      <c r="AW152" s="12" t="s">
        <v>1402</v>
      </c>
      <c r="AX152" s="12" t="s">
        <v>1473</v>
      </c>
      <c r="AY152" s="220" t="s">
        <v>1594</v>
      </c>
    </row>
    <row r="153" spans="2:65" s="14" customFormat="1" x14ac:dyDescent="0.3">
      <c r="B153" s="236"/>
      <c r="C153" s="237"/>
      <c r="D153" s="211" t="s">
        <v>1603</v>
      </c>
      <c r="E153" s="247" t="s">
        <v>1418</v>
      </c>
      <c r="F153" s="248" t="s">
        <v>1621</v>
      </c>
      <c r="G153" s="237"/>
      <c r="H153" s="249">
        <v>34.347000000000001</v>
      </c>
      <c r="I153" s="241"/>
      <c r="J153" s="241"/>
      <c r="K153" s="237"/>
      <c r="L153" s="237"/>
      <c r="M153" s="242"/>
      <c r="N153" s="243"/>
      <c r="O153" s="244"/>
      <c r="P153" s="244"/>
      <c r="Q153" s="244"/>
      <c r="R153" s="244"/>
      <c r="S153" s="244"/>
      <c r="T153" s="244"/>
      <c r="U153" s="244"/>
      <c r="V153" s="244"/>
      <c r="W153" s="244"/>
      <c r="X153" s="245"/>
      <c r="AT153" s="246" t="s">
        <v>1603</v>
      </c>
      <c r="AU153" s="246" t="s">
        <v>1481</v>
      </c>
      <c r="AV153" s="14" t="s">
        <v>1601</v>
      </c>
      <c r="AW153" s="14" t="s">
        <v>1402</v>
      </c>
      <c r="AX153" s="14" t="s">
        <v>1420</v>
      </c>
      <c r="AY153" s="246" t="s">
        <v>1594</v>
      </c>
    </row>
    <row r="154" spans="2:65" s="1" customFormat="1" ht="22.5" customHeight="1" x14ac:dyDescent="0.3">
      <c r="B154" s="36"/>
      <c r="C154" s="261" t="s">
        <v>1695</v>
      </c>
      <c r="D154" s="261" t="s">
        <v>1707</v>
      </c>
      <c r="E154" s="262" t="s">
        <v>805</v>
      </c>
      <c r="F154" s="263" t="s">
        <v>806</v>
      </c>
      <c r="G154" s="264" t="s">
        <v>1678</v>
      </c>
      <c r="H154" s="265">
        <v>68.694000000000003</v>
      </c>
      <c r="I154" s="266"/>
      <c r="J154" s="267"/>
      <c r="K154" s="268">
        <f>ROUND(P154*H154,2)</f>
        <v>0</v>
      </c>
      <c r="L154" s="263" t="s">
        <v>1600</v>
      </c>
      <c r="M154" s="269"/>
      <c r="N154" s="270" t="s">
        <v>1418</v>
      </c>
      <c r="O154" s="205" t="s">
        <v>1442</v>
      </c>
      <c r="P154" s="131">
        <f>I154+J154</f>
        <v>0</v>
      </c>
      <c r="Q154" s="131">
        <f>ROUND(I154*H154,2)</f>
        <v>0</v>
      </c>
      <c r="R154" s="131">
        <f>ROUND(J154*H154,2)</f>
        <v>0</v>
      </c>
      <c r="S154" s="37"/>
      <c r="T154" s="206">
        <f>S154*H154</f>
        <v>0</v>
      </c>
      <c r="U154" s="206">
        <v>0</v>
      </c>
      <c r="V154" s="206">
        <f>U154*H154</f>
        <v>0</v>
      </c>
      <c r="W154" s="206">
        <v>0</v>
      </c>
      <c r="X154" s="207">
        <f>W154*H154</f>
        <v>0</v>
      </c>
      <c r="AR154" s="19" t="s">
        <v>1654</v>
      </c>
      <c r="AT154" s="19" t="s">
        <v>1707</v>
      </c>
      <c r="AU154" s="19" t="s">
        <v>1481</v>
      </c>
      <c r="AY154" s="19" t="s">
        <v>1594</v>
      </c>
      <c r="BE154" s="208">
        <f>IF(O154="základní",K154,0)</f>
        <v>0</v>
      </c>
      <c r="BF154" s="208">
        <f>IF(O154="snížená",K154,0)</f>
        <v>0</v>
      </c>
      <c r="BG154" s="208">
        <f>IF(O154="zákl. přenesená",K154,0)</f>
        <v>0</v>
      </c>
      <c r="BH154" s="208">
        <f>IF(O154="sníž. přenesená",K154,0)</f>
        <v>0</v>
      </c>
      <c r="BI154" s="208">
        <f>IF(O154="nulová",K154,0)</f>
        <v>0</v>
      </c>
      <c r="BJ154" s="19" t="s">
        <v>1420</v>
      </c>
      <c r="BK154" s="208">
        <f>ROUND(P154*H154,2)</f>
        <v>0</v>
      </c>
      <c r="BL154" s="19" t="s">
        <v>1601</v>
      </c>
      <c r="BM154" s="19" t="s">
        <v>1355</v>
      </c>
    </row>
    <row r="155" spans="2:65" s="12" customFormat="1" x14ac:dyDescent="0.3">
      <c r="B155" s="209"/>
      <c r="C155" s="210"/>
      <c r="D155" s="211" t="s">
        <v>1603</v>
      </c>
      <c r="E155" s="212" t="s">
        <v>1418</v>
      </c>
      <c r="F155" s="213" t="s">
        <v>1356</v>
      </c>
      <c r="G155" s="210"/>
      <c r="H155" s="214">
        <v>68.694000000000003</v>
      </c>
      <c r="I155" s="215"/>
      <c r="J155" s="215"/>
      <c r="K155" s="210"/>
      <c r="L155" s="210"/>
      <c r="M155" s="216"/>
      <c r="N155" s="217"/>
      <c r="O155" s="218"/>
      <c r="P155" s="218"/>
      <c r="Q155" s="218"/>
      <c r="R155" s="218"/>
      <c r="S155" s="218"/>
      <c r="T155" s="218"/>
      <c r="U155" s="218"/>
      <c r="V155" s="218"/>
      <c r="W155" s="218"/>
      <c r="X155" s="219"/>
      <c r="AT155" s="220" t="s">
        <v>1603</v>
      </c>
      <c r="AU155" s="220" t="s">
        <v>1481</v>
      </c>
      <c r="AV155" s="12" t="s">
        <v>1481</v>
      </c>
      <c r="AW155" s="12" t="s">
        <v>1402</v>
      </c>
      <c r="AX155" s="12" t="s">
        <v>1420</v>
      </c>
      <c r="AY155" s="220" t="s">
        <v>1594</v>
      </c>
    </row>
    <row r="156" spans="2:65" s="1" customFormat="1" ht="31.5" customHeight="1" x14ac:dyDescent="0.3">
      <c r="B156" s="36"/>
      <c r="C156" s="197" t="s">
        <v>1701</v>
      </c>
      <c r="D156" s="197" t="s">
        <v>1596</v>
      </c>
      <c r="E156" s="198" t="s">
        <v>809</v>
      </c>
      <c r="F156" s="199" t="s">
        <v>810</v>
      </c>
      <c r="G156" s="200" t="s">
        <v>1688</v>
      </c>
      <c r="H156" s="201">
        <v>73.8</v>
      </c>
      <c r="I156" s="202"/>
      <c r="J156" s="202"/>
      <c r="K156" s="203">
        <f>ROUND(P156*H156,2)</f>
        <v>0</v>
      </c>
      <c r="L156" s="199" t="s">
        <v>1600</v>
      </c>
      <c r="M156" s="56"/>
      <c r="N156" s="204" t="s">
        <v>1418</v>
      </c>
      <c r="O156" s="205" t="s">
        <v>1442</v>
      </c>
      <c r="P156" s="131">
        <f>I156+J156</f>
        <v>0</v>
      </c>
      <c r="Q156" s="131">
        <f>ROUND(I156*H156,2)</f>
        <v>0</v>
      </c>
      <c r="R156" s="131">
        <f>ROUND(J156*H156,2)</f>
        <v>0</v>
      </c>
      <c r="S156" s="37"/>
      <c r="T156" s="206">
        <f>S156*H156</f>
        <v>0</v>
      </c>
      <c r="U156" s="206">
        <v>0</v>
      </c>
      <c r="V156" s="206">
        <f>U156*H156</f>
        <v>0</v>
      </c>
      <c r="W156" s="206">
        <v>0</v>
      </c>
      <c r="X156" s="207">
        <f>W156*H156</f>
        <v>0</v>
      </c>
      <c r="AR156" s="19" t="s">
        <v>1601</v>
      </c>
      <c r="AT156" s="19" t="s">
        <v>1596</v>
      </c>
      <c r="AU156" s="19" t="s">
        <v>1481</v>
      </c>
      <c r="AY156" s="19" t="s">
        <v>1594</v>
      </c>
      <c r="BE156" s="208">
        <f>IF(O156="základní",K156,0)</f>
        <v>0</v>
      </c>
      <c r="BF156" s="208">
        <f>IF(O156="snížená",K156,0)</f>
        <v>0</v>
      </c>
      <c r="BG156" s="208">
        <f>IF(O156="zákl. přenesená",K156,0)</f>
        <v>0</v>
      </c>
      <c r="BH156" s="208">
        <f>IF(O156="sníž. přenesená",K156,0)</f>
        <v>0</v>
      </c>
      <c r="BI156" s="208">
        <f>IF(O156="nulová",K156,0)</f>
        <v>0</v>
      </c>
      <c r="BJ156" s="19" t="s">
        <v>1420</v>
      </c>
      <c r="BK156" s="208">
        <f>ROUND(P156*H156,2)</f>
        <v>0</v>
      </c>
      <c r="BL156" s="19" t="s">
        <v>1601</v>
      </c>
      <c r="BM156" s="19" t="s">
        <v>1357</v>
      </c>
    </row>
    <row r="157" spans="2:65" s="12" customFormat="1" x14ac:dyDescent="0.3">
      <c r="B157" s="209"/>
      <c r="C157" s="210"/>
      <c r="D157" s="223" t="s">
        <v>1603</v>
      </c>
      <c r="E157" s="233" t="s">
        <v>1418</v>
      </c>
      <c r="F157" s="234" t="s">
        <v>1358</v>
      </c>
      <c r="G157" s="210"/>
      <c r="H157" s="235">
        <v>61.8</v>
      </c>
      <c r="I157" s="215"/>
      <c r="J157" s="215"/>
      <c r="K157" s="210"/>
      <c r="L157" s="210"/>
      <c r="M157" s="216"/>
      <c r="N157" s="217"/>
      <c r="O157" s="218"/>
      <c r="P157" s="218"/>
      <c r="Q157" s="218"/>
      <c r="R157" s="218"/>
      <c r="S157" s="218"/>
      <c r="T157" s="218"/>
      <c r="U157" s="218"/>
      <c r="V157" s="218"/>
      <c r="W157" s="218"/>
      <c r="X157" s="219"/>
      <c r="AT157" s="220" t="s">
        <v>1603</v>
      </c>
      <c r="AU157" s="220" t="s">
        <v>1481</v>
      </c>
      <c r="AV157" s="12" t="s">
        <v>1481</v>
      </c>
      <c r="AW157" s="12" t="s">
        <v>1402</v>
      </c>
      <c r="AX157" s="12" t="s">
        <v>1473</v>
      </c>
      <c r="AY157" s="220" t="s">
        <v>1594</v>
      </c>
    </row>
    <row r="158" spans="2:65" s="12" customFormat="1" x14ac:dyDescent="0.3">
      <c r="B158" s="209"/>
      <c r="C158" s="210"/>
      <c r="D158" s="223" t="s">
        <v>1603</v>
      </c>
      <c r="E158" s="233" t="s">
        <v>1418</v>
      </c>
      <c r="F158" s="234" t="s">
        <v>1359</v>
      </c>
      <c r="G158" s="210"/>
      <c r="H158" s="235">
        <v>6</v>
      </c>
      <c r="I158" s="215"/>
      <c r="J158" s="215"/>
      <c r="K158" s="210"/>
      <c r="L158" s="210"/>
      <c r="M158" s="216"/>
      <c r="N158" s="217"/>
      <c r="O158" s="218"/>
      <c r="P158" s="218"/>
      <c r="Q158" s="218"/>
      <c r="R158" s="218"/>
      <c r="S158" s="218"/>
      <c r="T158" s="218"/>
      <c r="U158" s="218"/>
      <c r="V158" s="218"/>
      <c r="W158" s="218"/>
      <c r="X158" s="219"/>
      <c r="AT158" s="220" t="s">
        <v>1603</v>
      </c>
      <c r="AU158" s="220" t="s">
        <v>1481</v>
      </c>
      <c r="AV158" s="12" t="s">
        <v>1481</v>
      </c>
      <c r="AW158" s="12" t="s">
        <v>1402</v>
      </c>
      <c r="AX158" s="12" t="s">
        <v>1473</v>
      </c>
      <c r="AY158" s="220" t="s">
        <v>1594</v>
      </c>
    </row>
    <row r="159" spans="2:65" s="12" customFormat="1" x14ac:dyDescent="0.3">
      <c r="B159" s="209"/>
      <c r="C159" s="210"/>
      <c r="D159" s="223" t="s">
        <v>1603</v>
      </c>
      <c r="E159" s="233" t="s">
        <v>1418</v>
      </c>
      <c r="F159" s="234" t="s">
        <v>1360</v>
      </c>
      <c r="G159" s="210"/>
      <c r="H159" s="235">
        <v>6</v>
      </c>
      <c r="I159" s="215"/>
      <c r="J159" s="215"/>
      <c r="K159" s="210"/>
      <c r="L159" s="210"/>
      <c r="M159" s="216"/>
      <c r="N159" s="217"/>
      <c r="O159" s="218"/>
      <c r="P159" s="218"/>
      <c r="Q159" s="218"/>
      <c r="R159" s="218"/>
      <c r="S159" s="218"/>
      <c r="T159" s="218"/>
      <c r="U159" s="218"/>
      <c r="V159" s="218"/>
      <c r="W159" s="218"/>
      <c r="X159" s="219"/>
      <c r="AT159" s="220" t="s">
        <v>1603</v>
      </c>
      <c r="AU159" s="220" t="s">
        <v>1481</v>
      </c>
      <c r="AV159" s="12" t="s">
        <v>1481</v>
      </c>
      <c r="AW159" s="12" t="s">
        <v>1402</v>
      </c>
      <c r="AX159" s="12" t="s">
        <v>1473</v>
      </c>
      <c r="AY159" s="220" t="s">
        <v>1594</v>
      </c>
    </row>
    <row r="160" spans="2:65" s="14" customFormat="1" x14ac:dyDescent="0.3">
      <c r="B160" s="236"/>
      <c r="C160" s="237"/>
      <c r="D160" s="211" t="s">
        <v>1603</v>
      </c>
      <c r="E160" s="247" t="s">
        <v>1418</v>
      </c>
      <c r="F160" s="248" t="s">
        <v>1621</v>
      </c>
      <c r="G160" s="237"/>
      <c r="H160" s="249">
        <v>73.8</v>
      </c>
      <c r="I160" s="241"/>
      <c r="J160" s="241"/>
      <c r="K160" s="237"/>
      <c r="L160" s="237"/>
      <c r="M160" s="242"/>
      <c r="N160" s="243"/>
      <c r="O160" s="244"/>
      <c r="P160" s="244"/>
      <c r="Q160" s="244"/>
      <c r="R160" s="244"/>
      <c r="S160" s="244"/>
      <c r="T160" s="244"/>
      <c r="U160" s="244"/>
      <c r="V160" s="244"/>
      <c r="W160" s="244"/>
      <c r="X160" s="245"/>
      <c r="AT160" s="246" t="s">
        <v>1603</v>
      </c>
      <c r="AU160" s="246" t="s">
        <v>1481</v>
      </c>
      <c r="AV160" s="14" t="s">
        <v>1601</v>
      </c>
      <c r="AW160" s="14" t="s">
        <v>1402</v>
      </c>
      <c r="AX160" s="14" t="s">
        <v>1420</v>
      </c>
      <c r="AY160" s="246" t="s">
        <v>1594</v>
      </c>
    </row>
    <row r="161" spans="2:65" s="1" customFormat="1" ht="31.5" customHeight="1" x14ac:dyDescent="0.3">
      <c r="B161" s="36"/>
      <c r="C161" s="197" t="s">
        <v>1706</v>
      </c>
      <c r="D161" s="197" t="s">
        <v>1596</v>
      </c>
      <c r="E161" s="198" t="s">
        <v>814</v>
      </c>
      <c r="F161" s="199" t="s">
        <v>815</v>
      </c>
      <c r="G161" s="200" t="s">
        <v>1688</v>
      </c>
      <c r="H161" s="201">
        <v>73.8</v>
      </c>
      <c r="I161" s="202"/>
      <c r="J161" s="202"/>
      <c r="K161" s="203">
        <f>ROUND(P161*H161,2)</f>
        <v>0</v>
      </c>
      <c r="L161" s="199" t="s">
        <v>1600</v>
      </c>
      <c r="M161" s="56"/>
      <c r="N161" s="204" t="s">
        <v>1418</v>
      </c>
      <c r="O161" s="205" t="s">
        <v>1442</v>
      </c>
      <c r="P161" s="131">
        <f>I161+J161</f>
        <v>0</v>
      </c>
      <c r="Q161" s="131">
        <f>ROUND(I161*H161,2)</f>
        <v>0</v>
      </c>
      <c r="R161" s="131">
        <f>ROUND(J161*H161,2)</f>
        <v>0</v>
      </c>
      <c r="S161" s="37"/>
      <c r="T161" s="206">
        <f>S161*H161</f>
        <v>0</v>
      </c>
      <c r="U161" s="206">
        <v>0</v>
      </c>
      <c r="V161" s="206">
        <f>U161*H161</f>
        <v>0</v>
      </c>
      <c r="W161" s="206">
        <v>0</v>
      </c>
      <c r="X161" s="207">
        <f>W161*H161</f>
        <v>0</v>
      </c>
      <c r="AR161" s="19" t="s">
        <v>1601</v>
      </c>
      <c r="AT161" s="19" t="s">
        <v>1596</v>
      </c>
      <c r="AU161" s="19" t="s">
        <v>1481</v>
      </c>
      <c r="AY161" s="19" t="s">
        <v>1594</v>
      </c>
      <c r="BE161" s="208">
        <f>IF(O161="základní",K161,0)</f>
        <v>0</v>
      </c>
      <c r="BF161" s="208">
        <f>IF(O161="snížená",K161,0)</f>
        <v>0</v>
      </c>
      <c r="BG161" s="208">
        <f>IF(O161="zákl. přenesená",K161,0)</f>
        <v>0</v>
      </c>
      <c r="BH161" s="208">
        <f>IF(O161="sníž. přenesená",K161,0)</f>
        <v>0</v>
      </c>
      <c r="BI161" s="208">
        <f>IF(O161="nulová",K161,0)</f>
        <v>0</v>
      </c>
      <c r="BJ161" s="19" t="s">
        <v>1420</v>
      </c>
      <c r="BK161" s="208">
        <f>ROUND(P161*H161,2)</f>
        <v>0</v>
      </c>
      <c r="BL161" s="19" t="s">
        <v>1601</v>
      </c>
      <c r="BM161" s="19" t="s">
        <v>1361</v>
      </c>
    </row>
    <row r="162" spans="2:65" s="12" customFormat="1" x14ac:dyDescent="0.3">
      <c r="B162" s="209"/>
      <c r="C162" s="210"/>
      <c r="D162" s="211" t="s">
        <v>1603</v>
      </c>
      <c r="E162" s="212" t="s">
        <v>1418</v>
      </c>
      <c r="F162" s="213" t="s">
        <v>1362</v>
      </c>
      <c r="G162" s="210"/>
      <c r="H162" s="214">
        <v>73.8</v>
      </c>
      <c r="I162" s="215"/>
      <c r="J162" s="215"/>
      <c r="K162" s="210"/>
      <c r="L162" s="210"/>
      <c r="M162" s="216"/>
      <c r="N162" s="217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AT162" s="220" t="s">
        <v>1603</v>
      </c>
      <c r="AU162" s="220" t="s">
        <v>1481</v>
      </c>
      <c r="AV162" s="12" t="s">
        <v>1481</v>
      </c>
      <c r="AW162" s="12" t="s">
        <v>1402</v>
      </c>
      <c r="AX162" s="12" t="s">
        <v>1420</v>
      </c>
      <c r="AY162" s="220" t="s">
        <v>1594</v>
      </c>
    </row>
    <row r="163" spans="2:65" s="1" customFormat="1" ht="22.5" customHeight="1" x14ac:dyDescent="0.3">
      <c r="B163" s="36"/>
      <c r="C163" s="261" t="s">
        <v>1713</v>
      </c>
      <c r="D163" s="261" t="s">
        <v>1707</v>
      </c>
      <c r="E163" s="262" t="s">
        <v>818</v>
      </c>
      <c r="F163" s="263" t="s">
        <v>819</v>
      </c>
      <c r="G163" s="264" t="s">
        <v>2089</v>
      </c>
      <c r="H163" s="265">
        <v>1.498</v>
      </c>
      <c r="I163" s="266"/>
      <c r="J163" s="267"/>
      <c r="K163" s="268">
        <f>ROUND(P163*H163,2)</f>
        <v>0</v>
      </c>
      <c r="L163" s="263" t="s">
        <v>1600</v>
      </c>
      <c r="M163" s="269"/>
      <c r="N163" s="270" t="s">
        <v>1418</v>
      </c>
      <c r="O163" s="205" t="s">
        <v>1442</v>
      </c>
      <c r="P163" s="131">
        <f>I163+J163</f>
        <v>0</v>
      </c>
      <c r="Q163" s="131">
        <f>ROUND(I163*H163,2)</f>
        <v>0</v>
      </c>
      <c r="R163" s="131">
        <f>ROUND(J163*H163,2)</f>
        <v>0</v>
      </c>
      <c r="S163" s="37"/>
      <c r="T163" s="206">
        <f>S163*H163</f>
        <v>0</v>
      </c>
      <c r="U163" s="206">
        <v>1E-3</v>
      </c>
      <c r="V163" s="206">
        <f>U163*H163</f>
        <v>1.498E-3</v>
      </c>
      <c r="W163" s="206">
        <v>0</v>
      </c>
      <c r="X163" s="207">
        <f>W163*H163</f>
        <v>0</v>
      </c>
      <c r="AR163" s="19" t="s">
        <v>1654</v>
      </c>
      <c r="AT163" s="19" t="s">
        <v>1707</v>
      </c>
      <c r="AU163" s="19" t="s">
        <v>1481</v>
      </c>
      <c r="AY163" s="19" t="s">
        <v>1594</v>
      </c>
      <c r="BE163" s="208">
        <f>IF(O163="základní",K163,0)</f>
        <v>0</v>
      </c>
      <c r="BF163" s="208">
        <f>IF(O163="snížená",K163,0)</f>
        <v>0</v>
      </c>
      <c r="BG163" s="208">
        <f>IF(O163="zákl. přenesená",K163,0)</f>
        <v>0</v>
      </c>
      <c r="BH163" s="208">
        <f>IF(O163="sníž. přenesená",K163,0)</f>
        <v>0</v>
      </c>
      <c r="BI163" s="208">
        <f>IF(O163="nulová",K163,0)</f>
        <v>0</v>
      </c>
      <c r="BJ163" s="19" t="s">
        <v>1420</v>
      </c>
      <c r="BK163" s="208">
        <f>ROUND(P163*H163,2)</f>
        <v>0</v>
      </c>
      <c r="BL163" s="19" t="s">
        <v>1601</v>
      </c>
      <c r="BM163" s="19" t="s">
        <v>1363</v>
      </c>
    </row>
    <row r="164" spans="2:65" s="12" customFormat="1" x14ac:dyDescent="0.3">
      <c r="B164" s="209"/>
      <c r="C164" s="210"/>
      <c r="D164" s="223" t="s">
        <v>1603</v>
      </c>
      <c r="E164" s="233" t="s">
        <v>1418</v>
      </c>
      <c r="F164" s="234" t="s">
        <v>1364</v>
      </c>
      <c r="G164" s="210"/>
      <c r="H164" s="235">
        <v>1.476</v>
      </c>
      <c r="I164" s="215"/>
      <c r="J164" s="215"/>
      <c r="K164" s="210"/>
      <c r="L164" s="210"/>
      <c r="M164" s="216"/>
      <c r="N164" s="217"/>
      <c r="O164" s="218"/>
      <c r="P164" s="218"/>
      <c r="Q164" s="218"/>
      <c r="R164" s="218"/>
      <c r="S164" s="218"/>
      <c r="T164" s="218"/>
      <c r="U164" s="218"/>
      <c r="V164" s="218"/>
      <c r="W164" s="218"/>
      <c r="X164" s="219"/>
      <c r="AT164" s="220" t="s">
        <v>1603</v>
      </c>
      <c r="AU164" s="220" t="s">
        <v>1481</v>
      </c>
      <c r="AV164" s="12" t="s">
        <v>1481</v>
      </c>
      <c r="AW164" s="12" t="s">
        <v>1402</v>
      </c>
      <c r="AX164" s="12" t="s">
        <v>1420</v>
      </c>
      <c r="AY164" s="220" t="s">
        <v>1594</v>
      </c>
    </row>
    <row r="165" spans="2:65" s="12" customFormat="1" x14ac:dyDescent="0.3">
      <c r="B165" s="209"/>
      <c r="C165" s="210"/>
      <c r="D165" s="211" t="s">
        <v>1603</v>
      </c>
      <c r="E165" s="210"/>
      <c r="F165" s="213" t="s">
        <v>1365</v>
      </c>
      <c r="G165" s="210"/>
      <c r="H165" s="214">
        <v>1.498</v>
      </c>
      <c r="I165" s="215"/>
      <c r="J165" s="215"/>
      <c r="K165" s="210"/>
      <c r="L165" s="210"/>
      <c r="M165" s="216"/>
      <c r="N165" s="217"/>
      <c r="O165" s="218"/>
      <c r="P165" s="218"/>
      <c r="Q165" s="218"/>
      <c r="R165" s="218"/>
      <c r="S165" s="218"/>
      <c r="T165" s="218"/>
      <c r="U165" s="218"/>
      <c r="V165" s="218"/>
      <c r="W165" s="218"/>
      <c r="X165" s="219"/>
      <c r="AT165" s="220" t="s">
        <v>1603</v>
      </c>
      <c r="AU165" s="220" t="s">
        <v>1481</v>
      </c>
      <c r="AV165" s="12" t="s">
        <v>1481</v>
      </c>
      <c r="AW165" s="12" t="s">
        <v>1401</v>
      </c>
      <c r="AX165" s="12" t="s">
        <v>1420</v>
      </c>
      <c r="AY165" s="220" t="s">
        <v>1594</v>
      </c>
    </row>
    <row r="166" spans="2:65" s="1" customFormat="1" ht="22.5" customHeight="1" x14ac:dyDescent="0.3">
      <c r="B166" s="36"/>
      <c r="C166" s="197" t="s">
        <v>1718</v>
      </c>
      <c r="D166" s="197" t="s">
        <v>1596</v>
      </c>
      <c r="E166" s="198" t="s">
        <v>823</v>
      </c>
      <c r="F166" s="199" t="s">
        <v>824</v>
      </c>
      <c r="G166" s="200" t="s">
        <v>1688</v>
      </c>
      <c r="H166" s="201">
        <v>73.8</v>
      </c>
      <c r="I166" s="202"/>
      <c r="J166" s="202"/>
      <c r="K166" s="203">
        <f>ROUND(P166*H166,2)</f>
        <v>0</v>
      </c>
      <c r="L166" s="199" t="s">
        <v>1600</v>
      </c>
      <c r="M166" s="56"/>
      <c r="N166" s="204" t="s">
        <v>1418</v>
      </c>
      <c r="O166" s="205" t="s">
        <v>1442</v>
      </c>
      <c r="P166" s="131">
        <f>I166+J166</f>
        <v>0</v>
      </c>
      <c r="Q166" s="131">
        <f>ROUND(I166*H166,2)</f>
        <v>0</v>
      </c>
      <c r="R166" s="131">
        <f>ROUND(J166*H166,2)</f>
        <v>0</v>
      </c>
      <c r="S166" s="37"/>
      <c r="T166" s="206">
        <f>S166*H166</f>
        <v>0</v>
      </c>
      <c r="U166" s="206">
        <v>0</v>
      </c>
      <c r="V166" s="206">
        <f>U166*H166</f>
        <v>0</v>
      </c>
      <c r="W166" s="206">
        <v>0</v>
      </c>
      <c r="X166" s="207">
        <f>W166*H166</f>
        <v>0</v>
      </c>
      <c r="AR166" s="19" t="s">
        <v>1601</v>
      </c>
      <c r="AT166" s="19" t="s">
        <v>1596</v>
      </c>
      <c r="AU166" s="19" t="s">
        <v>1481</v>
      </c>
      <c r="AY166" s="19" t="s">
        <v>1594</v>
      </c>
      <c r="BE166" s="208">
        <f>IF(O166="základní",K166,0)</f>
        <v>0</v>
      </c>
      <c r="BF166" s="208">
        <f>IF(O166="snížená",K166,0)</f>
        <v>0</v>
      </c>
      <c r="BG166" s="208">
        <f>IF(O166="zákl. přenesená",K166,0)</f>
        <v>0</v>
      </c>
      <c r="BH166" s="208">
        <f>IF(O166="sníž. přenesená",K166,0)</f>
        <v>0</v>
      </c>
      <c r="BI166" s="208">
        <f>IF(O166="nulová",K166,0)</f>
        <v>0</v>
      </c>
      <c r="BJ166" s="19" t="s">
        <v>1420</v>
      </c>
      <c r="BK166" s="208">
        <f>ROUND(P166*H166,2)</f>
        <v>0</v>
      </c>
      <c r="BL166" s="19" t="s">
        <v>1601</v>
      </c>
      <c r="BM166" s="19" t="s">
        <v>1366</v>
      </c>
    </row>
    <row r="167" spans="2:65" s="13" customFormat="1" x14ac:dyDescent="0.3">
      <c r="B167" s="221"/>
      <c r="C167" s="222"/>
      <c r="D167" s="223" t="s">
        <v>1603</v>
      </c>
      <c r="E167" s="224" t="s">
        <v>1418</v>
      </c>
      <c r="F167" s="225" t="s">
        <v>746</v>
      </c>
      <c r="G167" s="222"/>
      <c r="H167" s="226" t="s">
        <v>1418</v>
      </c>
      <c r="I167" s="227"/>
      <c r="J167" s="227"/>
      <c r="K167" s="222"/>
      <c r="L167" s="222"/>
      <c r="M167" s="228"/>
      <c r="N167" s="229"/>
      <c r="O167" s="230"/>
      <c r="P167" s="230"/>
      <c r="Q167" s="230"/>
      <c r="R167" s="230"/>
      <c r="S167" s="230"/>
      <c r="T167" s="230"/>
      <c r="U167" s="230"/>
      <c r="V167" s="230"/>
      <c r="W167" s="230"/>
      <c r="X167" s="231"/>
      <c r="AT167" s="232" t="s">
        <v>1603</v>
      </c>
      <c r="AU167" s="232" t="s">
        <v>1481</v>
      </c>
      <c r="AV167" s="13" t="s">
        <v>1420</v>
      </c>
      <c r="AW167" s="13" t="s">
        <v>1402</v>
      </c>
      <c r="AX167" s="13" t="s">
        <v>1473</v>
      </c>
      <c r="AY167" s="232" t="s">
        <v>1594</v>
      </c>
    </row>
    <row r="168" spans="2:65" s="12" customFormat="1" x14ac:dyDescent="0.3">
      <c r="B168" s="209"/>
      <c r="C168" s="210"/>
      <c r="D168" s="211" t="s">
        <v>1603</v>
      </c>
      <c r="E168" s="212" t="s">
        <v>1418</v>
      </c>
      <c r="F168" s="213" t="s">
        <v>1362</v>
      </c>
      <c r="G168" s="210"/>
      <c r="H168" s="214">
        <v>73.8</v>
      </c>
      <c r="I168" s="215"/>
      <c r="J168" s="215"/>
      <c r="K168" s="210"/>
      <c r="L168" s="210"/>
      <c r="M168" s="216"/>
      <c r="N168" s="217"/>
      <c r="O168" s="218"/>
      <c r="P168" s="218"/>
      <c r="Q168" s="218"/>
      <c r="R168" s="218"/>
      <c r="S168" s="218"/>
      <c r="T168" s="218"/>
      <c r="U168" s="218"/>
      <c r="V168" s="218"/>
      <c r="W168" s="218"/>
      <c r="X168" s="219"/>
      <c r="AT168" s="220" t="s">
        <v>1603</v>
      </c>
      <c r="AU168" s="220" t="s">
        <v>1481</v>
      </c>
      <c r="AV168" s="12" t="s">
        <v>1481</v>
      </c>
      <c r="AW168" s="12" t="s">
        <v>1402</v>
      </c>
      <c r="AX168" s="12" t="s">
        <v>1420</v>
      </c>
      <c r="AY168" s="220" t="s">
        <v>1594</v>
      </c>
    </row>
    <row r="169" spans="2:65" s="1" customFormat="1" ht="22.5" customHeight="1" x14ac:dyDescent="0.3">
      <c r="B169" s="36"/>
      <c r="C169" s="197" t="s">
        <v>1405</v>
      </c>
      <c r="D169" s="197" t="s">
        <v>1596</v>
      </c>
      <c r="E169" s="198" t="s">
        <v>1686</v>
      </c>
      <c r="F169" s="199" t="s">
        <v>1687</v>
      </c>
      <c r="G169" s="200" t="s">
        <v>1688</v>
      </c>
      <c r="H169" s="201">
        <v>67.8</v>
      </c>
      <c r="I169" s="202"/>
      <c r="J169" s="202"/>
      <c r="K169" s="203">
        <f>ROUND(P169*H169,2)</f>
        <v>0</v>
      </c>
      <c r="L169" s="199" t="s">
        <v>1600</v>
      </c>
      <c r="M169" s="56"/>
      <c r="N169" s="204" t="s">
        <v>1418</v>
      </c>
      <c r="O169" s="205" t="s">
        <v>1442</v>
      </c>
      <c r="P169" s="131">
        <f>I169+J169</f>
        <v>0</v>
      </c>
      <c r="Q169" s="131">
        <f>ROUND(I169*H169,2)</f>
        <v>0</v>
      </c>
      <c r="R169" s="131">
        <f>ROUND(J169*H169,2)</f>
        <v>0</v>
      </c>
      <c r="S169" s="37"/>
      <c r="T169" s="206">
        <f>S169*H169</f>
        <v>0</v>
      </c>
      <c r="U169" s="206">
        <v>0</v>
      </c>
      <c r="V169" s="206">
        <f>U169*H169</f>
        <v>0</v>
      </c>
      <c r="W169" s="206">
        <v>0</v>
      </c>
      <c r="X169" s="207">
        <f>W169*H169</f>
        <v>0</v>
      </c>
      <c r="AR169" s="19" t="s">
        <v>1601</v>
      </c>
      <c r="AT169" s="19" t="s">
        <v>1596</v>
      </c>
      <c r="AU169" s="19" t="s">
        <v>1481</v>
      </c>
      <c r="AY169" s="19" t="s">
        <v>1594</v>
      </c>
      <c r="BE169" s="208">
        <f>IF(O169="základní",K169,0)</f>
        <v>0</v>
      </c>
      <c r="BF169" s="208">
        <f>IF(O169="snížená",K169,0)</f>
        <v>0</v>
      </c>
      <c r="BG169" s="208">
        <f>IF(O169="zákl. přenesená",K169,0)</f>
        <v>0</v>
      </c>
      <c r="BH169" s="208">
        <f>IF(O169="sníž. přenesená",K169,0)</f>
        <v>0</v>
      </c>
      <c r="BI169" s="208">
        <f>IF(O169="nulová",K169,0)</f>
        <v>0</v>
      </c>
      <c r="BJ169" s="19" t="s">
        <v>1420</v>
      </c>
      <c r="BK169" s="208">
        <f>ROUND(P169*H169,2)</f>
        <v>0</v>
      </c>
      <c r="BL169" s="19" t="s">
        <v>1601</v>
      </c>
      <c r="BM169" s="19" t="s">
        <v>1367</v>
      </c>
    </row>
    <row r="170" spans="2:65" s="13" customFormat="1" x14ac:dyDescent="0.3">
      <c r="B170" s="221"/>
      <c r="C170" s="222"/>
      <c r="D170" s="223" t="s">
        <v>1603</v>
      </c>
      <c r="E170" s="224" t="s">
        <v>1418</v>
      </c>
      <c r="F170" s="225" t="s">
        <v>1368</v>
      </c>
      <c r="G170" s="222"/>
      <c r="H170" s="226" t="s">
        <v>1418</v>
      </c>
      <c r="I170" s="227"/>
      <c r="J170" s="227"/>
      <c r="K170" s="222"/>
      <c r="L170" s="222"/>
      <c r="M170" s="228"/>
      <c r="N170" s="229"/>
      <c r="O170" s="230"/>
      <c r="P170" s="230"/>
      <c r="Q170" s="230"/>
      <c r="R170" s="230"/>
      <c r="S170" s="230"/>
      <c r="T170" s="230"/>
      <c r="U170" s="230"/>
      <c r="V170" s="230"/>
      <c r="W170" s="230"/>
      <c r="X170" s="231"/>
      <c r="AT170" s="232" t="s">
        <v>1603</v>
      </c>
      <c r="AU170" s="232" t="s">
        <v>1481</v>
      </c>
      <c r="AV170" s="13" t="s">
        <v>1420</v>
      </c>
      <c r="AW170" s="13" t="s">
        <v>1402</v>
      </c>
      <c r="AX170" s="13" t="s">
        <v>1473</v>
      </c>
      <c r="AY170" s="232" t="s">
        <v>1594</v>
      </c>
    </row>
    <row r="171" spans="2:65" s="12" customFormat="1" x14ac:dyDescent="0.3">
      <c r="B171" s="209"/>
      <c r="C171" s="210"/>
      <c r="D171" s="223" t="s">
        <v>1603</v>
      </c>
      <c r="E171" s="233" t="s">
        <v>1418</v>
      </c>
      <c r="F171" s="234" t="s">
        <v>1358</v>
      </c>
      <c r="G171" s="210"/>
      <c r="H171" s="235">
        <v>61.8</v>
      </c>
      <c r="I171" s="215"/>
      <c r="J171" s="215"/>
      <c r="K171" s="210"/>
      <c r="L171" s="210"/>
      <c r="M171" s="216"/>
      <c r="N171" s="217"/>
      <c r="O171" s="218"/>
      <c r="P171" s="218"/>
      <c r="Q171" s="218"/>
      <c r="R171" s="218"/>
      <c r="S171" s="218"/>
      <c r="T171" s="218"/>
      <c r="U171" s="218"/>
      <c r="V171" s="218"/>
      <c r="W171" s="218"/>
      <c r="X171" s="219"/>
      <c r="AT171" s="220" t="s">
        <v>1603</v>
      </c>
      <c r="AU171" s="220" t="s">
        <v>1481</v>
      </c>
      <c r="AV171" s="12" t="s">
        <v>1481</v>
      </c>
      <c r="AW171" s="12" t="s">
        <v>1402</v>
      </c>
      <c r="AX171" s="12" t="s">
        <v>1473</v>
      </c>
      <c r="AY171" s="220" t="s">
        <v>1594</v>
      </c>
    </row>
    <row r="172" spans="2:65" s="12" customFormat="1" x14ac:dyDescent="0.3">
      <c r="B172" s="209"/>
      <c r="C172" s="210"/>
      <c r="D172" s="223" t="s">
        <v>1603</v>
      </c>
      <c r="E172" s="233" t="s">
        <v>1418</v>
      </c>
      <c r="F172" s="234" t="s">
        <v>1359</v>
      </c>
      <c r="G172" s="210"/>
      <c r="H172" s="235">
        <v>6</v>
      </c>
      <c r="I172" s="215"/>
      <c r="J172" s="215"/>
      <c r="K172" s="210"/>
      <c r="L172" s="210"/>
      <c r="M172" s="216"/>
      <c r="N172" s="217"/>
      <c r="O172" s="218"/>
      <c r="P172" s="218"/>
      <c r="Q172" s="218"/>
      <c r="R172" s="218"/>
      <c r="S172" s="218"/>
      <c r="T172" s="218"/>
      <c r="U172" s="218"/>
      <c r="V172" s="218"/>
      <c r="W172" s="218"/>
      <c r="X172" s="219"/>
      <c r="AT172" s="220" t="s">
        <v>1603</v>
      </c>
      <c r="AU172" s="220" t="s">
        <v>1481</v>
      </c>
      <c r="AV172" s="12" t="s">
        <v>1481</v>
      </c>
      <c r="AW172" s="12" t="s">
        <v>1402</v>
      </c>
      <c r="AX172" s="12" t="s">
        <v>1473</v>
      </c>
      <c r="AY172" s="220" t="s">
        <v>1594</v>
      </c>
    </row>
    <row r="173" spans="2:65" s="14" customFormat="1" x14ac:dyDescent="0.3">
      <c r="B173" s="236"/>
      <c r="C173" s="237"/>
      <c r="D173" s="223" t="s">
        <v>1603</v>
      </c>
      <c r="E173" s="238" t="s">
        <v>1418</v>
      </c>
      <c r="F173" s="239" t="s">
        <v>1621</v>
      </c>
      <c r="G173" s="237"/>
      <c r="H173" s="240">
        <v>67.8</v>
      </c>
      <c r="I173" s="241"/>
      <c r="J173" s="241"/>
      <c r="K173" s="237"/>
      <c r="L173" s="237"/>
      <c r="M173" s="242"/>
      <c r="N173" s="243"/>
      <c r="O173" s="244"/>
      <c r="P173" s="244"/>
      <c r="Q173" s="244"/>
      <c r="R173" s="244"/>
      <c r="S173" s="244"/>
      <c r="T173" s="244"/>
      <c r="U173" s="244"/>
      <c r="V173" s="244"/>
      <c r="W173" s="244"/>
      <c r="X173" s="245"/>
      <c r="AT173" s="246" t="s">
        <v>1603</v>
      </c>
      <c r="AU173" s="246" t="s">
        <v>1481</v>
      </c>
      <c r="AV173" s="14" t="s">
        <v>1601</v>
      </c>
      <c r="AW173" s="14" t="s">
        <v>1402</v>
      </c>
      <c r="AX173" s="14" t="s">
        <v>1420</v>
      </c>
      <c r="AY173" s="246" t="s">
        <v>1594</v>
      </c>
    </row>
    <row r="174" spans="2:65" s="11" customFormat="1" ht="29.85" customHeight="1" x14ac:dyDescent="0.3">
      <c r="B174" s="179"/>
      <c r="C174" s="180"/>
      <c r="D174" s="194" t="s">
        <v>1472</v>
      </c>
      <c r="E174" s="195" t="s">
        <v>1841</v>
      </c>
      <c r="F174" s="195" t="s">
        <v>1369</v>
      </c>
      <c r="G174" s="180"/>
      <c r="H174" s="180"/>
      <c r="I174" s="183"/>
      <c r="J174" s="183"/>
      <c r="K174" s="196">
        <f>BK174</f>
        <v>0</v>
      </c>
      <c r="L174" s="180"/>
      <c r="M174" s="185"/>
      <c r="N174" s="186"/>
      <c r="O174" s="187"/>
      <c r="P174" s="187"/>
      <c r="Q174" s="188">
        <f>SUM(Q175:Q176)</f>
        <v>0</v>
      </c>
      <c r="R174" s="188">
        <f>SUM(R175:R176)</f>
        <v>0</v>
      </c>
      <c r="S174" s="187"/>
      <c r="T174" s="189">
        <f>SUM(T175:T176)</f>
        <v>0</v>
      </c>
      <c r="U174" s="187"/>
      <c r="V174" s="189">
        <f>SUM(V175:V176)</f>
        <v>0</v>
      </c>
      <c r="W174" s="187"/>
      <c r="X174" s="190">
        <f>SUM(X175:X176)</f>
        <v>0</v>
      </c>
      <c r="AR174" s="191" t="s">
        <v>1420</v>
      </c>
      <c r="AT174" s="192" t="s">
        <v>1472</v>
      </c>
      <c r="AU174" s="192" t="s">
        <v>1420</v>
      </c>
      <c r="AY174" s="191" t="s">
        <v>1594</v>
      </c>
      <c r="BK174" s="193">
        <f>SUM(BK175:BK176)</f>
        <v>0</v>
      </c>
    </row>
    <row r="175" spans="2:65" s="1" customFormat="1" ht="22.5" customHeight="1" x14ac:dyDescent="0.3">
      <c r="B175" s="36"/>
      <c r="C175" s="197" t="s">
        <v>1731</v>
      </c>
      <c r="D175" s="197" t="s">
        <v>1596</v>
      </c>
      <c r="E175" s="198" t="s">
        <v>1370</v>
      </c>
      <c r="F175" s="199" t="s">
        <v>1371</v>
      </c>
      <c r="G175" s="200" t="s">
        <v>1698</v>
      </c>
      <c r="H175" s="201">
        <v>51.5</v>
      </c>
      <c r="I175" s="202"/>
      <c r="J175" s="202"/>
      <c r="K175" s="203">
        <f>ROUND(P175*H175,2)</f>
        <v>0</v>
      </c>
      <c r="L175" s="199" t="s">
        <v>1600</v>
      </c>
      <c r="M175" s="56"/>
      <c r="N175" s="204" t="s">
        <v>1418</v>
      </c>
      <c r="O175" s="205" t="s">
        <v>1442</v>
      </c>
      <c r="P175" s="131">
        <f>I175+J175</f>
        <v>0</v>
      </c>
      <c r="Q175" s="131">
        <f>ROUND(I175*H175,2)</f>
        <v>0</v>
      </c>
      <c r="R175" s="131">
        <f>ROUND(J175*H175,2)</f>
        <v>0</v>
      </c>
      <c r="S175" s="37"/>
      <c r="T175" s="206">
        <f>S175*H175</f>
        <v>0</v>
      </c>
      <c r="U175" s="206">
        <v>0</v>
      </c>
      <c r="V175" s="206">
        <f>U175*H175</f>
        <v>0</v>
      </c>
      <c r="W175" s="206">
        <v>0</v>
      </c>
      <c r="X175" s="207">
        <f>W175*H175</f>
        <v>0</v>
      </c>
      <c r="AR175" s="19" t="s">
        <v>1601</v>
      </c>
      <c r="AT175" s="19" t="s">
        <v>1596</v>
      </c>
      <c r="AU175" s="19" t="s">
        <v>1481</v>
      </c>
      <c r="AY175" s="19" t="s">
        <v>1594</v>
      </c>
      <c r="BE175" s="208">
        <f>IF(O175="základní",K175,0)</f>
        <v>0</v>
      </c>
      <c r="BF175" s="208">
        <f>IF(O175="snížená",K175,0)</f>
        <v>0</v>
      </c>
      <c r="BG175" s="208">
        <f>IF(O175="zákl. přenesená",K175,0)</f>
        <v>0</v>
      </c>
      <c r="BH175" s="208">
        <f>IF(O175="sníž. přenesená",K175,0)</f>
        <v>0</v>
      </c>
      <c r="BI175" s="208">
        <f>IF(O175="nulová",K175,0)</f>
        <v>0</v>
      </c>
      <c r="BJ175" s="19" t="s">
        <v>1420</v>
      </c>
      <c r="BK175" s="208">
        <f>ROUND(P175*H175,2)</f>
        <v>0</v>
      </c>
      <c r="BL175" s="19" t="s">
        <v>1601</v>
      </c>
      <c r="BM175" s="19" t="s">
        <v>1372</v>
      </c>
    </row>
    <row r="176" spans="2:65" s="12" customFormat="1" x14ac:dyDescent="0.3">
      <c r="B176" s="209"/>
      <c r="C176" s="210"/>
      <c r="D176" s="223" t="s">
        <v>1603</v>
      </c>
      <c r="E176" s="233" t="s">
        <v>1418</v>
      </c>
      <c r="F176" s="234" t="s">
        <v>1373</v>
      </c>
      <c r="G176" s="210"/>
      <c r="H176" s="235">
        <v>51.5</v>
      </c>
      <c r="I176" s="215"/>
      <c r="J176" s="215"/>
      <c r="K176" s="210"/>
      <c r="L176" s="210"/>
      <c r="M176" s="216"/>
      <c r="N176" s="217"/>
      <c r="O176" s="218"/>
      <c r="P176" s="218"/>
      <c r="Q176" s="218"/>
      <c r="R176" s="218"/>
      <c r="S176" s="218"/>
      <c r="T176" s="218"/>
      <c r="U176" s="218"/>
      <c r="V176" s="218"/>
      <c r="W176" s="218"/>
      <c r="X176" s="219"/>
      <c r="AT176" s="220" t="s">
        <v>1603</v>
      </c>
      <c r="AU176" s="220" t="s">
        <v>1481</v>
      </c>
      <c r="AV176" s="12" t="s">
        <v>1481</v>
      </c>
      <c r="AW176" s="12" t="s">
        <v>1402</v>
      </c>
      <c r="AX176" s="12" t="s">
        <v>1420</v>
      </c>
      <c r="AY176" s="220" t="s">
        <v>1594</v>
      </c>
    </row>
    <row r="177" spans="2:65" s="11" customFormat="1" ht="29.85" customHeight="1" x14ac:dyDescent="0.3">
      <c r="B177" s="179"/>
      <c r="C177" s="180"/>
      <c r="D177" s="194" t="s">
        <v>1472</v>
      </c>
      <c r="E177" s="195" t="s">
        <v>1601</v>
      </c>
      <c r="F177" s="195" t="s">
        <v>1835</v>
      </c>
      <c r="G177" s="180"/>
      <c r="H177" s="180"/>
      <c r="I177" s="183"/>
      <c r="J177" s="183"/>
      <c r="K177" s="196">
        <f>BK177</f>
        <v>0</v>
      </c>
      <c r="L177" s="180"/>
      <c r="M177" s="185"/>
      <c r="N177" s="186"/>
      <c r="O177" s="187"/>
      <c r="P177" s="187"/>
      <c r="Q177" s="188">
        <f>SUM(Q178:Q199)</f>
        <v>0</v>
      </c>
      <c r="R177" s="188">
        <f>SUM(R178:R199)</f>
        <v>0</v>
      </c>
      <c r="S177" s="187"/>
      <c r="T177" s="189">
        <f>SUM(T178:T199)</f>
        <v>0</v>
      </c>
      <c r="U177" s="187"/>
      <c r="V177" s="189">
        <f>SUM(V178:V199)</f>
        <v>6.1949540000000001</v>
      </c>
      <c r="W177" s="187"/>
      <c r="X177" s="190">
        <f>SUM(X178:X199)</f>
        <v>0</v>
      </c>
      <c r="AR177" s="191" t="s">
        <v>1420</v>
      </c>
      <c r="AT177" s="192" t="s">
        <v>1472</v>
      </c>
      <c r="AU177" s="192" t="s">
        <v>1420</v>
      </c>
      <c r="AY177" s="191" t="s">
        <v>1594</v>
      </c>
      <c r="BK177" s="193">
        <f>SUM(BK178:BK199)</f>
        <v>0</v>
      </c>
    </row>
    <row r="178" spans="2:65" s="1" customFormat="1" ht="31.5" customHeight="1" x14ac:dyDescent="0.3">
      <c r="B178" s="36"/>
      <c r="C178" s="197" t="s">
        <v>1737</v>
      </c>
      <c r="D178" s="197" t="s">
        <v>1596</v>
      </c>
      <c r="E178" s="198" t="s">
        <v>878</v>
      </c>
      <c r="F178" s="199" t="s">
        <v>879</v>
      </c>
      <c r="G178" s="200" t="s">
        <v>1613</v>
      </c>
      <c r="H178" s="201">
        <v>6.18</v>
      </c>
      <c r="I178" s="202"/>
      <c r="J178" s="202"/>
      <c r="K178" s="203">
        <f>ROUND(P178*H178,2)</f>
        <v>0</v>
      </c>
      <c r="L178" s="199" t="s">
        <v>1600</v>
      </c>
      <c r="M178" s="56"/>
      <c r="N178" s="204" t="s">
        <v>1418</v>
      </c>
      <c r="O178" s="205" t="s">
        <v>1442</v>
      </c>
      <c r="P178" s="131">
        <f>I178+J178</f>
        <v>0</v>
      </c>
      <c r="Q178" s="131">
        <f>ROUND(I178*H178,2)</f>
        <v>0</v>
      </c>
      <c r="R178" s="131">
        <f>ROUND(J178*H178,2)</f>
        <v>0</v>
      </c>
      <c r="S178" s="37"/>
      <c r="T178" s="206">
        <f>S178*H178</f>
        <v>0</v>
      </c>
      <c r="U178" s="206">
        <v>0</v>
      </c>
      <c r="V178" s="206">
        <f>U178*H178</f>
        <v>0</v>
      </c>
      <c r="W178" s="206">
        <v>0</v>
      </c>
      <c r="X178" s="207">
        <f>W178*H178</f>
        <v>0</v>
      </c>
      <c r="AR178" s="19" t="s">
        <v>1601</v>
      </c>
      <c r="AT178" s="19" t="s">
        <v>1596</v>
      </c>
      <c r="AU178" s="19" t="s">
        <v>1481</v>
      </c>
      <c r="AY178" s="19" t="s">
        <v>1594</v>
      </c>
      <c r="BE178" s="208">
        <f>IF(O178="základní",K178,0)</f>
        <v>0</v>
      </c>
      <c r="BF178" s="208">
        <f>IF(O178="snížená",K178,0)</f>
        <v>0</v>
      </c>
      <c r="BG178" s="208">
        <f>IF(O178="zákl. přenesená",K178,0)</f>
        <v>0</v>
      </c>
      <c r="BH178" s="208">
        <f>IF(O178="sníž. přenesená",K178,0)</f>
        <v>0</v>
      </c>
      <c r="BI178" s="208">
        <f>IF(O178="nulová",K178,0)</f>
        <v>0</v>
      </c>
      <c r="BJ178" s="19" t="s">
        <v>1420</v>
      </c>
      <c r="BK178" s="208">
        <f>ROUND(P178*H178,2)</f>
        <v>0</v>
      </c>
      <c r="BL178" s="19" t="s">
        <v>1601</v>
      </c>
      <c r="BM178" s="19" t="s">
        <v>1374</v>
      </c>
    </row>
    <row r="179" spans="2:65" s="12" customFormat="1" x14ac:dyDescent="0.3">
      <c r="B179" s="209"/>
      <c r="C179" s="210"/>
      <c r="D179" s="211" t="s">
        <v>1603</v>
      </c>
      <c r="E179" s="212" t="s">
        <v>1418</v>
      </c>
      <c r="F179" s="213" t="s">
        <v>1375</v>
      </c>
      <c r="G179" s="210"/>
      <c r="H179" s="214">
        <v>6.18</v>
      </c>
      <c r="I179" s="215"/>
      <c r="J179" s="215"/>
      <c r="K179" s="210"/>
      <c r="L179" s="210"/>
      <c r="M179" s="216"/>
      <c r="N179" s="217"/>
      <c r="O179" s="218"/>
      <c r="P179" s="218"/>
      <c r="Q179" s="218"/>
      <c r="R179" s="218"/>
      <c r="S179" s="218"/>
      <c r="T179" s="218"/>
      <c r="U179" s="218"/>
      <c r="V179" s="218"/>
      <c r="W179" s="218"/>
      <c r="X179" s="219"/>
      <c r="AT179" s="220" t="s">
        <v>1603</v>
      </c>
      <c r="AU179" s="220" t="s">
        <v>1481</v>
      </c>
      <c r="AV179" s="12" t="s">
        <v>1481</v>
      </c>
      <c r="AW179" s="12" t="s">
        <v>1402</v>
      </c>
      <c r="AX179" s="12" t="s">
        <v>1420</v>
      </c>
      <c r="AY179" s="220" t="s">
        <v>1594</v>
      </c>
    </row>
    <row r="180" spans="2:65" s="1" customFormat="1" ht="31.5" customHeight="1" x14ac:dyDescent="0.3">
      <c r="B180" s="36"/>
      <c r="C180" s="197" t="s">
        <v>1743</v>
      </c>
      <c r="D180" s="197" t="s">
        <v>1596</v>
      </c>
      <c r="E180" s="198" t="s">
        <v>882</v>
      </c>
      <c r="F180" s="199" t="s">
        <v>883</v>
      </c>
      <c r="G180" s="200" t="s">
        <v>1613</v>
      </c>
      <c r="H180" s="201">
        <v>1.2</v>
      </c>
      <c r="I180" s="202"/>
      <c r="J180" s="202"/>
      <c r="K180" s="203">
        <f>ROUND(P180*H180,2)</f>
        <v>0</v>
      </c>
      <c r="L180" s="199" t="s">
        <v>1600</v>
      </c>
      <c r="M180" s="56"/>
      <c r="N180" s="204" t="s">
        <v>1418</v>
      </c>
      <c r="O180" s="205" t="s">
        <v>1442</v>
      </c>
      <c r="P180" s="131">
        <f>I180+J180</f>
        <v>0</v>
      </c>
      <c r="Q180" s="131">
        <f>ROUND(I180*H180,2)</f>
        <v>0</v>
      </c>
      <c r="R180" s="131">
        <f>ROUND(J180*H180,2)</f>
        <v>0</v>
      </c>
      <c r="S180" s="37"/>
      <c r="T180" s="206">
        <f>S180*H180</f>
        <v>0</v>
      </c>
      <c r="U180" s="206">
        <v>0</v>
      </c>
      <c r="V180" s="206">
        <f>U180*H180</f>
        <v>0</v>
      </c>
      <c r="W180" s="206">
        <v>0</v>
      </c>
      <c r="X180" s="207">
        <f>W180*H180</f>
        <v>0</v>
      </c>
      <c r="AR180" s="19" t="s">
        <v>1601</v>
      </c>
      <c r="AT180" s="19" t="s">
        <v>1596</v>
      </c>
      <c r="AU180" s="19" t="s">
        <v>1481</v>
      </c>
      <c r="AY180" s="19" t="s">
        <v>1594</v>
      </c>
      <c r="BE180" s="208">
        <f>IF(O180="základní",K180,0)</f>
        <v>0</v>
      </c>
      <c r="BF180" s="208">
        <f>IF(O180="snížená",K180,0)</f>
        <v>0</v>
      </c>
      <c r="BG180" s="208">
        <f>IF(O180="zákl. přenesená",K180,0)</f>
        <v>0</v>
      </c>
      <c r="BH180" s="208">
        <f>IF(O180="sníž. přenesená",K180,0)</f>
        <v>0</v>
      </c>
      <c r="BI180" s="208">
        <f>IF(O180="nulová",K180,0)</f>
        <v>0</v>
      </c>
      <c r="BJ180" s="19" t="s">
        <v>1420</v>
      </c>
      <c r="BK180" s="208">
        <f>ROUND(P180*H180,2)</f>
        <v>0</v>
      </c>
      <c r="BL180" s="19" t="s">
        <v>1601</v>
      </c>
      <c r="BM180" s="19" t="s">
        <v>1376</v>
      </c>
    </row>
    <row r="181" spans="2:65" s="13" customFormat="1" x14ac:dyDescent="0.3">
      <c r="B181" s="221"/>
      <c r="C181" s="222"/>
      <c r="D181" s="223" t="s">
        <v>1603</v>
      </c>
      <c r="E181" s="224" t="s">
        <v>1418</v>
      </c>
      <c r="F181" s="225" t="s">
        <v>1341</v>
      </c>
      <c r="G181" s="222"/>
      <c r="H181" s="226" t="s">
        <v>1418</v>
      </c>
      <c r="I181" s="227"/>
      <c r="J181" s="227"/>
      <c r="K181" s="222"/>
      <c r="L181" s="222"/>
      <c r="M181" s="228"/>
      <c r="N181" s="229"/>
      <c r="O181" s="230"/>
      <c r="P181" s="230"/>
      <c r="Q181" s="230"/>
      <c r="R181" s="230"/>
      <c r="S181" s="230"/>
      <c r="T181" s="230"/>
      <c r="U181" s="230"/>
      <c r="V181" s="230"/>
      <c r="W181" s="230"/>
      <c r="X181" s="231"/>
      <c r="AT181" s="232" t="s">
        <v>1603</v>
      </c>
      <c r="AU181" s="232" t="s">
        <v>1481</v>
      </c>
      <c r="AV181" s="13" t="s">
        <v>1420</v>
      </c>
      <c r="AW181" s="13" t="s">
        <v>1402</v>
      </c>
      <c r="AX181" s="13" t="s">
        <v>1473</v>
      </c>
      <c r="AY181" s="232" t="s">
        <v>1594</v>
      </c>
    </row>
    <row r="182" spans="2:65" s="12" customFormat="1" x14ac:dyDescent="0.3">
      <c r="B182" s="209"/>
      <c r="C182" s="210"/>
      <c r="D182" s="211" t="s">
        <v>1603</v>
      </c>
      <c r="E182" s="212" t="s">
        <v>1418</v>
      </c>
      <c r="F182" s="213" t="s">
        <v>1377</v>
      </c>
      <c r="G182" s="210"/>
      <c r="H182" s="214">
        <v>1.2</v>
      </c>
      <c r="I182" s="215"/>
      <c r="J182" s="215"/>
      <c r="K182" s="210"/>
      <c r="L182" s="210"/>
      <c r="M182" s="216"/>
      <c r="N182" s="217"/>
      <c r="O182" s="218"/>
      <c r="P182" s="218"/>
      <c r="Q182" s="218"/>
      <c r="R182" s="218"/>
      <c r="S182" s="218"/>
      <c r="T182" s="218"/>
      <c r="U182" s="218"/>
      <c r="V182" s="218"/>
      <c r="W182" s="218"/>
      <c r="X182" s="219"/>
      <c r="AT182" s="220" t="s">
        <v>1603</v>
      </c>
      <c r="AU182" s="220" t="s">
        <v>1481</v>
      </c>
      <c r="AV182" s="12" t="s">
        <v>1481</v>
      </c>
      <c r="AW182" s="12" t="s">
        <v>1402</v>
      </c>
      <c r="AX182" s="12" t="s">
        <v>1420</v>
      </c>
      <c r="AY182" s="220" t="s">
        <v>1594</v>
      </c>
    </row>
    <row r="183" spans="2:65" s="1" customFormat="1" ht="22.5" customHeight="1" x14ac:dyDescent="0.3">
      <c r="B183" s="36"/>
      <c r="C183" s="197" t="s">
        <v>1749</v>
      </c>
      <c r="D183" s="197" t="s">
        <v>1596</v>
      </c>
      <c r="E183" s="198" t="s">
        <v>1378</v>
      </c>
      <c r="F183" s="199" t="s">
        <v>1379</v>
      </c>
      <c r="G183" s="200" t="s">
        <v>1726</v>
      </c>
      <c r="H183" s="201">
        <v>2</v>
      </c>
      <c r="I183" s="202"/>
      <c r="J183" s="202"/>
      <c r="K183" s="203">
        <f>ROUND(P183*H183,2)</f>
        <v>0</v>
      </c>
      <c r="L183" s="199" t="s">
        <v>1600</v>
      </c>
      <c r="M183" s="56"/>
      <c r="N183" s="204" t="s">
        <v>1418</v>
      </c>
      <c r="O183" s="205" t="s">
        <v>1442</v>
      </c>
      <c r="P183" s="131">
        <f>I183+J183</f>
        <v>0</v>
      </c>
      <c r="Q183" s="131">
        <f>ROUND(I183*H183,2)</f>
        <v>0</v>
      </c>
      <c r="R183" s="131">
        <f>ROUND(J183*H183,2)</f>
        <v>0</v>
      </c>
      <c r="S183" s="37"/>
      <c r="T183" s="206">
        <f>S183*H183</f>
        <v>0</v>
      </c>
      <c r="U183" s="206">
        <v>6.6E-3</v>
      </c>
      <c r="V183" s="206">
        <f>U183*H183</f>
        <v>1.32E-2</v>
      </c>
      <c r="W183" s="206">
        <v>0</v>
      </c>
      <c r="X183" s="207">
        <f>W183*H183</f>
        <v>0</v>
      </c>
      <c r="AR183" s="19" t="s">
        <v>1601</v>
      </c>
      <c r="AT183" s="19" t="s">
        <v>1596</v>
      </c>
      <c r="AU183" s="19" t="s">
        <v>1481</v>
      </c>
      <c r="AY183" s="19" t="s">
        <v>1594</v>
      </c>
      <c r="BE183" s="208">
        <f>IF(O183="základní",K183,0)</f>
        <v>0</v>
      </c>
      <c r="BF183" s="208">
        <f>IF(O183="snížená",K183,0)</f>
        <v>0</v>
      </c>
      <c r="BG183" s="208">
        <f>IF(O183="zákl. přenesená",K183,0)</f>
        <v>0</v>
      </c>
      <c r="BH183" s="208">
        <f>IF(O183="sníž. přenesená",K183,0)</f>
        <v>0</v>
      </c>
      <c r="BI183" s="208">
        <f>IF(O183="nulová",K183,0)</f>
        <v>0</v>
      </c>
      <c r="BJ183" s="19" t="s">
        <v>1420</v>
      </c>
      <c r="BK183" s="208">
        <f>ROUND(P183*H183,2)</f>
        <v>0</v>
      </c>
      <c r="BL183" s="19" t="s">
        <v>1601</v>
      </c>
      <c r="BM183" s="19" t="s">
        <v>1380</v>
      </c>
    </row>
    <row r="184" spans="2:65" s="12" customFormat="1" x14ac:dyDescent="0.3">
      <c r="B184" s="209"/>
      <c r="C184" s="210"/>
      <c r="D184" s="211" t="s">
        <v>1603</v>
      </c>
      <c r="E184" s="212" t="s">
        <v>1418</v>
      </c>
      <c r="F184" s="213" t="s">
        <v>1996</v>
      </c>
      <c r="G184" s="210"/>
      <c r="H184" s="214">
        <v>2</v>
      </c>
      <c r="I184" s="215"/>
      <c r="J184" s="215"/>
      <c r="K184" s="210"/>
      <c r="L184" s="210"/>
      <c r="M184" s="216"/>
      <c r="N184" s="217"/>
      <c r="O184" s="218"/>
      <c r="P184" s="218"/>
      <c r="Q184" s="218"/>
      <c r="R184" s="218"/>
      <c r="S184" s="218"/>
      <c r="T184" s="218"/>
      <c r="U184" s="218"/>
      <c r="V184" s="218"/>
      <c r="W184" s="218"/>
      <c r="X184" s="219"/>
      <c r="AT184" s="220" t="s">
        <v>1603</v>
      </c>
      <c r="AU184" s="220" t="s">
        <v>1481</v>
      </c>
      <c r="AV184" s="12" t="s">
        <v>1481</v>
      </c>
      <c r="AW184" s="12" t="s">
        <v>1402</v>
      </c>
      <c r="AX184" s="12" t="s">
        <v>1420</v>
      </c>
      <c r="AY184" s="220" t="s">
        <v>1594</v>
      </c>
    </row>
    <row r="185" spans="2:65" s="1" customFormat="1" ht="22.5" customHeight="1" x14ac:dyDescent="0.3">
      <c r="B185" s="36"/>
      <c r="C185" s="261" t="s">
        <v>1755</v>
      </c>
      <c r="D185" s="261" t="s">
        <v>1707</v>
      </c>
      <c r="E185" s="262" t="s">
        <v>1381</v>
      </c>
      <c r="F185" s="263" t="s">
        <v>1382</v>
      </c>
      <c r="G185" s="264" t="s">
        <v>1726</v>
      </c>
      <c r="H185" s="265">
        <v>2.02</v>
      </c>
      <c r="I185" s="266"/>
      <c r="J185" s="267"/>
      <c r="K185" s="268">
        <f>ROUND(P185*H185,2)</f>
        <v>0</v>
      </c>
      <c r="L185" s="263" t="s">
        <v>1600</v>
      </c>
      <c r="M185" s="269"/>
      <c r="N185" s="270" t="s">
        <v>1418</v>
      </c>
      <c r="O185" s="205" t="s">
        <v>1442</v>
      </c>
      <c r="P185" s="131">
        <f>I185+J185</f>
        <v>0</v>
      </c>
      <c r="Q185" s="131">
        <f>ROUND(I185*H185,2)</f>
        <v>0</v>
      </c>
      <c r="R185" s="131">
        <f>ROUND(J185*H185,2)</f>
        <v>0</v>
      </c>
      <c r="S185" s="37"/>
      <c r="T185" s="206">
        <f>S185*H185</f>
        <v>0</v>
      </c>
      <c r="U185" s="206">
        <v>0.04</v>
      </c>
      <c r="V185" s="206">
        <f>U185*H185</f>
        <v>8.0799999999999997E-2</v>
      </c>
      <c r="W185" s="206">
        <v>0</v>
      </c>
      <c r="X185" s="207">
        <f>W185*H185</f>
        <v>0</v>
      </c>
      <c r="AR185" s="19" t="s">
        <v>1654</v>
      </c>
      <c r="AT185" s="19" t="s">
        <v>1707</v>
      </c>
      <c r="AU185" s="19" t="s">
        <v>1481</v>
      </c>
      <c r="AY185" s="19" t="s">
        <v>1594</v>
      </c>
      <c r="BE185" s="208">
        <f>IF(O185="základní",K185,0)</f>
        <v>0</v>
      </c>
      <c r="BF185" s="208">
        <f>IF(O185="snížená",K185,0)</f>
        <v>0</v>
      </c>
      <c r="BG185" s="208">
        <f>IF(O185="zákl. přenesená",K185,0)</f>
        <v>0</v>
      </c>
      <c r="BH185" s="208">
        <f>IF(O185="sníž. přenesená",K185,0)</f>
        <v>0</v>
      </c>
      <c r="BI185" s="208">
        <f>IF(O185="nulová",K185,0)</f>
        <v>0</v>
      </c>
      <c r="BJ185" s="19" t="s">
        <v>1420</v>
      </c>
      <c r="BK185" s="208">
        <f>ROUND(P185*H185,2)</f>
        <v>0</v>
      </c>
      <c r="BL185" s="19" t="s">
        <v>1601</v>
      </c>
      <c r="BM185" s="19" t="s">
        <v>1383</v>
      </c>
    </row>
    <row r="186" spans="2:65" s="12" customFormat="1" x14ac:dyDescent="0.3">
      <c r="B186" s="209"/>
      <c r="C186" s="210"/>
      <c r="D186" s="211" t="s">
        <v>1603</v>
      </c>
      <c r="E186" s="212" t="s">
        <v>1418</v>
      </c>
      <c r="F186" s="213" t="s">
        <v>1384</v>
      </c>
      <c r="G186" s="210"/>
      <c r="H186" s="214">
        <v>2.02</v>
      </c>
      <c r="I186" s="215"/>
      <c r="J186" s="215"/>
      <c r="K186" s="210"/>
      <c r="L186" s="210"/>
      <c r="M186" s="216"/>
      <c r="N186" s="217"/>
      <c r="O186" s="218"/>
      <c r="P186" s="218"/>
      <c r="Q186" s="218"/>
      <c r="R186" s="218"/>
      <c r="S186" s="218"/>
      <c r="T186" s="218"/>
      <c r="U186" s="218"/>
      <c r="V186" s="218"/>
      <c r="W186" s="218"/>
      <c r="X186" s="219"/>
      <c r="AT186" s="220" t="s">
        <v>1603</v>
      </c>
      <c r="AU186" s="220" t="s">
        <v>1481</v>
      </c>
      <c r="AV186" s="12" t="s">
        <v>1481</v>
      </c>
      <c r="AW186" s="12" t="s">
        <v>1402</v>
      </c>
      <c r="AX186" s="12" t="s">
        <v>1420</v>
      </c>
      <c r="AY186" s="220" t="s">
        <v>1594</v>
      </c>
    </row>
    <row r="187" spans="2:65" s="1" customFormat="1" ht="31.5" customHeight="1" x14ac:dyDescent="0.3">
      <c r="B187" s="36"/>
      <c r="C187" s="197" t="s">
        <v>1760</v>
      </c>
      <c r="D187" s="197" t="s">
        <v>1596</v>
      </c>
      <c r="E187" s="198" t="s">
        <v>1385</v>
      </c>
      <c r="F187" s="199" t="s">
        <v>1386</v>
      </c>
      <c r="G187" s="200" t="s">
        <v>1726</v>
      </c>
      <c r="H187" s="201">
        <v>1</v>
      </c>
      <c r="I187" s="202"/>
      <c r="J187" s="202"/>
      <c r="K187" s="203">
        <f>ROUND(P187*H187,2)</f>
        <v>0</v>
      </c>
      <c r="L187" s="199" t="s">
        <v>1600</v>
      </c>
      <c r="M187" s="56"/>
      <c r="N187" s="204" t="s">
        <v>1418</v>
      </c>
      <c r="O187" s="205" t="s">
        <v>1442</v>
      </c>
      <c r="P187" s="131">
        <f>I187+J187</f>
        <v>0</v>
      </c>
      <c r="Q187" s="131">
        <f>ROUND(I187*H187,2)</f>
        <v>0</v>
      </c>
      <c r="R187" s="131">
        <f>ROUND(J187*H187,2)</f>
        <v>0</v>
      </c>
      <c r="S187" s="37"/>
      <c r="T187" s="206">
        <f>S187*H187</f>
        <v>0</v>
      </c>
      <c r="U187" s="206">
        <v>6.6E-3</v>
      </c>
      <c r="V187" s="206">
        <f>U187*H187</f>
        <v>6.6E-3</v>
      </c>
      <c r="W187" s="206">
        <v>0</v>
      </c>
      <c r="X187" s="207">
        <f>W187*H187</f>
        <v>0</v>
      </c>
      <c r="AR187" s="19" t="s">
        <v>1601</v>
      </c>
      <c r="AT187" s="19" t="s">
        <v>1596</v>
      </c>
      <c r="AU187" s="19" t="s">
        <v>1481</v>
      </c>
      <c r="AY187" s="19" t="s">
        <v>1594</v>
      </c>
      <c r="BE187" s="208">
        <f>IF(O187="základní",K187,0)</f>
        <v>0</v>
      </c>
      <c r="BF187" s="208">
        <f>IF(O187="snížená",K187,0)</f>
        <v>0</v>
      </c>
      <c r="BG187" s="208">
        <f>IF(O187="zákl. přenesená",K187,0)</f>
        <v>0</v>
      </c>
      <c r="BH187" s="208">
        <f>IF(O187="sníž. přenesená",K187,0)</f>
        <v>0</v>
      </c>
      <c r="BI187" s="208">
        <f>IF(O187="nulová",K187,0)</f>
        <v>0</v>
      </c>
      <c r="BJ187" s="19" t="s">
        <v>1420</v>
      </c>
      <c r="BK187" s="208">
        <f>ROUND(P187*H187,2)</f>
        <v>0</v>
      </c>
      <c r="BL187" s="19" t="s">
        <v>1601</v>
      </c>
      <c r="BM187" s="19" t="s">
        <v>1387</v>
      </c>
    </row>
    <row r="188" spans="2:65" s="12" customFormat="1" x14ac:dyDescent="0.3">
      <c r="B188" s="209"/>
      <c r="C188" s="210"/>
      <c r="D188" s="211" t="s">
        <v>1603</v>
      </c>
      <c r="E188" s="212" t="s">
        <v>1418</v>
      </c>
      <c r="F188" s="213" t="s">
        <v>1729</v>
      </c>
      <c r="G188" s="210"/>
      <c r="H188" s="214">
        <v>1</v>
      </c>
      <c r="I188" s="215"/>
      <c r="J188" s="215"/>
      <c r="K188" s="210"/>
      <c r="L188" s="210"/>
      <c r="M188" s="216"/>
      <c r="N188" s="217"/>
      <c r="O188" s="218"/>
      <c r="P188" s="218"/>
      <c r="Q188" s="218"/>
      <c r="R188" s="218"/>
      <c r="S188" s="218"/>
      <c r="T188" s="218"/>
      <c r="U188" s="218"/>
      <c r="V188" s="218"/>
      <c r="W188" s="218"/>
      <c r="X188" s="219"/>
      <c r="AT188" s="220" t="s">
        <v>1603</v>
      </c>
      <c r="AU188" s="220" t="s">
        <v>1481</v>
      </c>
      <c r="AV188" s="12" t="s">
        <v>1481</v>
      </c>
      <c r="AW188" s="12" t="s">
        <v>1402</v>
      </c>
      <c r="AX188" s="12" t="s">
        <v>1420</v>
      </c>
      <c r="AY188" s="220" t="s">
        <v>1594</v>
      </c>
    </row>
    <row r="189" spans="2:65" s="1" customFormat="1" ht="22.5" customHeight="1" x14ac:dyDescent="0.3">
      <c r="B189" s="36"/>
      <c r="C189" s="261" t="s">
        <v>1771</v>
      </c>
      <c r="D189" s="261" t="s">
        <v>1707</v>
      </c>
      <c r="E189" s="262" t="s">
        <v>1388</v>
      </c>
      <c r="F189" s="263" t="s">
        <v>1389</v>
      </c>
      <c r="G189" s="264" t="s">
        <v>1726</v>
      </c>
      <c r="H189" s="265">
        <v>1.01</v>
      </c>
      <c r="I189" s="266"/>
      <c r="J189" s="267"/>
      <c r="K189" s="268">
        <f>ROUND(P189*H189,2)</f>
        <v>0</v>
      </c>
      <c r="L189" s="263" t="s">
        <v>1418</v>
      </c>
      <c r="M189" s="269"/>
      <c r="N189" s="270" t="s">
        <v>1418</v>
      </c>
      <c r="O189" s="205" t="s">
        <v>1442</v>
      </c>
      <c r="P189" s="131">
        <f>I189+J189</f>
        <v>0</v>
      </c>
      <c r="Q189" s="131">
        <f>ROUND(I189*H189,2)</f>
        <v>0</v>
      </c>
      <c r="R189" s="131">
        <f>ROUND(J189*H189,2)</f>
        <v>0</v>
      </c>
      <c r="S189" s="37"/>
      <c r="T189" s="206">
        <f>S189*H189</f>
        <v>0</v>
      </c>
      <c r="U189" s="206">
        <v>6.8000000000000005E-2</v>
      </c>
      <c r="V189" s="206">
        <f>U189*H189</f>
        <v>6.8680000000000005E-2</v>
      </c>
      <c r="W189" s="206">
        <v>0</v>
      </c>
      <c r="X189" s="207">
        <f>W189*H189</f>
        <v>0</v>
      </c>
      <c r="AR189" s="19" t="s">
        <v>1654</v>
      </c>
      <c r="AT189" s="19" t="s">
        <v>1707</v>
      </c>
      <c r="AU189" s="19" t="s">
        <v>1481</v>
      </c>
      <c r="AY189" s="19" t="s">
        <v>1594</v>
      </c>
      <c r="BE189" s="208">
        <f>IF(O189="základní",K189,0)</f>
        <v>0</v>
      </c>
      <c r="BF189" s="208">
        <f>IF(O189="snížená",K189,0)</f>
        <v>0</v>
      </c>
      <c r="BG189" s="208">
        <f>IF(O189="zákl. přenesená",K189,0)</f>
        <v>0</v>
      </c>
      <c r="BH189" s="208">
        <f>IF(O189="sníž. přenesená",K189,0)</f>
        <v>0</v>
      </c>
      <c r="BI189" s="208">
        <f>IF(O189="nulová",K189,0)</f>
        <v>0</v>
      </c>
      <c r="BJ189" s="19" t="s">
        <v>1420</v>
      </c>
      <c r="BK189" s="208">
        <f>ROUND(P189*H189,2)</f>
        <v>0</v>
      </c>
      <c r="BL189" s="19" t="s">
        <v>1601</v>
      </c>
      <c r="BM189" s="19" t="s">
        <v>1390</v>
      </c>
    </row>
    <row r="190" spans="2:65" s="12" customFormat="1" x14ac:dyDescent="0.3">
      <c r="B190" s="209"/>
      <c r="C190" s="210"/>
      <c r="D190" s="211" t="s">
        <v>1603</v>
      </c>
      <c r="E190" s="212" t="s">
        <v>1418</v>
      </c>
      <c r="F190" s="213" t="s">
        <v>1391</v>
      </c>
      <c r="G190" s="210"/>
      <c r="H190" s="214">
        <v>1.01</v>
      </c>
      <c r="I190" s="215"/>
      <c r="J190" s="215"/>
      <c r="K190" s="210"/>
      <c r="L190" s="210"/>
      <c r="M190" s="216"/>
      <c r="N190" s="217"/>
      <c r="O190" s="218"/>
      <c r="P190" s="218"/>
      <c r="Q190" s="218"/>
      <c r="R190" s="218"/>
      <c r="S190" s="218"/>
      <c r="T190" s="218"/>
      <c r="U190" s="218"/>
      <c r="V190" s="218"/>
      <c r="W190" s="218"/>
      <c r="X190" s="219"/>
      <c r="AT190" s="220" t="s">
        <v>1603</v>
      </c>
      <c r="AU190" s="220" t="s">
        <v>1481</v>
      </c>
      <c r="AV190" s="12" t="s">
        <v>1481</v>
      </c>
      <c r="AW190" s="12" t="s">
        <v>1402</v>
      </c>
      <c r="AX190" s="12" t="s">
        <v>1420</v>
      </c>
      <c r="AY190" s="220" t="s">
        <v>1594</v>
      </c>
    </row>
    <row r="191" spans="2:65" s="1" customFormat="1" ht="31.5" customHeight="1" x14ac:dyDescent="0.3">
      <c r="B191" s="36"/>
      <c r="C191" s="197" t="s">
        <v>1778</v>
      </c>
      <c r="D191" s="197" t="s">
        <v>1596</v>
      </c>
      <c r="E191" s="198" t="s">
        <v>1392</v>
      </c>
      <c r="F191" s="199" t="s">
        <v>1393</v>
      </c>
      <c r="G191" s="200" t="s">
        <v>1613</v>
      </c>
      <c r="H191" s="201">
        <v>0.67500000000000004</v>
      </c>
      <c r="I191" s="202"/>
      <c r="J191" s="202"/>
      <c r="K191" s="203">
        <f>ROUND(P191*H191,2)</f>
        <v>0</v>
      </c>
      <c r="L191" s="199" t="s">
        <v>1600</v>
      </c>
      <c r="M191" s="56"/>
      <c r="N191" s="204" t="s">
        <v>1418</v>
      </c>
      <c r="O191" s="205" t="s">
        <v>1442</v>
      </c>
      <c r="P191" s="131">
        <f>I191+J191</f>
        <v>0</v>
      </c>
      <c r="Q191" s="131">
        <f>ROUND(I191*H191,2)</f>
        <v>0</v>
      </c>
      <c r="R191" s="131">
        <f>ROUND(J191*H191,2)</f>
        <v>0</v>
      </c>
      <c r="S191" s="37"/>
      <c r="T191" s="206">
        <f>S191*H191</f>
        <v>0</v>
      </c>
      <c r="U191" s="206">
        <v>0</v>
      </c>
      <c r="V191" s="206">
        <f>U191*H191</f>
        <v>0</v>
      </c>
      <c r="W191" s="206">
        <v>0</v>
      </c>
      <c r="X191" s="207">
        <f>W191*H191</f>
        <v>0</v>
      </c>
      <c r="AR191" s="19" t="s">
        <v>1601</v>
      </c>
      <c r="AT191" s="19" t="s">
        <v>1596</v>
      </c>
      <c r="AU191" s="19" t="s">
        <v>1481</v>
      </c>
      <c r="AY191" s="19" t="s">
        <v>1594</v>
      </c>
      <c r="BE191" s="208">
        <f>IF(O191="základní",K191,0)</f>
        <v>0</v>
      </c>
      <c r="BF191" s="208">
        <f>IF(O191="snížená",K191,0)</f>
        <v>0</v>
      </c>
      <c r="BG191" s="208">
        <f>IF(O191="zákl. přenesená",K191,0)</f>
        <v>0</v>
      </c>
      <c r="BH191" s="208">
        <f>IF(O191="sníž. přenesená",K191,0)</f>
        <v>0</v>
      </c>
      <c r="BI191" s="208">
        <f>IF(O191="nulová",K191,0)</f>
        <v>0</v>
      </c>
      <c r="BJ191" s="19" t="s">
        <v>1420</v>
      </c>
      <c r="BK191" s="208">
        <f>ROUND(P191*H191,2)</f>
        <v>0</v>
      </c>
      <c r="BL191" s="19" t="s">
        <v>1601</v>
      </c>
      <c r="BM191" s="19" t="s">
        <v>1394</v>
      </c>
    </row>
    <row r="192" spans="2:65" s="13" customFormat="1" x14ac:dyDescent="0.3">
      <c r="B192" s="221"/>
      <c r="C192" s="222"/>
      <c r="D192" s="223" t="s">
        <v>1603</v>
      </c>
      <c r="E192" s="224" t="s">
        <v>1418</v>
      </c>
      <c r="F192" s="225" t="s">
        <v>1341</v>
      </c>
      <c r="G192" s="222"/>
      <c r="H192" s="226" t="s">
        <v>1418</v>
      </c>
      <c r="I192" s="227"/>
      <c r="J192" s="227"/>
      <c r="K192" s="222"/>
      <c r="L192" s="222"/>
      <c r="M192" s="228"/>
      <c r="N192" s="229"/>
      <c r="O192" s="230"/>
      <c r="P192" s="230"/>
      <c r="Q192" s="230"/>
      <c r="R192" s="230"/>
      <c r="S192" s="230"/>
      <c r="T192" s="230"/>
      <c r="U192" s="230"/>
      <c r="V192" s="230"/>
      <c r="W192" s="230"/>
      <c r="X192" s="231"/>
      <c r="AT192" s="232" t="s">
        <v>1603</v>
      </c>
      <c r="AU192" s="232" t="s">
        <v>1481</v>
      </c>
      <c r="AV192" s="13" t="s">
        <v>1420</v>
      </c>
      <c r="AW192" s="13" t="s">
        <v>1402</v>
      </c>
      <c r="AX192" s="13" t="s">
        <v>1473</v>
      </c>
      <c r="AY192" s="232" t="s">
        <v>1594</v>
      </c>
    </row>
    <row r="193" spans="2:65" s="12" customFormat="1" x14ac:dyDescent="0.3">
      <c r="B193" s="209"/>
      <c r="C193" s="210"/>
      <c r="D193" s="211" t="s">
        <v>1603</v>
      </c>
      <c r="E193" s="212" t="s">
        <v>1418</v>
      </c>
      <c r="F193" s="213" t="s">
        <v>1395</v>
      </c>
      <c r="G193" s="210"/>
      <c r="H193" s="214">
        <v>0.67500000000000004</v>
      </c>
      <c r="I193" s="215"/>
      <c r="J193" s="215"/>
      <c r="K193" s="210"/>
      <c r="L193" s="210"/>
      <c r="M193" s="216"/>
      <c r="N193" s="217"/>
      <c r="O193" s="218"/>
      <c r="P193" s="218"/>
      <c r="Q193" s="218"/>
      <c r="R193" s="218"/>
      <c r="S193" s="218"/>
      <c r="T193" s="218"/>
      <c r="U193" s="218"/>
      <c r="V193" s="218"/>
      <c r="W193" s="218"/>
      <c r="X193" s="219"/>
      <c r="AT193" s="220" t="s">
        <v>1603</v>
      </c>
      <c r="AU193" s="220" t="s">
        <v>1481</v>
      </c>
      <c r="AV193" s="12" t="s">
        <v>1481</v>
      </c>
      <c r="AW193" s="12" t="s">
        <v>1402</v>
      </c>
      <c r="AX193" s="12" t="s">
        <v>1420</v>
      </c>
      <c r="AY193" s="220" t="s">
        <v>1594</v>
      </c>
    </row>
    <row r="194" spans="2:65" s="1" customFormat="1" ht="31.5" customHeight="1" x14ac:dyDescent="0.3">
      <c r="B194" s="36"/>
      <c r="C194" s="197" t="s">
        <v>1785</v>
      </c>
      <c r="D194" s="197" t="s">
        <v>1596</v>
      </c>
      <c r="E194" s="198" t="s">
        <v>1396</v>
      </c>
      <c r="F194" s="199" t="s">
        <v>0</v>
      </c>
      <c r="G194" s="200" t="s">
        <v>1613</v>
      </c>
      <c r="H194" s="201">
        <v>0.6</v>
      </c>
      <c r="I194" s="202"/>
      <c r="J194" s="202"/>
      <c r="K194" s="203">
        <f>ROUND(P194*H194,2)</f>
        <v>0</v>
      </c>
      <c r="L194" s="199" t="s">
        <v>1600</v>
      </c>
      <c r="M194" s="56"/>
      <c r="N194" s="204" t="s">
        <v>1418</v>
      </c>
      <c r="O194" s="205" t="s">
        <v>1442</v>
      </c>
      <c r="P194" s="131">
        <f>I194+J194</f>
        <v>0</v>
      </c>
      <c r="Q194" s="131">
        <f>ROUND(I194*H194,2)</f>
        <v>0</v>
      </c>
      <c r="R194" s="131">
        <f>ROUND(J194*H194,2)</f>
        <v>0</v>
      </c>
      <c r="S194" s="37"/>
      <c r="T194" s="206">
        <f>S194*H194</f>
        <v>0</v>
      </c>
      <c r="U194" s="206">
        <v>2.79989</v>
      </c>
      <c r="V194" s="206">
        <f>U194*H194</f>
        <v>1.679934</v>
      </c>
      <c r="W194" s="206">
        <v>0</v>
      </c>
      <c r="X194" s="207">
        <f>W194*H194</f>
        <v>0</v>
      </c>
      <c r="AR194" s="19" t="s">
        <v>1601</v>
      </c>
      <c r="AT194" s="19" t="s">
        <v>1596</v>
      </c>
      <c r="AU194" s="19" t="s">
        <v>1481</v>
      </c>
      <c r="AY194" s="19" t="s">
        <v>1594</v>
      </c>
      <c r="BE194" s="208">
        <f>IF(O194="základní",K194,0)</f>
        <v>0</v>
      </c>
      <c r="BF194" s="208">
        <f>IF(O194="snížená",K194,0)</f>
        <v>0</v>
      </c>
      <c r="BG194" s="208">
        <f>IF(O194="zákl. přenesená",K194,0)</f>
        <v>0</v>
      </c>
      <c r="BH194" s="208">
        <f>IF(O194="sníž. přenesená",K194,0)</f>
        <v>0</v>
      </c>
      <c r="BI194" s="208">
        <f>IF(O194="nulová",K194,0)</f>
        <v>0</v>
      </c>
      <c r="BJ194" s="19" t="s">
        <v>1420</v>
      </c>
      <c r="BK194" s="208">
        <f>ROUND(P194*H194,2)</f>
        <v>0</v>
      </c>
      <c r="BL194" s="19" t="s">
        <v>1601</v>
      </c>
      <c r="BM194" s="19" t="s">
        <v>1</v>
      </c>
    </row>
    <row r="195" spans="2:65" s="12" customFormat="1" x14ac:dyDescent="0.3">
      <c r="B195" s="209"/>
      <c r="C195" s="210"/>
      <c r="D195" s="211" t="s">
        <v>1603</v>
      </c>
      <c r="E195" s="212" t="s">
        <v>1418</v>
      </c>
      <c r="F195" s="213" t="s">
        <v>2</v>
      </c>
      <c r="G195" s="210"/>
      <c r="H195" s="214">
        <v>0.6</v>
      </c>
      <c r="I195" s="215"/>
      <c r="J195" s="215"/>
      <c r="K195" s="210"/>
      <c r="L195" s="210"/>
      <c r="M195" s="216"/>
      <c r="N195" s="217"/>
      <c r="O195" s="218"/>
      <c r="P195" s="218"/>
      <c r="Q195" s="218"/>
      <c r="R195" s="218"/>
      <c r="S195" s="218"/>
      <c r="T195" s="218"/>
      <c r="U195" s="218"/>
      <c r="V195" s="218"/>
      <c r="W195" s="218"/>
      <c r="X195" s="219"/>
      <c r="AT195" s="220" t="s">
        <v>1603</v>
      </c>
      <c r="AU195" s="220" t="s">
        <v>1481</v>
      </c>
      <c r="AV195" s="12" t="s">
        <v>1481</v>
      </c>
      <c r="AW195" s="12" t="s">
        <v>1402</v>
      </c>
      <c r="AX195" s="12" t="s">
        <v>1420</v>
      </c>
      <c r="AY195" s="220" t="s">
        <v>1594</v>
      </c>
    </row>
    <row r="196" spans="2:65" s="1" customFormat="1" ht="31.5" customHeight="1" x14ac:dyDescent="0.3">
      <c r="B196" s="36"/>
      <c r="C196" s="197" t="s">
        <v>1804</v>
      </c>
      <c r="D196" s="197" t="s">
        <v>1596</v>
      </c>
      <c r="E196" s="198" t="s">
        <v>3</v>
      </c>
      <c r="F196" s="199" t="s">
        <v>4</v>
      </c>
      <c r="G196" s="200" t="s">
        <v>1613</v>
      </c>
      <c r="H196" s="201">
        <v>1.8</v>
      </c>
      <c r="I196" s="202"/>
      <c r="J196" s="202"/>
      <c r="K196" s="203">
        <f>ROUND(P196*H196,2)</f>
        <v>0</v>
      </c>
      <c r="L196" s="199" t="s">
        <v>1600</v>
      </c>
      <c r="M196" s="56"/>
      <c r="N196" s="204" t="s">
        <v>1418</v>
      </c>
      <c r="O196" s="205" t="s">
        <v>1442</v>
      </c>
      <c r="P196" s="131">
        <f>I196+J196</f>
        <v>0</v>
      </c>
      <c r="Q196" s="131">
        <f>ROUND(I196*H196,2)</f>
        <v>0</v>
      </c>
      <c r="R196" s="131">
        <f>ROUND(J196*H196,2)</f>
        <v>0</v>
      </c>
      <c r="S196" s="37"/>
      <c r="T196" s="206">
        <f>S196*H196</f>
        <v>0</v>
      </c>
      <c r="U196" s="206">
        <v>2.4142999999999999</v>
      </c>
      <c r="V196" s="206">
        <f>U196*H196</f>
        <v>4.3457400000000002</v>
      </c>
      <c r="W196" s="206">
        <v>0</v>
      </c>
      <c r="X196" s="207">
        <f>W196*H196</f>
        <v>0</v>
      </c>
      <c r="AR196" s="19" t="s">
        <v>1601</v>
      </c>
      <c r="AT196" s="19" t="s">
        <v>1596</v>
      </c>
      <c r="AU196" s="19" t="s">
        <v>1481</v>
      </c>
      <c r="AY196" s="19" t="s">
        <v>1594</v>
      </c>
      <c r="BE196" s="208">
        <f>IF(O196="základní",K196,0)</f>
        <v>0</v>
      </c>
      <c r="BF196" s="208">
        <f>IF(O196="snížená",K196,0)</f>
        <v>0</v>
      </c>
      <c r="BG196" s="208">
        <f>IF(O196="zákl. přenesená",K196,0)</f>
        <v>0</v>
      </c>
      <c r="BH196" s="208">
        <f>IF(O196="sníž. přenesená",K196,0)</f>
        <v>0</v>
      </c>
      <c r="BI196" s="208">
        <f>IF(O196="nulová",K196,0)</f>
        <v>0</v>
      </c>
      <c r="BJ196" s="19" t="s">
        <v>1420</v>
      </c>
      <c r="BK196" s="208">
        <f>ROUND(P196*H196,2)</f>
        <v>0</v>
      </c>
      <c r="BL196" s="19" t="s">
        <v>1601</v>
      </c>
      <c r="BM196" s="19" t="s">
        <v>5</v>
      </c>
    </row>
    <row r="197" spans="2:65" s="12" customFormat="1" x14ac:dyDescent="0.3">
      <c r="B197" s="209"/>
      <c r="C197" s="210"/>
      <c r="D197" s="211" t="s">
        <v>1603</v>
      </c>
      <c r="E197" s="212" t="s">
        <v>1418</v>
      </c>
      <c r="F197" s="213" t="s">
        <v>6</v>
      </c>
      <c r="G197" s="210"/>
      <c r="H197" s="214">
        <v>1.8</v>
      </c>
      <c r="I197" s="215"/>
      <c r="J197" s="215"/>
      <c r="K197" s="210"/>
      <c r="L197" s="210"/>
      <c r="M197" s="216"/>
      <c r="N197" s="217"/>
      <c r="O197" s="218"/>
      <c r="P197" s="218"/>
      <c r="Q197" s="218"/>
      <c r="R197" s="218"/>
      <c r="S197" s="218"/>
      <c r="T197" s="218"/>
      <c r="U197" s="218"/>
      <c r="V197" s="218"/>
      <c r="W197" s="218"/>
      <c r="X197" s="219"/>
      <c r="AT197" s="220" t="s">
        <v>1603</v>
      </c>
      <c r="AU197" s="220" t="s">
        <v>1481</v>
      </c>
      <c r="AV197" s="12" t="s">
        <v>1481</v>
      </c>
      <c r="AW197" s="12" t="s">
        <v>1402</v>
      </c>
      <c r="AX197" s="12" t="s">
        <v>1420</v>
      </c>
      <c r="AY197" s="220" t="s">
        <v>1594</v>
      </c>
    </row>
    <row r="198" spans="2:65" s="1" customFormat="1" ht="31.5" customHeight="1" x14ac:dyDescent="0.3">
      <c r="B198" s="36"/>
      <c r="C198" s="197" t="s">
        <v>1825</v>
      </c>
      <c r="D198" s="197" t="s">
        <v>1596</v>
      </c>
      <c r="E198" s="198" t="s">
        <v>7</v>
      </c>
      <c r="F198" s="199" t="s">
        <v>8</v>
      </c>
      <c r="G198" s="200" t="s">
        <v>1688</v>
      </c>
      <c r="H198" s="201">
        <v>6</v>
      </c>
      <c r="I198" s="202"/>
      <c r="J198" s="202"/>
      <c r="K198" s="203">
        <f>ROUND(P198*H198,2)</f>
        <v>0</v>
      </c>
      <c r="L198" s="199" t="s">
        <v>1600</v>
      </c>
      <c r="M198" s="56"/>
      <c r="N198" s="204" t="s">
        <v>1418</v>
      </c>
      <c r="O198" s="205" t="s">
        <v>1442</v>
      </c>
      <c r="P198" s="131">
        <f>I198+J198</f>
        <v>0</v>
      </c>
      <c r="Q198" s="131">
        <f>ROUND(I198*H198,2)</f>
        <v>0</v>
      </c>
      <c r="R198" s="131">
        <f>ROUND(J198*H198,2)</f>
        <v>0</v>
      </c>
      <c r="S198" s="37"/>
      <c r="T198" s="206">
        <f>S198*H198</f>
        <v>0</v>
      </c>
      <c r="U198" s="206">
        <v>0</v>
      </c>
      <c r="V198" s="206">
        <f>U198*H198</f>
        <v>0</v>
      </c>
      <c r="W198" s="206">
        <v>0</v>
      </c>
      <c r="X198" s="207">
        <f>W198*H198</f>
        <v>0</v>
      </c>
      <c r="AR198" s="19" t="s">
        <v>1601</v>
      </c>
      <c r="AT198" s="19" t="s">
        <v>1596</v>
      </c>
      <c r="AU198" s="19" t="s">
        <v>1481</v>
      </c>
      <c r="AY198" s="19" t="s">
        <v>1594</v>
      </c>
      <c r="BE198" s="208">
        <f>IF(O198="základní",K198,0)</f>
        <v>0</v>
      </c>
      <c r="BF198" s="208">
        <f>IF(O198="snížená",K198,0)</f>
        <v>0</v>
      </c>
      <c r="BG198" s="208">
        <f>IF(O198="zákl. přenesená",K198,0)</f>
        <v>0</v>
      </c>
      <c r="BH198" s="208">
        <f>IF(O198="sníž. přenesená",K198,0)</f>
        <v>0</v>
      </c>
      <c r="BI198" s="208">
        <f>IF(O198="nulová",K198,0)</f>
        <v>0</v>
      </c>
      <c r="BJ198" s="19" t="s">
        <v>1420</v>
      </c>
      <c r="BK198" s="208">
        <f>ROUND(P198*H198,2)</f>
        <v>0</v>
      </c>
      <c r="BL198" s="19" t="s">
        <v>1601</v>
      </c>
      <c r="BM198" s="19" t="s">
        <v>9</v>
      </c>
    </row>
    <row r="199" spans="2:65" s="12" customFormat="1" x14ac:dyDescent="0.3">
      <c r="B199" s="209"/>
      <c r="C199" s="210"/>
      <c r="D199" s="223" t="s">
        <v>1603</v>
      </c>
      <c r="E199" s="233" t="s">
        <v>1418</v>
      </c>
      <c r="F199" s="234" t="s">
        <v>1360</v>
      </c>
      <c r="G199" s="210"/>
      <c r="H199" s="235">
        <v>6</v>
      </c>
      <c r="I199" s="215"/>
      <c r="J199" s="215"/>
      <c r="K199" s="210"/>
      <c r="L199" s="210"/>
      <c r="M199" s="216"/>
      <c r="N199" s="217"/>
      <c r="O199" s="218"/>
      <c r="P199" s="218"/>
      <c r="Q199" s="218"/>
      <c r="R199" s="218"/>
      <c r="S199" s="218"/>
      <c r="T199" s="218"/>
      <c r="U199" s="218"/>
      <c r="V199" s="218"/>
      <c r="W199" s="218"/>
      <c r="X199" s="219"/>
      <c r="AT199" s="220" t="s">
        <v>1603</v>
      </c>
      <c r="AU199" s="220" t="s">
        <v>1481</v>
      </c>
      <c r="AV199" s="12" t="s">
        <v>1481</v>
      </c>
      <c r="AW199" s="12" t="s">
        <v>1402</v>
      </c>
      <c r="AX199" s="12" t="s">
        <v>1420</v>
      </c>
      <c r="AY199" s="220" t="s">
        <v>1594</v>
      </c>
    </row>
    <row r="200" spans="2:65" s="11" customFormat="1" ht="29.85" customHeight="1" x14ac:dyDescent="0.3">
      <c r="B200" s="179"/>
      <c r="C200" s="180"/>
      <c r="D200" s="194" t="s">
        <v>1472</v>
      </c>
      <c r="E200" s="195" t="s">
        <v>2146</v>
      </c>
      <c r="F200" s="195" t="s">
        <v>944</v>
      </c>
      <c r="G200" s="180"/>
      <c r="H200" s="180"/>
      <c r="I200" s="183"/>
      <c r="J200" s="183"/>
      <c r="K200" s="196">
        <f>BK200</f>
        <v>0</v>
      </c>
      <c r="L200" s="180"/>
      <c r="M200" s="185"/>
      <c r="N200" s="186"/>
      <c r="O200" s="187"/>
      <c r="P200" s="187"/>
      <c r="Q200" s="188">
        <f>SUM(Q201:Q210)</f>
        <v>0</v>
      </c>
      <c r="R200" s="188">
        <f>SUM(R201:R210)</f>
        <v>0</v>
      </c>
      <c r="S200" s="187"/>
      <c r="T200" s="189">
        <f>SUM(T201:T210)</f>
        <v>0</v>
      </c>
      <c r="U200" s="187"/>
      <c r="V200" s="189">
        <f>SUM(V201:V210)</f>
        <v>0.39218579999999997</v>
      </c>
      <c r="W200" s="187"/>
      <c r="X200" s="190">
        <f>SUM(X201:X210)</f>
        <v>0</v>
      </c>
      <c r="AR200" s="191" t="s">
        <v>1420</v>
      </c>
      <c r="AT200" s="192" t="s">
        <v>1472</v>
      </c>
      <c r="AU200" s="192" t="s">
        <v>1420</v>
      </c>
      <c r="AY200" s="191" t="s">
        <v>1594</v>
      </c>
      <c r="BK200" s="193">
        <f>SUM(BK201:BK210)</f>
        <v>0</v>
      </c>
    </row>
    <row r="201" spans="2:65" s="1" customFormat="1" ht="31.5" customHeight="1" x14ac:dyDescent="0.3">
      <c r="B201" s="36"/>
      <c r="C201" s="197" t="s">
        <v>1830</v>
      </c>
      <c r="D201" s="197" t="s">
        <v>1596</v>
      </c>
      <c r="E201" s="198" t="s">
        <v>10</v>
      </c>
      <c r="F201" s="199" t="s">
        <v>11</v>
      </c>
      <c r="G201" s="200" t="s">
        <v>1698</v>
      </c>
      <c r="H201" s="201">
        <v>51.5</v>
      </c>
      <c r="I201" s="202"/>
      <c r="J201" s="202"/>
      <c r="K201" s="203">
        <f>ROUND(P201*H201,2)</f>
        <v>0</v>
      </c>
      <c r="L201" s="199" t="s">
        <v>1600</v>
      </c>
      <c r="M201" s="56"/>
      <c r="N201" s="204" t="s">
        <v>1418</v>
      </c>
      <c r="O201" s="205" t="s">
        <v>1442</v>
      </c>
      <c r="P201" s="131">
        <f>I201+J201</f>
        <v>0</v>
      </c>
      <c r="Q201" s="131">
        <f>ROUND(I201*H201,2)</f>
        <v>0</v>
      </c>
      <c r="R201" s="131">
        <f>ROUND(J201*H201,2)</f>
        <v>0</v>
      </c>
      <c r="S201" s="37"/>
      <c r="T201" s="206">
        <f>S201*H201</f>
        <v>0</v>
      </c>
      <c r="U201" s="206">
        <v>0</v>
      </c>
      <c r="V201" s="206">
        <f>U201*H201</f>
        <v>0</v>
      </c>
      <c r="W201" s="206">
        <v>0</v>
      </c>
      <c r="X201" s="207">
        <f>W201*H201</f>
        <v>0</v>
      </c>
      <c r="AR201" s="19" t="s">
        <v>1601</v>
      </c>
      <c r="AT201" s="19" t="s">
        <v>1596</v>
      </c>
      <c r="AU201" s="19" t="s">
        <v>1481</v>
      </c>
      <c r="AY201" s="19" t="s">
        <v>1594</v>
      </c>
      <c r="BE201" s="208">
        <f>IF(O201="základní",K201,0)</f>
        <v>0</v>
      </c>
      <c r="BF201" s="208">
        <f>IF(O201="snížená",K201,0)</f>
        <v>0</v>
      </c>
      <c r="BG201" s="208">
        <f>IF(O201="zákl. přenesená",K201,0)</f>
        <v>0</v>
      </c>
      <c r="BH201" s="208">
        <f>IF(O201="sníž. přenesená",K201,0)</f>
        <v>0</v>
      </c>
      <c r="BI201" s="208">
        <f>IF(O201="nulová",K201,0)</f>
        <v>0</v>
      </c>
      <c r="BJ201" s="19" t="s">
        <v>1420</v>
      </c>
      <c r="BK201" s="208">
        <f>ROUND(P201*H201,2)</f>
        <v>0</v>
      </c>
      <c r="BL201" s="19" t="s">
        <v>1601</v>
      </c>
      <c r="BM201" s="19" t="s">
        <v>12</v>
      </c>
    </row>
    <row r="202" spans="2:65" s="12" customFormat="1" x14ac:dyDescent="0.3">
      <c r="B202" s="209"/>
      <c r="C202" s="210"/>
      <c r="D202" s="211" t="s">
        <v>1603</v>
      </c>
      <c r="E202" s="212" t="s">
        <v>1418</v>
      </c>
      <c r="F202" s="213" t="s">
        <v>1373</v>
      </c>
      <c r="G202" s="210"/>
      <c r="H202" s="214">
        <v>51.5</v>
      </c>
      <c r="I202" s="215"/>
      <c r="J202" s="215"/>
      <c r="K202" s="210"/>
      <c r="L202" s="210"/>
      <c r="M202" s="216"/>
      <c r="N202" s="217"/>
      <c r="O202" s="218"/>
      <c r="P202" s="218"/>
      <c r="Q202" s="218"/>
      <c r="R202" s="218"/>
      <c r="S202" s="218"/>
      <c r="T202" s="218"/>
      <c r="U202" s="218"/>
      <c r="V202" s="218"/>
      <c r="W202" s="218"/>
      <c r="X202" s="219"/>
      <c r="AT202" s="220" t="s">
        <v>1603</v>
      </c>
      <c r="AU202" s="220" t="s">
        <v>1481</v>
      </c>
      <c r="AV202" s="12" t="s">
        <v>1481</v>
      </c>
      <c r="AW202" s="12" t="s">
        <v>1402</v>
      </c>
      <c r="AX202" s="12" t="s">
        <v>1420</v>
      </c>
      <c r="AY202" s="220" t="s">
        <v>1594</v>
      </c>
    </row>
    <row r="203" spans="2:65" s="1" customFormat="1" ht="22.5" customHeight="1" x14ac:dyDescent="0.3">
      <c r="B203" s="36"/>
      <c r="C203" s="261" t="s">
        <v>1836</v>
      </c>
      <c r="D203" s="261" t="s">
        <v>1707</v>
      </c>
      <c r="E203" s="262" t="s">
        <v>13</v>
      </c>
      <c r="F203" s="263" t="s">
        <v>14</v>
      </c>
      <c r="G203" s="264" t="s">
        <v>1726</v>
      </c>
      <c r="H203" s="265">
        <v>8.8409999999999993</v>
      </c>
      <c r="I203" s="266"/>
      <c r="J203" s="267"/>
      <c r="K203" s="268">
        <f>ROUND(P203*H203,2)</f>
        <v>0</v>
      </c>
      <c r="L203" s="263" t="s">
        <v>1418</v>
      </c>
      <c r="M203" s="269"/>
      <c r="N203" s="270" t="s">
        <v>1418</v>
      </c>
      <c r="O203" s="205" t="s">
        <v>1442</v>
      </c>
      <c r="P203" s="131">
        <f>I203+J203</f>
        <v>0</v>
      </c>
      <c r="Q203" s="131">
        <f>ROUND(I203*H203,2)</f>
        <v>0</v>
      </c>
      <c r="R203" s="131">
        <f>ROUND(J203*H203,2)</f>
        <v>0</v>
      </c>
      <c r="S203" s="37"/>
      <c r="T203" s="206">
        <f>S203*H203</f>
        <v>0</v>
      </c>
      <c r="U203" s="206">
        <v>4.3799999999999999E-2</v>
      </c>
      <c r="V203" s="206">
        <f>U203*H203</f>
        <v>0.38723579999999996</v>
      </c>
      <c r="W203" s="206">
        <v>0</v>
      </c>
      <c r="X203" s="207">
        <f>W203*H203</f>
        <v>0</v>
      </c>
      <c r="AR203" s="19" t="s">
        <v>1654</v>
      </c>
      <c r="AT203" s="19" t="s">
        <v>1707</v>
      </c>
      <c r="AU203" s="19" t="s">
        <v>1481</v>
      </c>
      <c r="AY203" s="19" t="s">
        <v>1594</v>
      </c>
      <c r="BE203" s="208">
        <f>IF(O203="základní",K203,0)</f>
        <v>0</v>
      </c>
      <c r="BF203" s="208">
        <f>IF(O203="snížená",K203,0)</f>
        <v>0</v>
      </c>
      <c r="BG203" s="208">
        <f>IF(O203="zákl. přenesená",K203,0)</f>
        <v>0</v>
      </c>
      <c r="BH203" s="208">
        <f>IF(O203="sníž. přenesená",K203,0)</f>
        <v>0</v>
      </c>
      <c r="BI203" s="208">
        <f>IF(O203="nulová",K203,0)</f>
        <v>0</v>
      </c>
      <c r="BJ203" s="19" t="s">
        <v>1420</v>
      </c>
      <c r="BK203" s="208">
        <f>ROUND(P203*H203,2)</f>
        <v>0</v>
      </c>
      <c r="BL203" s="19" t="s">
        <v>1601</v>
      </c>
      <c r="BM203" s="19" t="s">
        <v>15</v>
      </c>
    </row>
    <row r="204" spans="2:65" s="12" customFormat="1" x14ac:dyDescent="0.3">
      <c r="B204" s="209"/>
      <c r="C204" s="210"/>
      <c r="D204" s="211" t="s">
        <v>1603</v>
      </c>
      <c r="E204" s="212" t="s">
        <v>1418</v>
      </c>
      <c r="F204" s="213" t="s">
        <v>16</v>
      </c>
      <c r="G204" s="210"/>
      <c r="H204" s="214">
        <v>8.8409999999999993</v>
      </c>
      <c r="I204" s="215"/>
      <c r="J204" s="215"/>
      <c r="K204" s="210"/>
      <c r="L204" s="210"/>
      <c r="M204" s="216"/>
      <c r="N204" s="217"/>
      <c r="O204" s="218"/>
      <c r="P204" s="218"/>
      <c r="Q204" s="218"/>
      <c r="R204" s="218"/>
      <c r="S204" s="218"/>
      <c r="T204" s="218"/>
      <c r="U204" s="218"/>
      <c r="V204" s="218"/>
      <c r="W204" s="218"/>
      <c r="X204" s="219"/>
      <c r="AT204" s="220" t="s">
        <v>1603</v>
      </c>
      <c r="AU204" s="220" t="s">
        <v>1481</v>
      </c>
      <c r="AV204" s="12" t="s">
        <v>1481</v>
      </c>
      <c r="AW204" s="12" t="s">
        <v>1402</v>
      </c>
      <c r="AX204" s="12" t="s">
        <v>1420</v>
      </c>
      <c r="AY204" s="220" t="s">
        <v>1594</v>
      </c>
    </row>
    <row r="205" spans="2:65" s="1" customFormat="1" ht="22.5" customHeight="1" x14ac:dyDescent="0.3">
      <c r="B205" s="36"/>
      <c r="C205" s="197" t="s">
        <v>1841</v>
      </c>
      <c r="D205" s="197" t="s">
        <v>1596</v>
      </c>
      <c r="E205" s="198" t="s">
        <v>17</v>
      </c>
      <c r="F205" s="199" t="s">
        <v>18</v>
      </c>
      <c r="G205" s="200" t="s">
        <v>1698</v>
      </c>
      <c r="H205" s="201">
        <v>51.5</v>
      </c>
      <c r="I205" s="202"/>
      <c r="J205" s="202"/>
      <c r="K205" s="203">
        <f>ROUND(P205*H205,2)</f>
        <v>0</v>
      </c>
      <c r="L205" s="199" t="s">
        <v>1600</v>
      </c>
      <c r="M205" s="56"/>
      <c r="N205" s="204" t="s">
        <v>1418</v>
      </c>
      <c r="O205" s="205" t="s">
        <v>1442</v>
      </c>
      <c r="P205" s="131">
        <f>I205+J205</f>
        <v>0</v>
      </c>
      <c r="Q205" s="131">
        <f>ROUND(I205*H205,2)</f>
        <v>0</v>
      </c>
      <c r="R205" s="131">
        <f>ROUND(J205*H205,2)</f>
        <v>0</v>
      </c>
      <c r="S205" s="37"/>
      <c r="T205" s="206">
        <f>S205*H205</f>
        <v>0</v>
      </c>
      <c r="U205" s="206">
        <v>0</v>
      </c>
      <c r="V205" s="206">
        <f>U205*H205</f>
        <v>0</v>
      </c>
      <c r="W205" s="206">
        <v>0</v>
      </c>
      <c r="X205" s="207">
        <f>W205*H205</f>
        <v>0</v>
      </c>
      <c r="AR205" s="19" t="s">
        <v>1601</v>
      </c>
      <c r="AT205" s="19" t="s">
        <v>1596</v>
      </c>
      <c r="AU205" s="19" t="s">
        <v>1481</v>
      </c>
      <c r="AY205" s="19" t="s">
        <v>1594</v>
      </c>
      <c r="BE205" s="208">
        <f>IF(O205="základní",K205,0)</f>
        <v>0</v>
      </c>
      <c r="BF205" s="208">
        <f>IF(O205="snížená",K205,0)</f>
        <v>0</v>
      </c>
      <c r="BG205" s="208">
        <f>IF(O205="zákl. přenesená",K205,0)</f>
        <v>0</v>
      </c>
      <c r="BH205" s="208">
        <f>IF(O205="sníž. přenesená",K205,0)</f>
        <v>0</v>
      </c>
      <c r="BI205" s="208">
        <f>IF(O205="nulová",K205,0)</f>
        <v>0</v>
      </c>
      <c r="BJ205" s="19" t="s">
        <v>1420</v>
      </c>
      <c r="BK205" s="208">
        <f>ROUND(P205*H205,2)</f>
        <v>0</v>
      </c>
      <c r="BL205" s="19" t="s">
        <v>1601</v>
      </c>
      <c r="BM205" s="19" t="s">
        <v>19</v>
      </c>
    </row>
    <row r="206" spans="2:65" s="12" customFormat="1" x14ac:dyDescent="0.3">
      <c r="B206" s="209"/>
      <c r="C206" s="210"/>
      <c r="D206" s="211" t="s">
        <v>1603</v>
      </c>
      <c r="E206" s="212" t="s">
        <v>1418</v>
      </c>
      <c r="F206" s="213" t="s">
        <v>1373</v>
      </c>
      <c r="G206" s="210"/>
      <c r="H206" s="214">
        <v>51.5</v>
      </c>
      <c r="I206" s="215"/>
      <c r="J206" s="215"/>
      <c r="K206" s="210"/>
      <c r="L206" s="210"/>
      <c r="M206" s="216"/>
      <c r="N206" s="217"/>
      <c r="O206" s="218"/>
      <c r="P206" s="218"/>
      <c r="Q206" s="218"/>
      <c r="R206" s="218"/>
      <c r="S206" s="218"/>
      <c r="T206" s="218"/>
      <c r="U206" s="218"/>
      <c r="V206" s="218"/>
      <c r="W206" s="218"/>
      <c r="X206" s="219"/>
      <c r="AT206" s="220" t="s">
        <v>1603</v>
      </c>
      <c r="AU206" s="220" t="s">
        <v>1481</v>
      </c>
      <c r="AV206" s="12" t="s">
        <v>1481</v>
      </c>
      <c r="AW206" s="12" t="s">
        <v>1402</v>
      </c>
      <c r="AX206" s="12" t="s">
        <v>1420</v>
      </c>
      <c r="AY206" s="220" t="s">
        <v>1594</v>
      </c>
    </row>
    <row r="207" spans="2:65" s="1" customFormat="1" ht="22.5" customHeight="1" x14ac:dyDescent="0.3">
      <c r="B207" s="36"/>
      <c r="C207" s="197" t="s">
        <v>1846</v>
      </c>
      <c r="D207" s="197" t="s">
        <v>1596</v>
      </c>
      <c r="E207" s="198" t="s">
        <v>974</v>
      </c>
      <c r="F207" s="199" t="s">
        <v>975</v>
      </c>
      <c r="G207" s="200" t="s">
        <v>1698</v>
      </c>
      <c r="H207" s="201">
        <v>55</v>
      </c>
      <c r="I207" s="202"/>
      <c r="J207" s="202"/>
      <c r="K207" s="203">
        <f>ROUND(P207*H207,2)</f>
        <v>0</v>
      </c>
      <c r="L207" s="199" t="s">
        <v>1600</v>
      </c>
      <c r="M207" s="56"/>
      <c r="N207" s="204" t="s">
        <v>1418</v>
      </c>
      <c r="O207" s="205" t="s">
        <v>1442</v>
      </c>
      <c r="P207" s="131">
        <f>I207+J207</f>
        <v>0</v>
      </c>
      <c r="Q207" s="131">
        <f>ROUND(I207*H207,2)</f>
        <v>0</v>
      </c>
      <c r="R207" s="131">
        <f>ROUND(J207*H207,2)</f>
        <v>0</v>
      </c>
      <c r="S207" s="37"/>
      <c r="T207" s="206">
        <f>S207*H207</f>
        <v>0</v>
      </c>
      <c r="U207" s="206">
        <v>9.0000000000000006E-5</v>
      </c>
      <c r="V207" s="206">
        <f>U207*H207</f>
        <v>4.9500000000000004E-3</v>
      </c>
      <c r="W207" s="206">
        <v>0</v>
      </c>
      <c r="X207" s="207">
        <f>W207*H207</f>
        <v>0</v>
      </c>
      <c r="AR207" s="19" t="s">
        <v>1601</v>
      </c>
      <c r="AT207" s="19" t="s">
        <v>1596</v>
      </c>
      <c r="AU207" s="19" t="s">
        <v>1481</v>
      </c>
      <c r="AY207" s="19" t="s">
        <v>1594</v>
      </c>
      <c r="BE207" s="208">
        <f>IF(O207="základní",K207,0)</f>
        <v>0</v>
      </c>
      <c r="BF207" s="208">
        <f>IF(O207="snížená",K207,0)</f>
        <v>0</v>
      </c>
      <c r="BG207" s="208">
        <f>IF(O207="zákl. přenesená",K207,0)</f>
        <v>0</v>
      </c>
      <c r="BH207" s="208">
        <f>IF(O207="sníž. přenesená",K207,0)</f>
        <v>0</v>
      </c>
      <c r="BI207" s="208">
        <f>IF(O207="nulová",K207,0)</f>
        <v>0</v>
      </c>
      <c r="BJ207" s="19" t="s">
        <v>1420</v>
      </c>
      <c r="BK207" s="208">
        <f>ROUND(P207*H207,2)</f>
        <v>0</v>
      </c>
      <c r="BL207" s="19" t="s">
        <v>1601</v>
      </c>
      <c r="BM207" s="19" t="s">
        <v>20</v>
      </c>
    </row>
    <row r="208" spans="2:65" s="12" customFormat="1" x14ac:dyDescent="0.3">
      <c r="B208" s="209"/>
      <c r="C208" s="210"/>
      <c r="D208" s="211" t="s">
        <v>1603</v>
      </c>
      <c r="E208" s="212" t="s">
        <v>1418</v>
      </c>
      <c r="F208" s="213" t="s">
        <v>21</v>
      </c>
      <c r="G208" s="210"/>
      <c r="H208" s="214">
        <v>55</v>
      </c>
      <c r="I208" s="215"/>
      <c r="J208" s="215"/>
      <c r="K208" s="210"/>
      <c r="L208" s="210"/>
      <c r="M208" s="216"/>
      <c r="N208" s="217"/>
      <c r="O208" s="218"/>
      <c r="P208" s="218"/>
      <c r="Q208" s="218"/>
      <c r="R208" s="218"/>
      <c r="S208" s="218"/>
      <c r="T208" s="218"/>
      <c r="U208" s="218"/>
      <c r="V208" s="218"/>
      <c r="W208" s="218"/>
      <c r="X208" s="219"/>
      <c r="AT208" s="220" t="s">
        <v>1603</v>
      </c>
      <c r="AU208" s="220" t="s">
        <v>1481</v>
      </c>
      <c r="AV208" s="12" t="s">
        <v>1481</v>
      </c>
      <c r="AW208" s="12" t="s">
        <v>1402</v>
      </c>
      <c r="AX208" s="12" t="s">
        <v>1420</v>
      </c>
      <c r="AY208" s="220" t="s">
        <v>1594</v>
      </c>
    </row>
    <row r="209" spans="2:65" s="1" customFormat="1" ht="22.5" customHeight="1" x14ac:dyDescent="0.3">
      <c r="B209" s="36"/>
      <c r="C209" s="197" t="s">
        <v>1850</v>
      </c>
      <c r="D209" s="197" t="s">
        <v>1596</v>
      </c>
      <c r="E209" s="198" t="s">
        <v>22</v>
      </c>
      <c r="F209" s="199" t="s">
        <v>23</v>
      </c>
      <c r="G209" s="200" t="s">
        <v>1698</v>
      </c>
      <c r="H209" s="201">
        <v>51.5</v>
      </c>
      <c r="I209" s="202"/>
      <c r="J209" s="202"/>
      <c r="K209" s="203">
        <f>ROUND(P209*H209,2)</f>
        <v>0</v>
      </c>
      <c r="L209" s="199" t="s">
        <v>1418</v>
      </c>
      <c r="M209" s="56"/>
      <c r="N209" s="204" t="s">
        <v>1418</v>
      </c>
      <c r="O209" s="205" t="s">
        <v>1442</v>
      </c>
      <c r="P209" s="131">
        <f>I209+J209</f>
        <v>0</v>
      </c>
      <c r="Q209" s="131">
        <f>ROUND(I209*H209,2)</f>
        <v>0</v>
      </c>
      <c r="R209" s="131">
        <f>ROUND(J209*H209,2)</f>
        <v>0</v>
      </c>
      <c r="S209" s="37"/>
      <c r="T209" s="206">
        <f>S209*H209</f>
        <v>0</v>
      </c>
      <c r="U209" s="206">
        <v>0</v>
      </c>
      <c r="V209" s="206">
        <f>U209*H209</f>
        <v>0</v>
      </c>
      <c r="W209" s="206">
        <v>0</v>
      </c>
      <c r="X209" s="207">
        <f>W209*H209</f>
        <v>0</v>
      </c>
      <c r="AR209" s="19" t="s">
        <v>1601</v>
      </c>
      <c r="AT209" s="19" t="s">
        <v>1596</v>
      </c>
      <c r="AU209" s="19" t="s">
        <v>1481</v>
      </c>
      <c r="AY209" s="19" t="s">
        <v>1594</v>
      </c>
      <c r="BE209" s="208">
        <f>IF(O209="základní",K209,0)</f>
        <v>0</v>
      </c>
      <c r="BF209" s="208">
        <f>IF(O209="snížená",K209,0)</f>
        <v>0</v>
      </c>
      <c r="BG209" s="208">
        <f>IF(O209="zákl. přenesená",K209,0)</f>
        <v>0</v>
      </c>
      <c r="BH209" s="208">
        <f>IF(O209="sníž. přenesená",K209,0)</f>
        <v>0</v>
      </c>
      <c r="BI209" s="208">
        <f>IF(O209="nulová",K209,0)</f>
        <v>0</v>
      </c>
      <c r="BJ209" s="19" t="s">
        <v>1420</v>
      </c>
      <c r="BK209" s="208">
        <f>ROUND(P209*H209,2)</f>
        <v>0</v>
      </c>
      <c r="BL209" s="19" t="s">
        <v>1601</v>
      </c>
      <c r="BM209" s="19" t="s">
        <v>24</v>
      </c>
    </row>
    <row r="210" spans="2:65" s="12" customFormat="1" x14ac:dyDescent="0.3">
      <c r="B210" s="209"/>
      <c r="C210" s="210"/>
      <c r="D210" s="223" t="s">
        <v>1603</v>
      </c>
      <c r="E210" s="233" t="s">
        <v>1418</v>
      </c>
      <c r="F210" s="234" t="s">
        <v>1373</v>
      </c>
      <c r="G210" s="210"/>
      <c r="H210" s="235">
        <v>51.5</v>
      </c>
      <c r="I210" s="215"/>
      <c r="J210" s="215"/>
      <c r="K210" s="210"/>
      <c r="L210" s="210"/>
      <c r="M210" s="216"/>
      <c r="N210" s="217"/>
      <c r="O210" s="218"/>
      <c r="P210" s="218"/>
      <c r="Q210" s="218"/>
      <c r="R210" s="218"/>
      <c r="S210" s="218"/>
      <c r="T210" s="218"/>
      <c r="U210" s="218"/>
      <c r="V210" s="218"/>
      <c r="W210" s="218"/>
      <c r="X210" s="219"/>
      <c r="AT210" s="220" t="s">
        <v>1603</v>
      </c>
      <c r="AU210" s="220" t="s">
        <v>1481</v>
      </c>
      <c r="AV210" s="12" t="s">
        <v>1481</v>
      </c>
      <c r="AW210" s="12" t="s">
        <v>1402</v>
      </c>
      <c r="AX210" s="12" t="s">
        <v>1420</v>
      </c>
      <c r="AY210" s="220" t="s">
        <v>1594</v>
      </c>
    </row>
    <row r="211" spans="2:65" s="11" customFormat="1" ht="29.85" customHeight="1" x14ac:dyDescent="0.3">
      <c r="B211" s="179"/>
      <c r="C211" s="180"/>
      <c r="D211" s="194" t="s">
        <v>1472</v>
      </c>
      <c r="E211" s="195" t="s">
        <v>2157</v>
      </c>
      <c r="F211" s="195" t="s">
        <v>25</v>
      </c>
      <c r="G211" s="180"/>
      <c r="H211" s="180"/>
      <c r="I211" s="183"/>
      <c r="J211" s="183"/>
      <c r="K211" s="196">
        <f>BK211</f>
        <v>0</v>
      </c>
      <c r="L211" s="180"/>
      <c r="M211" s="185"/>
      <c r="N211" s="186"/>
      <c r="O211" s="187"/>
      <c r="P211" s="187"/>
      <c r="Q211" s="188">
        <f>SUM(Q212:Q240)</f>
        <v>0</v>
      </c>
      <c r="R211" s="188">
        <f>SUM(R212:R240)</f>
        <v>0</v>
      </c>
      <c r="S211" s="187"/>
      <c r="T211" s="189">
        <f>SUM(T212:T240)</f>
        <v>0</v>
      </c>
      <c r="U211" s="187"/>
      <c r="V211" s="189">
        <f>SUM(V212:V240)</f>
        <v>8.01051</v>
      </c>
      <c r="W211" s="187"/>
      <c r="X211" s="190">
        <f>SUM(X212:X240)</f>
        <v>0</v>
      </c>
      <c r="AR211" s="191" t="s">
        <v>1420</v>
      </c>
      <c r="AT211" s="192" t="s">
        <v>1472</v>
      </c>
      <c r="AU211" s="192" t="s">
        <v>1420</v>
      </c>
      <c r="AY211" s="191" t="s">
        <v>1594</v>
      </c>
      <c r="BK211" s="193">
        <f>SUM(BK212:BK240)</f>
        <v>0</v>
      </c>
    </row>
    <row r="212" spans="2:65" s="1" customFormat="1" ht="22.5" customHeight="1" x14ac:dyDescent="0.3">
      <c r="B212" s="36"/>
      <c r="C212" s="197" t="s">
        <v>1783</v>
      </c>
      <c r="D212" s="197" t="s">
        <v>1596</v>
      </c>
      <c r="E212" s="198" t="s">
        <v>26</v>
      </c>
      <c r="F212" s="199" t="s">
        <v>27</v>
      </c>
      <c r="G212" s="200" t="s">
        <v>1726</v>
      </c>
      <c r="H212" s="201">
        <v>1</v>
      </c>
      <c r="I212" s="202"/>
      <c r="J212" s="202"/>
      <c r="K212" s="203">
        <f>ROUND(P212*H212,2)</f>
        <v>0</v>
      </c>
      <c r="L212" s="199" t="s">
        <v>1600</v>
      </c>
      <c r="M212" s="56"/>
      <c r="N212" s="204" t="s">
        <v>1418</v>
      </c>
      <c r="O212" s="205" t="s">
        <v>1442</v>
      </c>
      <c r="P212" s="131">
        <f>I212+J212</f>
        <v>0</v>
      </c>
      <c r="Q212" s="131">
        <f>ROUND(I212*H212,2)</f>
        <v>0</v>
      </c>
      <c r="R212" s="131">
        <f>ROUND(J212*H212,2)</f>
        <v>0</v>
      </c>
      <c r="S212" s="37"/>
      <c r="T212" s="206">
        <f>S212*H212</f>
        <v>0</v>
      </c>
      <c r="U212" s="206">
        <v>3.9030000000000002E-2</v>
      </c>
      <c r="V212" s="206">
        <f>U212*H212</f>
        <v>3.9030000000000002E-2</v>
      </c>
      <c r="W212" s="206">
        <v>0</v>
      </c>
      <c r="X212" s="207">
        <f>W212*H212</f>
        <v>0</v>
      </c>
      <c r="AR212" s="19" t="s">
        <v>1601</v>
      </c>
      <c r="AT212" s="19" t="s">
        <v>1596</v>
      </c>
      <c r="AU212" s="19" t="s">
        <v>1481</v>
      </c>
      <c r="AY212" s="19" t="s">
        <v>1594</v>
      </c>
      <c r="BE212" s="208">
        <f>IF(O212="základní",K212,0)</f>
        <v>0</v>
      </c>
      <c r="BF212" s="208">
        <f>IF(O212="snížená",K212,0)</f>
        <v>0</v>
      </c>
      <c r="BG212" s="208">
        <f>IF(O212="zákl. přenesená",K212,0)</f>
        <v>0</v>
      </c>
      <c r="BH212" s="208">
        <f>IF(O212="sníž. přenesená",K212,0)</f>
        <v>0</v>
      </c>
      <c r="BI212" s="208">
        <f>IF(O212="nulová",K212,0)</f>
        <v>0</v>
      </c>
      <c r="BJ212" s="19" t="s">
        <v>1420</v>
      </c>
      <c r="BK212" s="208">
        <f>ROUND(P212*H212,2)</f>
        <v>0</v>
      </c>
      <c r="BL212" s="19" t="s">
        <v>1601</v>
      </c>
      <c r="BM212" s="19" t="s">
        <v>28</v>
      </c>
    </row>
    <row r="213" spans="2:65" s="12" customFormat="1" x14ac:dyDescent="0.3">
      <c r="B213" s="209"/>
      <c r="C213" s="210"/>
      <c r="D213" s="211" t="s">
        <v>1603</v>
      </c>
      <c r="E213" s="212" t="s">
        <v>1418</v>
      </c>
      <c r="F213" s="213" t="s">
        <v>1729</v>
      </c>
      <c r="G213" s="210"/>
      <c r="H213" s="214">
        <v>1</v>
      </c>
      <c r="I213" s="215"/>
      <c r="J213" s="215"/>
      <c r="K213" s="210"/>
      <c r="L213" s="210"/>
      <c r="M213" s="216"/>
      <c r="N213" s="217"/>
      <c r="O213" s="218"/>
      <c r="P213" s="218"/>
      <c r="Q213" s="218"/>
      <c r="R213" s="218"/>
      <c r="S213" s="218"/>
      <c r="T213" s="218"/>
      <c r="U213" s="218"/>
      <c r="V213" s="218"/>
      <c r="W213" s="218"/>
      <c r="X213" s="219"/>
      <c r="AT213" s="220" t="s">
        <v>1603</v>
      </c>
      <c r="AU213" s="220" t="s">
        <v>1481</v>
      </c>
      <c r="AV213" s="12" t="s">
        <v>1481</v>
      </c>
      <c r="AW213" s="12" t="s">
        <v>1402</v>
      </c>
      <c r="AX213" s="12" t="s">
        <v>1420</v>
      </c>
      <c r="AY213" s="220" t="s">
        <v>1594</v>
      </c>
    </row>
    <row r="214" spans="2:65" s="1" customFormat="1" ht="22.5" customHeight="1" x14ac:dyDescent="0.3">
      <c r="B214" s="36"/>
      <c r="C214" s="261" t="s">
        <v>1859</v>
      </c>
      <c r="D214" s="261" t="s">
        <v>1707</v>
      </c>
      <c r="E214" s="262" t="s">
        <v>29</v>
      </c>
      <c r="F214" s="263" t="s">
        <v>30</v>
      </c>
      <c r="G214" s="264" t="s">
        <v>1726</v>
      </c>
      <c r="H214" s="265">
        <v>1.01</v>
      </c>
      <c r="I214" s="266"/>
      <c r="J214" s="267"/>
      <c r="K214" s="268">
        <f>ROUND(P214*H214,2)</f>
        <v>0</v>
      </c>
      <c r="L214" s="263" t="s">
        <v>1418</v>
      </c>
      <c r="M214" s="269"/>
      <c r="N214" s="270" t="s">
        <v>1418</v>
      </c>
      <c r="O214" s="205" t="s">
        <v>1442</v>
      </c>
      <c r="P214" s="131">
        <f>I214+J214</f>
        <v>0</v>
      </c>
      <c r="Q214" s="131">
        <f>ROUND(I214*H214,2)</f>
        <v>0</v>
      </c>
      <c r="R214" s="131">
        <f>ROUND(J214*H214,2)</f>
        <v>0</v>
      </c>
      <c r="S214" s="37"/>
      <c r="T214" s="206">
        <f>S214*H214</f>
        <v>0</v>
      </c>
      <c r="U214" s="206">
        <v>0.44900000000000001</v>
      </c>
      <c r="V214" s="206">
        <f>U214*H214</f>
        <v>0.45349</v>
      </c>
      <c r="W214" s="206">
        <v>0</v>
      </c>
      <c r="X214" s="207">
        <f>W214*H214</f>
        <v>0</v>
      </c>
      <c r="AR214" s="19" t="s">
        <v>1654</v>
      </c>
      <c r="AT214" s="19" t="s">
        <v>1707</v>
      </c>
      <c r="AU214" s="19" t="s">
        <v>1481</v>
      </c>
      <c r="AY214" s="19" t="s">
        <v>1594</v>
      </c>
      <c r="BE214" s="208">
        <f>IF(O214="základní",K214,0)</f>
        <v>0</v>
      </c>
      <c r="BF214" s="208">
        <f>IF(O214="snížená",K214,0)</f>
        <v>0</v>
      </c>
      <c r="BG214" s="208">
        <f>IF(O214="zákl. přenesená",K214,0)</f>
        <v>0</v>
      </c>
      <c r="BH214" s="208">
        <f>IF(O214="sníž. přenesená",K214,0)</f>
        <v>0</v>
      </c>
      <c r="BI214" s="208">
        <f>IF(O214="nulová",K214,0)</f>
        <v>0</v>
      </c>
      <c r="BJ214" s="19" t="s">
        <v>1420</v>
      </c>
      <c r="BK214" s="208">
        <f>ROUND(P214*H214,2)</f>
        <v>0</v>
      </c>
      <c r="BL214" s="19" t="s">
        <v>1601</v>
      </c>
      <c r="BM214" s="19" t="s">
        <v>31</v>
      </c>
    </row>
    <row r="215" spans="2:65" s="12" customFormat="1" x14ac:dyDescent="0.3">
      <c r="B215" s="209"/>
      <c r="C215" s="210"/>
      <c r="D215" s="211" t="s">
        <v>1603</v>
      </c>
      <c r="E215" s="212" t="s">
        <v>1418</v>
      </c>
      <c r="F215" s="213" t="s">
        <v>1391</v>
      </c>
      <c r="G215" s="210"/>
      <c r="H215" s="214">
        <v>1.01</v>
      </c>
      <c r="I215" s="215"/>
      <c r="J215" s="215"/>
      <c r="K215" s="210"/>
      <c r="L215" s="210"/>
      <c r="M215" s="216"/>
      <c r="N215" s="217"/>
      <c r="O215" s="218"/>
      <c r="P215" s="218"/>
      <c r="Q215" s="218"/>
      <c r="R215" s="218"/>
      <c r="S215" s="218"/>
      <c r="T215" s="218"/>
      <c r="U215" s="218"/>
      <c r="V215" s="218"/>
      <c r="W215" s="218"/>
      <c r="X215" s="219"/>
      <c r="AT215" s="220" t="s">
        <v>1603</v>
      </c>
      <c r="AU215" s="220" t="s">
        <v>1481</v>
      </c>
      <c r="AV215" s="12" t="s">
        <v>1481</v>
      </c>
      <c r="AW215" s="12" t="s">
        <v>1402</v>
      </c>
      <c r="AX215" s="12" t="s">
        <v>1420</v>
      </c>
      <c r="AY215" s="220" t="s">
        <v>1594</v>
      </c>
    </row>
    <row r="216" spans="2:65" s="1" customFormat="1" ht="22.5" customHeight="1" x14ac:dyDescent="0.3">
      <c r="B216" s="36"/>
      <c r="C216" s="197" t="s">
        <v>1864</v>
      </c>
      <c r="D216" s="197" t="s">
        <v>1596</v>
      </c>
      <c r="E216" s="198" t="s">
        <v>32</v>
      </c>
      <c r="F216" s="199" t="s">
        <v>33</v>
      </c>
      <c r="G216" s="200" t="s">
        <v>1726</v>
      </c>
      <c r="H216" s="201">
        <v>1</v>
      </c>
      <c r="I216" s="202"/>
      <c r="J216" s="202"/>
      <c r="K216" s="203">
        <f>ROUND(P216*H216,2)</f>
        <v>0</v>
      </c>
      <c r="L216" s="199" t="s">
        <v>1600</v>
      </c>
      <c r="M216" s="56"/>
      <c r="N216" s="204" t="s">
        <v>1418</v>
      </c>
      <c r="O216" s="205" t="s">
        <v>1442</v>
      </c>
      <c r="P216" s="131">
        <f>I216+J216</f>
        <v>0</v>
      </c>
      <c r="Q216" s="131">
        <f>ROUND(I216*H216,2)</f>
        <v>0</v>
      </c>
      <c r="R216" s="131">
        <f>ROUND(J216*H216,2)</f>
        <v>0</v>
      </c>
      <c r="S216" s="37"/>
      <c r="T216" s="206">
        <f>S216*H216</f>
        <v>0</v>
      </c>
      <c r="U216" s="206">
        <v>9.1800000000000007E-3</v>
      </c>
      <c r="V216" s="206">
        <f>U216*H216</f>
        <v>9.1800000000000007E-3</v>
      </c>
      <c r="W216" s="206">
        <v>0</v>
      </c>
      <c r="X216" s="207">
        <f>W216*H216</f>
        <v>0</v>
      </c>
      <c r="AR216" s="19" t="s">
        <v>1601</v>
      </c>
      <c r="AT216" s="19" t="s">
        <v>1596</v>
      </c>
      <c r="AU216" s="19" t="s">
        <v>1481</v>
      </c>
      <c r="AY216" s="19" t="s">
        <v>1594</v>
      </c>
      <c r="BE216" s="208">
        <f>IF(O216="základní",K216,0)</f>
        <v>0</v>
      </c>
      <c r="BF216" s="208">
        <f>IF(O216="snížená",K216,0)</f>
        <v>0</v>
      </c>
      <c r="BG216" s="208">
        <f>IF(O216="zákl. přenesená",K216,0)</f>
        <v>0</v>
      </c>
      <c r="BH216" s="208">
        <f>IF(O216="sníž. přenesená",K216,0)</f>
        <v>0</v>
      </c>
      <c r="BI216" s="208">
        <f>IF(O216="nulová",K216,0)</f>
        <v>0</v>
      </c>
      <c r="BJ216" s="19" t="s">
        <v>1420</v>
      </c>
      <c r="BK216" s="208">
        <f>ROUND(P216*H216,2)</f>
        <v>0</v>
      </c>
      <c r="BL216" s="19" t="s">
        <v>1601</v>
      </c>
      <c r="BM216" s="19" t="s">
        <v>34</v>
      </c>
    </row>
    <row r="217" spans="2:65" s="13" customFormat="1" x14ac:dyDescent="0.3">
      <c r="B217" s="221"/>
      <c r="C217" s="222"/>
      <c r="D217" s="223" t="s">
        <v>1603</v>
      </c>
      <c r="E217" s="224" t="s">
        <v>1418</v>
      </c>
      <c r="F217" s="225" t="s">
        <v>35</v>
      </c>
      <c r="G217" s="222"/>
      <c r="H217" s="226" t="s">
        <v>1418</v>
      </c>
      <c r="I217" s="227"/>
      <c r="J217" s="227"/>
      <c r="K217" s="222"/>
      <c r="L217" s="222"/>
      <c r="M217" s="228"/>
      <c r="N217" s="229"/>
      <c r="O217" s="230"/>
      <c r="P217" s="230"/>
      <c r="Q217" s="230"/>
      <c r="R217" s="230"/>
      <c r="S217" s="230"/>
      <c r="T217" s="230"/>
      <c r="U217" s="230"/>
      <c r="V217" s="230"/>
      <c r="W217" s="230"/>
      <c r="X217" s="231"/>
      <c r="AT217" s="232" t="s">
        <v>1603</v>
      </c>
      <c r="AU217" s="232" t="s">
        <v>1481</v>
      </c>
      <c r="AV217" s="13" t="s">
        <v>1420</v>
      </c>
      <c r="AW217" s="13" t="s">
        <v>1402</v>
      </c>
      <c r="AX217" s="13" t="s">
        <v>1473</v>
      </c>
      <c r="AY217" s="232" t="s">
        <v>1594</v>
      </c>
    </row>
    <row r="218" spans="2:65" s="12" customFormat="1" x14ac:dyDescent="0.3">
      <c r="B218" s="209"/>
      <c r="C218" s="210"/>
      <c r="D218" s="211" t="s">
        <v>1603</v>
      </c>
      <c r="E218" s="212" t="s">
        <v>1418</v>
      </c>
      <c r="F218" s="213" t="s">
        <v>1729</v>
      </c>
      <c r="G218" s="210"/>
      <c r="H218" s="214">
        <v>1</v>
      </c>
      <c r="I218" s="215"/>
      <c r="J218" s="215"/>
      <c r="K218" s="210"/>
      <c r="L218" s="210"/>
      <c r="M218" s="216"/>
      <c r="N218" s="217"/>
      <c r="O218" s="218"/>
      <c r="P218" s="218"/>
      <c r="Q218" s="218"/>
      <c r="R218" s="218"/>
      <c r="S218" s="218"/>
      <c r="T218" s="218"/>
      <c r="U218" s="218"/>
      <c r="V218" s="218"/>
      <c r="W218" s="218"/>
      <c r="X218" s="219"/>
      <c r="AT218" s="220" t="s">
        <v>1603</v>
      </c>
      <c r="AU218" s="220" t="s">
        <v>1481</v>
      </c>
      <c r="AV218" s="12" t="s">
        <v>1481</v>
      </c>
      <c r="AW218" s="12" t="s">
        <v>1402</v>
      </c>
      <c r="AX218" s="12" t="s">
        <v>1420</v>
      </c>
      <c r="AY218" s="220" t="s">
        <v>1594</v>
      </c>
    </row>
    <row r="219" spans="2:65" s="1" customFormat="1" ht="22.5" customHeight="1" x14ac:dyDescent="0.3">
      <c r="B219" s="36"/>
      <c r="C219" s="261" t="s">
        <v>1869</v>
      </c>
      <c r="D219" s="261" t="s">
        <v>1707</v>
      </c>
      <c r="E219" s="262" t="s">
        <v>36</v>
      </c>
      <c r="F219" s="263" t="s">
        <v>37</v>
      </c>
      <c r="G219" s="264" t="s">
        <v>1726</v>
      </c>
      <c r="H219" s="265">
        <v>1.01</v>
      </c>
      <c r="I219" s="266"/>
      <c r="J219" s="267"/>
      <c r="K219" s="268">
        <f>ROUND(P219*H219,2)</f>
        <v>0</v>
      </c>
      <c r="L219" s="263" t="s">
        <v>1600</v>
      </c>
      <c r="M219" s="269"/>
      <c r="N219" s="270" t="s">
        <v>1418</v>
      </c>
      <c r="O219" s="205" t="s">
        <v>1442</v>
      </c>
      <c r="P219" s="131">
        <f>I219+J219</f>
        <v>0</v>
      </c>
      <c r="Q219" s="131">
        <f>ROUND(I219*H219,2)</f>
        <v>0</v>
      </c>
      <c r="R219" s="131">
        <f>ROUND(J219*H219,2)</f>
        <v>0</v>
      </c>
      <c r="S219" s="37"/>
      <c r="T219" s="206">
        <f>S219*H219</f>
        <v>0</v>
      </c>
      <c r="U219" s="206">
        <v>0.25</v>
      </c>
      <c r="V219" s="206">
        <f>U219*H219</f>
        <v>0.2525</v>
      </c>
      <c r="W219" s="206">
        <v>0</v>
      </c>
      <c r="X219" s="207">
        <f>W219*H219</f>
        <v>0</v>
      </c>
      <c r="AR219" s="19" t="s">
        <v>1654</v>
      </c>
      <c r="AT219" s="19" t="s">
        <v>1707</v>
      </c>
      <c r="AU219" s="19" t="s">
        <v>1481</v>
      </c>
      <c r="AY219" s="19" t="s">
        <v>1594</v>
      </c>
      <c r="BE219" s="208">
        <f>IF(O219="základní",K219,0)</f>
        <v>0</v>
      </c>
      <c r="BF219" s="208">
        <f>IF(O219="snížená",K219,0)</f>
        <v>0</v>
      </c>
      <c r="BG219" s="208">
        <f>IF(O219="zákl. přenesená",K219,0)</f>
        <v>0</v>
      </c>
      <c r="BH219" s="208">
        <f>IF(O219="sníž. přenesená",K219,0)</f>
        <v>0</v>
      </c>
      <c r="BI219" s="208">
        <f>IF(O219="nulová",K219,0)</f>
        <v>0</v>
      </c>
      <c r="BJ219" s="19" t="s">
        <v>1420</v>
      </c>
      <c r="BK219" s="208">
        <f>ROUND(P219*H219,2)</f>
        <v>0</v>
      </c>
      <c r="BL219" s="19" t="s">
        <v>1601</v>
      </c>
      <c r="BM219" s="19" t="s">
        <v>38</v>
      </c>
    </row>
    <row r="220" spans="2:65" s="12" customFormat="1" x14ac:dyDescent="0.3">
      <c r="B220" s="209"/>
      <c r="C220" s="210"/>
      <c r="D220" s="211" t="s">
        <v>1603</v>
      </c>
      <c r="E220" s="212" t="s">
        <v>1418</v>
      </c>
      <c r="F220" s="213" t="s">
        <v>1391</v>
      </c>
      <c r="G220" s="210"/>
      <c r="H220" s="214">
        <v>1.01</v>
      </c>
      <c r="I220" s="215"/>
      <c r="J220" s="215"/>
      <c r="K220" s="210"/>
      <c r="L220" s="210"/>
      <c r="M220" s="216"/>
      <c r="N220" s="217"/>
      <c r="O220" s="218"/>
      <c r="P220" s="218"/>
      <c r="Q220" s="218"/>
      <c r="R220" s="218"/>
      <c r="S220" s="218"/>
      <c r="T220" s="218"/>
      <c r="U220" s="218"/>
      <c r="V220" s="218"/>
      <c r="W220" s="218"/>
      <c r="X220" s="219"/>
      <c r="AT220" s="220" t="s">
        <v>1603</v>
      </c>
      <c r="AU220" s="220" t="s">
        <v>1481</v>
      </c>
      <c r="AV220" s="12" t="s">
        <v>1481</v>
      </c>
      <c r="AW220" s="12" t="s">
        <v>1402</v>
      </c>
      <c r="AX220" s="12" t="s">
        <v>1420</v>
      </c>
      <c r="AY220" s="220" t="s">
        <v>1594</v>
      </c>
    </row>
    <row r="221" spans="2:65" s="1" customFormat="1" ht="22.5" customHeight="1" x14ac:dyDescent="0.3">
      <c r="B221" s="36"/>
      <c r="C221" s="197" t="s">
        <v>1875</v>
      </c>
      <c r="D221" s="197" t="s">
        <v>1596</v>
      </c>
      <c r="E221" s="198" t="s">
        <v>39</v>
      </c>
      <c r="F221" s="199" t="s">
        <v>40</v>
      </c>
      <c r="G221" s="200" t="s">
        <v>1726</v>
      </c>
      <c r="H221" s="201">
        <v>2</v>
      </c>
      <c r="I221" s="202"/>
      <c r="J221" s="202"/>
      <c r="K221" s="203">
        <f>ROUND(P221*H221,2)</f>
        <v>0</v>
      </c>
      <c r="L221" s="199" t="s">
        <v>1600</v>
      </c>
      <c r="M221" s="56"/>
      <c r="N221" s="204" t="s">
        <v>1418</v>
      </c>
      <c r="O221" s="205" t="s">
        <v>1442</v>
      </c>
      <c r="P221" s="131">
        <f>I221+J221</f>
        <v>0</v>
      </c>
      <c r="Q221" s="131">
        <f>ROUND(I221*H221,2)</f>
        <v>0</v>
      </c>
      <c r="R221" s="131">
        <f>ROUND(J221*H221,2)</f>
        <v>0</v>
      </c>
      <c r="S221" s="37"/>
      <c r="T221" s="206">
        <f>S221*H221</f>
        <v>0</v>
      </c>
      <c r="U221" s="206">
        <v>1.1469999999999999E-2</v>
      </c>
      <c r="V221" s="206">
        <f>U221*H221</f>
        <v>2.2939999999999999E-2</v>
      </c>
      <c r="W221" s="206">
        <v>0</v>
      </c>
      <c r="X221" s="207">
        <f>W221*H221</f>
        <v>0</v>
      </c>
      <c r="AR221" s="19" t="s">
        <v>1601</v>
      </c>
      <c r="AT221" s="19" t="s">
        <v>1596</v>
      </c>
      <c r="AU221" s="19" t="s">
        <v>1481</v>
      </c>
      <c r="AY221" s="19" t="s">
        <v>1594</v>
      </c>
      <c r="BE221" s="208">
        <f>IF(O221="základní",K221,0)</f>
        <v>0</v>
      </c>
      <c r="BF221" s="208">
        <f>IF(O221="snížená",K221,0)</f>
        <v>0</v>
      </c>
      <c r="BG221" s="208">
        <f>IF(O221="zákl. přenesená",K221,0)</f>
        <v>0</v>
      </c>
      <c r="BH221" s="208">
        <f>IF(O221="sníž. přenesená",K221,0)</f>
        <v>0</v>
      </c>
      <c r="BI221" s="208">
        <f>IF(O221="nulová",K221,0)</f>
        <v>0</v>
      </c>
      <c r="BJ221" s="19" t="s">
        <v>1420</v>
      </c>
      <c r="BK221" s="208">
        <f>ROUND(P221*H221,2)</f>
        <v>0</v>
      </c>
      <c r="BL221" s="19" t="s">
        <v>1601</v>
      </c>
      <c r="BM221" s="19" t="s">
        <v>41</v>
      </c>
    </row>
    <row r="222" spans="2:65" s="12" customFormat="1" x14ac:dyDescent="0.3">
      <c r="B222" s="209"/>
      <c r="C222" s="210"/>
      <c r="D222" s="211" t="s">
        <v>1603</v>
      </c>
      <c r="E222" s="212" t="s">
        <v>1418</v>
      </c>
      <c r="F222" s="213" t="s">
        <v>1996</v>
      </c>
      <c r="G222" s="210"/>
      <c r="H222" s="214">
        <v>2</v>
      </c>
      <c r="I222" s="215"/>
      <c r="J222" s="215"/>
      <c r="K222" s="210"/>
      <c r="L222" s="210"/>
      <c r="M222" s="216"/>
      <c r="N222" s="217"/>
      <c r="O222" s="218"/>
      <c r="P222" s="218"/>
      <c r="Q222" s="218"/>
      <c r="R222" s="218"/>
      <c r="S222" s="218"/>
      <c r="T222" s="218"/>
      <c r="U222" s="218"/>
      <c r="V222" s="218"/>
      <c r="W222" s="218"/>
      <c r="X222" s="219"/>
      <c r="AT222" s="220" t="s">
        <v>1603</v>
      </c>
      <c r="AU222" s="220" t="s">
        <v>1481</v>
      </c>
      <c r="AV222" s="12" t="s">
        <v>1481</v>
      </c>
      <c r="AW222" s="12" t="s">
        <v>1402</v>
      </c>
      <c r="AX222" s="12" t="s">
        <v>1420</v>
      </c>
      <c r="AY222" s="220" t="s">
        <v>1594</v>
      </c>
    </row>
    <row r="223" spans="2:65" s="1" customFormat="1" ht="22.5" customHeight="1" x14ac:dyDescent="0.3">
      <c r="B223" s="36"/>
      <c r="C223" s="261" t="s">
        <v>1880</v>
      </c>
      <c r="D223" s="261" t="s">
        <v>1707</v>
      </c>
      <c r="E223" s="262" t="s">
        <v>42</v>
      </c>
      <c r="F223" s="263" t="s">
        <v>43</v>
      </c>
      <c r="G223" s="264" t="s">
        <v>1726</v>
      </c>
      <c r="H223" s="265">
        <v>2.02</v>
      </c>
      <c r="I223" s="266"/>
      <c r="J223" s="267"/>
      <c r="K223" s="268">
        <f>ROUND(P223*H223,2)</f>
        <v>0</v>
      </c>
      <c r="L223" s="263" t="s">
        <v>1600</v>
      </c>
      <c r="M223" s="269"/>
      <c r="N223" s="270" t="s">
        <v>1418</v>
      </c>
      <c r="O223" s="205" t="s">
        <v>1442</v>
      </c>
      <c r="P223" s="131">
        <f>I223+J223</f>
        <v>0</v>
      </c>
      <c r="Q223" s="131">
        <f>ROUND(I223*H223,2)</f>
        <v>0</v>
      </c>
      <c r="R223" s="131">
        <f>ROUND(J223*H223,2)</f>
        <v>0</v>
      </c>
      <c r="S223" s="37"/>
      <c r="T223" s="206">
        <f>S223*H223</f>
        <v>0</v>
      </c>
      <c r="U223" s="206">
        <v>0.58499999999999996</v>
      </c>
      <c r="V223" s="206">
        <f>U223*H223</f>
        <v>1.1817</v>
      </c>
      <c r="W223" s="206">
        <v>0</v>
      </c>
      <c r="X223" s="207">
        <f>W223*H223</f>
        <v>0</v>
      </c>
      <c r="AR223" s="19" t="s">
        <v>1654</v>
      </c>
      <c r="AT223" s="19" t="s">
        <v>1707</v>
      </c>
      <c r="AU223" s="19" t="s">
        <v>1481</v>
      </c>
      <c r="AY223" s="19" t="s">
        <v>1594</v>
      </c>
      <c r="BE223" s="208">
        <f>IF(O223="základní",K223,0)</f>
        <v>0</v>
      </c>
      <c r="BF223" s="208">
        <f>IF(O223="snížená",K223,0)</f>
        <v>0</v>
      </c>
      <c r="BG223" s="208">
        <f>IF(O223="zákl. přenesená",K223,0)</f>
        <v>0</v>
      </c>
      <c r="BH223" s="208">
        <f>IF(O223="sníž. přenesená",K223,0)</f>
        <v>0</v>
      </c>
      <c r="BI223" s="208">
        <f>IF(O223="nulová",K223,0)</f>
        <v>0</v>
      </c>
      <c r="BJ223" s="19" t="s">
        <v>1420</v>
      </c>
      <c r="BK223" s="208">
        <f>ROUND(P223*H223,2)</f>
        <v>0</v>
      </c>
      <c r="BL223" s="19" t="s">
        <v>1601</v>
      </c>
      <c r="BM223" s="19" t="s">
        <v>44</v>
      </c>
    </row>
    <row r="224" spans="2:65" s="12" customFormat="1" x14ac:dyDescent="0.3">
      <c r="B224" s="209"/>
      <c r="C224" s="210"/>
      <c r="D224" s="211" t="s">
        <v>1603</v>
      </c>
      <c r="E224" s="212" t="s">
        <v>1418</v>
      </c>
      <c r="F224" s="213" t="s">
        <v>1384</v>
      </c>
      <c r="G224" s="210"/>
      <c r="H224" s="214">
        <v>2.02</v>
      </c>
      <c r="I224" s="215"/>
      <c r="J224" s="215"/>
      <c r="K224" s="210"/>
      <c r="L224" s="210"/>
      <c r="M224" s="216"/>
      <c r="N224" s="217"/>
      <c r="O224" s="218"/>
      <c r="P224" s="218"/>
      <c r="Q224" s="218"/>
      <c r="R224" s="218"/>
      <c r="S224" s="218"/>
      <c r="T224" s="218"/>
      <c r="U224" s="218"/>
      <c r="V224" s="218"/>
      <c r="W224" s="218"/>
      <c r="X224" s="219"/>
      <c r="AT224" s="220" t="s">
        <v>1603</v>
      </c>
      <c r="AU224" s="220" t="s">
        <v>1481</v>
      </c>
      <c r="AV224" s="12" t="s">
        <v>1481</v>
      </c>
      <c r="AW224" s="12" t="s">
        <v>1402</v>
      </c>
      <c r="AX224" s="12" t="s">
        <v>1420</v>
      </c>
      <c r="AY224" s="220" t="s">
        <v>1594</v>
      </c>
    </row>
    <row r="225" spans="2:65" s="1" customFormat="1" ht="22.5" customHeight="1" x14ac:dyDescent="0.3">
      <c r="B225" s="36"/>
      <c r="C225" s="197" t="s">
        <v>1887</v>
      </c>
      <c r="D225" s="197" t="s">
        <v>1596</v>
      </c>
      <c r="E225" s="198" t="s">
        <v>45</v>
      </c>
      <c r="F225" s="199" t="s">
        <v>46</v>
      </c>
      <c r="G225" s="200" t="s">
        <v>1726</v>
      </c>
      <c r="H225" s="201">
        <v>3</v>
      </c>
      <c r="I225" s="202"/>
      <c r="J225" s="202"/>
      <c r="K225" s="203">
        <f>ROUND(P225*H225,2)</f>
        <v>0</v>
      </c>
      <c r="L225" s="199" t="s">
        <v>1600</v>
      </c>
      <c r="M225" s="56"/>
      <c r="N225" s="204" t="s">
        <v>1418</v>
      </c>
      <c r="O225" s="205" t="s">
        <v>1442</v>
      </c>
      <c r="P225" s="131">
        <f>I225+J225</f>
        <v>0</v>
      </c>
      <c r="Q225" s="131">
        <f>ROUND(I225*H225,2)</f>
        <v>0</v>
      </c>
      <c r="R225" s="131">
        <f>ROUND(J225*H225,2)</f>
        <v>0</v>
      </c>
      <c r="S225" s="37"/>
      <c r="T225" s="206">
        <f>S225*H225</f>
        <v>0</v>
      </c>
      <c r="U225" s="206">
        <v>2.7529999999999999E-2</v>
      </c>
      <c r="V225" s="206">
        <f>U225*H225</f>
        <v>8.2589999999999997E-2</v>
      </c>
      <c r="W225" s="206">
        <v>0</v>
      </c>
      <c r="X225" s="207">
        <f>W225*H225</f>
        <v>0</v>
      </c>
      <c r="AR225" s="19" t="s">
        <v>1601</v>
      </c>
      <c r="AT225" s="19" t="s">
        <v>1596</v>
      </c>
      <c r="AU225" s="19" t="s">
        <v>1481</v>
      </c>
      <c r="AY225" s="19" t="s">
        <v>1594</v>
      </c>
      <c r="BE225" s="208">
        <f>IF(O225="základní",K225,0)</f>
        <v>0</v>
      </c>
      <c r="BF225" s="208">
        <f>IF(O225="snížená",K225,0)</f>
        <v>0</v>
      </c>
      <c r="BG225" s="208">
        <f>IF(O225="zákl. přenesená",K225,0)</f>
        <v>0</v>
      </c>
      <c r="BH225" s="208">
        <f>IF(O225="sníž. přenesená",K225,0)</f>
        <v>0</v>
      </c>
      <c r="BI225" s="208">
        <f>IF(O225="nulová",K225,0)</f>
        <v>0</v>
      </c>
      <c r="BJ225" s="19" t="s">
        <v>1420</v>
      </c>
      <c r="BK225" s="208">
        <f>ROUND(P225*H225,2)</f>
        <v>0</v>
      </c>
      <c r="BL225" s="19" t="s">
        <v>1601</v>
      </c>
      <c r="BM225" s="19" t="s">
        <v>47</v>
      </c>
    </row>
    <row r="226" spans="2:65" s="12" customFormat="1" x14ac:dyDescent="0.3">
      <c r="B226" s="209"/>
      <c r="C226" s="210"/>
      <c r="D226" s="211" t="s">
        <v>1603</v>
      </c>
      <c r="E226" s="212" t="s">
        <v>1418</v>
      </c>
      <c r="F226" s="213" t="s">
        <v>1742</v>
      </c>
      <c r="G226" s="210"/>
      <c r="H226" s="214">
        <v>3</v>
      </c>
      <c r="I226" s="215"/>
      <c r="J226" s="215"/>
      <c r="K226" s="210"/>
      <c r="L226" s="210"/>
      <c r="M226" s="216"/>
      <c r="N226" s="217"/>
      <c r="O226" s="218"/>
      <c r="P226" s="218"/>
      <c r="Q226" s="218"/>
      <c r="R226" s="218"/>
      <c r="S226" s="218"/>
      <c r="T226" s="218"/>
      <c r="U226" s="218"/>
      <c r="V226" s="218"/>
      <c r="W226" s="218"/>
      <c r="X226" s="219"/>
      <c r="AT226" s="220" t="s">
        <v>1603</v>
      </c>
      <c r="AU226" s="220" t="s">
        <v>1481</v>
      </c>
      <c r="AV226" s="12" t="s">
        <v>1481</v>
      </c>
      <c r="AW226" s="12" t="s">
        <v>1402</v>
      </c>
      <c r="AX226" s="12" t="s">
        <v>1420</v>
      </c>
      <c r="AY226" s="220" t="s">
        <v>1594</v>
      </c>
    </row>
    <row r="227" spans="2:65" s="1" customFormat="1" ht="22.5" customHeight="1" x14ac:dyDescent="0.3">
      <c r="B227" s="36"/>
      <c r="C227" s="261" t="s">
        <v>1903</v>
      </c>
      <c r="D227" s="261" t="s">
        <v>1707</v>
      </c>
      <c r="E227" s="262" t="s">
        <v>48</v>
      </c>
      <c r="F227" s="263" t="s">
        <v>49</v>
      </c>
      <c r="G227" s="264" t="s">
        <v>1726</v>
      </c>
      <c r="H227" s="265">
        <v>1.01</v>
      </c>
      <c r="I227" s="266"/>
      <c r="J227" s="267"/>
      <c r="K227" s="268">
        <f>ROUND(P227*H227,2)</f>
        <v>0</v>
      </c>
      <c r="L227" s="263" t="s">
        <v>1418</v>
      </c>
      <c r="M227" s="269"/>
      <c r="N227" s="270" t="s">
        <v>1418</v>
      </c>
      <c r="O227" s="205" t="s">
        <v>1442</v>
      </c>
      <c r="P227" s="131">
        <f>I227+J227</f>
        <v>0</v>
      </c>
      <c r="Q227" s="131">
        <f>ROUND(I227*H227,2)</f>
        <v>0</v>
      </c>
      <c r="R227" s="131">
        <f>ROUND(J227*H227,2)</f>
        <v>0</v>
      </c>
      <c r="S227" s="37"/>
      <c r="T227" s="206">
        <f>S227*H227</f>
        <v>0</v>
      </c>
      <c r="U227" s="206">
        <v>1.87</v>
      </c>
      <c r="V227" s="206">
        <f>U227*H227</f>
        <v>1.8887</v>
      </c>
      <c r="W227" s="206">
        <v>0</v>
      </c>
      <c r="X227" s="207">
        <f>W227*H227</f>
        <v>0</v>
      </c>
      <c r="AR227" s="19" t="s">
        <v>1654</v>
      </c>
      <c r="AT227" s="19" t="s">
        <v>1707</v>
      </c>
      <c r="AU227" s="19" t="s">
        <v>1481</v>
      </c>
      <c r="AY227" s="19" t="s">
        <v>1594</v>
      </c>
      <c r="BE227" s="208">
        <f>IF(O227="základní",K227,0)</f>
        <v>0</v>
      </c>
      <c r="BF227" s="208">
        <f>IF(O227="snížená",K227,0)</f>
        <v>0</v>
      </c>
      <c r="BG227" s="208">
        <f>IF(O227="zákl. přenesená",K227,0)</f>
        <v>0</v>
      </c>
      <c r="BH227" s="208">
        <f>IF(O227="sníž. přenesená",K227,0)</f>
        <v>0</v>
      </c>
      <c r="BI227" s="208">
        <f>IF(O227="nulová",K227,0)</f>
        <v>0</v>
      </c>
      <c r="BJ227" s="19" t="s">
        <v>1420</v>
      </c>
      <c r="BK227" s="208">
        <f>ROUND(P227*H227,2)</f>
        <v>0</v>
      </c>
      <c r="BL227" s="19" t="s">
        <v>1601</v>
      </c>
      <c r="BM227" s="19" t="s">
        <v>50</v>
      </c>
    </row>
    <row r="228" spans="2:65" s="12" customFormat="1" x14ac:dyDescent="0.3">
      <c r="B228" s="209"/>
      <c r="C228" s="210"/>
      <c r="D228" s="211" t="s">
        <v>1603</v>
      </c>
      <c r="E228" s="212" t="s">
        <v>1418</v>
      </c>
      <c r="F228" s="213" t="s">
        <v>1391</v>
      </c>
      <c r="G228" s="210"/>
      <c r="H228" s="214">
        <v>1.01</v>
      </c>
      <c r="I228" s="215"/>
      <c r="J228" s="215"/>
      <c r="K228" s="210"/>
      <c r="L228" s="210"/>
      <c r="M228" s="216"/>
      <c r="N228" s="217"/>
      <c r="O228" s="218"/>
      <c r="P228" s="218"/>
      <c r="Q228" s="218"/>
      <c r="R228" s="218"/>
      <c r="S228" s="218"/>
      <c r="T228" s="218"/>
      <c r="U228" s="218"/>
      <c r="V228" s="218"/>
      <c r="W228" s="218"/>
      <c r="X228" s="219"/>
      <c r="AT228" s="220" t="s">
        <v>1603</v>
      </c>
      <c r="AU228" s="220" t="s">
        <v>1481</v>
      </c>
      <c r="AV228" s="12" t="s">
        <v>1481</v>
      </c>
      <c r="AW228" s="12" t="s">
        <v>1402</v>
      </c>
      <c r="AX228" s="12" t="s">
        <v>1420</v>
      </c>
      <c r="AY228" s="220" t="s">
        <v>1594</v>
      </c>
    </row>
    <row r="229" spans="2:65" s="1" customFormat="1" ht="22.5" customHeight="1" x14ac:dyDescent="0.3">
      <c r="B229" s="36"/>
      <c r="C229" s="261" t="s">
        <v>1914</v>
      </c>
      <c r="D229" s="261" t="s">
        <v>1707</v>
      </c>
      <c r="E229" s="262" t="s">
        <v>51</v>
      </c>
      <c r="F229" s="263" t="s">
        <v>52</v>
      </c>
      <c r="G229" s="264" t="s">
        <v>1726</v>
      </c>
      <c r="H229" s="265">
        <v>1.01</v>
      </c>
      <c r="I229" s="266"/>
      <c r="J229" s="267"/>
      <c r="K229" s="268">
        <f>ROUND(P229*H229,2)</f>
        <v>0</v>
      </c>
      <c r="L229" s="263" t="s">
        <v>1418</v>
      </c>
      <c r="M229" s="269"/>
      <c r="N229" s="270" t="s">
        <v>1418</v>
      </c>
      <c r="O229" s="205" t="s">
        <v>1442</v>
      </c>
      <c r="P229" s="131">
        <f>I229+J229</f>
        <v>0</v>
      </c>
      <c r="Q229" s="131">
        <f>ROUND(I229*H229,2)</f>
        <v>0</v>
      </c>
      <c r="R229" s="131">
        <f>ROUND(J229*H229,2)</f>
        <v>0</v>
      </c>
      <c r="S229" s="37"/>
      <c r="T229" s="206">
        <f>S229*H229</f>
        <v>0</v>
      </c>
      <c r="U229" s="206">
        <v>1.87</v>
      </c>
      <c r="V229" s="206">
        <f>U229*H229</f>
        <v>1.8887</v>
      </c>
      <c r="W229" s="206">
        <v>0</v>
      </c>
      <c r="X229" s="207">
        <f>W229*H229</f>
        <v>0</v>
      </c>
      <c r="AR229" s="19" t="s">
        <v>1654</v>
      </c>
      <c r="AT229" s="19" t="s">
        <v>1707</v>
      </c>
      <c r="AU229" s="19" t="s">
        <v>1481</v>
      </c>
      <c r="AY229" s="19" t="s">
        <v>1594</v>
      </c>
      <c r="BE229" s="208">
        <f>IF(O229="základní",K229,0)</f>
        <v>0</v>
      </c>
      <c r="BF229" s="208">
        <f>IF(O229="snížená",K229,0)</f>
        <v>0</v>
      </c>
      <c r="BG229" s="208">
        <f>IF(O229="zákl. přenesená",K229,0)</f>
        <v>0</v>
      </c>
      <c r="BH229" s="208">
        <f>IF(O229="sníž. přenesená",K229,0)</f>
        <v>0</v>
      </c>
      <c r="BI229" s="208">
        <f>IF(O229="nulová",K229,0)</f>
        <v>0</v>
      </c>
      <c r="BJ229" s="19" t="s">
        <v>1420</v>
      </c>
      <c r="BK229" s="208">
        <f>ROUND(P229*H229,2)</f>
        <v>0</v>
      </c>
      <c r="BL229" s="19" t="s">
        <v>1601</v>
      </c>
      <c r="BM229" s="19" t="s">
        <v>53</v>
      </c>
    </row>
    <row r="230" spans="2:65" s="12" customFormat="1" x14ac:dyDescent="0.3">
      <c r="B230" s="209"/>
      <c r="C230" s="210"/>
      <c r="D230" s="211" t="s">
        <v>1603</v>
      </c>
      <c r="E230" s="212" t="s">
        <v>1418</v>
      </c>
      <c r="F230" s="213" t="s">
        <v>1391</v>
      </c>
      <c r="G230" s="210"/>
      <c r="H230" s="214">
        <v>1.01</v>
      </c>
      <c r="I230" s="215"/>
      <c r="J230" s="215"/>
      <c r="K230" s="210"/>
      <c r="L230" s="210"/>
      <c r="M230" s="216"/>
      <c r="N230" s="217"/>
      <c r="O230" s="218"/>
      <c r="P230" s="218"/>
      <c r="Q230" s="218"/>
      <c r="R230" s="218"/>
      <c r="S230" s="218"/>
      <c r="T230" s="218"/>
      <c r="U230" s="218"/>
      <c r="V230" s="218"/>
      <c r="W230" s="218"/>
      <c r="X230" s="219"/>
      <c r="AT230" s="220" t="s">
        <v>1603</v>
      </c>
      <c r="AU230" s="220" t="s">
        <v>1481</v>
      </c>
      <c r="AV230" s="12" t="s">
        <v>1481</v>
      </c>
      <c r="AW230" s="12" t="s">
        <v>1402</v>
      </c>
      <c r="AX230" s="12" t="s">
        <v>1420</v>
      </c>
      <c r="AY230" s="220" t="s">
        <v>1594</v>
      </c>
    </row>
    <row r="231" spans="2:65" s="1" customFormat="1" ht="22.5" customHeight="1" x14ac:dyDescent="0.3">
      <c r="B231" s="36"/>
      <c r="C231" s="261" t="s">
        <v>1919</v>
      </c>
      <c r="D231" s="261" t="s">
        <v>1707</v>
      </c>
      <c r="E231" s="262" t="s">
        <v>54</v>
      </c>
      <c r="F231" s="263" t="s">
        <v>55</v>
      </c>
      <c r="G231" s="264" t="s">
        <v>1726</v>
      </c>
      <c r="H231" s="265">
        <v>1.01</v>
      </c>
      <c r="I231" s="266"/>
      <c r="J231" s="267"/>
      <c r="K231" s="268">
        <f>ROUND(P231*H231,2)</f>
        <v>0</v>
      </c>
      <c r="L231" s="263" t="s">
        <v>1418</v>
      </c>
      <c r="M231" s="269"/>
      <c r="N231" s="270" t="s">
        <v>1418</v>
      </c>
      <c r="O231" s="205" t="s">
        <v>1442</v>
      </c>
      <c r="P231" s="131">
        <f>I231+J231</f>
        <v>0</v>
      </c>
      <c r="Q231" s="131">
        <f>ROUND(I231*H231,2)</f>
        <v>0</v>
      </c>
      <c r="R231" s="131">
        <f>ROUND(J231*H231,2)</f>
        <v>0</v>
      </c>
      <c r="S231" s="37"/>
      <c r="T231" s="206">
        <f>S231*H231</f>
        <v>0</v>
      </c>
      <c r="U231" s="206">
        <v>1.87</v>
      </c>
      <c r="V231" s="206">
        <f>U231*H231</f>
        <v>1.8887</v>
      </c>
      <c r="W231" s="206">
        <v>0</v>
      </c>
      <c r="X231" s="207">
        <f>W231*H231</f>
        <v>0</v>
      </c>
      <c r="AR231" s="19" t="s">
        <v>1654</v>
      </c>
      <c r="AT231" s="19" t="s">
        <v>1707</v>
      </c>
      <c r="AU231" s="19" t="s">
        <v>1481</v>
      </c>
      <c r="AY231" s="19" t="s">
        <v>1594</v>
      </c>
      <c r="BE231" s="208">
        <f>IF(O231="základní",K231,0)</f>
        <v>0</v>
      </c>
      <c r="BF231" s="208">
        <f>IF(O231="snížená",K231,0)</f>
        <v>0</v>
      </c>
      <c r="BG231" s="208">
        <f>IF(O231="zákl. přenesená",K231,0)</f>
        <v>0</v>
      </c>
      <c r="BH231" s="208">
        <f>IF(O231="sníž. přenesená",K231,0)</f>
        <v>0</v>
      </c>
      <c r="BI231" s="208">
        <f>IF(O231="nulová",K231,0)</f>
        <v>0</v>
      </c>
      <c r="BJ231" s="19" t="s">
        <v>1420</v>
      </c>
      <c r="BK231" s="208">
        <f>ROUND(P231*H231,2)</f>
        <v>0</v>
      </c>
      <c r="BL231" s="19" t="s">
        <v>1601</v>
      </c>
      <c r="BM231" s="19" t="s">
        <v>56</v>
      </c>
    </row>
    <row r="232" spans="2:65" s="12" customFormat="1" x14ac:dyDescent="0.3">
      <c r="B232" s="209"/>
      <c r="C232" s="210"/>
      <c r="D232" s="211" t="s">
        <v>1603</v>
      </c>
      <c r="E232" s="212" t="s">
        <v>1418</v>
      </c>
      <c r="F232" s="213" t="s">
        <v>1391</v>
      </c>
      <c r="G232" s="210"/>
      <c r="H232" s="214">
        <v>1.01</v>
      </c>
      <c r="I232" s="215"/>
      <c r="J232" s="215"/>
      <c r="K232" s="210"/>
      <c r="L232" s="210"/>
      <c r="M232" s="216"/>
      <c r="N232" s="217"/>
      <c r="O232" s="218"/>
      <c r="P232" s="218"/>
      <c r="Q232" s="218"/>
      <c r="R232" s="218"/>
      <c r="S232" s="218"/>
      <c r="T232" s="218"/>
      <c r="U232" s="218"/>
      <c r="V232" s="218"/>
      <c r="W232" s="218"/>
      <c r="X232" s="219"/>
      <c r="AT232" s="220" t="s">
        <v>1603</v>
      </c>
      <c r="AU232" s="220" t="s">
        <v>1481</v>
      </c>
      <c r="AV232" s="12" t="s">
        <v>1481</v>
      </c>
      <c r="AW232" s="12" t="s">
        <v>1402</v>
      </c>
      <c r="AX232" s="12" t="s">
        <v>1420</v>
      </c>
      <c r="AY232" s="220" t="s">
        <v>1594</v>
      </c>
    </row>
    <row r="233" spans="2:65" s="1" customFormat="1" ht="22.5" customHeight="1" x14ac:dyDescent="0.3">
      <c r="B233" s="36"/>
      <c r="C233" s="197" t="s">
        <v>1927</v>
      </c>
      <c r="D233" s="197" t="s">
        <v>1596</v>
      </c>
      <c r="E233" s="198" t="s">
        <v>57</v>
      </c>
      <c r="F233" s="199" t="s">
        <v>58</v>
      </c>
      <c r="G233" s="200" t="s">
        <v>1726</v>
      </c>
      <c r="H233" s="201">
        <v>4</v>
      </c>
      <c r="I233" s="202"/>
      <c r="J233" s="202"/>
      <c r="K233" s="203">
        <f>ROUND(P233*H233,2)</f>
        <v>0</v>
      </c>
      <c r="L233" s="199" t="s">
        <v>1418</v>
      </c>
      <c r="M233" s="56"/>
      <c r="N233" s="204" t="s">
        <v>1418</v>
      </c>
      <c r="O233" s="205" t="s">
        <v>1442</v>
      </c>
      <c r="P233" s="131">
        <f>I233+J233</f>
        <v>0</v>
      </c>
      <c r="Q233" s="131">
        <f>ROUND(I233*H233,2)</f>
        <v>0</v>
      </c>
      <c r="R233" s="131">
        <f>ROUND(J233*H233,2)</f>
        <v>0</v>
      </c>
      <c r="S233" s="37"/>
      <c r="T233" s="206">
        <f>S233*H233</f>
        <v>0</v>
      </c>
      <c r="U233" s="206">
        <v>2.7529999999999999E-2</v>
      </c>
      <c r="V233" s="206">
        <f>U233*H233</f>
        <v>0.11012</v>
      </c>
      <c r="W233" s="206">
        <v>0</v>
      </c>
      <c r="X233" s="207">
        <f>W233*H233</f>
        <v>0</v>
      </c>
      <c r="AR233" s="19" t="s">
        <v>1601</v>
      </c>
      <c r="AT233" s="19" t="s">
        <v>1596</v>
      </c>
      <c r="AU233" s="19" t="s">
        <v>1481</v>
      </c>
      <c r="AY233" s="19" t="s">
        <v>1594</v>
      </c>
      <c r="BE233" s="208">
        <f>IF(O233="základní",K233,0)</f>
        <v>0</v>
      </c>
      <c r="BF233" s="208">
        <f>IF(O233="snížená",K233,0)</f>
        <v>0</v>
      </c>
      <c r="BG233" s="208">
        <f>IF(O233="zákl. přenesená",K233,0)</f>
        <v>0</v>
      </c>
      <c r="BH233" s="208">
        <f>IF(O233="sníž. přenesená",K233,0)</f>
        <v>0</v>
      </c>
      <c r="BI233" s="208">
        <f>IF(O233="nulová",K233,0)</f>
        <v>0</v>
      </c>
      <c r="BJ233" s="19" t="s">
        <v>1420</v>
      </c>
      <c r="BK233" s="208">
        <f>ROUND(P233*H233,2)</f>
        <v>0</v>
      </c>
      <c r="BL233" s="19" t="s">
        <v>1601</v>
      </c>
      <c r="BM233" s="19" t="s">
        <v>59</v>
      </c>
    </row>
    <row r="234" spans="2:65" s="12" customFormat="1" x14ac:dyDescent="0.3">
      <c r="B234" s="209"/>
      <c r="C234" s="210"/>
      <c r="D234" s="211" t="s">
        <v>1603</v>
      </c>
      <c r="E234" s="212" t="s">
        <v>1418</v>
      </c>
      <c r="F234" s="213" t="s">
        <v>2237</v>
      </c>
      <c r="G234" s="210"/>
      <c r="H234" s="214">
        <v>4</v>
      </c>
      <c r="I234" s="215"/>
      <c r="J234" s="215"/>
      <c r="K234" s="210"/>
      <c r="L234" s="210"/>
      <c r="M234" s="216"/>
      <c r="N234" s="217"/>
      <c r="O234" s="218"/>
      <c r="P234" s="218"/>
      <c r="Q234" s="218"/>
      <c r="R234" s="218"/>
      <c r="S234" s="218"/>
      <c r="T234" s="218"/>
      <c r="U234" s="218"/>
      <c r="V234" s="218"/>
      <c r="W234" s="218"/>
      <c r="X234" s="219"/>
      <c r="AT234" s="220" t="s">
        <v>1603</v>
      </c>
      <c r="AU234" s="220" t="s">
        <v>1481</v>
      </c>
      <c r="AV234" s="12" t="s">
        <v>1481</v>
      </c>
      <c r="AW234" s="12" t="s">
        <v>1402</v>
      </c>
      <c r="AX234" s="12" t="s">
        <v>1420</v>
      </c>
      <c r="AY234" s="220" t="s">
        <v>1594</v>
      </c>
    </row>
    <row r="235" spans="2:65" s="1" customFormat="1" ht="22.5" customHeight="1" x14ac:dyDescent="0.3">
      <c r="B235" s="36"/>
      <c r="C235" s="261" t="s">
        <v>1931</v>
      </c>
      <c r="D235" s="261" t="s">
        <v>1707</v>
      </c>
      <c r="E235" s="262" t="s">
        <v>60</v>
      </c>
      <c r="F235" s="263" t="s">
        <v>61</v>
      </c>
      <c r="G235" s="264" t="s">
        <v>1726</v>
      </c>
      <c r="H235" s="265">
        <v>4</v>
      </c>
      <c r="I235" s="266"/>
      <c r="J235" s="267"/>
      <c r="K235" s="268">
        <f>ROUND(P235*H235,2)</f>
        <v>0</v>
      </c>
      <c r="L235" s="263" t="s">
        <v>1600</v>
      </c>
      <c r="M235" s="269"/>
      <c r="N235" s="270" t="s">
        <v>1418</v>
      </c>
      <c r="O235" s="205" t="s">
        <v>1442</v>
      </c>
      <c r="P235" s="131">
        <f>I235+J235</f>
        <v>0</v>
      </c>
      <c r="Q235" s="131">
        <f>ROUND(I235*H235,2)</f>
        <v>0</v>
      </c>
      <c r="R235" s="131">
        <f>ROUND(J235*H235,2)</f>
        <v>0</v>
      </c>
      <c r="S235" s="37"/>
      <c r="T235" s="206">
        <f>S235*H235</f>
        <v>0</v>
      </c>
      <c r="U235" s="206">
        <v>2E-3</v>
      </c>
      <c r="V235" s="206">
        <f>U235*H235</f>
        <v>8.0000000000000002E-3</v>
      </c>
      <c r="W235" s="206">
        <v>0</v>
      </c>
      <c r="X235" s="207">
        <f>W235*H235</f>
        <v>0</v>
      </c>
      <c r="AR235" s="19" t="s">
        <v>1654</v>
      </c>
      <c r="AT235" s="19" t="s">
        <v>1707</v>
      </c>
      <c r="AU235" s="19" t="s">
        <v>1481</v>
      </c>
      <c r="AY235" s="19" t="s">
        <v>1594</v>
      </c>
      <c r="BE235" s="208">
        <f>IF(O235="základní",K235,0)</f>
        <v>0</v>
      </c>
      <c r="BF235" s="208">
        <f>IF(O235="snížená",K235,0)</f>
        <v>0</v>
      </c>
      <c r="BG235" s="208">
        <f>IF(O235="zákl. přenesená",K235,0)</f>
        <v>0</v>
      </c>
      <c r="BH235" s="208">
        <f>IF(O235="sníž. přenesená",K235,0)</f>
        <v>0</v>
      </c>
      <c r="BI235" s="208">
        <f>IF(O235="nulová",K235,0)</f>
        <v>0</v>
      </c>
      <c r="BJ235" s="19" t="s">
        <v>1420</v>
      </c>
      <c r="BK235" s="208">
        <f>ROUND(P235*H235,2)</f>
        <v>0</v>
      </c>
      <c r="BL235" s="19" t="s">
        <v>1601</v>
      </c>
      <c r="BM235" s="19" t="s">
        <v>62</v>
      </c>
    </row>
    <row r="236" spans="2:65" s="12" customFormat="1" x14ac:dyDescent="0.3">
      <c r="B236" s="209"/>
      <c r="C236" s="210"/>
      <c r="D236" s="211" t="s">
        <v>1603</v>
      </c>
      <c r="E236" s="212" t="s">
        <v>1418</v>
      </c>
      <c r="F236" s="213" t="s">
        <v>2237</v>
      </c>
      <c r="G236" s="210"/>
      <c r="H236" s="214">
        <v>4</v>
      </c>
      <c r="I236" s="215"/>
      <c r="J236" s="215"/>
      <c r="K236" s="210"/>
      <c r="L236" s="210"/>
      <c r="M236" s="216"/>
      <c r="N236" s="217"/>
      <c r="O236" s="218"/>
      <c r="P236" s="218"/>
      <c r="Q236" s="218"/>
      <c r="R236" s="218"/>
      <c r="S236" s="218"/>
      <c r="T236" s="218"/>
      <c r="U236" s="218"/>
      <c r="V236" s="218"/>
      <c r="W236" s="218"/>
      <c r="X236" s="219"/>
      <c r="AT236" s="220" t="s">
        <v>1603</v>
      </c>
      <c r="AU236" s="220" t="s">
        <v>1481</v>
      </c>
      <c r="AV236" s="12" t="s">
        <v>1481</v>
      </c>
      <c r="AW236" s="12" t="s">
        <v>1402</v>
      </c>
      <c r="AX236" s="12" t="s">
        <v>1420</v>
      </c>
      <c r="AY236" s="220" t="s">
        <v>1594</v>
      </c>
    </row>
    <row r="237" spans="2:65" s="1" customFormat="1" ht="31.5" customHeight="1" x14ac:dyDescent="0.3">
      <c r="B237" s="36"/>
      <c r="C237" s="197" t="s">
        <v>1936</v>
      </c>
      <c r="D237" s="197" t="s">
        <v>1596</v>
      </c>
      <c r="E237" s="198" t="s">
        <v>938</v>
      </c>
      <c r="F237" s="199" t="s">
        <v>939</v>
      </c>
      <c r="G237" s="200" t="s">
        <v>1726</v>
      </c>
      <c r="H237" s="201">
        <v>3</v>
      </c>
      <c r="I237" s="202"/>
      <c r="J237" s="202"/>
      <c r="K237" s="203">
        <f>ROUND(P237*H237,2)</f>
        <v>0</v>
      </c>
      <c r="L237" s="199" t="s">
        <v>1600</v>
      </c>
      <c r="M237" s="56"/>
      <c r="N237" s="204" t="s">
        <v>1418</v>
      </c>
      <c r="O237" s="205" t="s">
        <v>1442</v>
      </c>
      <c r="P237" s="131">
        <f>I237+J237</f>
        <v>0</v>
      </c>
      <c r="Q237" s="131">
        <f>ROUND(I237*H237,2)</f>
        <v>0</v>
      </c>
      <c r="R237" s="131">
        <f>ROUND(J237*H237,2)</f>
        <v>0</v>
      </c>
      <c r="S237" s="37"/>
      <c r="T237" s="206">
        <f>S237*H237</f>
        <v>0</v>
      </c>
      <c r="U237" s="206">
        <v>7.0200000000000002E-3</v>
      </c>
      <c r="V237" s="206">
        <f>U237*H237</f>
        <v>2.1060000000000002E-2</v>
      </c>
      <c r="W237" s="206">
        <v>0</v>
      </c>
      <c r="X237" s="207">
        <f>W237*H237</f>
        <v>0</v>
      </c>
      <c r="AR237" s="19" t="s">
        <v>1601</v>
      </c>
      <c r="AT237" s="19" t="s">
        <v>1596</v>
      </c>
      <c r="AU237" s="19" t="s">
        <v>1481</v>
      </c>
      <c r="AY237" s="19" t="s">
        <v>1594</v>
      </c>
      <c r="BE237" s="208">
        <f>IF(O237="základní",K237,0)</f>
        <v>0</v>
      </c>
      <c r="BF237" s="208">
        <f>IF(O237="snížená",K237,0)</f>
        <v>0</v>
      </c>
      <c r="BG237" s="208">
        <f>IF(O237="zákl. přenesená",K237,0)</f>
        <v>0</v>
      </c>
      <c r="BH237" s="208">
        <f>IF(O237="sníž. přenesená",K237,0)</f>
        <v>0</v>
      </c>
      <c r="BI237" s="208">
        <f>IF(O237="nulová",K237,0)</f>
        <v>0</v>
      </c>
      <c r="BJ237" s="19" t="s">
        <v>1420</v>
      </c>
      <c r="BK237" s="208">
        <f>ROUND(P237*H237,2)</f>
        <v>0</v>
      </c>
      <c r="BL237" s="19" t="s">
        <v>1601</v>
      </c>
      <c r="BM237" s="19" t="s">
        <v>63</v>
      </c>
    </row>
    <row r="238" spans="2:65" s="12" customFormat="1" x14ac:dyDescent="0.3">
      <c r="B238" s="209"/>
      <c r="C238" s="210"/>
      <c r="D238" s="211" t="s">
        <v>1603</v>
      </c>
      <c r="E238" s="212" t="s">
        <v>1418</v>
      </c>
      <c r="F238" s="213" t="s">
        <v>1742</v>
      </c>
      <c r="G238" s="210"/>
      <c r="H238" s="214">
        <v>3</v>
      </c>
      <c r="I238" s="215"/>
      <c r="J238" s="215"/>
      <c r="K238" s="210"/>
      <c r="L238" s="210"/>
      <c r="M238" s="216"/>
      <c r="N238" s="217"/>
      <c r="O238" s="218"/>
      <c r="P238" s="218"/>
      <c r="Q238" s="218"/>
      <c r="R238" s="218"/>
      <c r="S238" s="218"/>
      <c r="T238" s="218"/>
      <c r="U238" s="218"/>
      <c r="V238" s="218"/>
      <c r="W238" s="218"/>
      <c r="X238" s="219"/>
      <c r="AT238" s="220" t="s">
        <v>1603</v>
      </c>
      <c r="AU238" s="220" t="s">
        <v>1481</v>
      </c>
      <c r="AV238" s="12" t="s">
        <v>1481</v>
      </c>
      <c r="AW238" s="12" t="s">
        <v>1402</v>
      </c>
      <c r="AX238" s="12" t="s">
        <v>1420</v>
      </c>
      <c r="AY238" s="220" t="s">
        <v>1594</v>
      </c>
    </row>
    <row r="239" spans="2:65" s="1" customFormat="1" ht="22.5" customHeight="1" x14ac:dyDescent="0.3">
      <c r="B239" s="36"/>
      <c r="C239" s="261" t="s">
        <v>1941</v>
      </c>
      <c r="D239" s="261" t="s">
        <v>1707</v>
      </c>
      <c r="E239" s="262" t="s">
        <v>64</v>
      </c>
      <c r="F239" s="263" t="s">
        <v>65</v>
      </c>
      <c r="G239" s="264" t="s">
        <v>1726</v>
      </c>
      <c r="H239" s="265">
        <v>3</v>
      </c>
      <c r="I239" s="266"/>
      <c r="J239" s="267"/>
      <c r="K239" s="268">
        <f>ROUND(P239*H239,2)</f>
        <v>0</v>
      </c>
      <c r="L239" s="263" t="s">
        <v>1418</v>
      </c>
      <c r="M239" s="269"/>
      <c r="N239" s="270" t="s">
        <v>1418</v>
      </c>
      <c r="O239" s="205" t="s">
        <v>1442</v>
      </c>
      <c r="P239" s="131">
        <f>I239+J239</f>
        <v>0</v>
      </c>
      <c r="Q239" s="131">
        <f>ROUND(I239*H239,2)</f>
        <v>0</v>
      </c>
      <c r="R239" s="131">
        <f>ROUND(J239*H239,2)</f>
        <v>0</v>
      </c>
      <c r="S239" s="37"/>
      <c r="T239" s="206">
        <f>S239*H239</f>
        <v>0</v>
      </c>
      <c r="U239" s="206">
        <v>5.4600000000000003E-2</v>
      </c>
      <c r="V239" s="206">
        <f>U239*H239</f>
        <v>0.1638</v>
      </c>
      <c r="W239" s="206">
        <v>0</v>
      </c>
      <c r="X239" s="207">
        <f>W239*H239</f>
        <v>0</v>
      </c>
      <c r="AR239" s="19" t="s">
        <v>1654</v>
      </c>
      <c r="AT239" s="19" t="s">
        <v>1707</v>
      </c>
      <c r="AU239" s="19" t="s">
        <v>1481</v>
      </c>
      <c r="AY239" s="19" t="s">
        <v>1594</v>
      </c>
      <c r="BE239" s="208">
        <f>IF(O239="základní",K239,0)</f>
        <v>0</v>
      </c>
      <c r="BF239" s="208">
        <f>IF(O239="snížená",K239,0)</f>
        <v>0</v>
      </c>
      <c r="BG239" s="208">
        <f>IF(O239="zákl. přenesená",K239,0)</f>
        <v>0</v>
      </c>
      <c r="BH239" s="208">
        <f>IF(O239="sníž. přenesená",K239,0)</f>
        <v>0</v>
      </c>
      <c r="BI239" s="208">
        <f>IF(O239="nulová",K239,0)</f>
        <v>0</v>
      </c>
      <c r="BJ239" s="19" t="s">
        <v>1420</v>
      </c>
      <c r="BK239" s="208">
        <f>ROUND(P239*H239,2)</f>
        <v>0</v>
      </c>
      <c r="BL239" s="19" t="s">
        <v>1601</v>
      </c>
      <c r="BM239" s="19" t="s">
        <v>66</v>
      </c>
    </row>
    <row r="240" spans="2:65" s="12" customFormat="1" x14ac:dyDescent="0.3">
      <c r="B240" s="209"/>
      <c r="C240" s="210"/>
      <c r="D240" s="223" t="s">
        <v>1603</v>
      </c>
      <c r="E240" s="233" t="s">
        <v>1418</v>
      </c>
      <c r="F240" s="234" t="s">
        <v>1742</v>
      </c>
      <c r="G240" s="210"/>
      <c r="H240" s="235">
        <v>3</v>
      </c>
      <c r="I240" s="215"/>
      <c r="J240" s="215"/>
      <c r="K240" s="210"/>
      <c r="L240" s="210"/>
      <c r="M240" s="216"/>
      <c r="N240" s="217"/>
      <c r="O240" s="218"/>
      <c r="P240" s="218"/>
      <c r="Q240" s="218"/>
      <c r="R240" s="218"/>
      <c r="S240" s="218"/>
      <c r="T240" s="218"/>
      <c r="U240" s="218"/>
      <c r="V240" s="218"/>
      <c r="W240" s="218"/>
      <c r="X240" s="219"/>
      <c r="AT240" s="220" t="s">
        <v>1603</v>
      </c>
      <c r="AU240" s="220" t="s">
        <v>1481</v>
      </c>
      <c r="AV240" s="12" t="s">
        <v>1481</v>
      </c>
      <c r="AW240" s="12" t="s">
        <v>1402</v>
      </c>
      <c r="AX240" s="12" t="s">
        <v>1420</v>
      </c>
      <c r="AY240" s="220" t="s">
        <v>1594</v>
      </c>
    </row>
    <row r="241" spans="2:65" s="11" customFormat="1" ht="29.85" customHeight="1" x14ac:dyDescent="0.3">
      <c r="B241" s="179"/>
      <c r="C241" s="180"/>
      <c r="D241" s="194" t="s">
        <v>1472</v>
      </c>
      <c r="E241" s="195" t="s">
        <v>2039</v>
      </c>
      <c r="F241" s="195" t="s">
        <v>2040</v>
      </c>
      <c r="G241" s="180"/>
      <c r="H241" s="180"/>
      <c r="I241" s="183"/>
      <c r="J241" s="183"/>
      <c r="K241" s="196">
        <f>BK241</f>
        <v>0</v>
      </c>
      <c r="L241" s="180"/>
      <c r="M241" s="185"/>
      <c r="N241" s="186"/>
      <c r="O241" s="187"/>
      <c r="P241" s="187"/>
      <c r="Q241" s="188">
        <f>SUM(Q242:Q249)</f>
        <v>0</v>
      </c>
      <c r="R241" s="188">
        <f>SUM(R242:R249)</f>
        <v>0</v>
      </c>
      <c r="S241" s="187"/>
      <c r="T241" s="189">
        <f>SUM(T242:T249)</f>
        <v>0</v>
      </c>
      <c r="U241" s="187"/>
      <c r="V241" s="189">
        <f>SUM(V242:V249)</f>
        <v>0</v>
      </c>
      <c r="W241" s="187"/>
      <c r="X241" s="190">
        <f>SUM(X242:X249)</f>
        <v>0</v>
      </c>
      <c r="AR241" s="191" t="s">
        <v>1420</v>
      </c>
      <c r="AT241" s="192" t="s">
        <v>1472</v>
      </c>
      <c r="AU241" s="192" t="s">
        <v>1420</v>
      </c>
      <c r="AY241" s="191" t="s">
        <v>1594</v>
      </c>
      <c r="BK241" s="193">
        <f>SUM(BK242:BK249)</f>
        <v>0</v>
      </c>
    </row>
    <row r="242" spans="2:65" s="1" customFormat="1" ht="31.5" customHeight="1" x14ac:dyDescent="0.3">
      <c r="B242" s="36"/>
      <c r="C242" s="197" t="s">
        <v>1946</v>
      </c>
      <c r="D242" s="197" t="s">
        <v>1596</v>
      </c>
      <c r="E242" s="198" t="s">
        <v>2042</v>
      </c>
      <c r="F242" s="199" t="s">
        <v>2043</v>
      </c>
      <c r="G242" s="200" t="s">
        <v>1678</v>
      </c>
      <c r="H242" s="201">
        <v>1</v>
      </c>
      <c r="I242" s="202"/>
      <c r="J242" s="202"/>
      <c r="K242" s="203">
        <f>ROUND(P242*H242,2)</f>
        <v>0</v>
      </c>
      <c r="L242" s="199" t="s">
        <v>1600</v>
      </c>
      <c r="M242" s="56"/>
      <c r="N242" s="204" t="s">
        <v>1418</v>
      </c>
      <c r="O242" s="205" t="s">
        <v>1442</v>
      </c>
      <c r="P242" s="131">
        <f>I242+J242</f>
        <v>0</v>
      </c>
      <c r="Q242" s="131">
        <f>ROUND(I242*H242,2)</f>
        <v>0</v>
      </c>
      <c r="R242" s="131">
        <f>ROUND(J242*H242,2)</f>
        <v>0</v>
      </c>
      <c r="S242" s="37"/>
      <c r="T242" s="206">
        <f>S242*H242</f>
        <v>0</v>
      </c>
      <c r="U242" s="206">
        <v>0</v>
      </c>
      <c r="V242" s="206">
        <f>U242*H242</f>
        <v>0</v>
      </c>
      <c r="W242" s="206">
        <v>0</v>
      </c>
      <c r="X242" s="207">
        <f>W242*H242</f>
        <v>0</v>
      </c>
      <c r="AR242" s="19" t="s">
        <v>1601</v>
      </c>
      <c r="AT242" s="19" t="s">
        <v>1596</v>
      </c>
      <c r="AU242" s="19" t="s">
        <v>1481</v>
      </c>
      <c r="AY242" s="19" t="s">
        <v>1594</v>
      </c>
      <c r="BE242" s="208">
        <f>IF(O242="základní",K242,0)</f>
        <v>0</v>
      </c>
      <c r="BF242" s="208">
        <f>IF(O242="snížená",K242,0)</f>
        <v>0</v>
      </c>
      <c r="BG242" s="208">
        <f>IF(O242="zákl. přenesená",K242,0)</f>
        <v>0</v>
      </c>
      <c r="BH242" s="208">
        <f>IF(O242="sníž. přenesená",K242,0)</f>
        <v>0</v>
      </c>
      <c r="BI242" s="208">
        <f>IF(O242="nulová",K242,0)</f>
        <v>0</v>
      </c>
      <c r="BJ242" s="19" t="s">
        <v>1420</v>
      </c>
      <c r="BK242" s="208">
        <f>ROUND(P242*H242,2)</f>
        <v>0</v>
      </c>
      <c r="BL242" s="19" t="s">
        <v>1601</v>
      </c>
      <c r="BM242" s="19" t="s">
        <v>67</v>
      </c>
    </row>
    <row r="243" spans="2:65" s="13" customFormat="1" x14ac:dyDescent="0.3">
      <c r="B243" s="221"/>
      <c r="C243" s="222"/>
      <c r="D243" s="223" t="s">
        <v>1603</v>
      </c>
      <c r="E243" s="224" t="s">
        <v>1418</v>
      </c>
      <c r="F243" s="225" t="s">
        <v>2045</v>
      </c>
      <c r="G243" s="222"/>
      <c r="H243" s="226" t="s">
        <v>1418</v>
      </c>
      <c r="I243" s="227"/>
      <c r="J243" s="227"/>
      <c r="K243" s="222"/>
      <c r="L243" s="222"/>
      <c r="M243" s="228"/>
      <c r="N243" s="229"/>
      <c r="O243" s="230"/>
      <c r="P243" s="230"/>
      <c r="Q243" s="230"/>
      <c r="R243" s="230"/>
      <c r="S243" s="230"/>
      <c r="T243" s="230"/>
      <c r="U243" s="230"/>
      <c r="V243" s="230"/>
      <c r="W243" s="230"/>
      <c r="X243" s="231"/>
      <c r="AT243" s="232" t="s">
        <v>1603</v>
      </c>
      <c r="AU243" s="232" t="s">
        <v>1481</v>
      </c>
      <c r="AV243" s="13" t="s">
        <v>1420</v>
      </c>
      <c r="AW243" s="13" t="s">
        <v>1402</v>
      </c>
      <c r="AX243" s="13" t="s">
        <v>1473</v>
      </c>
      <c r="AY243" s="232" t="s">
        <v>1594</v>
      </c>
    </row>
    <row r="244" spans="2:65" s="12" customFormat="1" x14ac:dyDescent="0.3">
      <c r="B244" s="209"/>
      <c r="C244" s="210"/>
      <c r="D244" s="211" t="s">
        <v>1603</v>
      </c>
      <c r="E244" s="212" t="s">
        <v>1418</v>
      </c>
      <c r="F244" s="213" t="s">
        <v>1729</v>
      </c>
      <c r="G244" s="210"/>
      <c r="H244" s="214">
        <v>1</v>
      </c>
      <c r="I244" s="215"/>
      <c r="J244" s="215"/>
      <c r="K244" s="210"/>
      <c r="L244" s="210"/>
      <c r="M244" s="216"/>
      <c r="N244" s="217"/>
      <c r="O244" s="218"/>
      <c r="P244" s="218"/>
      <c r="Q244" s="218"/>
      <c r="R244" s="218"/>
      <c r="S244" s="218"/>
      <c r="T244" s="218"/>
      <c r="U244" s="218"/>
      <c r="V244" s="218"/>
      <c r="W244" s="218"/>
      <c r="X244" s="219"/>
      <c r="AT244" s="220" t="s">
        <v>1603</v>
      </c>
      <c r="AU244" s="220" t="s">
        <v>1481</v>
      </c>
      <c r="AV244" s="12" t="s">
        <v>1481</v>
      </c>
      <c r="AW244" s="12" t="s">
        <v>1402</v>
      </c>
      <c r="AX244" s="12" t="s">
        <v>1420</v>
      </c>
      <c r="AY244" s="220" t="s">
        <v>1594</v>
      </c>
    </row>
    <row r="245" spans="2:65" s="1" customFormat="1" ht="31.5" customHeight="1" x14ac:dyDescent="0.3">
      <c r="B245" s="36"/>
      <c r="C245" s="197" t="s">
        <v>1952</v>
      </c>
      <c r="D245" s="197" t="s">
        <v>1596</v>
      </c>
      <c r="E245" s="198" t="s">
        <v>2047</v>
      </c>
      <c r="F245" s="199" t="s">
        <v>2048</v>
      </c>
      <c r="G245" s="200" t="s">
        <v>1678</v>
      </c>
      <c r="H245" s="201">
        <v>14</v>
      </c>
      <c r="I245" s="202"/>
      <c r="J245" s="202"/>
      <c r="K245" s="203">
        <f>ROUND(P245*H245,2)</f>
        <v>0</v>
      </c>
      <c r="L245" s="199" t="s">
        <v>1600</v>
      </c>
      <c r="M245" s="56"/>
      <c r="N245" s="204" t="s">
        <v>1418</v>
      </c>
      <c r="O245" s="205" t="s">
        <v>1442</v>
      </c>
      <c r="P245" s="131">
        <f>I245+J245</f>
        <v>0</v>
      </c>
      <c r="Q245" s="131">
        <f>ROUND(I245*H245,2)</f>
        <v>0</v>
      </c>
      <c r="R245" s="131">
        <f>ROUND(J245*H245,2)</f>
        <v>0</v>
      </c>
      <c r="S245" s="37"/>
      <c r="T245" s="206">
        <f>S245*H245</f>
        <v>0</v>
      </c>
      <c r="U245" s="206">
        <v>0</v>
      </c>
      <c r="V245" s="206">
        <f>U245*H245</f>
        <v>0</v>
      </c>
      <c r="W245" s="206">
        <v>0</v>
      </c>
      <c r="X245" s="207">
        <f>W245*H245</f>
        <v>0</v>
      </c>
      <c r="AR245" s="19" t="s">
        <v>1601</v>
      </c>
      <c r="AT245" s="19" t="s">
        <v>1596</v>
      </c>
      <c r="AU245" s="19" t="s">
        <v>1481</v>
      </c>
      <c r="AY245" s="19" t="s">
        <v>1594</v>
      </c>
      <c r="BE245" s="208">
        <f>IF(O245="základní",K245,0)</f>
        <v>0</v>
      </c>
      <c r="BF245" s="208">
        <f>IF(O245="snížená",K245,0)</f>
        <v>0</v>
      </c>
      <c r="BG245" s="208">
        <f>IF(O245="zákl. přenesená",K245,0)</f>
        <v>0</v>
      </c>
      <c r="BH245" s="208">
        <f>IF(O245="sníž. přenesená",K245,0)</f>
        <v>0</v>
      </c>
      <c r="BI245" s="208">
        <f>IF(O245="nulová",K245,0)</f>
        <v>0</v>
      </c>
      <c r="BJ245" s="19" t="s">
        <v>1420</v>
      </c>
      <c r="BK245" s="208">
        <f>ROUND(P245*H245,2)</f>
        <v>0</v>
      </c>
      <c r="BL245" s="19" t="s">
        <v>1601</v>
      </c>
      <c r="BM245" s="19" t="s">
        <v>68</v>
      </c>
    </row>
    <row r="246" spans="2:65" s="13" customFormat="1" x14ac:dyDescent="0.3">
      <c r="B246" s="221"/>
      <c r="C246" s="222"/>
      <c r="D246" s="223" t="s">
        <v>1603</v>
      </c>
      <c r="E246" s="224" t="s">
        <v>1418</v>
      </c>
      <c r="F246" s="225" t="s">
        <v>1658</v>
      </c>
      <c r="G246" s="222"/>
      <c r="H246" s="226" t="s">
        <v>1418</v>
      </c>
      <c r="I246" s="227"/>
      <c r="J246" s="227"/>
      <c r="K246" s="222"/>
      <c r="L246" s="222"/>
      <c r="M246" s="228"/>
      <c r="N246" s="229"/>
      <c r="O246" s="230"/>
      <c r="P246" s="230"/>
      <c r="Q246" s="230"/>
      <c r="R246" s="230"/>
      <c r="S246" s="230"/>
      <c r="T246" s="230"/>
      <c r="U246" s="230"/>
      <c r="V246" s="230"/>
      <c r="W246" s="230"/>
      <c r="X246" s="231"/>
      <c r="AT246" s="232" t="s">
        <v>1603</v>
      </c>
      <c r="AU246" s="232" t="s">
        <v>1481</v>
      </c>
      <c r="AV246" s="13" t="s">
        <v>1420</v>
      </c>
      <c r="AW246" s="13" t="s">
        <v>1402</v>
      </c>
      <c r="AX246" s="13" t="s">
        <v>1473</v>
      </c>
      <c r="AY246" s="232" t="s">
        <v>1594</v>
      </c>
    </row>
    <row r="247" spans="2:65" s="12" customFormat="1" x14ac:dyDescent="0.3">
      <c r="B247" s="209"/>
      <c r="C247" s="210"/>
      <c r="D247" s="211" t="s">
        <v>1603</v>
      </c>
      <c r="E247" s="212" t="s">
        <v>1418</v>
      </c>
      <c r="F247" s="213" t="s">
        <v>1020</v>
      </c>
      <c r="G247" s="210"/>
      <c r="H247" s="214">
        <v>14</v>
      </c>
      <c r="I247" s="215"/>
      <c r="J247" s="215"/>
      <c r="K247" s="210"/>
      <c r="L247" s="210"/>
      <c r="M247" s="216"/>
      <c r="N247" s="217"/>
      <c r="O247" s="218"/>
      <c r="P247" s="218"/>
      <c r="Q247" s="218"/>
      <c r="R247" s="218"/>
      <c r="S247" s="218"/>
      <c r="T247" s="218"/>
      <c r="U247" s="218"/>
      <c r="V247" s="218"/>
      <c r="W247" s="218"/>
      <c r="X247" s="219"/>
      <c r="AT247" s="220" t="s">
        <v>1603</v>
      </c>
      <c r="AU247" s="220" t="s">
        <v>1481</v>
      </c>
      <c r="AV247" s="12" t="s">
        <v>1481</v>
      </c>
      <c r="AW247" s="12" t="s">
        <v>1402</v>
      </c>
      <c r="AX247" s="12" t="s">
        <v>1420</v>
      </c>
      <c r="AY247" s="220" t="s">
        <v>1594</v>
      </c>
    </row>
    <row r="248" spans="2:65" s="1" customFormat="1" ht="22.5" customHeight="1" x14ac:dyDescent="0.3">
      <c r="B248" s="36"/>
      <c r="C248" s="197" t="s">
        <v>1956</v>
      </c>
      <c r="D248" s="197" t="s">
        <v>1596</v>
      </c>
      <c r="E248" s="198" t="s">
        <v>2052</v>
      </c>
      <c r="F248" s="199" t="s">
        <v>2053</v>
      </c>
      <c r="G248" s="200" t="s">
        <v>1678</v>
      </c>
      <c r="H248" s="201">
        <v>1</v>
      </c>
      <c r="I248" s="202"/>
      <c r="J248" s="202"/>
      <c r="K248" s="203">
        <f>ROUND(P248*H248,2)</f>
        <v>0</v>
      </c>
      <c r="L248" s="199" t="s">
        <v>1600</v>
      </c>
      <c r="M248" s="56"/>
      <c r="N248" s="204" t="s">
        <v>1418</v>
      </c>
      <c r="O248" s="205" t="s">
        <v>1442</v>
      </c>
      <c r="P248" s="131">
        <f>I248+J248</f>
        <v>0</v>
      </c>
      <c r="Q248" s="131">
        <f>ROUND(I248*H248,2)</f>
        <v>0</v>
      </c>
      <c r="R248" s="131">
        <f>ROUND(J248*H248,2)</f>
        <v>0</v>
      </c>
      <c r="S248" s="37"/>
      <c r="T248" s="206">
        <f>S248*H248</f>
        <v>0</v>
      </c>
      <c r="U248" s="206">
        <v>0</v>
      </c>
      <c r="V248" s="206">
        <f>U248*H248</f>
        <v>0</v>
      </c>
      <c r="W248" s="206">
        <v>0</v>
      </c>
      <c r="X248" s="207">
        <f>W248*H248</f>
        <v>0</v>
      </c>
      <c r="AR248" s="19" t="s">
        <v>1601</v>
      </c>
      <c r="AT248" s="19" t="s">
        <v>1596</v>
      </c>
      <c r="AU248" s="19" t="s">
        <v>1481</v>
      </c>
      <c r="AY248" s="19" t="s">
        <v>1594</v>
      </c>
      <c r="BE248" s="208">
        <f>IF(O248="základní",K248,0)</f>
        <v>0</v>
      </c>
      <c r="BF248" s="208">
        <f>IF(O248="snížená",K248,0)</f>
        <v>0</v>
      </c>
      <c r="BG248" s="208">
        <f>IF(O248="zákl. přenesená",K248,0)</f>
        <v>0</v>
      </c>
      <c r="BH248" s="208">
        <f>IF(O248="sníž. přenesená",K248,0)</f>
        <v>0</v>
      </c>
      <c r="BI248" s="208">
        <f>IF(O248="nulová",K248,0)</f>
        <v>0</v>
      </c>
      <c r="BJ248" s="19" t="s">
        <v>1420</v>
      </c>
      <c r="BK248" s="208">
        <f>ROUND(P248*H248,2)</f>
        <v>0</v>
      </c>
      <c r="BL248" s="19" t="s">
        <v>1601</v>
      </c>
      <c r="BM248" s="19" t="s">
        <v>69</v>
      </c>
    </row>
    <row r="249" spans="2:65" s="12" customFormat="1" x14ac:dyDescent="0.3">
      <c r="B249" s="209"/>
      <c r="C249" s="210"/>
      <c r="D249" s="223" t="s">
        <v>1603</v>
      </c>
      <c r="E249" s="233" t="s">
        <v>1418</v>
      </c>
      <c r="F249" s="234" t="s">
        <v>1729</v>
      </c>
      <c r="G249" s="210"/>
      <c r="H249" s="235">
        <v>1</v>
      </c>
      <c r="I249" s="215"/>
      <c r="J249" s="215"/>
      <c r="K249" s="210"/>
      <c r="L249" s="210"/>
      <c r="M249" s="216"/>
      <c r="N249" s="217"/>
      <c r="O249" s="218"/>
      <c r="P249" s="218"/>
      <c r="Q249" s="218"/>
      <c r="R249" s="218"/>
      <c r="S249" s="218"/>
      <c r="T249" s="218"/>
      <c r="U249" s="218"/>
      <c r="V249" s="218"/>
      <c r="W249" s="218"/>
      <c r="X249" s="219"/>
      <c r="AT249" s="220" t="s">
        <v>1603</v>
      </c>
      <c r="AU249" s="220" t="s">
        <v>1481</v>
      </c>
      <c r="AV249" s="12" t="s">
        <v>1481</v>
      </c>
      <c r="AW249" s="12" t="s">
        <v>1402</v>
      </c>
      <c r="AX249" s="12" t="s">
        <v>1420</v>
      </c>
      <c r="AY249" s="220" t="s">
        <v>1594</v>
      </c>
    </row>
    <row r="250" spans="2:65" s="11" customFormat="1" ht="29.85" customHeight="1" x14ac:dyDescent="0.3">
      <c r="B250" s="179"/>
      <c r="C250" s="180"/>
      <c r="D250" s="194" t="s">
        <v>1472</v>
      </c>
      <c r="E250" s="195" t="s">
        <v>2055</v>
      </c>
      <c r="F250" s="195" t="s">
        <v>2056</v>
      </c>
      <c r="G250" s="180"/>
      <c r="H250" s="180"/>
      <c r="I250" s="183"/>
      <c r="J250" s="183"/>
      <c r="K250" s="196">
        <f>BK250</f>
        <v>0</v>
      </c>
      <c r="L250" s="180"/>
      <c r="M250" s="185"/>
      <c r="N250" s="186"/>
      <c r="O250" s="187"/>
      <c r="P250" s="187"/>
      <c r="Q250" s="188">
        <f>Q251</f>
        <v>0</v>
      </c>
      <c r="R250" s="188">
        <f>R251</f>
        <v>0</v>
      </c>
      <c r="S250" s="187"/>
      <c r="T250" s="189">
        <f>T251</f>
        <v>0</v>
      </c>
      <c r="U250" s="187"/>
      <c r="V250" s="189">
        <f>V251</f>
        <v>0</v>
      </c>
      <c r="W250" s="187"/>
      <c r="X250" s="190">
        <f>X251</f>
        <v>0</v>
      </c>
      <c r="AR250" s="191" t="s">
        <v>1420</v>
      </c>
      <c r="AT250" s="192" t="s">
        <v>1472</v>
      </c>
      <c r="AU250" s="192" t="s">
        <v>1420</v>
      </c>
      <c r="AY250" s="191" t="s">
        <v>1594</v>
      </c>
      <c r="BK250" s="193">
        <f>BK251</f>
        <v>0</v>
      </c>
    </row>
    <row r="251" spans="2:65" s="1" customFormat="1" ht="44.25" customHeight="1" x14ac:dyDescent="0.3">
      <c r="B251" s="36"/>
      <c r="C251" s="197" t="s">
        <v>1960</v>
      </c>
      <c r="D251" s="197" t="s">
        <v>1596</v>
      </c>
      <c r="E251" s="198" t="s">
        <v>1022</v>
      </c>
      <c r="F251" s="199" t="s">
        <v>1023</v>
      </c>
      <c r="G251" s="200" t="s">
        <v>1678</v>
      </c>
      <c r="H251" s="201">
        <v>14.706</v>
      </c>
      <c r="I251" s="202"/>
      <c r="J251" s="202"/>
      <c r="K251" s="203">
        <f>ROUND(P251*H251,2)</f>
        <v>0</v>
      </c>
      <c r="L251" s="199" t="s">
        <v>1600</v>
      </c>
      <c r="M251" s="56"/>
      <c r="N251" s="204" t="s">
        <v>1418</v>
      </c>
      <c r="O251" s="274" t="s">
        <v>1442</v>
      </c>
      <c r="P251" s="275">
        <f>I251+J251</f>
        <v>0</v>
      </c>
      <c r="Q251" s="275">
        <f>ROUND(I251*H251,2)</f>
        <v>0</v>
      </c>
      <c r="R251" s="275">
        <f>ROUND(J251*H251,2)</f>
        <v>0</v>
      </c>
      <c r="S251" s="276"/>
      <c r="T251" s="277">
        <f>S251*H251</f>
        <v>0</v>
      </c>
      <c r="U251" s="277">
        <v>0</v>
      </c>
      <c r="V251" s="277">
        <f>U251*H251</f>
        <v>0</v>
      </c>
      <c r="W251" s="277">
        <v>0</v>
      </c>
      <c r="X251" s="278">
        <f>W251*H251</f>
        <v>0</v>
      </c>
      <c r="AR251" s="19" t="s">
        <v>1601</v>
      </c>
      <c r="AT251" s="19" t="s">
        <v>1596</v>
      </c>
      <c r="AU251" s="19" t="s">
        <v>1481</v>
      </c>
      <c r="AY251" s="19" t="s">
        <v>1594</v>
      </c>
      <c r="BE251" s="208">
        <f>IF(O251="základní",K251,0)</f>
        <v>0</v>
      </c>
      <c r="BF251" s="208">
        <f>IF(O251="snížená",K251,0)</f>
        <v>0</v>
      </c>
      <c r="BG251" s="208">
        <f>IF(O251="zákl. přenesená",K251,0)</f>
        <v>0</v>
      </c>
      <c r="BH251" s="208">
        <f>IF(O251="sníž. přenesená",K251,0)</f>
        <v>0</v>
      </c>
      <c r="BI251" s="208">
        <f>IF(O251="nulová",K251,0)</f>
        <v>0</v>
      </c>
      <c r="BJ251" s="19" t="s">
        <v>1420</v>
      </c>
      <c r="BK251" s="208">
        <f>ROUND(P251*H251,2)</f>
        <v>0</v>
      </c>
      <c r="BL251" s="19" t="s">
        <v>1601</v>
      </c>
      <c r="BM251" s="19" t="s">
        <v>70</v>
      </c>
    </row>
    <row r="252" spans="2:65" s="1" customFormat="1" ht="6.95" customHeight="1" x14ac:dyDescent="0.3">
      <c r="B252" s="51"/>
      <c r="C252" s="52"/>
      <c r="D252" s="52"/>
      <c r="E252" s="52"/>
      <c r="F252" s="52"/>
      <c r="G252" s="52"/>
      <c r="H252" s="52"/>
      <c r="I252" s="137"/>
      <c r="J252" s="137"/>
      <c r="K252" s="52"/>
      <c r="L252" s="52"/>
      <c r="M252" s="56"/>
    </row>
  </sheetData>
  <sheetProtection password="CC35" sheet="1" objects="1" scenarios="1" formatColumns="0" formatRows="0" sort="0" autoFilter="0"/>
  <autoFilter ref="C91:L91"/>
  <mergeCells count="12">
    <mergeCell ref="E82:H82"/>
    <mergeCell ref="E84:H84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80:H80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1504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71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72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22.5" customHeight="1" x14ac:dyDescent="0.3">
      <c r="B26" s="121"/>
      <c r="C26" s="122"/>
      <c r="D26" s="122"/>
      <c r="E26" s="410" t="s">
        <v>1418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ROUND(K90,2)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ROUND(SUM(BE90:BE169), 2)</f>
        <v>0</v>
      </c>
      <c r="G34" s="37"/>
      <c r="H34" s="37"/>
      <c r="I34" s="132">
        <v>0.21</v>
      </c>
      <c r="J34" s="117"/>
      <c r="K34" s="131">
        <f>ROUND(ROUND((SUM(BE90:BE169)),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ROUND(SUM(BF90:BF169), 2)</f>
        <v>0</v>
      </c>
      <c r="G35" s="37"/>
      <c r="H35" s="37"/>
      <c r="I35" s="132">
        <v>0.15</v>
      </c>
      <c r="J35" s="117"/>
      <c r="K35" s="131">
        <f>ROUND(ROUND((SUM(BF90:BF169)),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ROUND(SUM(BG90:BG169),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ROUND(SUM(BH90:BH169),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ROUND(SUM(BI90:BI169),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71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IO 05.1 - Příjezdová komunikace-sjezd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Q90</f>
        <v>0</v>
      </c>
      <c r="J62" s="146">
        <f t="shared" si="0"/>
        <v>0</v>
      </c>
      <c r="K62" s="129">
        <f>K90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1542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K91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1543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K92</f>
        <v>0</v>
      </c>
      <c r="L64" s="160"/>
    </row>
    <row r="65" spans="2:13" s="9" customFormat="1" ht="19.899999999999999" customHeight="1" x14ac:dyDescent="0.3">
      <c r="B65" s="154"/>
      <c r="C65" s="155"/>
      <c r="D65" s="156" t="s">
        <v>1544</v>
      </c>
      <c r="E65" s="157"/>
      <c r="F65" s="157"/>
      <c r="G65" s="157"/>
      <c r="H65" s="157"/>
      <c r="I65" s="158">
        <f>Q124</f>
        <v>0</v>
      </c>
      <c r="J65" s="158">
        <f>R124</f>
        <v>0</v>
      </c>
      <c r="K65" s="159">
        <f>K124</f>
        <v>0</v>
      </c>
      <c r="L65" s="160"/>
    </row>
    <row r="66" spans="2:13" s="9" customFormat="1" ht="19.899999999999999" customHeight="1" x14ac:dyDescent="0.3">
      <c r="B66" s="154"/>
      <c r="C66" s="155"/>
      <c r="D66" s="156" t="s">
        <v>717</v>
      </c>
      <c r="E66" s="157"/>
      <c r="F66" s="157"/>
      <c r="G66" s="157"/>
      <c r="H66" s="157"/>
      <c r="I66" s="158">
        <f>Q131</f>
        <v>0</v>
      </c>
      <c r="J66" s="158">
        <f>R131</f>
        <v>0</v>
      </c>
      <c r="K66" s="159">
        <f>K131</f>
        <v>0</v>
      </c>
      <c r="L66" s="160"/>
    </row>
    <row r="67" spans="2:13" s="9" customFormat="1" ht="19.899999999999999" customHeight="1" x14ac:dyDescent="0.3">
      <c r="B67" s="154"/>
      <c r="C67" s="155"/>
      <c r="D67" s="156" t="s">
        <v>1553</v>
      </c>
      <c r="E67" s="157"/>
      <c r="F67" s="157"/>
      <c r="G67" s="157"/>
      <c r="H67" s="157"/>
      <c r="I67" s="158">
        <f>Q159</f>
        <v>0</v>
      </c>
      <c r="J67" s="158">
        <f>R159</f>
        <v>0</v>
      </c>
      <c r="K67" s="159">
        <f>K159</f>
        <v>0</v>
      </c>
      <c r="L67" s="160"/>
    </row>
    <row r="68" spans="2:13" s="9" customFormat="1" ht="19.899999999999999" customHeight="1" x14ac:dyDescent="0.3">
      <c r="B68" s="154"/>
      <c r="C68" s="155"/>
      <c r="D68" s="156" t="s">
        <v>1554</v>
      </c>
      <c r="E68" s="157"/>
      <c r="F68" s="157"/>
      <c r="G68" s="157"/>
      <c r="H68" s="157"/>
      <c r="I68" s="158">
        <f>Q168</f>
        <v>0</v>
      </c>
      <c r="J68" s="158">
        <f>R168</f>
        <v>0</v>
      </c>
      <c r="K68" s="159">
        <f>K168</f>
        <v>0</v>
      </c>
      <c r="L68" s="160"/>
    </row>
    <row r="69" spans="2:13" s="1" customFormat="1" ht="21.75" customHeight="1" x14ac:dyDescent="0.3">
      <c r="B69" s="36"/>
      <c r="C69" s="37"/>
      <c r="D69" s="37"/>
      <c r="E69" s="37"/>
      <c r="F69" s="37"/>
      <c r="G69" s="37"/>
      <c r="H69" s="37"/>
      <c r="I69" s="117"/>
      <c r="J69" s="117"/>
      <c r="K69" s="37"/>
      <c r="L69" s="40"/>
    </row>
    <row r="70" spans="2:13" s="1" customFormat="1" ht="6.95" customHeight="1" x14ac:dyDescent="0.3">
      <c r="B70" s="51"/>
      <c r="C70" s="52"/>
      <c r="D70" s="52"/>
      <c r="E70" s="52"/>
      <c r="F70" s="52"/>
      <c r="G70" s="52"/>
      <c r="H70" s="52"/>
      <c r="I70" s="137"/>
      <c r="J70" s="137"/>
      <c r="K70" s="52"/>
      <c r="L70" s="53"/>
    </row>
    <row r="74" spans="2:13" s="1" customFormat="1" ht="6.95" customHeight="1" x14ac:dyDescent="0.3">
      <c r="B74" s="54"/>
      <c r="C74" s="55"/>
      <c r="D74" s="55"/>
      <c r="E74" s="55"/>
      <c r="F74" s="55"/>
      <c r="G74" s="55"/>
      <c r="H74" s="55"/>
      <c r="I74" s="140"/>
      <c r="J74" s="140"/>
      <c r="K74" s="55"/>
      <c r="L74" s="55"/>
      <c r="M74" s="56"/>
    </row>
    <row r="75" spans="2:13" s="1" customFormat="1" ht="36.950000000000003" customHeight="1" x14ac:dyDescent="0.3">
      <c r="B75" s="36"/>
      <c r="C75" s="57" t="s">
        <v>1574</v>
      </c>
      <c r="D75" s="58"/>
      <c r="E75" s="58"/>
      <c r="F75" s="58"/>
      <c r="G75" s="58"/>
      <c r="H75" s="58"/>
      <c r="I75" s="161"/>
      <c r="J75" s="161"/>
      <c r="K75" s="58"/>
      <c r="L75" s="58"/>
      <c r="M75" s="56"/>
    </row>
    <row r="76" spans="2:13" s="1" customFormat="1" ht="6.95" customHeight="1" x14ac:dyDescent="0.3">
      <c r="B76" s="36"/>
      <c r="C76" s="58"/>
      <c r="D76" s="58"/>
      <c r="E76" s="58"/>
      <c r="F76" s="58"/>
      <c r="G76" s="58"/>
      <c r="H76" s="58"/>
      <c r="I76" s="161"/>
      <c r="J76" s="161"/>
      <c r="K76" s="58"/>
      <c r="L76" s="58"/>
      <c r="M76" s="56"/>
    </row>
    <row r="77" spans="2:13" s="1" customFormat="1" ht="14.45" customHeight="1" x14ac:dyDescent="0.3">
      <c r="B77" s="36"/>
      <c r="C77" s="60" t="s">
        <v>1414</v>
      </c>
      <c r="D77" s="58"/>
      <c r="E77" s="58"/>
      <c r="F77" s="58"/>
      <c r="G77" s="58"/>
      <c r="H77" s="58"/>
      <c r="I77" s="161"/>
      <c r="J77" s="161"/>
      <c r="K77" s="58"/>
      <c r="L77" s="58"/>
      <c r="M77" s="56"/>
    </row>
    <row r="78" spans="2:13" s="1" customFormat="1" ht="22.5" customHeight="1" x14ac:dyDescent="0.3">
      <c r="B78" s="36"/>
      <c r="C78" s="58"/>
      <c r="D78" s="58"/>
      <c r="E78" s="414" t="str">
        <f>E7</f>
        <v>CELOPLOŠNÁ KANALIZACE OBCE JÍVOVÁ- ČOV</v>
      </c>
      <c r="F78" s="395"/>
      <c r="G78" s="395"/>
      <c r="H78" s="395"/>
      <c r="I78" s="161"/>
      <c r="J78" s="161"/>
      <c r="K78" s="58"/>
      <c r="L78" s="58"/>
      <c r="M78" s="56"/>
    </row>
    <row r="79" spans="2:13" ht="15" x14ac:dyDescent="0.3">
      <c r="B79" s="23"/>
      <c r="C79" s="60" t="s">
        <v>1529</v>
      </c>
      <c r="D79" s="162"/>
      <c r="E79" s="162"/>
      <c r="F79" s="162"/>
      <c r="G79" s="162"/>
      <c r="H79" s="162"/>
      <c r="K79" s="162"/>
      <c r="L79" s="162"/>
      <c r="M79" s="163"/>
    </row>
    <row r="80" spans="2:13" s="1" customFormat="1" ht="22.5" customHeight="1" x14ac:dyDescent="0.3">
      <c r="B80" s="36"/>
      <c r="C80" s="58"/>
      <c r="D80" s="58"/>
      <c r="E80" s="414" t="s">
        <v>71</v>
      </c>
      <c r="F80" s="395"/>
      <c r="G80" s="395"/>
      <c r="H80" s="395"/>
      <c r="I80" s="161"/>
      <c r="J80" s="161"/>
      <c r="K80" s="58"/>
      <c r="L80" s="58"/>
      <c r="M80" s="56"/>
    </row>
    <row r="81" spans="2:65" s="1" customFormat="1" ht="14.45" customHeight="1" x14ac:dyDescent="0.3">
      <c r="B81" s="36"/>
      <c r="C81" s="60" t="s">
        <v>1531</v>
      </c>
      <c r="D81" s="58"/>
      <c r="E81" s="58"/>
      <c r="F81" s="58"/>
      <c r="G81" s="58"/>
      <c r="H81" s="58"/>
      <c r="I81" s="161"/>
      <c r="J81" s="161"/>
      <c r="K81" s="58"/>
      <c r="L81" s="58"/>
      <c r="M81" s="56"/>
    </row>
    <row r="82" spans="2:65" s="1" customFormat="1" ht="23.25" customHeight="1" x14ac:dyDescent="0.3">
      <c r="B82" s="36"/>
      <c r="C82" s="58"/>
      <c r="D82" s="58"/>
      <c r="E82" s="392" t="str">
        <f>E11</f>
        <v>IO 05.1 - Příjezdová komunikace-sjezd</v>
      </c>
      <c r="F82" s="395"/>
      <c r="G82" s="395"/>
      <c r="H82" s="395"/>
      <c r="I82" s="161"/>
      <c r="J82" s="161"/>
      <c r="K82" s="58"/>
      <c r="L82" s="58"/>
      <c r="M82" s="56"/>
    </row>
    <row r="83" spans="2:65" s="1" customFormat="1" ht="6.95" customHeight="1" x14ac:dyDescent="0.3">
      <c r="B83" s="36"/>
      <c r="C83" s="58"/>
      <c r="D83" s="58"/>
      <c r="E83" s="58"/>
      <c r="F83" s="58"/>
      <c r="G83" s="58"/>
      <c r="H83" s="58"/>
      <c r="I83" s="161"/>
      <c r="J83" s="161"/>
      <c r="K83" s="58"/>
      <c r="L83" s="58"/>
      <c r="M83" s="56"/>
    </row>
    <row r="84" spans="2:65" s="1" customFormat="1" ht="18" customHeight="1" x14ac:dyDescent="0.3">
      <c r="B84" s="36"/>
      <c r="C84" s="60" t="s">
        <v>1421</v>
      </c>
      <c r="D84" s="58"/>
      <c r="E84" s="58"/>
      <c r="F84" s="164" t="str">
        <f>F14</f>
        <v>Jívová</v>
      </c>
      <c r="G84" s="58"/>
      <c r="H84" s="58"/>
      <c r="I84" s="165" t="s">
        <v>1423</v>
      </c>
      <c r="J84" s="166" t="str">
        <f>IF(J14="","",J14)</f>
        <v>30.11.2016</v>
      </c>
      <c r="K84" s="58"/>
      <c r="L84" s="58"/>
      <c r="M84" s="56"/>
    </row>
    <row r="85" spans="2:65" s="1" customFormat="1" ht="6.95" customHeight="1" x14ac:dyDescent="0.3">
      <c r="B85" s="36"/>
      <c r="C85" s="58"/>
      <c r="D85" s="58"/>
      <c r="E85" s="58"/>
      <c r="F85" s="58"/>
      <c r="G85" s="58"/>
      <c r="H85" s="58"/>
      <c r="I85" s="161"/>
      <c r="J85" s="161"/>
      <c r="K85" s="58"/>
      <c r="L85" s="58"/>
      <c r="M85" s="56"/>
    </row>
    <row r="86" spans="2:65" s="1" customFormat="1" ht="15" x14ac:dyDescent="0.3">
      <c r="B86" s="36"/>
      <c r="C86" s="60" t="s">
        <v>1427</v>
      </c>
      <c r="D86" s="58"/>
      <c r="E86" s="58"/>
      <c r="F86" s="164" t="str">
        <f>E17</f>
        <v xml:space="preserve">Obec Jívová </v>
      </c>
      <c r="G86" s="58"/>
      <c r="H86" s="58"/>
      <c r="I86" s="165" t="s">
        <v>1433</v>
      </c>
      <c r="J86" s="167" t="str">
        <f>E23</f>
        <v>AQOL s.r.o.Olomouc</v>
      </c>
      <c r="K86" s="58"/>
      <c r="L86" s="58"/>
      <c r="M86" s="56"/>
    </row>
    <row r="87" spans="2:65" s="1" customFormat="1" ht="14.45" customHeight="1" x14ac:dyDescent="0.3">
      <c r="B87" s="36"/>
      <c r="C87" s="60" t="s">
        <v>1431</v>
      </c>
      <c r="D87" s="58"/>
      <c r="E87" s="58"/>
      <c r="F87" s="164" t="str">
        <f>IF(E20="","",E20)</f>
        <v/>
      </c>
      <c r="G87" s="58"/>
      <c r="H87" s="58"/>
      <c r="I87" s="161"/>
      <c r="J87" s="161"/>
      <c r="K87" s="58"/>
      <c r="L87" s="58"/>
      <c r="M87" s="56"/>
    </row>
    <row r="88" spans="2:65" s="1" customFormat="1" ht="10.35" customHeight="1" x14ac:dyDescent="0.3">
      <c r="B88" s="36"/>
      <c r="C88" s="58"/>
      <c r="D88" s="58"/>
      <c r="E88" s="58"/>
      <c r="F88" s="58"/>
      <c r="G88" s="58"/>
      <c r="H88" s="58"/>
      <c r="I88" s="161"/>
      <c r="J88" s="161"/>
      <c r="K88" s="58"/>
      <c r="L88" s="58"/>
      <c r="M88" s="56"/>
    </row>
    <row r="89" spans="2:65" s="10" customFormat="1" ht="29.25" customHeight="1" x14ac:dyDescent="0.3">
      <c r="B89" s="168"/>
      <c r="C89" s="169" t="s">
        <v>1575</v>
      </c>
      <c r="D89" s="170" t="s">
        <v>1456</v>
      </c>
      <c r="E89" s="170" t="s">
        <v>1452</v>
      </c>
      <c r="F89" s="170" t="s">
        <v>1576</v>
      </c>
      <c r="G89" s="170" t="s">
        <v>1577</v>
      </c>
      <c r="H89" s="170" t="s">
        <v>1578</v>
      </c>
      <c r="I89" s="171" t="s">
        <v>1579</v>
      </c>
      <c r="J89" s="171" t="s">
        <v>1580</v>
      </c>
      <c r="K89" s="170" t="s">
        <v>1539</v>
      </c>
      <c r="L89" s="172" t="s">
        <v>1581</v>
      </c>
      <c r="M89" s="173"/>
      <c r="N89" s="74" t="s">
        <v>1582</v>
      </c>
      <c r="O89" s="75" t="s">
        <v>1441</v>
      </c>
      <c r="P89" s="75" t="s">
        <v>1583</v>
      </c>
      <c r="Q89" s="75" t="s">
        <v>1584</v>
      </c>
      <c r="R89" s="75" t="s">
        <v>1585</v>
      </c>
      <c r="S89" s="75" t="s">
        <v>1586</v>
      </c>
      <c r="T89" s="75" t="s">
        <v>1587</v>
      </c>
      <c r="U89" s="75" t="s">
        <v>1588</v>
      </c>
      <c r="V89" s="75" t="s">
        <v>1589</v>
      </c>
      <c r="W89" s="75" t="s">
        <v>1590</v>
      </c>
      <c r="X89" s="76" t="s">
        <v>1591</v>
      </c>
    </row>
    <row r="90" spans="2:65" s="1" customFormat="1" ht="29.25" customHeight="1" x14ac:dyDescent="0.35">
      <c r="B90" s="36"/>
      <c r="C90" s="80" t="s">
        <v>1540</v>
      </c>
      <c r="D90" s="58"/>
      <c r="E90" s="58"/>
      <c r="F90" s="58"/>
      <c r="G90" s="58"/>
      <c r="H90" s="58"/>
      <c r="I90" s="161"/>
      <c r="J90" s="161"/>
      <c r="K90" s="174">
        <f>BK90</f>
        <v>0</v>
      </c>
      <c r="L90" s="58"/>
      <c r="M90" s="56"/>
      <c r="N90" s="77"/>
      <c r="O90" s="78"/>
      <c r="P90" s="78"/>
      <c r="Q90" s="175">
        <f>Q91</f>
        <v>0</v>
      </c>
      <c r="R90" s="175">
        <f>R91</f>
        <v>0</v>
      </c>
      <c r="S90" s="78"/>
      <c r="T90" s="176">
        <f>T91</f>
        <v>0</v>
      </c>
      <c r="U90" s="78"/>
      <c r="V90" s="176">
        <f>V91</f>
        <v>11.7678773</v>
      </c>
      <c r="W90" s="78"/>
      <c r="X90" s="177">
        <f>X91</f>
        <v>0</v>
      </c>
      <c r="AT90" s="19" t="s">
        <v>1472</v>
      </c>
      <c r="AU90" s="19" t="s">
        <v>1541</v>
      </c>
      <c r="BK90" s="178">
        <f>BK91</f>
        <v>0</v>
      </c>
    </row>
    <row r="91" spans="2:65" s="11" customFormat="1" ht="37.35" customHeight="1" x14ac:dyDescent="0.35">
      <c r="B91" s="179"/>
      <c r="C91" s="180"/>
      <c r="D91" s="181" t="s">
        <v>1472</v>
      </c>
      <c r="E91" s="182" t="s">
        <v>1592</v>
      </c>
      <c r="F91" s="182" t="s">
        <v>1593</v>
      </c>
      <c r="G91" s="180"/>
      <c r="H91" s="180"/>
      <c r="I91" s="183"/>
      <c r="J91" s="183"/>
      <c r="K91" s="184">
        <f>BK91</f>
        <v>0</v>
      </c>
      <c r="L91" s="180"/>
      <c r="M91" s="185"/>
      <c r="N91" s="186"/>
      <c r="O91" s="187"/>
      <c r="P91" s="187"/>
      <c r="Q91" s="188">
        <f>Q92+Q124+Q131+Q159+Q168</f>
        <v>0</v>
      </c>
      <c r="R91" s="188">
        <f>R92+R124+R131+R159+R168</f>
        <v>0</v>
      </c>
      <c r="S91" s="187"/>
      <c r="T91" s="189">
        <f>T92+T124+T131+T159+T168</f>
        <v>0</v>
      </c>
      <c r="U91" s="187"/>
      <c r="V91" s="189">
        <f>V92+V124+V131+V159+V168</f>
        <v>11.7678773</v>
      </c>
      <c r="W91" s="187"/>
      <c r="X91" s="190">
        <f>X92+X124+X131+X159+X168</f>
        <v>0</v>
      </c>
      <c r="AR91" s="191" t="s">
        <v>1420</v>
      </c>
      <c r="AT91" s="192" t="s">
        <v>1472</v>
      </c>
      <c r="AU91" s="192" t="s">
        <v>1473</v>
      </c>
      <c r="AY91" s="191" t="s">
        <v>1594</v>
      </c>
      <c r="BK91" s="193">
        <f>BK92+BK124+BK131+BK159+BK168</f>
        <v>0</v>
      </c>
    </row>
    <row r="92" spans="2:65" s="11" customFormat="1" ht="19.899999999999999" customHeight="1" x14ac:dyDescent="0.3">
      <c r="B92" s="179"/>
      <c r="C92" s="180"/>
      <c r="D92" s="194" t="s">
        <v>1472</v>
      </c>
      <c r="E92" s="195" t="s">
        <v>1420</v>
      </c>
      <c r="F92" s="195" t="s">
        <v>1595</v>
      </c>
      <c r="G92" s="180"/>
      <c r="H92" s="180"/>
      <c r="I92" s="183"/>
      <c r="J92" s="183"/>
      <c r="K92" s="196">
        <f>BK92</f>
        <v>0</v>
      </c>
      <c r="L92" s="180"/>
      <c r="M92" s="185"/>
      <c r="N92" s="186"/>
      <c r="O92" s="187"/>
      <c r="P92" s="187"/>
      <c r="Q92" s="188">
        <f>SUM(Q93:Q123)</f>
        <v>0</v>
      </c>
      <c r="R92" s="188">
        <f>SUM(R93:R123)</f>
        <v>0</v>
      </c>
      <c r="S92" s="187"/>
      <c r="T92" s="189">
        <f>SUM(T93:T123)</f>
        <v>0</v>
      </c>
      <c r="U92" s="187"/>
      <c r="V92" s="189">
        <f>SUM(V93:V123)</f>
        <v>6.7000000000000002E-4</v>
      </c>
      <c r="W92" s="187"/>
      <c r="X92" s="190">
        <f>SUM(X93:X123)</f>
        <v>0</v>
      </c>
      <c r="AR92" s="191" t="s">
        <v>1420</v>
      </c>
      <c r="AT92" s="192" t="s">
        <v>1472</v>
      </c>
      <c r="AU92" s="192" t="s">
        <v>1420</v>
      </c>
      <c r="AY92" s="191" t="s">
        <v>1594</v>
      </c>
      <c r="BK92" s="193">
        <f>SUM(BK93:BK123)</f>
        <v>0</v>
      </c>
    </row>
    <row r="93" spans="2:65" s="1" customFormat="1" ht="31.5" customHeight="1" x14ac:dyDescent="0.3">
      <c r="B93" s="36"/>
      <c r="C93" s="197" t="s">
        <v>1420</v>
      </c>
      <c r="D93" s="197" t="s">
        <v>1596</v>
      </c>
      <c r="E93" s="198" t="s">
        <v>728</v>
      </c>
      <c r="F93" s="199" t="s">
        <v>729</v>
      </c>
      <c r="G93" s="200" t="s">
        <v>1613</v>
      </c>
      <c r="H93" s="201">
        <v>20.869</v>
      </c>
      <c r="I93" s="202"/>
      <c r="J93" s="202"/>
      <c r="K93" s="203">
        <f>ROUND(P93*H93,2)</f>
        <v>0</v>
      </c>
      <c r="L93" s="199" t="s">
        <v>1600</v>
      </c>
      <c r="M93" s="56"/>
      <c r="N93" s="204" t="s">
        <v>1418</v>
      </c>
      <c r="O93" s="205" t="s">
        <v>1442</v>
      </c>
      <c r="P93" s="131">
        <f>I93+J93</f>
        <v>0</v>
      </c>
      <c r="Q93" s="131">
        <f>ROUND(I93*H93,2)</f>
        <v>0</v>
      </c>
      <c r="R93" s="131">
        <f>ROUND(J93*H93,2)</f>
        <v>0</v>
      </c>
      <c r="S93" s="37"/>
      <c r="T93" s="206">
        <f>S93*H93</f>
        <v>0</v>
      </c>
      <c r="U93" s="206">
        <v>0</v>
      </c>
      <c r="V93" s="206">
        <f>U93*H93</f>
        <v>0</v>
      </c>
      <c r="W93" s="206">
        <v>0</v>
      </c>
      <c r="X93" s="207">
        <f>W93*H93</f>
        <v>0</v>
      </c>
      <c r="AR93" s="19" t="s">
        <v>1601</v>
      </c>
      <c r="AT93" s="19" t="s">
        <v>1596</v>
      </c>
      <c r="AU93" s="19" t="s">
        <v>1481</v>
      </c>
      <c r="AY93" s="19" t="s">
        <v>1594</v>
      </c>
      <c r="BE93" s="208">
        <f>IF(O93="základní",K93,0)</f>
        <v>0</v>
      </c>
      <c r="BF93" s="208">
        <f>IF(O93="snížená",K93,0)</f>
        <v>0</v>
      </c>
      <c r="BG93" s="208">
        <f>IF(O93="zákl. přenesená",K93,0)</f>
        <v>0</v>
      </c>
      <c r="BH93" s="208">
        <f>IF(O93="sníž. přenesená",K93,0)</f>
        <v>0</v>
      </c>
      <c r="BI93" s="208">
        <f>IF(O93="nulová",K93,0)</f>
        <v>0</v>
      </c>
      <c r="BJ93" s="19" t="s">
        <v>1420</v>
      </c>
      <c r="BK93" s="208">
        <f>ROUND(P93*H93,2)</f>
        <v>0</v>
      </c>
      <c r="BL93" s="19" t="s">
        <v>1601</v>
      </c>
      <c r="BM93" s="19" t="s">
        <v>73</v>
      </c>
    </row>
    <row r="94" spans="2:65" s="12" customFormat="1" x14ac:dyDescent="0.3">
      <c r="B94" s="209"/>
      <c r="C94" s="210"/>
      <c r="D94" s="211" t="s">
        <v>1603</v>
      </c>
      <c r="E94" s="212" t="s">
        <v>1418</v>
      </c>
      <c r="F94" s="213" t="s">
        <v>74</v>
      </c>
      <c r="G94" s="210"/>
      <c r="H94" s="214">
        <v>20.869</v>
      </c>
      <c r="I94" s="215"/>
      <c r="J94" s="215"/>
      <c r="K94" s="210"/>
      <c r="L94" s="210"/>
      <c r="M94" s="216"/>
      <c r="N94" s="217"/>
      <c r="O94" s="218"/>
      <c r="P94" s="218"/>
      <c r="Q94" s="218"/>
      <c r="R94" s="218"/>
      <c r="S94" s="218"/>
      <c r="T94" s="218"/>
      <c r="U94" s="218"/>
      <c r="V94" s="218"/>
      <c r="W94" s="218"/>
      <c r="X94" s="219"/>
      <c r="AT94" s="220" t="s">
        <v>1603</v>
      </c>
      <c r="AU94" s="220" t="s">
        <v>1481</v>
      </c>
      <c r="AV94" s="12" t="s">
        <v>1481</v>
      </c>
      <c r="AW94" s="12" t="s">
        <v>1402</v>
      </c>
      <c r="AX94" s="12" t="s">
        <v>1420</v>
      </c>
      <c r="AY94" s="220" t="s">
        <v>1594</v>
      </c>
    </row>
    <row r="95" spans="2:65" s="1" customFormat="1" ht="44.25" customHeight="1" x14ac:dyDescent="0.3">
      <c r="B95" s="36"/>
      <c r="C95" s="197" t="s">
        <v>1481</v>
      </c>
      <c r="D95" s="197" t="s">
        <v>1596</v>
      </c>
      <c r="E95" s="198" t="s">
        <v>1054</v>
      </c>
      <c r="F95" s="199" t="s">
        <v>1055</v>
      </c>
      <c r="G95" s="200" t="s">
        <v>1613</v>
      </c>
      <c r="H95" s="201">
        <v>41.738</v>
      </c>
      <c r="I95" s="202"/>
      <c r="J95" s="202"/>
      <c r="K95" s="203">
        <f>ROUND(P95*H95,2)</f>
        <v>0</v>
      </c>
      <c r="L95" s="199" t="s">
        <v>1600</v>
      </c>
      <c r="M95" s="56"/>
      <c r="N95" s="204" t="s">
        <v>1418</v>
      </c>
      <c r="O95" s="205" t="s">
        <v>1442</v>
      </c>
      <c r="P95" s="131">
        <f>I95+J95</f>
        <v>0</v>
      </c>
      <c r="Q95" s="131">
        <f>ROUND(I95*H95,2)</f>
        <v>0</v>
      </c>
      <c r="R95" s="131">
        <f>ROUND(J95*H95,2)</f>
        <v>0</v>
      </c>
      <c r="S95" s="37"/>
      <c r="T95" s="206">
        <f>S95*H95</f>
        <v>0</v>
      </c>
      <c r="U95" s="206">
        <v>0</v>
      </c>
      <c r="V95" s="206">
        <f>U95*H95</f>
        <v>0</v>
      </c>
      <c r="W95" s="206">
        <v>0</v>
      </c>
      <c r="X95" s="207">
        <f>W95*H95</f>
        <v>0</v>
      </c>
      <c r="AR95" s="19" t="s">
        <v>1601</v>
      </c>
      <c r="AT95" s="19" t="s">
        <v>1596</v>
      </c>
      <c r="AU95" s="19" t="s">
        <v>1481</v>
      </c>
      <c r="AY95" s="19" t="s">
        <v>1594</v>
      </c>
      <c r="BE95" s="208">
        <f>IF(O95="základní",K95,0)</f>
        <v>0</v>
      </c>
      <c r="BF95" s="208">
        <f>IF(O95="snížená",K95,0)</f>
        <v>0</v>
      </c>
      <c r="BG95" s="208">
        <f>IF(O95="zákl. přenesená",K95,0)</f>
        <v>0</v>
      </c>
      <c r="BH95" s="208">
        <f>IF(O95="sníž. přenesená",K95,0)</f>
        <v>0</v>
      </c>
      <c r="BI95" s="208">
        <f>IF(O95="nulová",K95,0)</f>
        <v>0</v>
      </c>
      <c r="BJ95" s="19" t="s">
        <v>1420</v>
      </c>
      <c r="BK95" s="208">
        <f>ROUND(P95*H95,2)</f>
        <v>0</v>
      </c>
      <c r="BL95" s="19" t="s">
        <v>1601</v>
      </c>
      <c r="BM95" s="19" t="s">
        <v>75</v>
      </c>
    </row>
    <row r="96" spans="2:65" s="13" customFormat="1" x14ac:dyDescent="0.3">
      <c r="B96" s="221"/>
      <c r="C96" s="222"/>
      <c r="D96" s="223" t="s">
        <v>1603</v>
      </c>
      <c r="E96" s="224" t="s">
        <v>1418</v>
      </c>
      <c r="F96" s="225" t="s">
        <v>1057</v>
      </c>
      <c r="G96" s="222"/>
      <c r="H96" s="226" t="s">
        <v>1418</v>
      </c>
      <c r="I96" s="227"/>
      <c r="J96" s="227"/>
      <c r="K96" s="222"/>
      <c r="L96" s="222"/>
      <c r="M96" s="228"/>
      <c r="N96" s="229"/>
      <c r="O96" s="230"/>
      <c r="P96" s="230"/>
      <c r="Q96" s="230"/>
      <c r="R96" s="230"/>
      <c r="S96" s="230"/>
      <c r="T96" s="230"/>
      <c r="U96" s="230"/>
      <c r="V96" s="230"/>
      <c r="W96" s="230"/>
      <c r="X96" s="231"/>
      <c r="AT96" s="232" t="s">
        <v>1603</v>
      </c>
      <c r="AU96" s="232" t="s">
        <v>1481</v>
      </c>
      <c r="AV96" s="13" t="s">
        <v>1420</v>
      </c>
      <c r="AW96" s="13" t="s">
        <v>1402</v>
      </c>
      <c r="AX96" s="13" t="s">
        <v>1473</v>
      </c>
      <c r="AY96" s="232" t="s">
        <v>1594</v>
      </c>
    </row>
    <row r="97" spans="2:65" s="13" customFormat="1" x14ac:dyDescent="0.3">
      <c r="B97" s="221"/>
      <c r="C97" s="222"/>
      <c r="D97" s="223" t="s">
        <v>1603</v>
      </c>
      <c r="E97" s="224" t="s">
        <v>1418</v>
      </c>
      <c r="F97" s="225" t="s">
        <v>1058</v>
      </c>
      <c r="G97" s="222"/>
      <c r="H97" s="226" t="s">
        <v>1418</v>
      </c>
      <c r="I97" s="227"/>
      <c r="J97" s="227"/>
      <c r="K97" s="222"/>
      <c r="L97" s="222"/>
      <c r="M97" s="228"/>
      <c r="N97" s="229"/>
      <c r="O97" s="230"/>
      <c r="P97" s="230"/>
      <c r="Q97" s="230"/>
      <c r="R97" s="230"/>
      <c r="S97" s="230"/>
      <c r="T97" s="230"/>
      <c r="U97" s="230"/>
      <c r="V97" s="230"/>
      <c r="W97" s="230"/>
      <c r="X97" s="231"/>
      <c r="AT97" s="232" t="s">
        <v>1603</v>
      </c>
      <c r="AU97" s="232" t="s">
        <v>1481</v>
      </c>
      <c r="AV97" s="13" t="s">
        <v>1420</v>
      </c>
      <c r="AW97" s="13" t="s">
        <v>1402</v>
      </c>
      <c r="AX97" s="13" t="s">
        <v>1473</v>
      </c>
      <c r="AY97" s="232" t="s">
        <v>1594</v>
      </c>
    </row>
    <row r="98" spans="2:65" s="13" customFormat="1" x14ac:dyDescent="0.3">
      <c r="B98" s="221"/>
      <c r="C98" s="222"/>
      <c r="D98" s="223" t="s">
        <v>1603</v>
      </c>
      <c r="E98" s="224" t="s">
        <v>1418</v>
      </c>
      <c r="F98" s="225" t="s">
        <v>1059</v>
      </c>
      <c r="G98" s="222"/>
      <c r="H98" s="226" t="s">
        <v>1418</v>
      </c>
      <c r="I98" s="227"/>
      <c r="J98" s="227"/>
      <c r="K98" s="222"/>
      <c r="L98" s="222"/>
      <c r="M98" s="228"/>
      <c r="N98" s="229"/>
      <c r="O98" s="230"/>
      <c r="P98" s="230"/>
      <c r="Q98" s="230"/>
      <c r="R98" s="230"/>
      <c r="S98" s="230"/>
      <c r="T98" s="230"/>
      <c r="U98" s="230"/>
      <c r="V98" s="230"/>
      <c r="W98" s="230"/>
      <c r="X98" s="231"/>
      <c r="AT98" s="232" t="s">
        <v>1603</v>
      </c>
      <c r="AU98" s="232" t="s">
        <v>1481</v>
      </c>
      <c r="AV98" s="13" t="s">
        <v>1420</v>
      </c>
      <c r="AW98" s="13" t="s">
        <v>1402</v>
      </c>
      <c r="AX98" s="13" t="s">
        <v>1473</v>
      </c>
      <c r="AY98" s="232" t="s">
        <v>1594</v>
      </c>
    </row>
    <row r="99" spans="2:65" s="12" customFormat="1" x14ac:dyDescent="0.3">
      <c r="B99" s="209"/>
      <c r="C99" s="210"/>
      <c r="D99" s="211" t="s">
        <v>1603</v>
      </c>
      <c r="E99" s="212" t="s">
        <v>1418</v>
      </c>
      <c r="F99" s="213" t="s">
        <v>76</v>
      </c>
      <c r="G99" s="210"/>
      <c r="H99" s="214">
        <v>41.738</v>
      </c>
      <c r="I99" s="215"/>
      <c r="J99" s="215"/>
      <c r="K99" s="210"/>
      <c r="L99" s="210"/>
      <c r="M99" s="216"/>
      <c r="N99" s="217"/>
      <c r="O99" s="218"/>
      <c r="P99" s="218"/>
      <c r="Q99" s="218"/>
      <c r="R99" s="218"/>
      <c r="S99" s="218"/>
      <c r="T99" s="218"/>
      <c r="U99" s="218"/>
      <c r="V99" s="218"/>
      <c r="W99" s="218"/>
      <c r="X99" s="219"/>
      <c r="AT99" s="220" t="s">
        <v>1603</v>
      </c>
      <c r="AU99" s="220" t="s">
        <v>1481</v>
      </c>
      <c r="AV99" s="12" t="s">
        <v>1481</v>
      </c>
      <c r="AW99" s="12" t="s">
        <v>1402</v>
      </c>
      <c r="AX99" s="12" t="s">
        <v>1420</v>
      </c>
      <c r="AY99" s="220" t="s">
        <v>1594</v>
      </c>
    </row>
    <row r="100" spans="2:65" s="1" customFormat="1" ht="31.5" customHeight="1" x14ac:dyDescent="0.3">
      <c r="B100" s="36"/>
      <c r="C100" s="197" t="s">
        <v>1610</v>
      </c>
      <c r="D100" s="197" t="s">
        <v>1596</v>
      </c>
      <c r="E100" s="198" t="s">
        <v>1661</v>
      </c>
      <c r="F100" s="199" t="s">
        <v>1662</v>
      </c>
      <c r="G100" s="200" t="s">
        <v>1613</v>
      </c>
      <c r="H100" s="201">
        <v>41.738</v>
      </c>
      <c r="I100" s="202"/>
      <c r="J100" s="202"/>
      <c r="K100" s="203">
        <f>ROUND(P100*H100,2)</f>
        <v>0</v>
      </c>
      <c r="L100" s="199" t="s">
        <v>1600</v>
      </c>
      <c r="M100" s="56"/>
      <c r="N100" s="204" t="s">
        <v>1418</v>
      </c>
      <c r="O100" s="205" t="s">
        <v>1442</v>
      </c>
      <c r="P100" s="131">
        <f>I100+J100</f>
        <v>0</v>
      </c>
      <c r="Q100" s="131">
        <f>ROUND(I100*H100,2)</f>
        <v>0</v>
      </c>
      <c r="R100" s="131">
        <f>ROUND(J100*H100,2)</f>
        <v>0</v>
      </c>
      <c r="S100" s="37"/>
      <c r="T100" s="206">
        <f>S100*H100</f>
        <v>0</v>
      </c>
      <c r="U100" s="206">
        <v>0</v>
      </c>
      <c r="V100" s="206">
        <f>U100*H100</f>
        <v>0</v>
      </c>
      <c r="W100" s="206">
        <v>0</v>
      </c>
      <c r="X100" s="207">
        <f>W100*H100</f>
        <v>0</v>
      </c>
      <c r="AR100" s="19" t="s">
        <v>1601</v>
      </c>
      <c r="AT100" s="19" t="s">
        <v>1596</v>
      </c>
      <c r="AU100" s="19" t="s">
        <v>1481</v>
      </c>
      <c r="AY100" s="19" t="s">
        <v>1594</v>
      </c>
      <c r="BE100" s="208">
        <f>IF(O100="základní",K100,0)</f>
        <v>0</v>
      </c>
      <c r="BF100" s="208">
        <f>IF(O100="snížená",K100,0)</f>
        <v>0</v>
      </c>
      <c r="BG100" s="208">
        <f>IF(O100="zákl. přenesená",K100,0)</f>
        <v>0</v>
      </c>
      <c r="BH100" s="208">
        <f>IF(O100="sníž. přenesená",K100,0)</f>
        <v>0</v>
      </c>
      <c r="BI100" s="208">
        <f>IF(O100="nulová",K100,0)</f>
        <v>0</v>
      </c>
      <c r="BJ100" s="19" t="s">
        <v>1420</v>
      </c>
      <c r="BK100" s="208">
        <f>ROUND(P100*H100,2)</f>
        <v>0</v>
      </c>
      <c r="BL100" s="19" t="s">
        <v>1601</v>
      </c>
      <c r="BM100" s="19" t="s">
        <v>77</v>
      </c>
    </row>
    <row r="101" spans="2:65" s="13" customFormat="1" x14ac:dyDescent="0.3">
      <c r="B101" s="221"/>
      <c r="C101" s="222"/>
      <c r="D101" s="223" t="s">
        <v>1603</v>
      </c>
      <c r="E101" s="224" t="s">
        <v>1418</v>
      </c>
      <c r="F101" s="225" t="s">
        <v>1057</v>
      </c>
      <c r="G101" s="222"/>
      <c r="H101" s="226" t="s">
        <v>1418</v>
      </c>
      <c r="I101" s="227"/>
      <c r="J101" s="227"/>
      <c r="K101" s="222"/>
      <c r="L101" s="222"/>
      <c r="M101" s="228"/>
      <c r="N101" s="229"/>
      <c r="O101" s="230"/>
      <c r="P101" s="230"/>
      <c r="Q101" s="230"/>
      <c r="R101" s="230"/>
      <c r="S101" s="230"/>
      <c r="T101" s="230"/>
      <c r="U101" s="230"/>
      <c r="V101" s="230"/>
      <c r="W101" s="230"/>
      <c r="X101" s="231"/>
      <c r="AT101" s="232" t="s">
        <v>1603</v>
      </c>
      <c r="AU101" s="232" t="s">
        <v>1481</v>
      </c>
      <c r="AV101" s="13" t="s">
        <v>1420</v>
      </c>
      <c r="AW101" s="13" t="s">
        <v>1402</v>
      </c>
      <c r="AX101" s="13" t="s">
        <v>1473</v>
      </c>
      <c r="AY101" s="232" t="s">
        <v>1594</v>
      </c>
    </row>
    <row r="102" spans="2:65" s="13" customFormat="1" x14ac:dyDescent="0.3">
      <c r="B102" s="221"/>
      <c r="C102" s="222"/>
      <c r="D102" s="223" t="s">
        <v>1603</v>
      </c>
      <c r="E102" s="224" t="s">
        <v>1418</v>
      </c>
      <c r="F102" s="225" t="s">
        <v>1058</v>
      </c>
      <c r="G102" s="222"/>
      <c r="H102" s="226" t="s">
        <v>1418</v>
      </c>
      <c r="I102" s="227"/>
      <c r="J102" s="227"/>
      <c r="K102" s="222"/>
      <c r="L102" s="222"/>
      <c r="M102" s="228"/>
      <c r="N102" s="229"/>
      <c r="O102" s="230"/>
      <c r="P102" s="230"/>
      <c r="Q102" s="230"/>
      <c r="R102" s="230"/>
      <c r="S102" s="230"/>
      <c r="T102" s="230"/>
      <c r="U102" s="230"/>
      <c r="V102" s="230"/>
      <c r="W102" s="230"/>
      <c r="X102" s="231"/>
      <c r="AT102" s="232" t="s">
        <v>1603</v>
      </c>
      <c r="AU102" s="232" t="s">
        <v>1481</v>
      </c>
      <c r="AV102" s="13" t="s">
        <v>1420</v>
      </c>
      <c r="AW102" s="13" t="s">
        <v>1402</v>
      </c>
      <c r="AX102" s="13" t="s">
        <v>1473</v>
      </c>
      <c r="AY102" s="232" t="s">
        <v>1594</v>
      </c>
    </row>
    <row r="103" spans="2:65" s="13" customFormat="1" x14ac:dyDescent="0.3">
      <c r="B103" s="221"/>
      <c r="C103" s="222"/>
      <c r="D103" s="223" t="s">
        <v>1603</v>
      </c>
      <c r="E103" s="224" t="s">
        <v>1418</v>
      </c>
      <c r="F103" s="225" t="s">
        <v>1059</v>
      </c>
      <c r="G103" s="222"/>
      <c r="H103" s="226" t="s">
        <v>1418</v>
      </c>
      <c r="I103" s="227"/>
      <c r="J103" s="227"/>
      <c r="K103" s="222"/>
      <c r="L103" s="222"/>
      <c r="M103" s="228"/>
      <c r="N103" s="229"/>
      <c r="O103" s="230"/>
      <c r="P103" s="230"/>
      <c r="Q103" s="230"/>
      <c r="R103" s="230"/>
      <c r="S103" s="230"/>
      <c r="T103" s="230"/>
      <c r="U103" s="230"/>
      <c r="V103" s="230"/>
      <c r="W103" s="230"/>
      <c r="X103" s="231"/>
      <c r="AT103" s="232" t="s">
        <v>1603</v>
      </c>
      <c r="AU103" s="232" t="s">
        <v>1481</v>
      </c>
      <c r="AV103" s="13" t="s">
        <v>1420</v>
      </c>
      <c r="AW103" s="13" t="s">
        <v>1402</v>
      </c>
      <c r="AX103" s="13" t="s">
        <v>1473</v>
      </c>
      <c r="AY103" s="232" t="s">
        <v>1594</v>
      </c>
    </row>
    <row r="104" spans="2:65" s="12" customFormat="1" x14ac:dyDescent="0.3">
      <c r="B104" s="209"/>
      <c r="C104" s="210"/>
      <c r="D104" s="211" t="s">
        <v>1603</v>
      </c>
      <c r="E104" s="212" t="s">
        <v>1418</v>
      </c>
      <c r="F104" s="213" t="s">
        <v>76</v>
      </c>
      <c r="G104" s="210"/>
      <c r="H104" s="214">
        <v>41.738</v>
      </c>
      <c r="I104" s="215"/>
      <c r="J104" s="215"/>
      <c r="K104" s="210"/>
      <c r="L104" s="210"/>
      <c r="M104" s="216"/>
      <c r="N104" s="217"/>
      <c r="O104" s="218"/>
      <c r="P104" s="218"/>
      <c r="Q104" s="218"/>
      <c r="R104" s="218"/>
      <c r="S104" s="218"/>
      <c r="T104" s="218"/>
      <c r="U104" s="218"/>
      <c r="V104" s="218"/>
      <c r="W104" s="218"/>
      <c r="X104" s="219"/>
      <c r="AT104" s="220" t="s">
        <v>1603</v>
      </c>
      <c r="AU104" s="220" t="s">
        <v>1481</v>
      </c>
      <c r="AV104" s="12" t="s">
        <v>1481</v>
      </c>
      <c r="AW104" s="12" t="s">
        <v>1402</v>
      </c>
      <c r="AX104" s="12" t="s">
        <v>1420</v>
      </c>
      <c r="AY104" s="220" t="s">
        <v>1594</v>
      </c>
    </row>
    <row r="105" spans="2:65" s="1" customFormat="1" ht="44.25" customHeight="1" x14ac:dyDescent="0.3">
      <c r="B105" s="36"/>
      <c r="C105" s="197" t="s">
        <v>1601</v>
      </c>
      <c r="D105" s="197" t="s">
        <v>1596</v>
      </c>
      <c r="E105" s="198" t="s">
        <v>1667</v>
      </c>
      <c r="F105" s="199" t="s">
        <v>1668</v>
      </c>
      <c r="G105" s="200" t="s">
        <v>1613</v>
      </c>
      <c r="H105" s="201">
        <v>41.738</v>
      </c>
      <c r="I105" s="202"/>
      <c r="J105" s="202"/>
      <c r="K105" s="203">
        <f>ROUND(P105*H105,2)</f>
        <v>0</v>
      </c>
      <c r="L105" s="199" t="s">
        <v>1600</v>
      </c>
      <c r="M105" s="56"/>
      <c r="N105" s="204" t="s">
        <v>1418</v>
      </c>
      <c r="O105" s="205" t="s">
        <v>1442</v>
      </c>
      <c r="P105" s="131">
        <f>I105+J105</f>
        <v>0</v>
      </c>
      <c r="Q105" s="131">
        <f>ROUND(I105*H105,2)</f>
        <v>0</v>
      </c>
      <c r="R105" s="131">
        <f>ROUND(J105*H105,2)</f>
        <v>0</v>
      </c>
      <c r="S105" s="37"/>
      <c r="T105" s="206">
        <f>S105*H105</f>
        <v>0</v>
      </c>
      <c r="U105" s="206">
        <v>0</v>
      </c>
      <c r="V105" s="206">
        <f>U105*H105</f>
        <v>0</v>
      </c>
      <c r="W105" s="206">
        <v>0</v>
      </c>
      <c r="X105" s="207">
        <f>W105*H105</f>
        <v>0</v>
      </c>
      <c r="AR105" s="19" t="s">
        <v>1601</v>
      </c>
      <c r="AT105" s="19" t="s">
        <v>1596</v>
      </c>
      <c r="AU105" s="19" t="s">
        <v>1481</v>
      </c>
      <c r="AY105" s="19" t="s">
        <v>1594</v>
      </c>
      <c r="BE105" s="208">
        <f>IF(O105="základní",K105,0)</f>
        <v>0</v>
      </c>
      <c r="BF105" s="208">
        <f>IF(O105="snížená",K105,0)</f>
        <v>0</v>
      </c>
      <c r="BG105" s="208">
        <f>IF(O105="zákl. přenesená",K105,0)</f>
        <v>0</v>
      </c>
      <c r="BH105" s="208">
        <f>IF(O105="sníž. přenesená",K105,0)</f>
        <v>0</v>
      </c>
      <c r="BI105" s="208">
        <f>IF(O105="nulová",K105,0)</f>
        <v>0</v>
      </c>
      <c r="BJ105" s="19" t="s">
        <v>1420</v>
      </c>
      <c r="BK105" s="208">
        <f>ROUND(P105*H105,2)</f>
        <v>0</v>
      </c>
      <c r="BL105" s="19" t="s">
        <v>1601</v>
      </c>
      <c r="BM105" s="19" t="s">
        <v>78</v>
      </c>
    </row>
    <row r="106" spans="2:65" s="12" customFormat="1" x14ac:dyDescent="0.3">
      <c r="B106" s="209"/>
      <c r="C106" s="210"/>
      <c r="D106" s="211" t="s">
        <v>1603</v>
      </c>
      <c r="E106" s="212" t="s">
        <v>1418</v>
      </c>
      <c r="F106" s="213" t="s">
        <v>79</v>
      </c>
      <c r="G106" s="210"/>
      <c r="H106" s="214">
        <v>41.738</v>
      </c>
      <c r="I106" s="215"/>
      <c r="J106" s="215"/>
      <c r="K106" s="210"/>
      <c r="L106" s="210"/>
      <c r="M106" s="216"/>
      <c r="N106" s="217"/>
      <c r="O106" s="218"/>
      <c r="P106" s="218"/>
      <c r="Q106" s="218"/>
      <c r="R106" s="218"/>
      <c r="S106" s="218"/>
      <c r="T106" s="218"/>
      <c r="U106" s="218"/>
      <c r="V106" s="218"/>
      <c r="W106" s="218"/>
      <c r="X106" s="219"/>
      <c r="AT106" s="220" t="s">
        <v>1603</v>
      </c>
      <c r="AU106" s="220" t="s">
        <v>1481</v>
      </c>
      <c r="AV106" s="12" t="s">
        <v>1481</v>
      </c>
      <c r="AW106" s="12" t="s">
        <v>1402</v>
      </c>
      <c r="AX106" s="12" t="s">
        <v>1420</v>
      </c>
      <c r="AY106" s="220" t="s">
        <v>1594</v>
      </c>
    </row>
    <row r="107" spans="2:65" s="1" customFormat="1" ht="31.5" customHeight="1" x14ac:dyDescent="0.3">
      <c r="B107" s="36"/>
      <c r="C107" s="197" t="s">
        <v>1629</v>
      </c>
      <c r="D107" s="197" t="s">
        <v>1596</v>
      </c>
      <c r="E107" s="198" t="s">
        <v>1067</v>
      </c>
      <c r="F107" s="199" t="s">
        <v>1068</v>
      </c>
      <c r="G107" s="200" t="s">
        <v>1688</v>
      </c>
      <c r="H107" s="201">
        <v>24</v>
      </c>
      <c r="I107" s="202"/>
      <c r="J107" s="202"/>
      <c r="K107" s="203">
        <f>ROUND(P107*H107,2)</f>
        <v>0</v>
      </c>
      <c r="L107" s="199" t="s">
        <v>1600</v>
      </c>
      <c r="M107" s="56"/>
      <c r="N107" s="204" t="s">
        <v>1418</v>
      </c>
      <c r="O107" s="205" t="s">
        <v>1442</v>
      </c>
      <c r="P107" s="131">
        <f>I107+J107</f>
        <v>0</v>
      </c>
      <c r="Q107" s="131">
        <f>ROUND(I107*H107,2)</f>
        <v>0</v>
      </c>
      <c r="R107" s="131">
        <f>ROUND(J107*H107,2)</f>
        <v>0</v>
      </c>
      <c r="S107" s="37"/>
      <c r="T107" s="206">
        <f>S107*H107</f>
        <v>0</v>
      </c>
      <c r="U107" s="206">
        <v>0</v>
      </c>
      <c r="V107" s="206">
        <f>U107*H107</f>
        <v>0</v>
      </c>
      <c r="W107" s="206">
        <v>0</v>
      </c>
      <c r="X107" s="207">
        <f>W107*H107</f>
        <v>0</v>
      </c>
      <c r="AR107" s="19" t="s">
        <v>1601</v>
      </c>
      <c r="AT107" s="19" t="s">
        <v>1596</v>
      </c>
      <c r="AU107" s="19" t="s">
        <v>1481</v>
      </c>
      <c r="AY107" s="19" t="s">
        <v>1594</v>
      </c>
      <c r="BE107" s="208">
        <f>IF(O107="základní",K107,0)</f>
        <v>0</v>
      </c>
      <c r="BF107" s="208">
        <f>IF(O107="snížená",K107,0)</f>
        <v>0</v>
      </c>
      <c r="BG107" s="208">
        <f>IF(O107="zákl. přenesená",K107,0)</f>
        <v>0</v>
      </c>
      <c r="BH107" s="208">
        <f>IF(O107="sníž. přenesená",K107,0)</f>
        <v>0</v>
      </c>
      <c r="BI107" s="208">
        <f>IF(O107="nulová",K107,0)</f>
        <v>0</v>
      </c>
      <c r="BJ107" s="19" t="s">
        <v>1420</v>
      </c>
      <c r="BK107" s="208">
        <f>ROUND(P107*H107,2)</f>
        <v>0</v>
      </c>
      <c r="BL107" s="19" t="s">
        <v>1601</v>
      </c>
      <c r="BM107" s="19" t="s">
        <v>80</v>
      </c>
    </row>
    <row r="108" spans="2:65" s="12" customFormat="1" x14ac:dyDescent="0.3">
      <c r="B108" s="209"/>
      <c r="C108" s="210"/>
      <c r="D108" s="211" t="s">
        <v>1603</v>
      </c>
      <c r="E108" s="212" t="s">
        <v>1418</v>
      </c>
      <c r="F108" s="213" t="s">
        <v>81</v>
      </c>
      <c r="G108" s="210"/>
      <c r="H108" s="214">
        <v>24</v>
      </c>
      <c r="I108" s="215"/>
      <c r="J108" s="215"/>
      <c r="K108" s="210"/>
      <c r="L108" s="210"/>
      <c r="M108" s="216"/>
      <c r="N108" s="217"/>
      <c r="O108" s="218"/>
      <c r="P108" s="218"/>
      <c r="Q108" s="218"/>
      <c r="R108" s="218"/>
      <c r="S108" s="218"/>
      <c r="T108" s="218"/>
      <c r="U108" s="218"/>
      <c r="V108" s="218"/>
      <c r="W108" s="218"/>
      <c r="X108" s="219"/>
      <c r="AT108" s="220" t="s">
        <v>1603</v>
      </c>
      <c r="AU108" s="220" t="s">
        <v>1481</v>
      </c>
      <c r="AV108" s="12" t="s">
        <v>1481</v>
      </c>
      <c r="AW108" s="12" t="s">
        <v>1402</v>
      </c>
      <c r="AX108" s="12" t="s">
        <v>1420</v>
      </c>
      <c r="AY108" s="220" t="s">
        <v>1594</v>
      </c>
    </row>
    <row r="109" spans="2:65" s="1" customFormat="1" ht="31.5" customHeight="1" x14ac:dyDescent="0.3">
      <c r="B109" s="36"/>
      <c r="C109" s="197" t="s">
        <v>1635</v>
      </c>
      <c r="D109" s="197" t="s">
        <v>1596</v>
      </c>
      <c r="E109" s="198" t="s">
        <v>809</v>
      </c>
      <c r="F109" s="199" t="s">
        <v>810</v>
      </c>
      <c r="G109" s="200" t="s">
        <v>1688</v>
      </c>
      <c r="H109" s="201">
        <v>33</v>
      </c>
      <c r="I109" s="202"/>
      <c r="J109" s="202"/>
      <c r="K109" s="203">
        <f>ROUND(P109*H109,2)</f>
        <v>0</v>
      </c>
      <c r="L109" s="199" t="s">
        <v>1600</v>
      </c>
      <c r="M109" s="56"/>
      <c r="N109" s="204" t="s">
        <v>1418</v>
      </c>
      <c r="O109" s="205" t="s">
        <v>1442</v>
      </c>
      <c r="P109" s="131">
        <f>I109+J109</f>
        <v>0</v>
      </c>
      <c r="Q109" s="131">
        <f>ROUND(I109*H109,2)</f>
        <v>0</v>
      </c>
      <c r="R109" s="131">
        <f>ROUND(J109*H109,2)</f>
        <v>0</v>
      </c>
      <c r="S109" s="37"/>
      <c r="T109" s="206">
        <f>S109*H109</f>
        <v>0</v>
      </c>
      <c r="U109" s="206">
        <v>0</v>
      </c>
      <c r="V109" s="206">
        <f>U109*H109</f>
        <v>0</v>
      </c>
      <c r="W109" s="206">
        <v>0</v>
      </c>
      <c r="X109" s="207">
        <f>W109*H109</f>
        <v>0</v>
      </c>
      <c r="AR109" s="19" t="s">
        <v>1601</v>
      </c>
      <c r="AT109" s="19" t="s">
        <v>1596</v>
      </c>
      <c r="AU109" s="19" t="s">
        <v>1481</v>
      </c>
      <c r="AY109" s="19" t="s">
        <v>1594</v>
      </c>
      <c r="BE109" s="208">
        <f>IF(O109="základní",K109,0)</f>
        <v>0</v>
      </c>
      <c r="BF109" s="208">
        <f>IF(O109="snížená",K109,0)</f>
        <v>0</v>
      </c>
      <c r="BG109" s="208">
        <f>IF(O109="zákl. přenesená",K109,0)</f>
        <v>0</v>
      </c>
      <c r="BH109" s="208">
        <f>IF(O109="sníž. přenesená",K109,0)</f>
        <v>0</v>
      </c>
      <c r="BI109" s="208">
        <f>IF(O109="nulová",K109,0)</f>
        <v>0</v>
      </c>
      <c r="BJ109" s="19" t="s">
        <v>1420</v>
      </c>
      <c r="BK109" s="208">
        <f>ROUND(P109*H109,2)</f>
        <v>0</v>
      </c>
      <c r="BL109" s="19" t="s">
        <v>1601</v>
      </c>
      <c r="BM109" s="19" t="s">
        <v>82</v>
      </c>
    </row>
    <row r="110" spans="2:65" s="12" customFormat="1" x14ac:dyDescent="0.3">
      <c r="B110" s="209"/>
      <c r="C110" s="210"/>
      <c r="D110" s="211" t="s">
        <v>1603</v>
      </c>
      <c r="E110" s="212" t="s">
        <v>1418</v>
      </c>
      <c r="F110" s="213" t="s">
        <v>83</v>
      </c>
      <c r="G110" s="210"/>
      <c r="H110" s="214">
        <v>33</v>
      </c>
      <c r="I110" s="215"/>
      <c r="J110" s="215"/>
      <c r="K110" s="210"/>
      <c r="L110" s="210"/>
      <c r="M110" s="216"/>
      <c r="N110" s="217"/>
      <c r="O110" s="218"/>
      <c r="P110" s="218"/>
      <c r="Q110" s="218"/>
      <c r="R110" s="218"/>
      <c r="S110" s="218"/>
      <c r="T110" s="218"/>
      <c r="U110" s="218"/>
      <c r="V110" s="218"/>
      <c r="W110" s="218"/>
      <c r="X110" s="219"/>
      <c r="AT110" s="220" t="s">
        <v>1603</v>
      </c>
      <c r="AU110" s="220" t="s">
        <v>1481</v>
      </c>
      <c r="AV110" s="12" t="s">
        <v>1481</v>
      </c>
      <c r="AW110" s="12" t="s">
        <v>1402</v>
      </c>
      <c r="AX110" s="12" t="s">
        <v>1420</v>
      </c>
      <c r="AY110" s="220" t="s">
        <v>1594</v>
      </c>
    </row>
    <row r="111" spans="2:65" s="1" customFormat="1" ht="31.5" customHeight="1" x14ac:dyDescent="0.3">
      <c r="B111" s="36"/>
      <c r="C111" s="197" t="s">
        <v>1646</v>
      </c>
      <c r="D111" s="197" t="s">
        <v>1596</v>
      </c>
      <c r="E111" s="198" t="s">
        <v>814</v>
      </c>
      <c r="F111" s="199" t="s">
        <v>815</v>
      </c>
      <c r="G111" s="200" t="s">
        <v>1688</v>
      </c>
      <c r="H111" s="201">
        <v>33</v>
      </c>
      <c r="I111" s="202"/>
      <c r="J111" s="202"/>
      <c r="K111" s="203">
        <f>ROUND(P111*H111,2)</f>
        <v>0</v>
      </c>
      <c r="L111" s="199" t="s">
        <v>1600</v>
      </c>
      <c r="M111" s="56"/>
      <c r="N111" s="204" t="s">
        <v>1418</v>
      </c>
      <c r="O111" s="205" t="s">
        <v>1442</v>
      </c>
      <c r="P111" s="131">
        <f>I111+J111</f>
        <v>0</v>
      </c>
      <c r="Q111" s="131">
        <f>ROUND(I111*H111,2)</f>
        <v>0</v>
      </c>
      <c r="R111" s="131">
        <f>ROUND(J111*H111,2)</f>
        <v>0</v>
      </c>
      <c r="S111" s="37"/>
      <c r="T111" s="206">
        <f>S111*H111</f>
        <v>0</v>
      </c>
      <c r="U111" s="206">
        <v>0</v>
      </c>
      <c r="V111" s="206">
        <f>U111*H111</f>
        <v>0</v>
      </c>
      <c r="W111" s="206">
        <v>0</v>
      </c>
      <c r="X111" s="207">
        <f>W111*H111</f>
        <v>0</v>
      </c>
      <c r="AR111" s="19" t="s">
        <v>1601</v>
      </c>
      <c r="AT111" s="19" t="s">
        <v>1596</v>
      </c>
      <c r="AU111" s="19" t="s">
        <v>1481</v>
      </c>
      <c r="AY111" s="19" t="s">
        <v>1594</v>
      </c>
      <c r="BE111" s="208">
        <f>IF(O111="základní",K111,0)</f>
        <v>0</v>
      </c>
      <c r="BF111" s="208">
        <f>IF(O111="snížená",K111,0)</f>
        <v>0</v>
      </c>
      <c r="BG111" s="208">
        <f>IF(O111="zákl. přenesená",K111,0)</f>
        <v>0</v>
      </c>
      <c r="BH111" s="208">
        <f>IF(O111="sníž. přenesená",K111,0)</f>
        <v>0</v>
      </c>
      <c r="BI111" s="208">
        <f>IF(O111="nulová",K111,0)</f>
        <v>0</v>
      </c>
      <c r="BJ111" s="19" t="s">
        <v>1420</v>
      </c>
      <c r="BK111" s="208">
        <f>ROUND(P111*H111,2)</f>
        <v>0</v>
      </c>
      <c r="BL111" s="19" t="s">
        <v>1601</v>
      </c>
      <c r="BM111" s="19" t="s">
        <v>84</v>
      </c>
    </row>
    <row r="112" spans="2:65" s="12" customFormat="1" x14ac:dyDescent="0.3">
      <c r="B112" s="209"/>
      <c r="C112" s="210"/>
      <c r="D112" s="211" t="s">
        <v>1603</v>
      </c>
      <c r="E112" s="212" t="s">
        <v>1418</v>
      </c>
      <c r="F112" s="213" t="s">
        <v>85</v>
      </c>
      <c r="G112" s="210"/>
      <c r="H112" s="214">
        <v>33</v>
      </c>
      <c r="I112" s="215"/>
      <c r="J112" s="215"/>
      <c r="K112" s="210"/>
      <c r="L112" s="210"/>
      <c r="M112" s="216"/>
      <c r="N112" s="217"/>
      <c r="O112" s="218"/>
      <c r="P112" s="218"/>
      <c r="Q112" s="218"/>
      <c r="R112" s="218"/>
      <c r="S112" s="218"/>
      <c r="T112" s="218"/>
      <c r="U112" s="218"/>
      <c r="V112" s="218"/>
      <c r="W112" s="218"/>
      <c r="X112" s="219"/>
      <c r="AT112" s="220" t="s">
        <v>1603</v>
      </c>
      <c r="AU112" s="220" t="s">
        <v>1481</v>
      </c>
      <c r="AV112" s="12" t="s">
        <v>1481</v>
      </c>
      <c r="AW112" s="12" t="s">
        <v>1402</v>
      </c>
      <c r="AX112" s="12" t="s">
        <v>1420</v>
      </c>
      <c r="AY112" s="220" t="s">
        <v>1594</v>
      </c>
    </row>
    <row r="113" spans="2:65" s="1" customFormat="1" ht="22.5" customHeight="1" x14ac:dyDescent="0.3">
      <c r="B113" s="36"/>
      <c r="C113" s="261" t="s">
        <v>1654</v>
      </c>
      <c r="D113" s="261" t="s">
        <v>1707</v>
      </c>
      <c r="E113" s="262" t="s">
        <v>818</v>
      </c>
      <c r="F113" s="263" t="s">
        <v>819</v>
      </c>
      <c r="G113" s="264" t="s">
        <v>2089</v>
      </c>
      <c r="H113" s="265">
        <v>0.67</v>
      </c>
      <c r="I113" s="266"/>
      <c r="J113" s="267"/>
      <c r="K113" s="268">
        <f>ROUND(P113*H113,2)</f>
        <v>0</v>
      </c>
      <c r="L113" s="263" t="s">
        <v>1600</v>
      </c>
      <c r="M113" s="269"/>
      <c r="N113" s="270" t="s">
        <v>1418</v>
      </c>
      <c r="O113" s="205" t="s">
        <v>1442</v>
      </c>
      <c r="P113" s="131">
        <f>I113+J113</f>
        <v>0</v>
      </c>
      <c r="Q113" s="131">
        <f>ROUND(I113*H113,2)</f>
        <v>0</v>
      </c>
      <c r="R113" s="131">
        <f>ROUND(J113*H113,2)</f>
        <v>0</v>
      </c>
      <c r="S113" s="37"/>
      <c r="T113" s="206">
        <f>S113*H113</f>
        <v>0</v>
      </c>
      <c r="U113" s="206">
        <v>1E-3</v>
      </c>
      <c r="V113" s="206">
        <f>U113*H113</f>
        <v>6.7000000000000002E-4</v>
      </c>
      <c r="W113" s="206">
        <v>0</v>
      </c>
      <c r="X113" s="207">
        <f>W113*H113</f>
        <v>0</v>
      </c>
      <c r="AR113" s="19" t="s">
        <v>1654</v>
      </c>
      <c r="AT113" s="19" t="s">
        <v>1707</v>
      </c>
      <c r="AU113" s="19" t="s">
        <v>1481</v>
      </c>
      <c r="AY113" s="19" t="s">
        <v>1594</v>
      </c>
      <c r="BE113" s="208">
        <f>IF(O113="základní",K113,0)</f>
        <v>0</v>
      </c>
      <c r="BF113" s="208">
        <f>IF(O113="snížená",K113,0)</f>
        <v>0</v>
      </c>
      <c r="BG113" s="208">
        <f>IF(O113="zákl. přenesená",K113,0)</f>
        <v>0</v>
      </c>
      <c r="BH113" s="208">
        <f>IF(O113="sníž. přenesená",K113,0)</f>
        <v>0</v>
      </c>
      <c r="BI113" s="208">
        <f>IF(O113="nulová",K113,0)</f>
        <v>0</v>
      </c>
      <c r="BJ113" s="19" t="s">
        <v>1420</v>
      </c>
      <c r="BK113" s="208">
        <f>ROUND(P113*H113,2)</f>
        <v>0</v>
      </c>
      <c r="BL113" s="19" t="s">
        <v>1601</v>
      </c>
      <c r="BM113" s="19" t="s">
        <v>86</v>
      </c>
    </row>
    <row r="114" spans="2:65" s="12" customFormat="1" x14ac:dyDescent="0.3">
      <c r="B114" s="209"/>
      <c r="C114" s="210"/>
      <c r="D114" s="223" t="s">
        <v>1603</v>
      </c>
      <c r="E114" s="233" t="s">
        <v>1418</v>
      </c>
      <c r="F114" s="234" t="s">
        <v>87</v>
      </c>
      <c r="G114" s="210"/>
      <c r="H114" s="235">
        <v>0.66</v>
      </c>
      <c r="I114" s="215"/>
      <c r="J114" s="215"/>
      <c r="K114" s="210"/>
      <c r="L114" s="210"/>
      <c r="M114" s="216"/>
      <c r="N114" s="217"/>
      <c r="O114" s="218"/>
      <c r="P114" s="218"/>
      <c r="Q114" s="218"/>
      <c r="R114" s="218"/>
      <c r="S114" s="218"/>
      <c r="T114" s="218"/>
      <c r="U114" s="218"/>
      <c r="V114" s="218"/>
      <c r="W114" s="218"/>
      <c r="X114" s="219"/>
      <c r="AT114" s="220" t="s">
        <v>1603</v>
      </c>
      <c r="AU114" s="220" t="s">
        <v>1481</v>
      </c>
      <c r="AV114" s="12" t="s">
        <v>1481</v>
      </c>
      <c r="AW114" s="12" t="s">
        <v>1402</v>
      </c>
      <c r="AX114" s="12" t="s">
        <v>1420</v>
      </c>
      <c r="AY114" s="220" t="s">
        <v>1594</v>
      </c>
    </row>
    <row r="115" spans="2:65" s="12" customFormat="1" x14ac:dyDescent="0.3">
      <c r="B115" s="209"/>
      <c r="C115" s="210"/>
      <c r="D115" s="211" t="s">
        <v>1603</v>
      </c>
      <c r="E115" s="210"/>
      <c r="F115" s="213" t="s">
        <v>88</v>
      </c>
      <c r="G115" s="210"/>
      <c r="H115" s="214">
        <v>0.67</v>
      </c>
      <c r="I115" s="215"/>
      <c r="J115" s="215"/>
      <c r="K115" s="210"/>
      <c r="L115" s="210"/>
      <c r="M115" s="216"/>
      <c r="N115" s="217"/>
      <c r="O115" s="218"/>
      <c r="P115" s="218"/>
      <c r="Q115" s="218"/>
      <c r="R115" s="218"/>
      <c r="S115" s="218"/>
      <c r="T115" s="218"/>
      <c r="U115" s="218"/>
      <c r="V115" s="218"/>
      <c r="W115" s="218"/>
      <c r="X115" s="219"/>
      <c r="AT115" s="220" t="s">
        <v>1603</v>
      </c>
      <c r="AU115" s="220" t="s">
        <v>1481</v>
      </c>
      <c r="AV115" s="12" t="s">
        <v>1481</v>
      </c>
      <c r="AW115" s="12" t="s">
        <v>1401</v>
      </c>
      <c r="AX115" s="12" t="s">
        <v>1420</v>
      </c>
      <c r="AY115" s="220" t="s">
        <v>1594</v>
      </c>
    </row>
    <row r="116" spans="2:65" s="1" customFormat="1" ht="22.5" customHeight="1" x14ac:dyDescent="0.3">
      <c r="B116" s="36"/>
      <c r="C116" s="197" t="s">
        <v>1660</v>
      </c>
      <c r="D116" s="197" t="s">
        <v>1596</v>
      </c>
      <c r="E116" s="198" t="s">
        <v>823</v>
      </c>
      <c r="F116" s="199" t="s">
        <v>824</v>
      </c>
      <c r="G116" s="200" t="s">
        <v>1688</v>
      </c>
      <c r="H116" s="201">
        <v>33</v>
      </c>
      <c r="I116" s="202"/>
      <c r="J116" s="202"/>
      <c r="K116" s="203">
        <f>ROUND(P116*H116,2)</f>
        <v>0</v>
      </c>
      <c r="L116" s="199" t="s">
        <v>1600</v>
      </c>
      <c r="M116" s="56"/>
      <c r="N116" s="204" t="s">
        <v>1418</v>
      </c>
      <c r="O116" s="205" t="s">
        <v>1442</v>
      </c>
      <c r="P116" s="131">
        <f>I116+J116</f>
        <v>0</v>
      </c>
      <c r="Q116" s="131">
        <f>ROUND(I116*H116,2)</f>
        <v>0</v>
      </c>
      <c r="R116" s="131">
        <f>ROUND(J116*H116,2)</f>
        <v>0</v>
      </c>
      <c r="S116" s="37"/>
      <c r="T116" s="206">
        <f>S116*H116</f>
        <v>0</v>
      </c>
      <c r="U116" s="206">
        <v>0</v>
      </c>
      <c r="V116" s="206">
        <f>U116*H116</f>
        <v>0</v>
      </c>
      <c r="W116" s="206">
        <v>0</v>
      </c>
      <c r="X116" s="207">
        <f>W116*H116</f>
        <v>0</v>
      </c>
      <c r="AR116" s="19" t="s">
        <v>1601</v>
      </c>
      <c r="AT116" s="19" t="s">
        <v>1596</v>
      </c>
      <c r="AU116" s="19" t="s">
        <v>1481</v>
      </c>
      <c r="AY116" s="19" t="s">
        <v>1594</v>
      </c>
      <c r="BE116" s="208">
        <f>IF(O116="základní",K116,0)</f>
        <v>0</v>
      </c>
      <c r="BF116" s="208">
        <f>IF(O116="snížená",K116,0)</f>
        <v>0</v>
      </c>
      <c r="BG116" s="208">
        <f>IF(O116="zákl. přenesená",K116,0)</f>
        <v>0</v>
      </c>
      <c r="BH116" s="208">
        <f>IF(O116="sníž. přenesená",K116,0)</f>
        <v>0</v>
      </c>
      <c r="BI116" s="208">
        <f>IF(O116="nulová",K116,0)</f>
        <v>0</v>
      </c>
      <c r="BJ116" s="19" t="s">
        <v>1420</v>
      </c>
      <c r="BK116" s="208">
        <f>ROUND(P116*H116,2)</f>
        <v>0</v>
      </c>
      <c r="BL116" s="19" t="s">
        <v>1601</v>
      </c>
      <c r="BM116" s="19" t="s">
        <v>89</v>
      </c>
    </row>
    <row r="117" spans="2:65" s="13" customFormat="1" x14ac:dyDescent="0.3">
      <c r="B117" s="221"/>
      <c r="C117" s="222"/>
      <c r="D117" s="223" t="s">
        <v>1603</v>
      </c>
      <c r="E117" s="224" t="s">
        <v>1418</v>
      </c>
      <c r="F117" s="225" t="s">
        <v>746</v>
      </c>
      <c r="G117" s="222"/>
      <c r="H117" s="226" t="s">
        <v>1418</v>
      </c>
      <c r="I117" s="227"/>
      <c r="J117" s="227"/>
      <c r="K117" s="222"/>
      <c r="L117" s="222"/>
      <c r="M117" s="228"/>
      <c r="N117" s="229"/>
      <c r="O117" s="230"/>
      <c r="P117" s="230"/>
      <c r="Q117" s="230"/>
      <c r="R117" s="230"/>
      <c r="S117" s="230"/>
      <c r="T117" s="230"/>
      <c r="U117" s="230"/>
      <c r="V117" s="230"/>
      <c r="W117" s="230"/>
      <c r="X117" s="231"/>
      <c r="AT117" s="232" t="s">
        <v>1603</v>
      </c>
      <c r="AU117" s="232" t="s">
        <v>1481</v>
      </c>
      <c r="AV117" s="13" t="s">
        <v>1420</v>
      </c>
      <c r="AW117" s="13" t="s">
        <v>1402</v>
      </c>
      <c r="AX117" s="13" t="s">
        <v>1473</v>
      </c>
      <c r="AY117" s="232" t="s">
        <v>1594</v>
      </c>
    </row>
    <row r="118" spans="2:65" s="12" customFormat="1" x14ac:dyDescent="0.3">
      <c r="B118" s="209"/>
      <c r="C118" s="210"/>
      <c r="D118" s="211" t="s">
        <v>1603</v>
      </c>
      <c r="E118" s="212" t="s">
        <v>1418</v>
      </c>
      <c r="F118" s="213" t="s">
        <v>85</v>
      </c>
      <c r="G118" s="210"/>
      <c r="H118" s="214">
        <v>33</v>
      </c>
      <c r="I118" s="215"/>
      <c r="J118" s="215"/>
      <c r="K118" s="210"/>
      <c r="L118" s="210"/>
      <c r="M118" s="216"/>
      <c r="N118" s="217"/>
      <c r="O118" s="218"/>
      <c r="P118" s="218"/>
      <c r="Q118" s="218"/>
      <c r="R118" s="218"/>
      <c r="S118" s="218"/>
      <c r="T118" s="218"/>
      <c r="U118" s="218"/>
      <c r="V118" s="218"/>
      <c r="W118" s="218"/>
      <c r="X118" s="219"/>
      <c r="AT118" s="220" t="s">
        <v>1603</v>
      </c>
      <c r="AU118" s="220" t="s">
        <v>1481</v>
      </c>
      <c r="AV118" s="12" t="s">
        <v>1481</v>
      </c>
      <c r="AW118" s="12" t="s">
        <v>1402</v>
      </c>
      <c r="AX118" s="12" t="s">
        <v>1420</v>
      </c>
      <c r="AY118" s="220" t="s">
        <v>1594</v>
      </c>
    </row>
    <row r="119" spans="2:65" s="1" customFormat="1" ht="22.5" customHeight="1" x14ac:dyDescent="0.3">
      <c r="B119" s="36"/>
      <c r="C119" s="197" t="s">
        <v>1425</v>
      </c>
      <c r="D119" s="197" t="s">
        <v>1596</v>
      </c>
      <c r="E119" s="198" t="s">
        <v>1686</v>
      </c>
      <c r="F119" s="199" t="s">
        <v>1687</v>
      </c>
      <c r="G119" s="200" t="s">
        <v>1688</v>
      </c>
      <c r="H119" s="201">
        <v>141.75</v>
      </c>
      <c r="I119" s="202"/>
      <c r="J119" s="202"/>
      <c r="K119" s="203">
        <f>ROUND(P119*H119,2)</f>
        <v>0</v>
      </c>
      <c r="L119" s="199" t="s">
        <v>1600</v>
      </c>
      <c r="M119" s="56"/>
      <c r="N119" s="204" t="s">
        <v>1418</v>
      </c>
      <c r="O119" s="205" t="s">
        <v>1442</v>
      </c>
      <c r="P119" s="131">
        <f>I119+J119</f>
        <v>0</v>
      </c>
      <c r="Q119" s="131">
        <f>ROUND(I119*H119,2)</f>
        <v>0</v>
      </c>
      <c r="R119" s="131">
        <f>ROUND(J119*H119,2)</f>
        <v>0</v>
      </c>
      <c r="S119" s="37"/>
      <c r="T119" s="206">
        <f>S119*H119</f>
        <v>0</v>
      </c>
      <c r="U119" s="206">
        <v>0</v>
      </c>
      <c r="V119" s="206">
        <f>U119*H119</f>
        <v>0</v>
      </c>
      <c r="W119" s="206">
        <v>0</v>
      </c>
      <c r="X119" s="207">
        <f>W119*H119</f>
        <v>0</v>
      </c>
      <c r="AR119" s="19" t="s">
        <v>1601</v>
      </c>
      <c r="AT119" s="19" t="s">
        <v>1596</v>
      </c>
      <c r="AU119" s="19" t="s">
        <v>1481</v>
      </c>
      <c r="AY119" s="19" t="s">
        <v>1594</v>
      </c>
      <c r="BE119" s="208">
        <f>IF(O119="základní",K119,0)</f>
        <v>0</v>
      </c>
      <c r="BF119" s="208">
        <f>IF(O119="snížená",K119,0)</f>
        <v>0</v>
      </c>
      <c r="BG119" s="208">
        <f>IF(O119="zákl. přenesená",K119,0)</f>
        <v>0</v>
      </c>
      <c r="BH119" s="208">
        <f>IF(O119="sníž. přenesená",K119,0)</f>
        <v>0</v>
      </c>
      <c r="BI119" s="208">
        <f>IF(O119="nulová",K119,0)</f>
        <v>0</v>
      </c>
      <c r="BJ119" s="19" t="s">
        <v>1420</v>
      </c>
      <c r="BK119" s="208">
        <f>ROUND(P119*H119,2)</f>
        <v>0</v>
      </c>
      <c r="BL119" s="19" t="s">
        <v>1601</v>
      </c>
      <c r="BM119" s="19" t="s">
        <v>90</v>
      </c>
    </row>
    <row r="120" spans="2:65" s="13" customFormat="1" x14ac:dyDescent="0.3">
      <c r="B120" s="221"/>
      <c r="C120" s="222"/>
      <c r="D120" s="223" t="s">
        <v>1603</v>
      </c>
      <c r="E120" s="224" t="s">
        <v>1418</v>
      </c>
      <c r="F120" s="225" t="s">
        <v>1085</v>
      </c>
      <c r="G120" s="222"/>
      <c r="H120" s="226" t="s">
        <v>1418</v>
      </c>
      <c r="I120" s="227"/>
      <c r="J120" s="227"/>
      <c r="K120" s="222"/>
      <c r="L120" s="222"/>
      <c r="M120" s="228"/>
      <c r="N120" s="229"/>
      <c r="O120" s="230"/>
      <c r="P120" s="230"/>
      <c r="Q120" s="230"/>
      <c r="R120" s="230"/>
      <c r="S120" s="230"/>
      <c r="T120" s="230"/>
      <c r="U120" s="230"/>
      <c r="V120" s="230"/>
      <c r="W120" s="230"/>
      <c r="X120" s="231"/>
      <c r="AT120" s="232" t="s">
        <v>1603</v>
      </c>
      <c r="AU120" s="232" t="s">
        <v>1481</v>
      </c>
      <c r="AV120" s="13" t="s">
        <v>1420</v>
      </c>
      <c r="AW120" s="13" t="s">
        <v>1402</v>
      </c>
      <c r="AX120" s="13" t="s">
        <v>1473</v>
      </c>
      <c r="AY120" s="232" t="s">
        <v>1594</v>
      </c>
    </row>
    <row r="121" spans="2:65" s="12" customFormat="1" x14ac:dyDescent="0.3">
      <c r="B121" s="209"/>
      <c r="C121" s="210"/>
      <c r="D121" s="211" t="s">
        <v>1603</v>
      </c>
      <c r="E121" s="212" t="s">
        <v>1418</v>
      </c>
      <c r="F121" s="213" t="s">
        <v>91</v>
      </c>
      <c r="G121" s="210"/>
      <c r="H121" s="214">
        <v>141.75</v>
      </c>
      <c r="I121" s="215"/>
      <c r="J121" s="215"/>
      <c r="K121" s="210"/>
      <c r="L121" s="210"/>
      <c r="M121" s="216"/>
      <c r="N121" s="217"/>
      <c r="O121" s="218"/>
      <c r="P121" s="218"/>
      <c r="Q121" s="218"/>
      <c r="R121" s="218"/>
      <c r="S121" s="218"/>
      <c r="T121" s="218"/>
      <c r="U121" s="218"/>
      <c r="V121" s="218"/>
      <c r="W121" s="218"/>
      <c r="X121" s="219"/>
      <c r="AT121" s="220" t="s">
        <v>1603</v>
      </c>
      <c r="AU121" s="220" t="s">
        <v>1481</v>
      </c>
      <c r="AV121" s="12" t="s">
        <v>1481</v>
      </c>
      <c r="AW121" s="12" t="s">
        <v>1402</v>
      </c>
      <c r="AX121" s="12" t="s">
        <v>1420</v>
      </c>
      <c r="AY121" s="220" t="s">
        <v>1594</v>
      </c>
    </row>
    <row r="122" spans="2:65" s="1" customFormat="1" ht="31.5" customHeight="1" x14ac:dyDescent="0.3">
      <c r="B122" s="36"/>
      <c r="C122" s="197" t="s">
        <v>1670</v>
      </c>
      <c r="D122" s="197" t="s">
        <v>1596</v>
      </c>
      <c r="E122" s="198" t="s">
        <v>1091</v>
      </c>
      <c r="F122" s="199" t="s">
        <v>1092</v>
      </c>
      <c r="G122" s="200" t="s">
        <v>1688</v>
      </c>
      <c r="H122" s="201">
        <v>24</v>
      </c>
      <c r="I122" s="202"/>
      <c r="J122" s="202"/>
      <c r="K122" s="203">
        <f>ROUND(P122*H122,2)</f>
        <v>0</v>
      </c>
      <c r="L122" s="199" t="s">
        <v>1600</v>
      </c>
      <c r="M122" s="56"/>
      <c r="N122" s="204" t="s">
        <v>1418</v>
      </c>
      <c r="O122" s="205" t="s">
        <v>1442</v>
      </c>
      <c r="P122" s="131">
        <f>I122+J122</f>
        <v>0</v>
      </c>
      <c r="Q122" s="131">
        <f>ROUND(I122*H122,2)</f>
        <v>0</v>
      </c>
      <c r="R122" s="131">
        <f>ROUND(J122*H122,2)</f>
        <v>0</v>
      </c>
      <c r="S122" s="37"/>
      <c r="T122" s="206">
        <f>S122*H122</f>
        <v>0</v>
      </c>
      <c r="U122" s="206">
        <v>0</v>
      </c>
      <c r="V122" s="206">
        <f>U122*H122</f>
        <v>0</v>
      </c>
      <c r="W122" s="206">
        <v>0</v>
      </c>
      <c r="X122" s="207">
        <f>W122*H122</f>
        <v>0</v>
      </c>
      <c r="AR122" s="19" t="s">
        <v>1601</v>
      </c>
      <c r="AT122" s="19" t="s">
        <v>1596</v>
      </c>
      <c r="AU122" s="19" t="s">
        <v>1481</v>
      </c>
      <c r="AY122" s="19" t="s">
        <v>1594</v>
      </c>
      <c r="BE122" s="208">
        <f>IF(O122="základní",K122,0)</f>
        <v>0</v>
      </c>
      <c r="BF122" s="208">
        <f>IF(O122="snížená",K122,0)</f>
        <v>0</v>
      </c>
      <c r="BG122" s="208">
        <f>IF(O122="zákl. přenesená",K122,0)</f>
        <v>0</v>
      </c>
      <c r="BH122" s="208">
        <f>IF(O122="sníž. přenesená",K122,0)</f>
        <v>0</v>
      </c>
      <c r="BI122" s="208">
        <f>IF(O122="nulová",K122,0)</f>
        <v>0</v>
      </c>
      <c r="BJ122" s="19" t="s">
        <v>1420</v>
      </c>
      <c r="BK122" s="208">
        <f>ROUND(P122*H122,2)</f>
        <v>0</v>
      </c>
      <c r="BL122" s="19" t="s">
        <v>1601</v>
      </c>
      <c r="BM122" s="19" t="s">
        <v>92</v>
      </c>
    </row>
    <row r="123" spans="2:65" s="12" customFormat="1" x14ac:dyDescent="0.3">
      <c r="B123" s="209"/>
      <c r="C123" s="210"/>
      <c r="D123" s="223" t="s">
        <v>1603</v>
      </c>
      <c r="E123" s="233" t="s">
        <v>1418</v>
      </c>
      <c r="F123" s="234" t="s">
        <v>1273</v>
      </c>
      <c r="G123" s="210"/>
      <c r="H123" s="235">
        <v>24</v>
      </c>
      <c r="I123" s="215"/>
      <c r="J123" s="215"/>
      <c r="K123" s="210"/>
      <c r="L123" s="210"/>
      <c r="M123" s="216"/>
      <c r="N123" s="217"/>
      <c r="O123" s="218"/>
      <c r="P123" s="218"/>
      <c r="Q123" s="218"/>
      <c r="R123" s="218"/>
      <c r="S123" s="218"/>
      <c r="T123" s="218"/>
      <c r="U123" s="218"/>
      <c r="V123" s="218"/>
      <c r="W123" s="218"/>
      <c r="X123" s="219"/>
      <c r="AT123" s="220" t="s">
        <v>1603</v>
      </c>
      <c r="AU123" s="220" t="s">
        <v>1481</v>
      </c>
      <c r="AV123" s="12" t="s">
        <v>1481</v>
      </c>
      <c r="AW123" s="12" t="s">
        <v>1402</v>
      </c>
      <c r="AX123" s="12" t="s">
        <v>1420</v>
      </c>
      <c r="AY123" s="220" t="s">
        <v>1594</v>
      </c>
    </row>
    <row r="124" spans="2:65" s="11" customFormat="1" ht="29.85" customHeight="1" x14ac:dyDescent="0.3">
      <c r="B124" s="179"/>
      <c r="C124" s="180"/>
      <c r="D124" s="194" t="s">
        <v>1472</v>
      </c>
      <c r="E124" s="195" t="s">
        <v>1481</v>
      </c>
      <c r="F124" s="195" t="s">
        <v>1691</v>
      </c>
      <c r="G124" s="180"/>
      <c r="H124" s="180"/>
      <c r="I124" s="183"/>
      <c r="J124" s="183"/>
      <c r="K124" s="196">
        <f>BK124</f>
        <v>0</v>
      </c>
      <c r="L124" s="180"/>
      <c r="M124" s="185"/>
      <c r="N124" s="186"/>
      <c r="O124" s="187"/>
      <c r="P124" s="187"/>
      <c r="Q124" s="188">
        <f>SUM(Q125:Q130)</f>
        <v>0</v>
      </c>
      <c r="R124" s="188">
        <f>SUM(R125:R130)</f>
        <v>0</v>
      </c>
      <c r="S124" s="187"/>
      <c r="T124" s="189">
        <f>SUM(T125:T130)</f>
        <v>0</v>
      </c>
      <c r="U124" s="187"/>
      <c r="V124" s="189">
        <f>SUM(V125:V130)</f>
        <v>6.37876E-2</v>
      </c>
      <c r="W124" s="187"/>
      <c r="X124" s="190">
        <f>SUM(X125:X130)</f>
        <v>0</v>
      </c>
      <c r="AR124" s="191" t="s">
        <v>1420</v>
      </c>
      <c r="AT124" s="192" t="s">
        <v>1472</v>
      </c>
      <c r="AU124" s="192" t="s">
        <v>1420</v>
      </c>
      <c r="AY124" s="191" t="s">
        <v>1594</v>
      </c>
      <c r="BK124" s="193">
        <f>SUM(BK125:BK130)</f>
        <v>0</v>
      </c>
    </row>
    <row r="125" spans="2:65" s="1" customFormat="1" ht="31.5" customHeight="1" x14ac:dyDescent="0.3">
      <c r="B125" s="36"/>
      <c r="C125" s="197" t="s">
        <v>1675</v>
      </c>
      <c r="D125" s="197" t="s">
        <v>1596</v>
      </c>
      <c r="E125" s="198" t="s">
        <v>1702</v>
      </c>
      <c r="F125" s="199" t="s">
        <v>1703</v>
      </c>
      <c r="G125" s="200" t="s">
        <v>1688</v>
      </c>
      <c r="H125" s="201">
        <v>141.75</v>
      </c>
      <c r="I125" s="202"/>
      <c r="J125" s="202"/>
      <c r="K125" s="203">
        <f>ROUND(P125*H125,2)</f>
        <v>0</v>
      </c>
      <c r="L125" s="199" t="s">
        <v>1600</v>
      </c>
      <c r="M125" s="56"/>
      <c r="N125" s="204" t="s">
        <v>1418</v>
      </c>
      <c r="O125" s="205" t="s">
        <v>1442</v>
      </c>
      <c r="P125" s="131">
        <f>I125+J125</f>
        <v>0</v>
      </c>
      <c r="Q125" s="131">
        <f>ROUND(I125*H125,2)</f>
        <v>0</v>
      </c>
      <c r="R125" s="131">
        <f>ROUND(J125*H125,2)</f>
        <v>0</v>
      </c>
      <c r="S125" s="37"/>
      <c r="T125" s="206">
        <f>S125*H125</f>
        <v>0</v>
      </c>
      <c r="U125" s="206">
        <v>2.2000000000000001E-4</v>
      </c>
      <c r="V125" s="206">
        <f>U125*H125</f>
        <v>3.1185000000000001E-2</v>
      </c>
      <c r="W125" s="206">
        <v>0</v>
      </c>
      <c r="X125" s="207">
        <f>W125*H125</f>
        <v>0</v>
      </c>
      <c r="AR125" s="19" t="s">
        <v>1601</v>
      </c>
      <c r="AT125" s="19" t="s">
        <v>1596</v>
      </c>
      <c r="AU125" s="19" t="s">
        <v>1481</v>
      </c>
      <c r="AY125" s="19" t="s">
        <v>1594</v>
      </c>
      <c r="BE125" s="208">
        <f>IF(O125="základní",K125,0)</f>
        <v>0</v>
      </c>
      <c r="BF125" s="208">
        <f>IF(O125="snížená",K125,0)</f>
        <v>0</v>
      </c>
      <c r="BG125" s="208">
        <f>IF(O125="zákl. přenesená",K125,0)</f>
        <v>0</v>
      </c>
      <c r="BH125" s="208">
        <f>IF(O125="sníž. přenesená",K125,0)</f>
        <v>0</v>
      </c>
      <c r="BI125" s="208">
        <f>IF(O125="nulová",K125,0)</f>
        <v>0</v>
      </c>
      <c r="BJ125" s="19" t="s">
        <v>1420</v>
      </c>
      <c r="BK125" s="208">
        <f>ROUND(P125*H125,2)</f>
        <v>0</v>
      </c>
      <c r="BL125" s="19" t="s">
        <v>1601</v>
      </c>
      <c r="BM125" s="19" t="s">
        <v>93</v>
      </c>
    </row>
    <row r="126" spans="2:65" s="13" customFormat="1" x14ac:dyDescent="0.3">
      <c r="B126" s="221"/>
      <c r="C126" s="222"/>
      <c r="D126" s="223" t="s">
        <v>1603</v>
      </c>
      <c r="E126" s="224" t="s">
        <v>1418</v>
      </c>
      <c r="F126" s="225" t="s">
        <v>1085</v>
      </c>
      <c r="G126" s="222"/>
      <c r="H126" s="226" t="s">
        <v>1418</v>
      </c>
      <c r="I126" s="227"/>
      <c r="J126" s="227"/>
      <c r="K126" s="222"/>
      <c r="L126" s="222"/>
      <c r="M126" s="228"/>
      <c r="N126" s="229"/>
      <c r="O126" s="230"/>
      <c r="P126" s="230"/>
      <c r="Q126" s="230"/>
      <c r="R126" s="230"/>
      <c r="S126" s="230"/>
      <c r="T126" s="230"/>
      <c r="U126" s="230"/>
      <c r="V126" s="230"/>
      <c r="W126" s="230"/>
      <c r="X126" s="231"/>
      <c r="AT126" s="232" t="s">
        <v>1603</v>
      </c>
      <c r="AU126" s="232" t="s">
        <v>1481</v>
      </c>
      <c r="AV126" s="13" t="s">
        <v>1420</v>
      </c>
      <c r="AW126" s="13" t="s">
        <v>1402</v>
      </c>
      <c r="AX126" s="13" t="s">
        <v>1473</v>
      </c>
      <c r="AY126" s="232" t="s">
        <v>1594</v>
      </c>
    </row>
    <row r="127" spans="2:65" s="12" customFormat="1" x14ac:dyDescent="0.3">
      <c r="B127" s="209"/>
      <c r="C127" s="210"/>
      <c r="D127" s="211" t="s">
        <v>1603</v>
      </c>
      <c r="E127" s="212" t="s">
        <v>1418</v>
      </c>
      <c r="F127" s="213" t="s">
        <v>91</v>
      </c>
      <c r="G127" s="210"/>
      <c r="H127" s="214">
        <v>141.75</v>
      </c>
      <c r="I127" s="215"/>
      <c r="J127" s="215"/>
      <c r="K127" s="210"/>
      <c r="L127" s="210"/>
      <c r="M127" s="216"/>
      <c r="N127" s="217"/>
      <c r="O127" s="218"/>
      <c r="P127" s="218"/>
      <c r="Q127" s="218"/>
      <c r="R127" s="218"/>
      <c r="S127" s="218"/>
      <c r="T127" s="218"/>
      <c r="U127" s="218"/>
      <c r="V127" s="218"/>
      <c r="W127" s="218"/>
      <c r="X127" s="219"/>
      <c r="AT127" s="220" t="s">
        <v>1603</v>
      </c>
      <c r="AU127" s="220" t="s">
        <v>1481</v>
      </c>
      <c r="AV127" s="12" t="s">
        <v>1481</v>
      </c>
      <c r="AW127" s="12" t="s">
        <v>1402</v>
      </c>
      <c r="AX127" s="12" t="s">
        <v>1420</v>
      </c>
      <c r="AY127" s="220" t="s">
        <v>1594</v>
      </c>
    </row>
    <row r="128" spans="2:65" s="1" customFormat="1" ht="31.5" customHeight="1" x14ac:dyDescent="0.3">
      <c r="B128" s="36"/>
      <c r="C128" s="261" t="s">
        <v>1681</v>
      </c>
      <c r="D128" s="261" t="s">
        <v>1707</v>
      </c>
      <c r="E128" s="262" t="s">
        <v>1101</v>
      </c>
      <c r="F128" s="263" t="s">
        <v>1102</v>
      </c>
      <c r="G128" s="264" t="s">
        <v>1688</v>
      </c>
      <c r="H128" s="265">
        <v>163.01300000000001</v>
      </c>
      <c r="I128" s="266"/>
      <c r="J128" s="267"/>
      <c r="K128" s="268">
        <f>ROUND(P128*H128,2)</f>
        <v>0</v>
      </c>
      <c r="L128" s="263" t="s">
        <v>1600</v>
      </c>
      <c r="M128" s="269"/>
      <c r="N128" s="270" t="s">
        <v>1418</v>
      </c>
      <c r="O128" s="205" t="s">
        <v>1442</v>
      </c>
      <c r="P128" s="131">
        <f>I128+J128</f>
        <v>0</v>
      </c>
      <c r="Q128" s="131">
        <f>ROUND(I128*H128,2)</f>
        <v>0</v>
      </c>
      <c r="R128" s="131">
        <f>ROUND(J128*H128,2)</f>
        <v>0</v>
      </c>
      <c r="S128" s="37"/>
      <c r="T128" s="206">
        <f>S128*H128</f>
        <v>0</v>
      </c>
      <c r="U128" s="206">
        <v>2.0000000000000001E-4</v>
      </c>
      <c r="V128" s="206">
        <f>U128*H128</f>
        <v>3.2602600000000002E-2</v>
      </c>
      <c r="W128" s="206">
        <v>0</v>
      </c>
      <c r="X128" s="207">
        <f>W128*H128</f>
        <v>0</v>
      </c>
      <c r="AR128" s="19" t="s">
        <v>1654</v>
      </c>
      <c r="AT128" s="19" t="s">
        <v>1707</v>
      </c>
      <c r="AU128" s="19" t="s">
        <v>1481</v>
      </c>
      <c r="AY128" s="19" t="s">
        <v>1594</v>
      </c>
      <c r="BE128" s="208">
        <f>IF(O128="základní",K128,0)</f>
        <v>0</v>
      </c>
      <c r="BF128" s="208">
        <f>IF(O128="snížená",K128,0)</f>
        <v>0</v>
      </c>
      <c r="BG128" s="208">
        <f>IF(O128="zákl. přenesená",K128,0)</f>
        <v>0</v>
      </c>
      <c r="BH128" s="208">
        <f>IF(O128="sníž. přenesená",K128,0)</f>
        <v>0</v>
      </c>
      <c r="BI128" s="208">
        <f>IF(O128="nulová",K128,0)</f>
        <v>0</v>
      </c>
      <c r="BJ128" s="19" t="s">
        <v>1420</v>
      </c>
      <c r="BK128" s="208">
        <f>ROUND(P128*H128,2)</f>
        <v>0</v>
      </c>
      <c r="BL128" s="19" t="s">
        <v>1601</v>
      </c>
      <c r="BM128" s="19" t="s">
        <v>94</v>
      </c>
    </row>
    <row r="129" spans="2:65" s="12" customFormat="1" x14ac:dyDescent="0.3">
      <c r="B129" s="209"/>
      <c r="C129" s="210"/>
      <c r="D129" s="223" t="s">
        <v>1603</v>
      </c>
      <c r="E129" s="233" t="s">
        <v>1418</v>
      </c>
      <c r="F129" s="234" t="s">
        <v>95</v>
      </c>
      <c r="G129" s="210"/>
      <c r="H129" s="235">
        <v>141.75</v>
      </c>
      <c r="I129" s="215"/>
      <c r="J129" s="215"/>
      <c r="K129" s="210"/>
      <c r="L129" s="210"/>
      <c r="M129" s="216"/>
      <c r="N129" s="217"/>
      <c r="O129" s="218"/>
      <c r="P129" s="218"/>
      <c r="Q129" s="218"/>
      <c r="R129" s="218"/>
      <c r="S129" s="218"/>
      <c r="T129" s="218"/>
      <c r="U129" s="218"/>
      <c r="V129" s="218"/>
      <c r="W129" s="218"/>
      <c r="X129" s="219"/>
      <c r="AT129" s="220" t="s">
        <v>1603</v>
      </c>
      <c r="AU129" s="220" t="s">
        <v>1481</v>
      </c>
      <c r="AV129" s="12" t="s">
        <v>1481</v>
      </c>
      <c r="AW129" s="12" t="s">
        <v>1402</v>
      </c>
      <c r="AX129" s="12" t="s">
        <v>1420</v>
      </c>
      <c r="AY129" s="220" t="s">
        <v>1594</v>
      </c>
    </row>
    <row r="130" spans="2:65" s="12" customFormat="1" x14ac:dyDescent="0.3">
      <c r="B130" s="209"/>
      <c r="C130" s="210"/>
      <c r="D130" s="223" t="s">
        <v>1603</v>
      </c>
      <c r="E130" s="210"/>
      <c r="F130" s="234" t="s">
        <v>96</v>
      </c>
      <c r="G130" s="210"/>
      <c r="H130" s="235">
        <v>163.01300000000001</v>
      </c>
      <c r="I130" s="215"/>
      <c r="J130" s="215"/>
      <c r="K130" s="210"/>
      <c r="L130" s="210"/>
      <c r="M130" s="216"/>
      <c r="N130" s="217"/>
      <c r="O130" s="218"/>
      <c r="P130" s="218"/>
      <c r="Q130" s="218"/>
      <c r="R130" s="218"/>
      <c r="S130" s="218"/>
      <c r="T130" s="218"/>
      <c r="U130" s="218"/>
      <c r="V130" s="218"/>
      <c r="W130" s="218"/>
      <c r="X130" s="219"/>
      <c r="AT130" s="220" t="s">
        <v>1603</v>
      </c>
      <c r="AU130" s="220" t="s">
        <v>1481</v>
      </c>
      <c r="AV130" s="12" t="s">
        <v>1481</v>
      </c>
      <c r="AW130" s="12" t="s">
        <v>1401</v>
      </c>
      <c r="AX130" s="12" t="s">
        <v>1420</v>
      </c>
      <c r="AY130" s="220" t="s">
        <v>1594</v>
      </c>
    </row>
    <row r="131" spans="2:65" s="11" customFormat="1" ht="29.85" customHeight="1" x14ac:dyDescent="0.3">
      <c r="B131" s="179"/>
      <c r="C131" s="180"/>
      <c r="D131" s="194" t="s">
        <v>1472</v>
      </c>
      <c r="E131" s="195" t="s">
        <v>1629</v>
      </c>
      <c r="F131" s="195" t="s">
        <v>891</v>
      </c>
      <c r="G131" s="180"/>
      <c r="H131" s="180"/>
      <c r="I131" s="183"/>
      <c r="J131" s="183"/>
      <c r="K131" s="196">
        <f>BK131</f>
        <v>0</v>
      </c>
      <c r="L131" s="180"/>
      <c r="M131" s="185"/>
      <c r="N131" s="186"/>
      <c r="O131" s="187"/>
      <c r="P131" s="187"/>
      <c r="Q131" s="188">
        <f>SUM(Q132:Q158)</f>
        <v>0</v>
      </c>
      <c r="R131" s="188">
        <f>SUM(R132:R158)</f>
        <v>0</v>
      </c>
      <c r="S131" s="187"/>
      <c r="T131" s="189">
        <f>SUM(T132:T158)</f>
        <v>0</v>
      </c>
      <c r="U131" s="187"/>
      <c r="V131" s="189">
        <f>SUM(V132:V158)</f>
        <v>11.7034197</v>
      </c>
      <c r="W131" s="187"/>
      <c r="X131" s="190">
        <f>SUM(X132:X158)</f>
        <v>0</v>
      </c>
      <c r="AR131" s="191" t="s">
        <v>1420</v>
      </c>
      <c r="AT131" s="192" t="s">
        <v>1472</v>
      </c>
      <c r="AU131" s="192" t="s">
        <v>1420</v>
      </c>
      <c r="AY131" s="191" t="s">
        <v>1594</v>
      </c>
      <c r="BK131" s="193">
        <f>SUM(BK132:BK158)</f>
        <v>0</v>
      </c>
    </row>
    <row r="132" spans="2:65" s="1" customFormat="1" ht="22.5" customHeight="1" x14ac:dyDescent="0.3">
      <c r="B132" s="36"/>
      <c r="C132" s="197" t="s">
        <v>1685</v>
      </c>
      <c r="D132" s="197" t="s">
        <v>1596</v>
      </c>
      <c r="E132" s="198" t="s">
        <v>1109</v>
      </c>
      <c r="F132" s="199" t="s">
        <v>1110</v>
      </c>
      <c r="G132" s="200" t="s">
        <v>1688</v>
      </c>
      <c r="H132" s="201">
        <v>141.75</v>
      </c>
      <c r="I132" s="202"/>
      <c r="J132" s="202"/>
      <c r="K132" s="203">
        <f>ROUND(P132*H132,2)</f>
        <v>0</v>
      </c>
      <c r="L132" s="199" t="s">
        <v>1600</v>
      </c>
      <c r="M132" s="56"/>
      <c r="N132" s="204" t="s">
        <v>1418</v>
      </c>
      <c r="O132" s="205" t="s">
        <v>1442</v>
      </c>
      <c r="P132" s="131">
        <f>I132+J132</f>
        <v>0</v>
      </c>
      <c r="Q132" s="131">
        <f>ROUND(I132*H132,2)</f>
        <v>0</v>
      </c>
      <c r="R132" s="131">
        <f>ROUND(J132*H132,2)</f>
        <v>0</v>
      </c>
      <c r="S132" s="37"/>
      <c r="T132" s="206">
        <f>S132*H132</f>
        <v>0</v>
      </c>
      <c r="U132" s="206">
        <v>0</v>
      </c>
      <c r="V132" s="206">
        <f>U132*H132</f>
        <v>0</v>
      </c>
      <c r="W132" s="206">
        <v>0</v>
      </c>
      <c r="X132" s="207">
        <f>W132*H132</f>
        <v>0</v>
      </c>
      <c r="AR132" s="19" t="s">
        <v>1601</v>
      </c>
      <c r="AT132" s="19" t="s">
        <v>1596</v>
      </c>
      <c r="AU132" s="19" t="s">
        <v>1481</v>
      </c>
      <c r="AY132" s="19" t="s">
        <v>1594</v>
      </c>
      <c r="BE132" s="208">
        <f>IF(O132="základní",K132,0)</f>
        <v>0</v>
      </c>
      <c r="BF132" s="208">
        <f>IF(O132="snížená",K132,0)</f>
        <v>0</v>
      </c>
      <c r="BG132" s="208">
        <f>IF(O132="zákl. přenesená",K132,0)</f>
        <v>0</v>
      </c>
      <c r="BH132" s="208">
        <f>IF(O132="sníž. přenesená",K132,0)</f>
        <v>0</v>
      </c>
      <c r="BI132" s="208">
        <f>IF(O132="nulová",K132,0)</f>
        <v>0</v>
      </c>
      <c r="BJ132" s="19" t="s">
        <v>1420</v>
      </c>
      <c r="BK132" s="208">
        <f>ROUND(P132*H132,2)</f>
        <v>0</v>
      </c>
      <c r="BL132" s="19" t="s">
        <v>1601</v>
      </c>
      <c r="BM132" s="19" t="s">
        <v>97</v>
      </c>
    </row>
    <row r="133" spans="2:65" s="13" customFormat="1" x14ac:dyDescent="0.3">
      <c r="B133" s="221"/>
      <c r="C133" s="222"/>
      <c r="D133" s="223" t="s">
        <v>1603</v>
      </c>
      <c r="E133" s="224" t="s">
        <v>1418</v>
      </c>
      <c r="F133" s="225" t="s">
        <v>1085</v>
      </c>
      <c r="G133" s="222"/>
      <c r="H133" s="226" t="s">
        <v>1418</v>
      </c>
      <c r="I133" s="227"/>
      <c r="J133" s="227"/>
      <c r="K133" s="222"/>
      <c r="L133" s="222"/>
      <c r="M133" s="228"/>
      <c r="N133" s="229"/>
      <c r="O133" s="230"/>
      <c r="P133" s="230"/>
      <c r="Q133" s="230"/>
      <c r="R133" s="230"/>
      <c r="S133" s="230"/>
      <c r="T133" s="230"/>
      <c r="U133" s="230"/>
      <c r="V133" s="230"/>
      <c r="W133" s="230"/>
      <c r="X133" s="231"/>
      <c r="AT133" s="232" t="s">
        <v>1603</v>
      </c>
      <c r="AU133" s="232" t="s">
        <v>1481</v>
      </c>
      <c r="AV133" s="13" t="s">
        <v>1420</v>
      </c>
      <c r="AW133" s="13" t="s">
        <v>1402</v>
      </c>
      <c r="AX133" s="13" t="s">
        <v>1473</v>
      </c>
      <c r="AY133" s="232" t="s">
        <v>1594</v>
      </c>
    </row>
    <row r="134" spans="2:65" s="12" customFormat="1" x14ac:dyDescent="0.3">
      <c r="B134" s="209"/>
      <c r="C134" s="210"/>
      <c r="D134" s="211" t="s">
        <v>1603</v>
      </c>
      <c r="E134" s="212" t="s">
        <v>1418</v>
      </c>
      <c r="F134" s="213" t="s">
        <v>91</v>
      </c>
      <c r="G134" s="210"/>
      <c r="H134" s="214">
        <v>141.75</v>
      </c>
      <c r="I134" s="215"/>
      <c r="J134" s="215"/>
      <c r="K134" s="210"/>
      <c r="L134" s="210"/>
      <c r="M134" s="216"/>
      <c r="N134" s="217"/>
      <c r="O134" s="218"/>
      <c r="P134" s="218"/>
      <c r="Q134" s="218"/>
      <c r="R134" s="218"/>
      <c r="S134" s="218"/>
      <c r="T134" s="218"/>
      <c r="U134" s="218"/>
      <c r="V134" s="218"/>
      <c r="W134" s="218"/>
      <c r="X134" s="219"/>
      <c r="AT134" s="220" t="s">
        <v>1603</v>
      </c>
      <c r="AU134" s="220" t="s">
        <v>1481</v>
      </c>
      <c r="AV134" s="12" t="s">
        <v>1481</v>
      </c>
      <c r="AW134" s="12" t="s">
        <v>1402</v>
      </c>
      <c r="AX134" s="12" t="s">
        <v>1420</v>
      </c>
      <c r="AY134" s="220" t="s">
        <v>1594</v>
      </c>
    </row>
    <row r="135" spans="2:65" s="1" customFormat="1" ht="31.5" customHeight="1" x14ac:dyDescent="0.3">
      <c r="B135" s="36"/>
      <c r="C135" s="197" t="s">
        <v>1406</v>
      </c>
      <c r="D135" s="197" t="s">
        <v>1596</v>
      </c>
      <c r="E135" s="198" t="s">
        <v>1112</v>
      </c>
      <c r="F135" s="199" t="s">
        <v>1113</v>
      </c>
      <c r="G135" s="200" t="s">
        <v>1688</v>
      </c>
      <c r="H135" s="201">
        <v>141.75</v>
      </c>
      <c r="I135" s="202"/>
      <c r="J135" s="202"/>
      <c r="K135" s="203">
        <f>ROUND(P135*H135,2)</f>
        <v>0</v>
      </c>
      <c r="L135" s="199" t="s">
        <v>1600</v>
      </c>
      <c r="M135" s="56"/>
      <c r="N135" s="204" t="s">
        <v>1418</v>
      </c>
      <c r="O135" s="205" t="s">
        <v>1442</v>
      </c>
      <c r="P135" s="131">
        <f>I135+J135</f>
        <v>0</v>
      </c>
      <c r="Q135" s="131">
        <f>ROUND(I135*H135,2)</f>
        <v>0</v>
      </c>
      <c r="R135" s="131">
        <f>ROUND(J135*H135,2)</f>
        <v>0</v>
      </c>
      <c r="S135" s="37"/>
      <c r="T135" s="206">
        <f>S135*H135</f>
        <v>0</v>
      </c>
      <c r="U135" s="206">
        <v>0</v>
      </c>
      <c r="V135" s="206">
        <f>U135*H135</f>
        <v>0</v>
      </c>
      <c r="W135" s="206">
        <v>0</v>
      </c>
      <c r="X135" s="207">
        <f>W135*H135</f>
        <v>0</v>
      </c>
      <c r="AR135" s="19" t="s">
        <v>1601</v>
      </c>
      <c r="AT135" s="19" t="s">
        <v>1596</v>
      </c>
      <c r="AU135" s="19" t="s">
        <v>1481</v>
      </c>
      <c r="AY135" s="19" t="s">
        <v>1594</v>
      </c>
      <c r="BE135" s="208">
        <f>IF(O135="základní",K135,0)</f>
        <v>0</v>
      </c>
      <c r="BF135" s="208">
        <f>IF(O135="snížená",K135,0)</f>
        <v>0</v>
      </c>
      <c r="BG135" s="208">
        <f>IF(O135="zákl. přenesená",K135,0)</f>
        <v>0</v>
      </c>
      <c r="BH135" s="208">
        <f>IF(O135="sníž. přenesená",K135,0)</f>
        <v>0</v>
      </c>
      <c r="BI135" s="208">
        <f>IF(O135="nulová",K135,0)</f>
        <v>0</v>
      </c>
      <c r="BJ135" s="19" t="s">
        <v>1420</v>
      </c>
      <c r="BK135" s="208">
        <f>ROUND(P135*H135,2)</f>
        <v>0</v>
      </c>
      <c r="BL135" s="19" t="s">
        <v>1601</v>
      </c>
      <c r="BM135" s="19" t="s">
        <v>98</v>
      </c>
    </row>
    <row r="136" spans="2:65" s="13" customFormat="1" x14ac:dyDescent="0.3">
      <c r="B136" s="221"/>
      <c r="C136" s="222"/>
      <c r="D136" s="223" t="s">
        <v>1603</v>
      </c>
      <c r="E136" s="224" t="s">
        <v>1418</v>
      </c>
      <c r="F136" s="225" t="s">
        <v>1085</v>
      </c>
      <c r="G136" s="222"/>
      <c r="H136" s="226" t="s">
        <v>1418</v>
      </c>
      <c r="I136" s="227"/>
      <c r="J136" s="227"/>
      <c r="K136" s="222"/>
      <c r="L136" s="222"/>
      <c r="M136" s="228"/>
      <c r="N136" s="229"/>
      <c r="O136" s="230"/>
      <c r="P136" s="230"/>
      <c r="Q136" s="230"/>
      <c r="R136" s="230"/>
      <c r="S136" s="230"/>
      <c r="T136" s="230"/>
      <c r="U136" s="230"/>
      <c r="V136" s="230"/>
      <c r="W136" s="230"/>
      <c r="X136" s="231"/>
      <c r="AT136" s="232" t="s">
        <v>1603</v>
      </c>
      <c r="AU136" s="232" t="s">
        <v>1481</v>
      </c>
      <c r="AV136" s="13" t="s">
        <v>1420</v>
      </c>
      <c r="AW136" s="13" t="s">
        <v>1402</v>
      </c>
      <c r="AX136" s="13" t="s">
        <v>1473</v>
      </c>
      <c r="AY136" s="232" t="s">
        <v>1594</v>
      </c>
    </row>
    <row r="137" spans="2:65" s="12" customFormat="1" x14ac:dyDescent="0.3">
      <c r="B137" s="209"/>
      <c r="C137" s="210"/>
      <c r="D137" s="211" t="s">
        <v>1603</v>
      </c>
      <c r="E137" s="212" t="s">
        <v>1418</v>
      </c>
      <c r="F137" s="213" t="s">
        <v>91</v>
      </c>
      <c r="G137" s="210"/>
      <c r="H137" s="214">
        <v>141.75</v>
      </c>
      <c r="I137" s="215"/>
      <c r="J137" s="215"/>
      <c r="K137" s="210"/>
      <c r="L137" s="210"/>
      <c r="M137" s="216"/>
      <c r="N137" s="217"/>
      <c r="O137" s="218"/>
      <c r="P137" s="218"/>
      <c r="Q137" s="218"/>
      <c r="R137" s="218"/>
      <c r="S137" s="218"/>
      <c r="T137" s="218"/>
      <c r="U137" s="218"/>
      <c r="V137" s="218"/>
      <c r="W137" s="218"/>
      <c r="X137" s="219"/>
      <c r="AT137" s="220" t="s">
        <v>1603</v>
      </c>
      <c r="AU137" s="220" t="s">
        <v>1481</v>
      </c>
      <c r="AV137" s="12" t="s">
        <v>1481</v>
      </c>
      <c r="AW137" s="12" t="s">
        <v>1402</v>
      </c>
      <c r="AX137" s="12" t="s">
        <v>1420</v>
      </c>
      <c r="AY137" s="220" t="s">
        <v>1594</v>
      </c>
    </row>
    <row r="138" spans="2:65" s="1" customFormat="1" ht="22.5" customHeight="1" x14ac:dyDescent="0.3">
      <c r="B138" s="36"/>
      <c r="C138" s="197" t="s">
        <v>1695</v>
      </c>
      <c r="D138" s="197" t="s">
        <v>1596</v>
      </c>
      <c r="E138" s="198" t="s">
        <v>892</v>
      </c>
      <c r="F138" s="199" t="s">
        <v>893</v>
      </c>
      <c r="G138" s="200" t="s">
        <v>1688</v>
      </c>
      <c r="H138" s="201">
        <v>139.125</v>
      </c>
      <c r="I138" s="202"/>
      <c r="J138" s="202"/>
      <c r="K138" s="203">
        <f>ROUND(P138*H138,2)</f>
        <v>0</v>
      </c>
      <c r="L138" s="199" t="s">
        <v>1600</v>
      </c>
      <c r="M138" s="56"/>
      <c r="N138" s="204" t="s">
        <v>1418</v>
      </c>
      <c r="O138" s="205" t="s">
        <v>1442</v>
      </c>
      <c r="P138" s="131">
        <f>I138+J138</f>
        <v>0</v>
      </c>
      <c r="Q138" s="131">
        <f>ROUND(I138*H138,2)</f>
        <v>0</v>
      </c>
      <c r="R138" s="131">
        <f>ROUND(J138*H138,2)</f>
        <v>0</v>
      </c>
      <c r="S138" s="37"/>
      <c r="T138" s="206">
        <f>S138*H138</f>
        <v>0</v>
      </c>
      <c r="U138" s="206">
        <v>0</v>
      </c>
      <c r="V138" s="206">
        <f>U138*H138</f>
        <v>0</v>
      </c>
      <c r="W138" s="206">
        <v>0</v>
      </c>
      <c r="X138" s="207">
        <f>W138*H138</f>
        <v>0</v>
      </c>
      <c r="AR138" s="19" t="s">
        <v>1601</v>
      </c>
      <c r="AT138" s="19" t="s">
        <v>1596</v>
      </c>
      <c r="AU138" s="19" t="s">
        <v>1481</v>
      </c>
      <c r="AY138" s="19" t="s">
        <v>1594</v>
      </c>
      <c r="BE138" s="208">
        <f>IF(O138="základní",K138,0)</f>
        <v>0</v>
      </c>
      <c r="BF138" s="208">
        <f>IF(O138="snížená",K138,0)</f>
        <v>0</v>
      </c>
      <c r="BG138" s="208">
        <f>IF(O138="zákl. přenesená",K138,0)</f>
        <v>0</v>
      </c>
      <c r="BH138" s="208">
        <f>IF(O138="sníž. přenesená",K138,0)</f>
        <v>0</v>
      </c>
      <c r="BI138" s="208">
        <f>IF(O138="nulová",K138,0)</f>
        <v>0</v>
      </c>
      <c r="BJ138" s="19" t="s">
        <v>1420</v>
      </c>
      <c r="BK138" s="208">
        <f>ROUND(P138*H138,2)</f>
        <v>0</v>
      </c>
      <c r="BL138" s="19" t="s">
        <v>1601</v>
      </c>
      <c r="BM138" s="19" t="s">
        <v>99</v>
      </c>
    </row>
    <row r="139" spans="2:65" s="13" customFormat="1" x14ac:dyDescent="0.3">
      <c r="B139" s="221"/>
      <c r="C139" s="222"/>
      <c r="D139" s="223" t="s">
        <v>1603</v>
      </c>
      <c r="E139" s="224" t="s">
        <v>1418</v>
      </c>
      <c r="F139" s="225" t="s">
        <v>1085</v>
      </c>
      <c r="G139" s="222"/>
      <c r="H139" s="226" t="s">
        <v>1418</v>
      </c>
      <c r="I139" s="227"/>
      <c r="J139" s="227"/>
      <c r="K139" s="222"/>
      <c r="L139" s="222"/>
      <c r="M139" s="228"/>
      <c r="N139" s="229"/>
      <c r="O139" s="230"/>
      <c r="P139" s="230"/>
      <c r="Q139" s="230"/>
      <c r="R139" s="230"/>
      <c r="S139" s="230"/>
      <c r="T139" s="230"/>
      <c r="U139" s="230"/>
      <c r="V139" s="230"/>
      <c r="W139" s="230"/>
      <c r="X139" s="231"/>
      <c r="AT139" s="232" t="s">
        <v>1603</v>
      </c>
      <c r="AU139" s="232" t="s">
        <v>1481</v>
      </c>
      <c r="AV139" s="13" t="s">
        <v>1420</v>
      </c>
      <c r="AW139" s="13" t="s">
        <v>1402</v>
      </c>
      <c r="AX139" s="13" t="s">
        <v>1473</v>
      </c>
      <c r="AY139" s="232" t="s">
        <v>1594</v>
      </c>
    </row>
    <row r="140" spans="2:65" s="12" customFormat="1" x14ac:dyDescent="0.3">
      <c r="B140" s="209"/>
      <c r="C140" s="210"/>
      <c r="D140" s="211" t="s">
        <v>1603</v>
      </c>
      <c r="E140" s="212" t="s">
        <v>1418</v>
      </c>
      <c r="F140" s="213" t="s">
        <v>100</v>
      </c>
      <c r="G140" s="210"/>
      <c r="H140" s="214">
        <v>139.125</v>
      </c>
      <c r="I140" s="215"/>
      <c r="J140" s="215"/>
      <c r="K140" s="210"/>
      <c r="L140" s="210"/>
      <c r="M140" s="216"/>
      <c r="N140" s="217"/>
      <c r="O140" s="218"/>
      <c r="P140" s="218"/>
      <c r="Q140" s="218"/>
      <c r="R140" s="218"/>
      <c r="S140" s="218"/>
      <c r="T140" s="218"/>
      <c r="U140" s="218"/>
      <c r="V140" s="218"/>
      <c r="W140" s="218"/>
      <c r="X140" s="219"/>
      <c r="AT140" s="220" t="s">
        <v>1603</v>
      </c>
      <c r="AU140" s="220" t="s">
        <v>1481</v>
      </c>
      <c r="AV140" s="12" t="s">
        <v>1481</v>
      </c>
      <c r="AW140" s="12" t="s">
        <v>1402</v>
      </c>
      <c r="AX140" s="12" t="s">
        <v>1420</v>
      </c>
      <c r="AY140" s="220" t="s">
        <v>1594</v>
      </c>
    </row>
    <row r="141" spans="2:65" s="1" customFormat="1" ht="22.5" customHeight="1" x14ac:dyDescent="0.3">
      <c r="B141" s="36"/>
      <c r="C141" s="197" t="s">
        <v>1701</v>
      </c>
      <c r="D141" s="197" t="s">
        <v>1596</v>
      </c>
      <c r="E141" s="198" t="s">
        <v>895</v>
      </c>
      <c r="F141" s="199" t="s">
        <v>896</v>
      </c>
      <c r="G141" s="200" t="s">
        <v>1688</v>
      </c>
      <c r="H141" s="201">
        <v>141.75</v>
      </c>
      <c r="I141" s="202"/>
      <c r="J141" s="202"/>
      <c r="K141" s="203">
        <f>ROUND(P141*H141,2)</f>
        <v>0</v>
      </c>
      <c r="L141" s="199" t="s">
        <v>1600</v>
      </c>
      <c r="M141" s="56"/>
      <c r="N141" s="204" t="s">
        <v>1418</v>
      </c>
      <c r="O141" s="205" t="s">
        <v>1442</v>
      </c>
      <c r="P141" s="131">
        <f>I141+J141</f>
        <v>0</v>
      </c>
      <c r="Q141" s="131">
        <f>ROUND(I141*H141,2)</f>
        <v>0</v>
      </c>
      <c r="R141" s="131">
        <f>ROUND(J141*H141,2)</f>
        <v>0</v>
      </c>
      <c r="S141" s="37"/>
      <c r="T141" s="206">
        <f>S141*H141</f>
        <v>0</v>
      </c>
      <c r="U141" s="206">
        <v>0</v>
      </c>
      <c r="V141" s="206">
        <f>U141*H141</f>
        <v>0</v>
      </c>
      <c r="W141" s="206">
        <v>0</v>
      </c>
      <c r="X141" s="207">
        <f>W141*H141</f>
        <v>0</v>
      </c>
      <c r="AR141" s="19" t="s">
        <v>1601</v>
      </c>
      <c r="AT141" s="19" t="s">
        <v>1596</v>
      </c>
      <c r="AU141" s="19" t="s">
        <v>1481</v>
      </c>
      <c r="AY141" s="19" t="s">
        <v>1594</v>
      </c>
      <c r="BE141" s="208">
        <f>IF(O141="základní",K141,0)</f>
        <v>0</v>
      </c>
      <c r="BF141" s="208">
        <f>IF(O141="snížená",K141,0)</f>
        <v>0</v>
      </c>
      <c r="BG141" s="208">
        <f>IF(O141="zákl. přenesená",K141,0)</f>
        <v>0</v>
      </c>
      <c r="BH141" s="208">
        <f>IF(O141="sníž. přenesená",K141,0)</f>
        <v>0</v>
      </c>
      <c r="BI141" s="208">
        <f>IF(O141="nulová",K141,0)</f>
        <v>0</v>
      </c>
      <c r="BJ141" s="19" t="s">
        <v>1420</v>
      </c>
      <c r="BK141" s="208">
        <f>ROUND(P141*H141,2)</f>
        <v>0</v>
      </c>
      <c r="BL141" s="19" t="s">
        <v>1601</v>
      </c>
      <c r="BM141" s="19" t="s">
        <v>101</v>
      </c>
    </row>
    <row r="142" spans="2:65" s="12" customFormat="1" x14ac:dyDescent="0.3">
      <c r="B142" s="209"/>
      <c r="C142" s="210"/>
      <c r="D142" s="211" t="s">
        <v>1603</v>
      </c>
      <c r="E142" s="212" t="s">
        <v>1418</v>
      </c>
      <c r="F142" s="213" t="s">
        <v>95</v>
      </c>
      <c r="G142" s="210"/>
      <c r="H142" s="214">
        <v>141.75</v>
      </c>
      <c r="I142" s="215"/>
      <c r="J142" s="215"/>
      <c r="K142" s="210"/>
      <c r="L142" s="210"/>
      <c r="M142" s="216"/>
      <c r="N142" s="217"/>
      <c r="O142" s="218"/>
      <c r="P142" s="218"/>
      <c r="Q142" s="218"/>
      <c r="R142" s="218"/>
      <c r="S142" s="218"/>
      <c r="T142" s="218"/>
      <c r="U142" s="218"/>
      <c r="V142" s="218"/>
      <c r="W142" s="218"/>
      <c r="X142" s="219"/>
      <c r="AT142" s="220" t="s">
        <v>1603</v>
      </c>
      <c r="AU142" s="220" t="s">
        <v>1481</v>
      </c>
      <c r="AV142" s="12" t="s">
        <v>1481</v>
      </c>
      <c r="AW142" s="12" t="s">
        <v>1402</v>
      </c>
      <c r="AX142" s="12" t="s">
        <v>1420</v>
      </c>
      <c r="AY142" s="220" t="s">
        <v>1594</v>
      </c>
    </row>
    <row r="143" spans="2:65" s="1" customFormat="1" ht="31.5" customHeight="1" x14ac:dyDescent="0.3">
      <c r="B143" s="36"/>
      <c r="C143" s="197" t="s">
        <v>1706</v>
      </c>
      <c r="D143" s="197" t="s">
        <v>1596</v>
      </c>
      <c r="E143" s="198" t="s">
        <v>1117</v>
      </c>
      <c r="F143" s="199" t="s">
        <v>1118</v>
      </c>
      <c r="G143" s="200" t="s">
        <v>1688</v>
      </c>
      <c r="H143" s="201">
        <v>139.125</v>
      </c>
      <c r="I143" s="202"/>
      <c r="J143" s="202"/>
      <c r="K143" s="203">
        <f>ROUND(P143*H143,2)</f>
        <v>0</v>
      </c>
      <c r="L143" s="199" t="s">
        <v>1600</v>
      </c>
      <c r="M143" s="56"/>
      <c r="N143" s="204" t="s">
        <v>1418</v>
      </c>
      <c r="O143" s="205" t="s">
        <v>1442</v>
      </c>
      <c r="P143" s="131">
        <f>I143+J143</f>
        <v>0</v>
      </c>
      <c r="Q143" s="131">
        <f>ROUND(I143*H143,2)</f>
        <v>0</v>
      </c>
      <c r="R143" s="131">
        <f>ROUND(J143*H143,2)</f>
        <v>0</v>
      </c>
      <c r="S143" s="37"/>
      <c r="T143" s="206">
        <f>S143*H143</f>
        <v>0</v>
      </c>
      <c r="U143" s="206">
        <v>0</v>
      </c>
      <c r="V143" s="206">
        <f>U143*H143</f>
        <v>0</v>
      </c>
      <c r="W143" s="206">
        <v>0</v>
      </c>
      <c r="X143" s="207">
        <f>W143*H143</f>
        <v>0</v>
      </c>
      <c r="AR143" s="19" t="s">
        <v>1601</v>
      </c>
      <c r="AT143" s="19" t="s">
        <v>1596</v>
      </c>
      <c r="AU143" s="19" t="s">
        <v>1481</v>
      </c>
      <c r="AY143" s="19" t="s">
        <v>1594</v>
      </c>
      <c r="BE143" s="208">
        <f>IF(O143="základní",K143,0)</f>
        <v>0</v>
      </c>
      <c r="BF143" s="208">
        <f>IF(O143="snížená",K143,0)</f>
        <v>0</v>
      </c>
      <c r="BG143" s="208">
        <f>IF(O143="zákl. přenesená",K143,0)</f>
        <v>0</v>
      </c>
      <c r="BH143" s="208">
        <f>IF(O143="sníž. přenesená",K143,0)</f>
        <v>0</v>
      </c>
      <c r="BI143" s="208">
        <f>IF(O143="nulová",K143,0)</f>
        <v>0</v>
      </c>
      <c r="BJ143" s="19" t="s">
        <v>1420</v>
      </c>
      <c r="BK143" s="208">
        <f>ROUND(P143*H143,2)</f>
        <v>0</v>
      </c>
      <c r="BL143" s="19" t="s">
        <v>1601</v>
      </c>
      <c r="BM143" s="19" t="s">
        <v>102</v>
      </c>
    </row>
    <row r="144" spans="2:65" s="12" customFormat="1" x14ac:dyDescent="0.3">
      <c r="B144" s="209"/>
      <c r="C144" s="210"/>
      <c r="D144" s="211" t="s">
        <v>1603</v>
      </c>
      <c r="E144" s="212" t="s">
        <v>1418</v>
      </c>
      <c r="F144" s="213" t="s">
        <v>103</v>
      </c>
      <c r="G144" s="210"/>
      <c r="H144" s="214">
        <v>139.125</v>
      </c>
      <c r="I144" s="215"/>
      <c r="J144" s="215"/>
      <c r="K144" s="210"/>
      <c r="L144" s="210"/>
      <c r="M144" s="216"/>
      <c r="N144" s="217"/>
      <c r="O144" s="218"/>
      <c r="P144" s="218"/>
      <c r="Q144" s="218"/>
      <c r="R144" s="218"/>
      <c r="S144" s="218"/>
      <c r="T144" s="218"/>
      <c r="U144" s="218"/>
      <c r="V144" s="218"/>
      <c r="W144" s="218"/>
      <c r="X144" s="219"/>
      <c r="AT144" s="220" t="s">
        <v>1603</v>
      </c>
      <c r="AU144" s="220" t="s">
        <v>1481</v>
      </c>
      <c r="AV144" s="12" t="s">
        <v>1481</v>
      </c>
      <c r="AW144" s="12" t="s">
        <v>1402</v>
      </c>
      <c r="AX144" s="12" t="s">
        <v>1420</v>
      </c>
      <c r="AY144" s="220" t="s">
        <v>1594</v>
      </c>
    </row>
    <row r="145" spans="2:65" s="1" customFormat="1" ht="44.25" customHeight="1" x14ac:dyDescent="0.3">
      <c r="B145" s="36"/>
      <c r="C145" s="197" t="s">
        <v>1713</v>
      </c>
      <c r="D145" s="197" t="s">
        <v>1596</v>
      </c>
      <c r="E145" s="198" t="s">
        <v>1131</v>
      </c>
      <c r="F145" s="199" t="s">
        <v>1132</v>
      </c>
      <c r="G145" s="200" t="s">
        <v>1698</v>
      </c>
      <c r="H145" s="201">
        <v>26</v>
      </c>
      <c r="I145" s="202"/>
      <c r="J145" s="202"/>
      <c r="K145" s="203">
        <f>ROUND(P145*H145,2)</f>
        <v>0</v>
      </c>
      <c r="L145" s="199" t="s">
        <v>1600</v>
      </c>
      <c r="M145" s="56"/>
      <c r="N145" s="204" t="s">
        <v>1418</v>
      </c>
      <c r="O145" s="205" t="s">
        <v>1442</v>
      </c>
      <c r="P145" s="131">
        <f>I145+J145</f>
        <v>0</v>
      </c>
      <c r="Q145" s="131">
        <f>ROUND(I145*H145,2)</f>
        <v>0</v>
      </c>
      <c r="R145" s="131">
        <f>ROUND(J145*H145,2)</f>
        <v>0</v>
      </c>
      <c r="S145" s="37"/>
      <c r="T145" s="206">
        <f>S145*H145</f>
        <v>0</v>
      </c>
      <c r="U145" s="206">
        <v>0.10988000000000001</v>
      </c>
      <c r="V145" s="206">
        <f>U145*H145</f>
        <v>2.8568800000000003</v>
      </c>
      <c r="W145" s="206">
        <v>0</v>
      </c>
      <c r="X145" s="207">
        <f>W145*H145</f>
        <v>0</v>
      </c>
      <c r="AR145" s="19" t="s">
        <v>1601</v>
      </c>
      <c r="AT145" s="19" t="s">
        <v>1596</v>
      </c>
      <c r="AU145" s="19" t="s">
        <v>1481</v>
      </c>
      <c r="AY145" s="19" t="s">
        <v>1594</v>
      </c>
      <c r="BE145" s="208">
        <f>IF(O145="základní",K145,0)</f>
        <v>0</v>
      </c>
      <c r="BF145" s="208">
        <f>IF(O145="snížená",K145,0)</f>
        <v>0</v>
      </c>
      <c r="BG145" s="208">
        <f>IF(O145="zákl. přenesená",K145,0)</f>
        <v>0</v>
      </c>
      <c r="BH145" s="208">
        <f>IF(O145="sníž. přenesená",K145,0)</f>
        <v>0</v>
      </c>
      <c r="BI145" s="208">
        <f>IF(O145="nulová",K145,0)</f>
        <v>0</v>
      </c>
      <c r="BJ145" s="19" t="s">
        <v>1420</v>
      </c>
      <c r="BK145" s="208">
        <f>ROUND(P145*H145,2)</f>
        <v>0</v>
      </c>
      <c r="BL145" s="19" t="s">
        <v>1601</v>
      </c>
      <c r="BM145" s="19" t="s">
        <v>104</v>
      </c>
    </row>
    <row r="146" spans="2:65" s="12" customFormat="1" x14ac:dyDescent="0.3">
      <c r="B146" s="209"/>
      <c r="C146" s="210"/>
      <c r="D146" s="211" t="s">
        <v>1603</v>
      </c>
      <c r="E146" s="212" t="s">
        <v>1418</v>
      </c>
      <c r="F146" s="213" t="s">
        <v>105</v>
      </c>
      <c r="G146" s="210"/>
      <c r="H146" s="214">
        <v>26</v>
      </c>
      <c r="I146" s="215"/>
      <c r="J146" s="215"/>
      <c r="K146" s="210"/>
      <c r="L146" s="210"/>
      <c r="M146" s="216"/>
      <c r="N146" s="217"/>
      <c r="O146" s="218"/>
      <c r="P146" s="218"/>
      <c r="Q146" s="218"/>
      <c r="R146" s="218"/>
      <c r="S146" s="218"/>
      <c r="T146" s="218"/>
      <c r="U146" s="218"/>
      <c r="V146" s="218"/>
      <c r="W146" s="218"/>
      <c r="X146" s="219"/>
      <c r="AT146" s="220" t="s">
        <v>1603</v>
      </c>
      <c r="AU146" s="220" t="s">
        <v>1481</v>
      </c>
      <c r="AV146" s="12" t="s">
        <v>1481</v>
      </c>
      <c r="AW146" s="12" t="s">
        <v>1402</v>
      </c>
      <c r="AX146" s="12" t="s">
        <v>1420</v>
      </c>
      <c r="AY146" s="220" t="s">
        <v>1594</v>
      </c>
    </row>
    <row r="147" spans="2:65" s="1" customFormat="1" ht="22.5" customHeight="1" x14ac:dyDescent="0.3">
      <c r="B147" s="36"/>
      <c r="C147" s="261" t="s">
        <v>1718</v>
      </c>
      <c r="D147" s="261" t="s">
        <v>1707</v>
      </c>
      <c r="E147" s="262" t="s">
        <v>1135</v>
      </c>
      <c r="F147" s="263" t="s">
        <v>1136</v>
      </c>
      <c r="G147" s="264" t="s">
        <v>1678</v>
      </c>
      <c r="H147" s="265">
        <v>1.3129999999999999</v>
      </c>
      <c r="I147" s="266"/>
      <c r="J147" s="267"/>
      <c r="K147" s="268">
        <f>ROUND(P147*H147,2)</f>
        <v>0</v>
      </c>
      <c r="L147" s="263" t="s">
        <v>1600</v>
      </c>
      <c r="M147" s="269"/>
      <c r="N147" s="270" t="s">
        <v>1418</v>
      </c>
      <c r="O147" s="205" t="s">
        <v>1442</v>
      </c>
      <c r="P147" s="131">
        <f>I147+J147</f>
        <v>0</v>
      </c>
      <c r="Q147" s="131">
        <f>ROUND(I147*H147,2)</f>
        <v>0</v>
      </c>
      <c r="R147" s="131">
        <f>ROUND(J147*H147,2)</f>
        <v>0</v>
      </c>
      <c r="S147" s="37"/>
      <c r="T147" s="206">
        <f>S147*H147</f>
        <v>0</v>
      </c>
      <c r="U147" s="206">
        <v>1</v>
      </c>
      <c r="V147" s="206">
        <f>U147*H147</f>
        <v>1.3129999999999999</v>
      </c>
      <c r="W147" s="206">
        <v>0</v>
      </c>
      <c r="X147" s="207">
        <f>W147*H147</f>
        <v>0</v>
      </c>
      <c r="AR147" s="19" t="s">
        <v>1654</v>
      </c>
      <c r="AT147" s="19" t="s">
        <v>1707</v>
      </c>
      <c r="AU147" s="19" t="s">
        <v>1481</v>
      </c>
      <c r="AY147" s="19" t="s">
        <v>1594</v>
      </c>
      <c r="BE147" s="208">
        <f>IF(O147="základní",K147,0)</f>
        <v>0</v>
      </c>
      <c r="BF147" s="208">
        <f>IF(O147="snížená",K147,0)</f>
        <v>0</v>
      </c>
      <c r="BG147" s="208">
        <f>IF(O147="zákl. přenesená",K147,0)</f>
        <v>0</v>
      </c>
      <c r="BH147" s="208">
        <f>IF(O147="sníž. přenesená",K147,0)</f>
        <v>0</v>
      </c>
      <c r="BI147" s="208">
        <f>IF(O147="nulová",K147,0)</f>
        <v>0</v>
      </c>
      <c r="BJ147" s="19" t="s">
        <v>1420</v>
      </c>
      <c r="BK147" s="208">
        <f>ROUND(P147*H147,2)</f>
        <v>0</v>
      </c>
      <c r="BL147" s="19" t="s">
        <v>1601</v>
      </c>
      <c r="BM147" s="19" t="s">
        <v>106</v>
      </c>
    </row>
    <row r="148" spans="2:65" s="12" customFormat="1" x14ac:dyDescent="0.3">
      <c r="B148" s="209"/>
      <c r="C148" s="210"/>
      <c r="D148" s="211" t="s">
        <v>1603</v>
      </c>
      <c r="E148" s="212" t="s">
        <v>1418</v>
      </c>
      <c r="F148" s="213" t="s">
        <v>107</v>
      </c>
      <c r="G148" s="210"/>
      <c r="H148" s="214">
        <v>1.3129999999999999</v>
      </c>
      <c r="I148" s="215"/>
      <c r="J148" s="215"/>
      <c r="K148" s="210"/>
      <c r="L148" s="210"/>
      <c r="M148" s="216"/>
      <c r="N148" s="217"/>
      <c r="O148" s="218"/>
      <c r="P148" s="218"/>
      <c r="Q148" s="218"/>
      <c r="R148" s="218"/>
      <c r="S148" s="218"/>
      <c r="T148" s="218"/>
      <c r="U148" s="218"/>
      <c r="V148" s="218"/>
      <c r="W148" s="218"/>
      <c r="X148" s="219"/>
      <c r="AT148" s="220" t="s">
        <v>1603</v>
      </c>
      <c r="AU148" s="220" t="s">
        <v>1481</v>
      </c>
      <c r="AV148" s="12" t="s">
        <v>1481</v>
      </c>
      <c r="AW148" s="12" t="s">
        <v>1402</v>
      </c>
      <c r="AX148" s="12" t="s">
        <v>1420</v>
      </c>
      <c r="AY148" s="220" t="s">
        <v>1594</v>
      </c>
    </row>
    <row r="149" spans="2:65" s="1" customFormat="1" ht="44.25" customHeight="1" x14ac:dyDescent="0.3">
      <c r="B149" s="36"/>
      <c r="C149" s="197" t="s">
        <v>1405</v>
      </c>
      <c r="D149" s="197" t="s">
        <v>1596</v>
      </c>
      <c r="E149" s="198" t="s">
        <v>1139</v>
      </c>
      <c r="F149" s="199" t="s">
        <v>1140</v>
      </c>
      <c r="G149" s="200" t="s">
        <v>1698</v>
      </c>
      <c r="H149" s="201">
        <v>26</v>
      </c>
      <c r="I149" s="202"/>
      <c r="J149" s="202"/>
      <c r="K149" s="203">
        <f>ROUND(P149*H149,2)</f>
        <v>0</v>
      </c>
      <c r="L149" s="199" t="s">
        <v>1600</v>
      </c>
      <c r="M149" s="56"/>
      <c r="N149" s="204" t="s">
        <v>1418</v>
      </c>
      <c r="O149" s="205" t="s">
        <v>1442</v>
      </c>
      <c r="P149" s="131">
        <f>I149+J149</f>
        <v>0</v>
      </c>
      <c r="Q149" s="131">
        <f>ROUND(I149*H149,2)</f>
        <v>0</v>
      </c>
      <c r="R149" s="131">
        <f>ROUND(J149*H149,2)</f>
        <v>0</v>
      </c>
      <c r="S149" s="37"/>
      <c r="T149" s="206">
        <f>S149*H149</f>
        <v>0</v>
      </c>
      <c r="U149" s="206">
        <v>8.9779999999999999E-2</v>
      </c>
      <c r="V149" s="206">
        <f>U149*H149</f>
        <v>2.3342800000000001</v>
      </c>
      <c r="W149" s="206">
        <v>0</v>
      </c>
      <c r="X149" s="207">
        <f>W149*H149</f>
        <v>0</v>
      </c>
      <c r="AR149" s="19" t="s">
        <v>1601</v>
      </c>
      <c r="AT149" s="19" t="s">
        <v>1596</v>
      </c>
      <c r="AU149" s="19" t="s">
        <v>1481</v>
      </c>
      <c r="AY149" s="19" t="s">
        <v>1594</v>
      </c>
      <c r="BE149" s="208">
        <f>IF(O149="základní",K149,0)</f>
        <v>0</v>
      </c>
      <c r="BF149" s="208">
        <f>IF(O149="snížená",K149,0)</f>
        <v>0</v>
      </c>
      <c r="BG149" s="208">
        <f>IF(O149="zákl. přenesená",K149,0)</f>
        <v>0</v>
      </c>
      <c r="BH149" s="208">
        <f>IF(O149="sníž. přenesená",K149,0)</f>
        <v>0</v>
      </c>
      <c r="BI149" s="208">
        <f>IF(O149="nulová",K149,0)</f>
        <v>0</v>
      </c>
      <c r="BJ149" s="19" t="s">
        <v>1420</v>
      </c>
      <c r="BK149" s="208">
        <f>ROUND(P149*H149,2)</f>
        <v>0</v>
      </c>
      <c r="BL149" s="19" t="s">
        <v>1601</v>
      </c>
      <c r="BM149" s="19" t="s">
        <v>108</v>
      </c>
    </row>
    <row r="150" spans="2:65" s="12" customFormat="1" x14ac:dyDescent="0.3">
      <c r="B150" s="209"/>
      <c r="C150" s="210"/>
      <c r="D150" s="211" t="s">
        <v>1603</v>
      </c>
      <c r="E150" s="212" t="s">
        <v>1418</v>
      </c>
      <c r="F150" s="213" t="s">
        <v>109</v>
      </c>
      <c r="G150" s="210"/>
      <c r="H150" s="214">
        <v>26</v>
      </c>
      <c r="I150" s="215"/>
      <c r="J150" s="215"/>
      <c r="K150" s="210"/>
      <c r="L150" s="210"/>
      <c r="M150" s="216"/>
      <c r="N150" s="217"/>
      <c r="O150" s="218"/>
      <c r="P150" s="218"/>
      <c r="Q150" s="218"/>
      <c r="R150" s="218"/>
      <c r="S150" s="218"/>
      <c r="T150" s="218"/>
      <c r="U150" s="218"/>
      <c r="V150" s="218"/>
      <c r="W150" s="218"/>
      <c r="X150" s="219"/>
      <c r="AT150" s="220" t="s">
        <v>1603</v>
      </c>
      <c r="AU150" s="220" t="s">
        <v>1481</v>
      </c>
      <c r="AV150" s="12" t="s">
        <v>1481</v>
      </c>
      <c r="AW150" s="12" t="s">
        <v>1402</v>
      </c>
      <c r="AX150" s="12" t="s">
        <v>1420</v>
      </c>
      <c r="AY150" s="220" t="s">
        <v>1594</v>
      </c>
    </row>
    <row r="151" spans="2:65" s="1" customFormat="1" ht="22.5" customHeight="1" x14ac:dyDescent="0.3">
      <c r="B151" s="36"/>
      <c r="C151" s="261" t="s">
        <v>1731</v>
      </c>
      <c r="D151" s="261" t="s">
        <v>1707</v>
      </c>
      <c r="E151" s="262" t="s">
        <v>1142</v>
      </c>
      <c r="F151" s="263" t="s">
        <v>1143</v>
      </c>
      <c r="G151" s="264" t="s">
        <v>1678</v>
      </c>
      <c r="H151" s="265">
        <v>0.505</v>
      </c>
      <c r="I151" s="266"/>
      <c r="J151" s="267"/>
      <c r="K151" s="268">
        <f>ROUND(P151*H151,2)</f>
        <v>0</v>
      </c>
      <c r="L151" s="263" t="s">
        <v>1600</v>
      </c>
      <c r="M151" s="269"/>
      <c r="N151" s="270" t="s">
        <v>1418</v>
      </c>
      <c r="O151" s="205" t="s">
        <v>1442</v>
      </c>
      <c r="P151" s="131">
        <f>I151+J151</f>
        <v>0</v>
      </c>
      <c r="Q151" s="131">
        <f>ROUND(I151*H151,2)</f>
        <v>0</v>
      </c>
      <c r="R151" s="131">
        <f>ROUND(J151*H151,2)</f>
        <v>0</v>
      </c>
      <c r="S151" s="37"/>
      <c r="T151" s="206">
        <f>S151*H151</f>
        <v>0</v>
      </c>
      <c r="U151" s="206">
        <v>1</v>
      </c>
      <c r="V151" s="206">
        <f>U151*H151</f>
        <v>0.505</v>
      </c>
      <c r="W151" s="206">
        <v>0</v>
      </c>
      <c r="X151" s="207">
        <f>W151*H151</f>
        <v>0</v>
      </c>
      <c r="AR151" s="19" t="s">
        <v>1654</v>
      </c>
      <c r="AT151" s="19" t="s">
        <v>1707</v>
      </c>
      <c r="AU151" s="19" t="s">
        <v>1481</v>
      </c>
      <c r="AY151" s="19" t="s">
        <v>1594</v>
      </c>
      <c r="BE151" s="208">
        <f>IF(O151="základní",K151,0)</f>
        <v>0</v>
      </c>
      <c r="BF151" s="208">
        <f>IF(O151="snížená",K151,0)</f>
        <v>0</v>
      </c>
      <c r="BG151" s="208">
        <f>IF(O151="zákl. přenesená",K151,0)</f>
        <v>0</v>
      </c>
      <c r="BH151" s="208">
        <f>IF(O151="sníž. přenesená",K151,0)</f>
        <v>0</v>
      </c>
      <c r="BI151" s="208">
        <f>IF(O151="nulová",K151,0)</f>
        <v>0</v>
      </c>
      <c r="BJ151" s="19" t="s">
        <v>1420</v>
      </c>
      <c r="BK151" s="208">
        <f>ROUND(P151*H151,2)</f>
        <v>0</v>
      </c>
      <c r="BL151" s="19" t="s">
        <v>1601</v>
      </c>
      <c r="BM151" s="19" t="s">
        <v>110</v>
      </c>
    </row>
    <row r="152" spans="2:65" s="12" customFormat="1" x14ac:dyDescent="0.3">
      <c r="B152" s="209"/>
      <c r="C152" s="210"/>
      <c r="D152" s="211" t="s">
        <v>1603</v>
      </c>
      <c r="E152" s="212" t="s">
        <v>1418</v>
      </c>
      <c r="F152" s="213" t="s">
        <v>111</v>
      </c>
      <c r="G152" s="210"/>
      <c r="H152" s="214">
        <v>0.505</v>
      </c>
      <c r="I152" s="215"/>
      <c r="J152" s="215"/>
      <c r="K152" s="210"/>
      <c r="L152" s="210"/>
      <c r="M152" s="216"/>
      <c r="N152" s="217"/>
      <c r="O152" s="218"/>
      <c r="P152" s="218"/>
      <c r="Q152" s="218"/>
      <c r="R152" s="218"/>
      <c r="S152" s="218"/>
      <c r="T152" s="218"/>
      <c r="U152" s="218"/>
      <c r="V152" s="218"/>
      <c r="W152" s="218"/>
      <c r="X152" s="219"/>
      <c r="AT152" s="220" t="s">
        <v>1603</v>
      </c>
      <c r="AU152" s="220" t="s">
        <v>1481</v>
      </c>
      <c r="AV152" s="12" t="s">
        <v>1481</v>
      </c>
      <c r="AW152" s="12" t="s">
        <v>1402</v>
      </c>
      <c r="AX152" s="12" t="s">
        <v>1420</v>
      </c>
      <c r="AY152" s="220" t="s">
        <v>1594</v>
      </c>
    </row>
    <row r="153" spans="2:65" s="1" customFormat="1" ht="31.5" customHeight="1" x14ac:dyDescent="0.3">
      <c r="B153" s="36"/>
      <c r="C153" s="197" t="s">
        <v>1737</v>
      </c>
      <c r="D153" s="197" t="s">
        <v>1596</v>
      </c>
      <c r="E153" s="198" t="s">
        <v>1154</v>
      </c>
      <c r="F153" s="199" t="s">
        <v>1155</v>
      </c>
      <c r="G153" s="200" t="s">
        <v>1613</v>
      </c>
      <c r="H153" s="201">
        <v>2.08</v>
      </c>
      <c r="I153" s="202"/>
      <c r="J153" s="202"/>
      <c r="K153" s="203">
        <f>ROUND(P153*H153,2)</f>
        <v>0</v>
      </c>
      <c r="L153" s="199" t="s">
        <v>1600</v>
      </c>
      <c r="M153" s="56"/>
      <c r="N153" s="204" t="s">
        <v>1418</v>
      </c>
      <c r="O153" s="205" t="s">
        <v>1442</v>
      </c>
      <c r="P153" s="131">
        <f>I153+J153</f>
        <v>0</v>
      </c>
      <c r="Q153" s="131">
        <f>ROUND(I153*H153,2)</f>
        <v>0</v>
      </c>
      <c r="R153" s="131">
        <f>ROUND(J153*H153,2)</f>
        <v>0</v>
      </c>
      <c r="S153" s="37"/>
      <c r="T153" s="206">
        <f>S153*H153</f>
        <v>0</v>
      </c>
      <c r="U153" s="206">
        <v>2.2563399999999998</v>
      </c>
      <c r="V153" s="206">
        <f>U153*H153</f>
        <v>4.6931871999999997</v>
      </c>
      <c r="W153" s="206">
        <v>0</v>
      </c>
      <c r="X153" s="207">
        <f>W153*H153</f>
        <v>0</v>
      </c>
      <c r="AR153" s="19" t="s">
        <v>1601</v>
      </c>
      <c r="AT153" s="19" t="s">
        <v>1596</v>
      </c>
      <c r="AU153" s="19" t="s">
        <v>1481</v>
      </c>
      <c r="AY153" s="19" t="s">
        <v>1594</v>
      </c>
      <c r="BE153" s="208">
        <f>IF(O153="základní",K153,0)</f>
        <v>0</v>
      </c>
      <c r="BF153" s="208">
        <f>IF(O153="snížená",K153,0)</f>
        <v>0</v>
      </c>
      <c r="BG153" s="208">
        <f>IF(O153="zákl. přenesená",K153,0)</f>
        <v>0</v>
      </c>
      <c r="BH153" s="208">
        <f>IF(O153="sníž. přenesená",K153,0)</f>
        <v>0</v>
      </c>
      <c r="BI153" s="208">
        <f>IF(O153="nulová",K153,0)</f>
        <v>0</v>
      </c>
      <c r="BJ153" s="19" t="s">
        <v>1420</v>
      </c>
      <c r="BK153" s="208">
        <f>ROUND(P153*H153,2)</f>
        <v>0</v>
      </c>
      <c r="BL153" s="19" t="s">
        <v>1601</v>
      </c>
      <c r="BM153" s="19" t="s">
        <v>112</v>
      </c>
    </row>
    <row r="154" spans="2:65" s="12" customFormat="1" x14ac:dyDescent="0.3">
      <c r="B154" s="209"/>
      <c r="C154" s="210"/>
      <c r="D154" s="211" t="s">
        <v>1603</v>
      </c>
      <c r="E154" s="212" t="s">
        <v>1418</v>
      </c>
      <c r="F154" s="213" t="s">
        <v>113</v>
      </c>
      <c r="G154" s="210"/>
      <c r="H154" s="214">
        <v>2.08</v>
      </c>
      <c r="I154" s="215"/>
      <c r="J154" s="215"/>
      <c r="K154" s="210"/>
      <c r="L154" s="210"/>
      <c r="M154" s="216"/>
      <c r="N154" s="217"/>
      <c r="O154" s="218"/>
      <c r="P154" s="218"/>
      <c r="Q154" s="218"/>
      <c r="R154" s="218"/>
      <c r="S154" s="218"/>
      <c r="T154" s="218"/>
      <c r="U154" s="218"/>
      <c r="V154" s="218"/>
      <c r="W154" s="218"/>
      <c r="X154" s="219"/>
      <c r="AT154" s="220" t="s">
        <v>1603</v>
      </c>
      <c r="AU154" s="220" t="s">
        <v>1481</v>
      </c>
      <c r="AV154" s="12" t="s">
        <v>1481</v>
      </c>
      <c r="AW154" s="12" t="s">
        <v>1402</v>
      </c>
      <c r="AX154" s="12" t="s">
        <v>1420</v>
      </c>
      <c r="AY154" s="220" t="s">
        <v>1594</v>
      </c>
    </row>
    <row r="155" spans="2:65" s="1" customFormat="1" ht="44.25" customHeight="1" x14ac:dyDescent="0.3">
      <c r="B155" s="36"/>
      <c r="C155" s="197" t="s">
        <v>1743</v>
      </c>
      <c r="D155" s="197" t="s">
        <v>1596</v>
      </c>
      <c r="E155" s="198" t="s">
        <v>904</v>
      </c>
      <c r="F155" s="199" t="s">
        <v>905</v>
      </c>
      <c r="G155" s="200" t="s">
        <v>1698</v>
      </c>
      <c r="H155" s="201">
        <v>21.45</v>
      </c>
      <c r="I155" s="202"/>
      <c r="J155" s="202"/>
      <c r="K155" s="203">
        <f>ROUND(P155*H155,2)</f>
        <v>0</v>
      </c>
      <c r="L155" s="199" t="s">
        <v>1600</v>
      </c>
      <c r="M155" s="56"/>
      <c r="N155" s="204" t="s">
        <v>1418</v>
      </c>
      <c r="O155" s="205" t="s">
        <v>1442</v>
      </c>
      <c r="P155" s="131">
        <f>I155+J155</f>
        <v>0</v>
      </c>
      <c r="Q155" s="131">
        <f>ROUND(I155*H155,2)</f>
        <v>0</v>
      </c>
      <c r="R155" s="131">
        <f>ROUND(J155*H155,2)</f>
        <v>0</v>
      </c>
      <c r="S155" s="37"/>
      <c r="T155" s="206">
        <f>S155*H155</f>
        <v>0</v>
      </c>
      <c r="U155" s="206">
        <v>5.0000000000000002E-5</v>
      </c>
      <c r="V155" s="206">
        <f>U155*H155</f>
        <v>1.0725000000000001E-3</v>
      </c>
      <c r="W155" s="206">
        <v>0</v>
      </c>
      <c r="X155" s="207">
        <f>W155*H155</f>
        <v>0</v>
      </c>
      <c r="AR155" s="19" t="s">
        <v>1601</v>
      </c>
      <c r="AT155" s="19" t="s">
        <v>1596</v>
      </c>
      <c r="AU155" s="19" t="s">
        <v>1481</v>
      </c>
      <c r="AY155" s="19" t="s">
        <v>1594</v>
      </c>
      <c r="BE155" s="208">
        <f>IF(O155="základní",K155,0)</f>
        <v>0</v>
      </c>
      <c r="BF155" s="208">
        <f>IF(O155="snížená",K155,0)</f>
        <v>0</v>
      </c>
      <c r="BG155" s="208">
        <f>IF(O155="zákl. přenesená",K155,0)</f>
        <v>0</v>
      </c>
      <c r="BH155" s="208">
        <f>IF(O155="sníž. přenesená",K155,0)</f>
        <v>0</v>
      </c>
      <c r="BI155" s="208">
        <f>IF(O155="nulová",K155,0)</f>
        <v>0</v>
      </c>
      <c r="BJ155" s="19" t="s">
        <v>1420</v>
      </c>
      <c r="BK155" s="208">
        <f>ROUND(P155*H155,2)</f>
        <v>0</v>
      </c>
      <c r="BL155" s="19" t="s">
        <v>1601</v>
      </c>
      <c r="BM155" s="19" t="s">
        <v>114</v>
      </c>
    </row>
    <row r="156" spans="2:65" s="12" customFormat="1" x14ac:dyDescent="0.3">
      <c r="B156" s="209"/>
      <c r="C156" s="210"/>
      <c r="D156" s="211" t="s">
        <v>1603</v>
      </c>
      <c r="E156" s="212" t="s">
        <v>1418</v>
      </c>
      <c r="F156" s="213" t="s">
        <v>115</v>
      </c>
      <c r="G156" s="210"/>
      <c r="H156" s="214">
        <v>21.45</v>
      </c>
      <c r="I156" s="215"/>
      <c r="J156" s="215"/>
      <c r="K156" s="210"/>
      <c r="L156" s="210"/>
      <c r="M156" s="216"/>
      <c r="N156" s="217"/>
      <c r="O156" s="218"/>
      <c r="P156" s="218"/>
      <c r="Q156" s="218"/>
      <c r="R156" s="218"/>
      <c r="S156" s="218"/>
      <c r="T156" s="218"/>
      <c r="U156" s="218"/>
      <c r="V156" s="218"/>
      <c r="W156" s="218"/>
      <c r="X156" s="219"/>
      <c r="AT156" s="220" t="s">
        <v>1603</v>
      </c>
      <c r="AU156" s="220" t="s">
        <v>1481</v>
      </c>
      <c r="AV156" s="12" t="s">
        <v>1481</v>
      </c>
      <c r="AW156" s="12" t="s">
        <v>1402</v>
      </c>
      <c r="AX156" s="12" t="s">
        <v>1420</v>
      </c>
      <c r="AY156" s="220" t="s">
        <v>1594</v>
      </c>
    </row>
    <row r="157" spans="2:65" s="1" customFormat="1" ht="31.5" customHeight="1" x14ac:dyDescent="0.3">
      <c r="B157" s="36"/>
      <c r="C157" s="197" t="s">
        <v>1749</v>
      </c>
      <c r="D157" s="197" t="s">
        <v>1596</v>
      </c>
      <c r="E157" s="198" t="s">
        <v>1120</v>
      </c>
      <c r="F157" s="199" t="s">
        <v>1121</v>
      </c>
      <c r="G157" s="200" t="s">
        <v>1688</v>
      </c>
      <c r="H157" s="201">
        <v>139.125</v>
      </c>
      <c r="I157" s="202"/>
      <c r="J157" s="202"/>
      <c r="K157" s="203">
        <f>ROUND(P157*H157,2)</f>
        <v>0</v>
      </c>
      <c r="L157" s="199" t="s">
        <v>1418</v>
      </c>
      <c r="M157" s="56"/>
      <c r="N157" s="204" t="s">
        <v>1418</v>
      </c>
      <c r="O157" s="205" t="s">
        <v>1442</v>
      </c>
      <c r="P157" s="131">
        <f>I157+J157</f>
        <v>0</v>
      </c>
      <c r="Q157" s="131">
        <f>ROUND(I157*H157,2)</f>
        <v>0</v>
      </c>
      <c r="R157" s="131">
        <f>ROUND(J157*H157,2)</f>
        <v>0</v>
      </c>
      <c r="S157" s="37"/>
      <c r="T157" s="206">
        <f>S157*H157</f>
        <v>0</v>
      </c>
      <c r="U157" s="206">
        <v>0</v>
      </c>
      <c r="V157" s="206">
        <f>U157*H157</f>
        <v>0</v>
      </c>
      <c r="W157" s="206">
        <v>0</v>
      </c>
      <c r="X157" s="207">
        <f>W157*H157</f>
        <v>0</v>
      </c>
      <c r="AR157" s="19" t="s">
        <v>1601</v>
      </c>
      <c r="AT157" s="19" t="s">
        <v>1596</v>
      </c>
      <c r="AU157" s="19" t="s">
        <v>1481</v>
      </c>
      <c r="AY157" s="19" t="s">
        <v>1594</v>
      </c>
      <c r="BE157" s="208">
        <f>IF(O157="základní",K157,0)</f>
        <v>0</v>
      </c>
      <c r="BF157" s="208">
        <f>IF(O157="snížená",K157,0)</f>
        <v>0</v>
      </c>
      <c r="BG157" s="208">
        <f>IF(O157="zákl. přenesená",K157,0)</f>
        <v>0</v>
      </c>
      <c r="BH157" s="208">
        <f>IF(O157="sníž. přenesená",K157,0)</f>
        <v>0</v>
      </c>
      <c r="BI157" s="208">
        <f>IF(O157="nulová",K157,0)</f>
        <v>0</v>
      </c>
      <c r="BJ157" s="19" t="s">
        <v>1420</v>
      </c>
      <c r="BK157" s="208">
        <f>ROUND(P157*H157,2)</f>
        <v>0</v>
      </c>
      <c r="BL157" s="19" t="s">
        <v>1601</v>
      </c>
      <c r="BM157" s="19" t="s">
        <v>116</v>
      </c>
    </row>
    <row r="158" spans="2:65" s="12" customFormat="1" x14ac:dyDescent="0.3">
      <c r="B158" s="209"/>
      <c r="C158" s="210"/>
      <c r="D158" s="223" t="s">
        <v>1603</v>
      </c>
      <c r="E158" s="233" t="s">
        <v>1418</v>
      </c>
      <c r="F158" s="234" t="s">
        <v>103</v>
      </c>
      <c r="G158" s="210"/>
      <c r="H158" s="235">
        <v>139.125</v>
      </c>
      <c r="I158" s="215"/>
      <c r="J158" s="215"/>
      <c r="K158" s="210"/>
      <c r="L158" s="210"/>
      <c r="M158" s="216"/>
      <c r="N158" s="217"/>
      <c r="O158" s="218"/>
      <c r="P158" s="218"/>
      <c r="Q158" s="218"/>
      <c r="R158" s="218"/>
      <c r="S158" s="218"/>
      <c r="T158" s="218"/>
      <c r="U158" s="218"/>
      <c r="V158" s="218"/>
      <c r="W158" s="218"/>
      <c r="X158" s="219"/>
      <c r="AT158" s="220" t="s">
        <v>1603</v>
      </c>
      <c r="AU158" s="220" t="s">
        <v>1481</v>
      </c>
      <c r="AV158" s="12" t="s">
        <v>1481</v>
      </c>
      <c r="AW158" s="12" t="s">
        <v>1402</v>
      </c>
      <c r="AX158" s="12" t="s">
        <v>1420</v>
      </c>
      <c r="AY158" s="220" t="s">
        <v>1594</v>
      </c>
    </row>
    <row r="159" spans="2:65" s="11" customFormat="1" ht="29.85" customHeight="1" x14ac:dyDescent="0.3">
      <c r="B159" s="179"/>
      <c r="C159" s="180"/>
      <c r="D159" s="194" t="s">
        <v>1472</v>
      </c>
      <c r="E159" s="195" t="s">
        <v>2039</v>
      </c>
      <c r="F159" s="195" t="s">
        <v>2040</v>
      </c>
      <c r="G159" s="180"/>
      <c r="H159" s="180"/>
      <c r="I159" s="183"/>
      <c r="J159" s="183"/>
      <c r="K159" s="196">
        <f>BK159</f>
        <v>0</v>
      </c>
      <c r="L159" s="180"/>
      <c r="M159" s="185"/>
      <c r="N159" s="186"/>
      <c r="O159" s="187"/>
      <c r="P159" s="187"/>
      <c r="Q159" s="188">
        <f>SUM(Q160:Q167)</f>
        <v>0</v>
      </c>
      <c r="R159" s="188">
        <f>SUM(R160:R167)</f>
        <v>0</v>
      </c>
      <c r="S159" s="187"/>
      <c r="T159" s="189">
        <f>SUM(T160:T167)</f>
        <v>0</v>
      </c>
      <c r="U159" s="187"/>
      <c r="V159" s="189">
        <f>SUM(V160:V167)</f>
        <v>0</v>
      </c>
      <c r="W159" s="187"/>
      <c r="X159" s="190">
        <f>SUM(X160:X167)</f>
        <v>0</v>
      </c>
      <c r="AR159" s="191" t="s">
        <v>1420</v>
      </c>
      <c r="AT159" s="192" t="s">
        <v>1472</v>
      </c>
      <c r="AU159" s="192" t="s">
        <v>1420</v>
      </c>
      <c r="AY159" s="191" t="s">
        <v>1594</v>
      </c>
      <c r="BK159" s="193">
        <f>SUM(BK160:BK167)</f>
        <v>0</v>
      </c>
    </row>
    <row r="160" spans="2:65" s="1" customFormat="1" ht="31.5" customHeight="1" x14ac:dyDescent="0.3">
      <c r="B160" s="36"/>
      <c r="C160" s="197" t="s">
        <v>1755</v>
      </c>
      <c r="D160" s="197" t="s">
        <v>1596</v>
      </c>
      <c r="E160" s="198" t="s">
        <v>2042</v>
      </c>
      <c r="F160" s="199" t="s">
        <v>2043</v>
      </c>
      <c r="G160" s="200" t="s">
        <v>1678</v>
      </c>
      <c r="H160" s="201">
        <v>1</v>
      </c>
      <c r="I160" s="202"/>
      <c r="J160" s="202"/>
      <c r="K160" s="203">
        <f>ROUND(P160*H160,2)</f>
        <v>0</v>
      </c>
      <c r="L160" s="199" t="s">
        <v>1600</v>
      </c>
      <c r="M160" s="56"/>
      <c r="N160" s="204" t="s">
        <v>1418</v>
      </c>
      <c r="O160" s="205" t="s">
        <v>1442</v>
      </c>
      <c r="P160" s="131">
        <f>I160+J160</f>
        <v>0</v>
      </c>
      <c r="Q160" s="131">
        <f>ROUND(I160*H160,2)</f>
        <v>0</v>
      </c>
      <c r="R160" s="131">
        <f>ROUND(J160*H160,2)</f>
        <v>0</v>
      </c>
      <c r="S160" s="37"/>
      <c r="T160" s="206">
        <f>S160*H160</f>
        <v>0</v>
      </c>
      <c r="U160" s="206">
        <v>0</v>
      </c>
      <c r="V160" s="206">
        <f>U160*H160</f>
        <v>0</v>
      </c>
      <c r="W160" s="206">
        <v>0</v>
      </c>
      <c r="X160" s="207">
        <f>W160*H160</f>
        <v>0</v>
      </c>
      <c r="AR160" s="19" t="s">
        <v>1601</v>
      </c>
      <c r="AT160" s="19" t="s">
        <v>1596</v>
      </c>
      <c r="AU160" s="19" t="s">
        <v>1481</v>
      </c>
      <c r="AY160" s="19" t="s">
        <v>1594</v>
      </c>
      <c r="BE160" s="208">
        <f>IF(O160="základní",K160,0)</f>
        <v>0</v>
      </c>
      <c r="BF160" s="208">
        <f>IF(O160="snížená",K160,0)</f>
        <v>0</v>
      </c>
      <c r="BG160" s="208">
        <f>IF(O160="zákl. přenesená",K160,0)</f>
        <v>0</v>
      </c>
      <c r="BH160" s="208">
        <f>IF(O160="sníž. přenesená",K160,0)</f>
        <v>0</v>
      </c>
      <c r="BI160" s="208">
        <f>IF(O160="nulová",K160,0)</f>
        <v>0</v>
      </c>
      <c r="BJ160" s="19" t="s">
        <v>1420</v>
      </c>
      <c r="BK160" s="208">
        <f>ROUND(P160*H160,2)</f>
        <v>0</v>
      </c>
      <c r="BL160" s="19" t="s">
        <v>1601</v>
      </c>
      <c r="BM160" s="19" t="s">
        <v>117</v>
      </c>
    </row>
    <row r="161" spans="2:65" s="13" customFormat="1" x14ac:dyDescent="0.3">
      <c r="B161" s="221"/>
      <c r="C161" s="222"/>
      <c r="D161" s="223" t="s">
        <v>1603</v>
      </c>
      <c r="E161" s="224" t="s">
        <v>1418</v>
      </c>
      <c r="F161" s="225" t="s">
        <v>2045</v>
      </c>
      <c r="G161" s="222"/>
      <c r="H161" s="226" t="s">
        <v>1418</v>
      </c>
      <c r="I161" s="227"/>
      <c r="J161" s="227"/>
      <c r="K161" s="222"/>
      <c r="L161" s="222"/>
      <c r="M161" s="228"/>
      <c r="N161" s="229"/>
      <c r="O161" s="230"/>
      <c r="P161" s="230"/>
      <c r="Q161" s="230"/>
      <c r="R161" s="230"/>
      <c r="S161" s="230"/>
      <c r="T161" s="230"/>
      <c r="U161" s="230"/>
      <c r="V161" s="230"/>
      <c r="W161" s="230"/>
      <c r="X161" s="231"/>
      <c r="AT161" s="232" t="s">
        <v>1603</v>
      </c>
      <c r="AU161" s="232" t="s">
        <v>1481</v>
      </c>
      <c r="AV161" s="13" t="s">
        <v>1420</v>
      </c>
      <c r="AW161" s="13" t="s">
        <v>1402</v>
      </c>
      <c r="AX161" s="13" t="s">
        <v>1473</v>
      </c>
      <c r="AY161" s="232" t="s">
        <v>1594</v>
      </c>
    </row>
    <row r="162" spans="2:65" s="12" customFormat="1" x14ac:dyDescent="0.3">
      <c r="B162" s="209"/>
      <c r="C162" s="210"/>
      <c r="D162" s="211" t="s">
        <v>1603</v>
      </c>
      <c r="E162" s="212" t="s">
        <v>1418</v>
      </c>
      <c r="F162" s="213" t="s">
        <v>1729</v>
      </c>
      <c r="G162" s="210"/>
      <c r="H162" s="214">
        <v>1</v>
      </c>
      <c r="I162" s="215"/>
      <c r="J162" s="215"/>
      <c r="K162" s="210"/>
      <c r="L162" s="210"/>
      <c r="M162" s="216"/>
      <c r="N162" s="217"/>
      <c r="O162" s="218"/>
      <c r="P162" s="218"/>
      <c r="Q162" s="218"/>
      <c r="R162" s="218"/>
      <c r="S162" s="218"/>
      <c r="T162" s="218"/>
      <c r="U162" s="218"/>
      <c r="V162" s="218"/>
      <c r="W162" s="218"/>
      <c r="X162" s="219"/>
      <c r="AT162" s="220" t="s">
        <v>1603</v>
      </c>
      <c r="AU162" s="220" t="s">
        <v>1481</v>
      </c>
      <c r="AV162" s="12" t="s">
        <v>1481</v>
      </c>
      <c r="AW162" s="12" t="s">
        <v>1402</v>
      </c>
      <c r="AX162" s="12" t="s">
        <v>1420</v>
      </c>
      <c r="AY162" s="220" t="s">
        <v>1594</v>
      </c>
    </row>
    <row r="163" spans="2:65" s="1" customFormat="1" ht="31.5" customHeight="1" x14ac:dyDescent="0.3">
      <c r="B163" s="36"/>
      <c r="C163" s="197" t="s">
        <v>1760</v>
      </c>
      <c r="D163" s="197" t="s">
        <v>1596</v>
      </c>
      <c r="E163" s="198" t="s">
        <v>2047</v>
      </c>
      <c r="F163" s="199" t="s">
        <v>2048</v>
      </c>
      <c r="G163" s="200" t="s">
        <v>1678</v>
      </c>
      <c r="H163" s="201">
        <v>14</v>
      </c>
      <c r="I163" s="202"/>
      <c r="J163" s="202"/>
      <c r="K163" s="203">
        <f>ROUND(P163*H163,2)</f>
        <v>0</v>
      </c>
      <c r="L163" s="199" t="s">
        <v>1600</v>
      </c>
      <c r="M163" s="56"/>
      <c r="N163" s="204" t="s">
        <v>1418</v>
      </c>
      <c r="O163" s="205" t="s">
        <v>1442</v>
      </c>
      <c r="P163" s="131">
        <f>I163+J163</f>
        <v>0</v>
      </c>
      <c r="Q163" s="131">
        <f>ROUND(I163*H163,2)</f>
        <v>0</v>
      </c>
      <c r="R163" s="131">
        <f>ROUND(J163*H163,2)</f>
        <v>0</v>
      </c>
      <c r="S163" s="37"/>
      <c r="T163" s="206">
        <f>S163*H163</f>
        <v>0</v>
      </c>
      <c r="U163" s="206">
        <v>0</v>
      </c>
      <c r="V163" s="206">
        <f>U163*H163</f>
        <v>0</v>
      </c>
      <c r="W163" s="206">
        <v>0</v>
      </c>
      <c r="X163" s="207">
        <f>W163*H163</f>
        <v>0</v>
      </c>
      <c r="AR163" s="19" t="s">
        <v>1601</v>
      </c>
      <c r="AT163" s="19" t="s">
        <v>1596</v>
      </c>
      <c r="AU163" s="19" t="s">
        <v>1481</v>
      </c>
      <c r="AY163" s="19" t="s">
        <v>1594</v>
      </c>
      <c r="BE163" s="208">
        <f>IF(O163="základní",K163,0)</f>
        <v>0</v>
      </c>
      <c r="BF163" s="208">
        <f>IF(O163="snížená",K163,0)</f>
        <v>0</v>
      </c>
      <c r="BG163" s="208">
        <f>IF(O163="zákl. přenesená",K163,0)</f>
        <v>0</v>
      </c>
      <c r="BH163" s="208">
        <f>IF(O163="sníž. přenesená",K163,0)</f>
        <v>0</v>
      </c>
      <c r="BI163" s="208">
        <f>IF(O163="nulová",K163,0)</f>
        <v>0</v>
      </c>
      <c r="BJ163" s="19" t="s">
        <v>1420</v>
      </c>
      <c r="BK163" s="208">
        <f>ROUND(P163*H163,2)</f>
        <v>0</v>
      </c>
      <c r="BL163" s="19" t="s">
        <v>1601</v>
      </c>
      <c r="BM163" s="19" t="s">
        <v>118</v>
      </c>
    </row>
    <row r="164" spans="2:65" s="13" customFormat="1" x14ac:dyDescent="0.3">
      <c r="B164" s="221"/>
      <c r="C164" s="222"/>
      <c r="D164" s="223" t="s">
        <v>1603</v>
      </c>
      <c r="E164" s="224" t="s">
        <v>1418</v>
      </c>
      <c r="F164" s="225" t="s">
        <v>1658</v>
      </c>
      <c r="G164" s="222"/>
      <c r="H164" s="226" t="s">
        <v>1418</v>
      </c>
      <c r="I164" s="227"/>
      <c r="J164" s="227"/>
      <c r="K164" s="222"/>
      <c r="L164" s="222"/>
      <c r="M164" s="228"/>
      <c r="N164" s="229"/>
      <c r="O164" s="230"/>
      <c r="P164" s="230"/>
      <c r="Q164" s="230"/>
      <c r="R164" s="230"/>
      <c r="S164" s="230"/>
      <c r="T164" s="230"/>
      <c r="U164" s="230"/>
      <c r="V164" s="230"/>
      <c r="W164" s="230"/>
      <c r="X164" s="231"/>
      <c r="AT164" s="232" t="s">
        <v>1603</v>
      </c>
      <c r="AU164" s="232" t="s">
        <v>1481</v>
      </c>
      <c r="AV164" s="13" t="s">
        <v>1420</v>
      </c>
      <c r="AW164" s="13" t="s">
        <v>1402</v>
      </c>
      <c r="AX164" s="13" t="s">
        <v>1473</v>
      </c>
      <c r="AY164" s="232" t="s">
        <v>1594</v>
      </c>
    </row>
    <row r="165" spans="2:65" s="12" customFormat="1" x14ac:dyDescent="0.3">
      <c r="B165" s="209"/>
      <c r="C165" s="210"/>
      <c r="D165" s="211" t="s">
        <v>1603</v>
      </c>
      <c r="E165" s="212" t="s">
        <v>1418</v>
      </c>
      <c r="F165" s="213" t="s">
        <v>1020</v>
      </c>
      <c r="G165" s="210"/>
      <c r="H165" s="214">
        <v>14</v>
      </c>
      <c r="I165" s="215"/>
      <c r="J165" s="215"/>
      <c r="K165" s="210"/>
      <c r="L165" s="210"/>
      <c r="M165" s="216"/>
      <c r="N165" s="217"/>
      <c r="O165" s="218"/>
      <c r="P165" s="218"/>
      <c r="Q165" s="218"/>
      <c r="R165" s="218"/>
      <c r="S165" s="218"/>
      <c r="T165" s="218"/>
      <c r="U165" s="218"/>
      <c r="V165" s="218"/>
      <c r="W165" s="218"/>
      <c r="X165" s="219"/>
      <c r="AT165" s="220" t="s">
        <v>1603</v>
      </c>
      <c r="AU165" s="220" t="s">
        <v>1481</v>
      </c>
      <c r="AV165" s="12" t="s">
        <v>1481</v>
      </c>
      <c r="AW165" s="12" t="s">
        <v>1402</v>
      </c>
      <c r="AX165" s="12" t="s">
        <v>1420</v>
      </c>
      <c r="AY165" s="220" t="s">
        <v>1594</v>
      </c>
    </row>
    <row r="166" spans="2:65" s="1" customFormat="1" ht="22.5" customHeight="1" x14ac:dyDescent="0.3">
      <c r="B166" s="36"/>
      <c r="C166" s="197" t="s">
        <v>1771</v>
      </c>
      <c r="D166" s="197" t="s">
        <v>1596</v>
      </c>
      <c r="E166" s="198" t="s">
        <v>2052</v>
      </c>
      <c r="F166" s="199" t="s">
        <v>2053</v>
      </c>
      <c r="G166" s="200" t="s">
        <v>1678</v>
      </c>
      <c r="H166" s="201">
        <v>1</v>
      </c>
      <c r="I166" s="202"/>
      <c r="J166" s="202"/>
      <c r="K166" s="203">
        <f>ROUND(P166*H166,2)</f>
        <v>0</v>
      </c>
      <c r="L166" s="199" t="s">
        <v>1600</v>
      </c>
      <c r="M166" s="56"/>
      <c r="N166" s="204" t="s">
        <v>1418</v>
      </c>
      <c r="O166" s="205" t="s">
        <v>1442</v>
      </c>
      <c r="P166" s="131">
        <f>I166+J166</f>
        <v>0</v>
      </c>
      <c r="Q166" s="131">
        <f>ROUND(I166*H166,2)</f>
        <v>0</v>
      </c>
      <c r="R166" s="131">
        <f>ROUND(J166*H166,2)</f>
        <v>0</v>
      </c>
      <c r="S166" s="37"/>
      <c r="T166" s="206">
        <f>S166*H166</f>
        <v>0</v>
      </c>
      <c r="U166" s="206">
        <v>0</v>
      </c>
      <c r="V166" s="206">
        <f>U166*H166</f>
        <v>0</v>
      </c>
      <c r="W166" s="206">
        <v>0</v>
      </c>
      <c r="X166" s="207">
        <f>W166*H166</f>
        <v>0</v>
      </c>
      <c r="AR166" s="19" t="s">
        <v>1601</v>
      </c>
      <c r="AT166" s="19" t="s">
        <v>1596</v>
      </c>
      <c r="AU166" s="19" t="s">
        <v>1481</v>
      </c>
      <c r="AY166" s="19" t="s">
        <v>1594</v>
      </c>
      <c r="BE166" s="208">
        <f>IF(O166="základní",K166,0)</f>
        <v>0</v>
      </c>
      <c r="BF166" s="208">
        <f>IF(O166="snížená",K166,0)</f>
        <v>0</v>
      </c>
      <c r="BG166" s="208">
        <f>IF(O166="zákl. přenesená",K166,0)</f>
        <v>0</v>
      </c>
      <c r="BH166" s="208">
        <f>IF(O166="sníž. přenesená",K166,0)</f>
        <v>0</v>
      </c>
      <c r="BI166" s="208">
        <f>IF(O166="nulová",K166,0)</f>
        <v>0</v>
      </c>
      <c r="BJ166" s="19" t="s">
        <v>1420</v>
      </c>
      <c r="BK166" s="208">
        <f>ROUND(P166*H166,2)</f>
        <v>0</v>
      </c>
      <c r="BL166" s="19" t="s">
        <v>1601</v>
      </c>
      <c r="BM166" s="19" t="s">
        <v>119</v>
      </c>
    </row>
    <row r="167" spans="2:65" s="12" customFormat="1" x14ac:dyDescent="0.3">
      <c r="B167" s="209"/>
      <c r="C167" s="210"/>
      <c r="D167" s="223" t="s">
        <v>1603</v>
      </c>
      <c r="E167" s="233" t="s">
        <v>1418</v>
      </c>
      <c r="F167" s="234" t="s">
        <v>1729</v>
      </c>
      <c r="G167" s="210"/>
      <c r="H167" s="235">
        <v>1</v>
      </c>
      <c r="I167" s="215"/>
      <c r="J167" s="215"/>
      <c r="K167" s="210"/>
      <c r="L167" s="210"/>
      <c r="M167" s="216"/>
      <c r="N167" s="217"/>
      <c r="O167" s="218"/>
      <c r="P167" s="218"/>
      <c r="Q167" s="218"/>
      <c r="R167" s="218"/>
      <c r="S167" s="218"/>
      <c r="T167" s="218"/>
      <c r="U167" s="218"/>
      <c r="V167" s="218"/>
      <c r="W167" s="218"/>
      <c r="X167" s="219"/>
      <c r="AT167" s="220" t="s">
        <v>1603</v>
      </c>
      <c r="AU167" s="220" t="s">
        <v>1481</v>
      </c>
      <c r="AV167" s="12" t="s">
        <v>1481</v>
      </c>
      <c r="AW167" s="12" t="s">
        <v>1402</v>
      </c>
      <c r="AX167" s="12" t="s">
        <v>1420</v>
      </c>
      <c r="AY167" s="220" t="s">
        <v>1594</v>
      </c>
    </row>
    <row r="168" spans="2:65" s="11" customFormat="1" ht="29.85" customHeight="1" x14ac:dyDescent="0.3">
      <c r="B168" s="179"/>
      <c r="C168" s="180"/>
      <c r="D168" s="194" t="s">
        <v>1472</v>
      </c>
      <c r="E168" s="195" t="s">
        <v>2055</v>
      </c>
      <c r="F168" s="195" t="s">
        <v>2056</v>
      </c>
      <c r="G168" s="180"/>
      <c r="H168" s="180"/>
      <c r="I168" s="183"/>
      <c r="J168" s="183"/>
      <c r="K168" s="196">
        <f>BK168</f>
        <v>0</v>
      </c>
      <c r="L168" s="180"/>
      <c r="M168" s="185"/>
      <c r="N168" s="186"/>
      <c r="O168" s="187"/>
      <c r="P168" s="187"/>
      <c r="Q168" s="188">
        <f>Q169</f>
        <v>0</v>
      </c>
      <c r="R168" s="188">
        <f>R169</f>
        <v>0</v>
      </c>
      <c r="S168" s="187"/>
      <c r="T168" s="189">
        <f>T169</f>
        <v>0</v>
      </c>
      <c r="U168" s="187"/>
      <c r="V168" s="189">
        <f>V169</f>
        <v>0</v>
      </c>
      <c r="W168" s="187"/>
      <c r="X168" s="190">
        <f>X169</f>
        <v>0</v>
      </c>
      <c r="AR168" s="191" t="s">
        <v>1420</v>
      </c>
      <c r="AT168" s="192" t="s">
        <v>1472</v>
      </c>
      <c r="AU168" s="192" t="s">
        <v>1420</v>
      </c>
      <c r="AY168" s="191" t="s">
        <v>1594</v>
      </c>
      <c r="BK168" s="193">
        <f>BK169</f>
        <v>0</v>
      </c>
    </row>
    <row r="169" spans="2:65" s="1" customFormat="1" ht="31.5" customHeight="1" x14ac:dyDescent="0.3">
      <c r="B169" s="36"/>
      <c r="C169" s="197" t="s">
        <v>1778</v>
      </c>
      <c r="D169" s="197" t="s">
        <v>1596</v>
      </c>
      <c r="E169" s="198" t="s">
        <v>1163</v>
      </c>
      <c r="F169" s="199" t="s">
        <v>1164</v>
      </c>
      <c r="G169" s="200" t="s">
        <v>1678</v>
      </c>
      <c r="H169" s="201">
        <v>11.768000000000001</v>
      </c>
      <c r="I169" s="202"/>
      <c r="J169" s="202"/>
      <c r="K169" s="203">
        <f>ROUND(P169*H169,2)</f>
        <v>0</v>
      </c>
      <c r="L169" s="199" t="s">
        <v>1600</v>
      </c>
      <c r="M169" s="56"/>
      <c r="N169" s="204" t="s">
        <v>1418</v>
      </c>
      <c r="O169" s="274" t="s">
        <v>1442</v>
      </c>
      <c r="P169" s="275">
        <f>I169+J169</f>
        <v>0</v>
      </c>
      <c r="Q169" s="275">
        <f>ROUND(I169*H169,2)</f>
        <v>0</v>
      </c>
      <c r="R169" s="275">
        <f>ROUND(J169*H169,2)</f>
        <v>0</v>
      </c>
      <c r="S169" s="276"/>
      <c r="T169" s="277">
        <f>S169*H169</f>
        <v>0</v>
      </c>
      <c r="U169" s="277">
        <v>0</v>
      </c>
      <c r="V169" s="277">
        <f>U169*H169</f>
        <v>0</v>
      </c>
      <c r="W169" s="277">
        <v>0</v>
      </c>
      <c r="X169" s="278">
        <f>W169*H169</f>
        <v>0</v>
      </c>
      <c r="AR169" s="19" t="s">
        <v>1601</v>
      </c>
      <c r="AT169" s="19" t="s">
        <v>1596</v>
      </c>
      <c r="AU169" s="19" t="s">
        <v>1481</v>
      </c>
      <c r="AY169" s="19" t="s">
        <v>1594</v>
      </c>
      <c r="BE169" s="208">
        <f>IF(O169="základní",K169,0)</f>
        <v>0</v>
      </c>
      <c r="BF169" s="208">
        <f>IF(O169="snížená",K169,0)</f>
        <v>0</v>
      </c>
      <c r="BG169" s="208">
        <f>IF(O169="zákl. přenesená",K169,0)</f>
        <v>0</v>
      </c>
      <c r="BH169" s="208">
        <f>IF(O169="sníž. přenesená",K169,0)</f>
        <v>0</v>
      </c>
      <c r="BI169" s="208">
        <f>IF(O169="nulová",K169,0)</f>
        <v>0</v>
      </c>
      <c r="BJ169" s="19" t="s">
        <v>1420</v>
      </c>
      <c r="BK169" s="208">
        <f>ROUND(P169*H169,2)</f>
        <v>0</v>
      </c>
      <c r="BL169" s="19" t="s">
        <v>1601</v>
      </c>
      <c r="BM169" s="19" t="s">
        <v>120</v>
      </c>
    </row>
    <row r="170" spans="2:65" s="1" customFormat="1" ht="6.95" customHeight="1" x14ac:dyDescent="0.3">
      <c r="B170" s="51"/>
      <c r="C170" s="52"/>
      <c r="D170" s="52"/>
      <c r="E170" s="52"/>
      <c r="F170" s="52"/>
      <c r="G170" s="52"/>
      <c r="H170" s="52"/>
      <c r="I170" s="137"/>
      <c r="J170" s="137"/>
      <c r="K170" s="52"/>
      <c r="L170" s="52"/>
      <c r="M170" s="56"/>
    </row>
  </sheetData>
  <sheetProtection password="CC35" sheet="1" objects="1" scenarios="1" formatColumns="0" formatRows="0" sort="0" autoFilter="0"/>
  <autoFilter ref="C89:L89"/>
  <mergeCells count="12">
    <mergeCell ref="E80:H80"/>
    <mergeCell ref="E82:H82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78:H78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10" width="23.5" style="114" customWidth="1"/>
    <col min="11" max="11" width="23.5" customWidth="1"/>
    <col min="12" max="12" width="15.5" customWidth="1"/>
    <col min="14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7"/>
      <c r="B1" s="282"/>
      <c r="C1" s="282"/>
      <c r="D1" s="281" t="s">
        <v>1398</v>
      </c>
      <c r="E1" s="282"/>
      <c r="F1" s="283" t="s">
        <v>251</v>
      </c>
      <c r="G1" s="411" t="s">
        <v>252</v>
      </c>
      <c r="H1" s="411"/>
      <c r="I1" s="288"/>
      <c r="J1" s="289" t="s">
        <v>253</v>
      </c>
      <c r="K1" s="281" t="s">
        <v>1527</v>
      </c>
      <c r="L1" s="283" t="s">
        <v>254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 x14ac:dyDescent="0.3"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T2" s="19" t="s">
        <v>1511</v>
      </c>
    </row>
    <row r="3" spans="1:70" ht="6.95" customHeight="1" x14ac:dyDescent="0.3">
      <c r="B3" s="20"/>
      <c r="C3" s="21"/>
      <c r="D3" s="21"/>
      <c r="E3" s="21"/>
      <c r="F3" s="21"/>
      <c r="G3" s="21"/>
      <c r="H3" s="21"/>
      <c r="I3" s="115"/>
      <c r="J3" s="115"/>
      <c r="K3" s="21"/>
      <c r="L3" s="22"/>
      <c r="AT3" s="19" t="s">
        <v>1481</v>
      </c>
    </row>
    <row r="4" spans="1:70" ht="36.950000000000003" customHeight="1" x14ac:dyDescent="0.3">
      <c r="B4" s="23"/>
      <c r="C4" s="24"/>
      <c r="D4" s="25" t="s">
        <v>1528</v>
      </c>
      <c r="E4" s="24"/>
      <c r="F4" s="24"/>
      <c r="G4" s="24"/>
      <c r="H4" s="24"/>
      <c r="I4" s="116"/>
      <c r="J4" s="116"/>
      <c r="K4" s="24"/>
      <c r="L4" s="26"/>
      <c r="N4" s="27" t="s">
        <v>1408</v>
      </c>
      <c r="AT4" s="19" t="s">
        <v>1401</v>
      </c>
    </row>
    <row r="5" spans="1:70" ht="6.95" customHeight="1" x14ac:dyDescent="0.3">
      <c r="B5" s="23"/>
      <c r="C5" s="24"/>
      <c r="D5" s="24"/>
      <c r="E5" s="24"/>
      <c r="F5" s="24"/>
      <c r="G5" s="24"/>
      <c r="H5" s="24"/>
      <c r="I5" s="116"/>
      <c r="J5" s="116"/>
      <c r="K5" s="24"/>
      <c r="L5" s="26"/>
    </row>
    <row r="6" spans="1:70" ht="15" x14ac:dyDescent="0.3">
      <c r="B6" s="23"/>
      <c r="C6" s="24"/>
      <c r="D6" s="32" t="s">
        <v>1414</v>
      </c>
      <c r="E6" s="24"/>
      <c r="F6" s="24"/>
      <c r="G6" s="24"/>
      <c r="H6" s="24"/>
      <c r="I6" s="116"/>
      <c r="J6" s="116"/>
      <c r="K6" s="24"/>
      <c r="L6" s="26"/>
    </row>
    <row r="7" spans="1:70" ht="22.5" customHeight="1" x14ac:dyDescent="0.3">
      <c r="B7" s="23"/>
      <c r="C7" s="24"/>
      <c r="D7" s="24"/>
      <c r="E7" s="412" t="str">
        <f>'Rekapitulace stavby'!K6</f>
        <v>CELOPLOŠNÁ KANALIZACE OBCE JÍVOVÁ- ČOV</v>
      </c>
      <c r="F7" s="407"/>
      <c r="G7" s="407"/>
      <c r="H7" s="407"/>
      <c r="I7" s="116"/>
      <c r="J7" s="116"/>
      <c r="K7" s="24"/>
      <c r="L7" s="26"/>
    </row>
    <row r="8" spans="1:70" ht="15" x14ac:dyDescent="0.3">
      <c r="B8" s="23"/>
      <c r="C8" s="24"/>
      <c r="D8" s="32" t="s">
        <v>1529</v>
      </c>
      <c r="E8" s="24"/>
      <c r="F8" s="24"/>
      <c r="G8" s="24"/>
      <c r="H8" s="24"/>
      <c r="I8" s="116"/>
      <c r="J8" s="116"/>
      <c r="K8" s="24"/>
      <c r="L8" s="26"/>
    </row>
    <row r="9" spans="1:70" s="1" customFormat="1" ht="22.5" customHeight="1" x14ac:dyDescent="0.3">
      <c r="B9" s="36"/>
      <c r="C9" s="37"/>
      <c r="D9" s="37"/>
      <c r="E9" s="412" t="s">
        <v>121</v>
      </c>
      <c r="F9" s="384"/>
      <c r="G9" s="384"/>
      <c r="H9" s="384"/>
      <c r="I9" s="117"/>
      <c r="J9" s="117"/>
      <c r="K9" s="37"/>
      <c r="L9" s="40"/>
    </row>
    <row r="10" spans="1:70" s="1" customFormat="1" ht="15" x14ac:dyDescent="0.3">
      <c r="B10" s="36"/>
      <c r="C10" s="37"/>
      <c r="D10" s="32" t="s">
        <v>1531</v>
      </c>
      <c r="E10" s="37"/>
      <c r="F10" s="37"/>
      <c r="G10" s="37"/>
      <c r="H10" s="37"/>
      <c r="I10" s="117"/>
      <c r="J10" s="117"/>
      <c r="K10" s="37"/>
      <c r="L10" s="40"/>
    </row>
    <row r="11" spans="1:70" s="1" customFormat="1" ht="36.950000000000003" customHeight="1" x14ac:dyDescent="0.3">
      <c r="B11" s="36"/>
      <c r="C11" s="37"/>
      <c r="D11" s="37"/>
      <c r="E11" s="413" t="s">
        <v>122</v>
      </c>
      <c r="F11" s="384"/>
      <c r="G11" s="384"/>
      <c r="H11" s="384"/>
      <c r="I11" s="117"/>
      <c r="J11" s="117"/>
      <c r="K11" s="37"/>
      <c r="L11" s="40"/>
    </row>
    <row r="12" spans="1:70" s="1" customFormat="1" x14ac:dyDescent="0.3">
      <c r="B12" s="36"/>
      <c r="C12" s="37"/>
      <c r="D12" s="37"/>
      <c r="E12" s="37"/>
      <c r="F12" s="37"/>
      <c r="G12" s="37"/>
      <c r="H12" s="37"/>
      <c r="I12" s="117"/>
      <c r="J12" s="117"/>
      <c r="K12" s="37"/>
      <c r="L12" s="40"/>
    </row>
    <row r="13" spans="1:70" s="1" customFormat="1" ht="14.45" customHeight="1" x14ac:dyDescent="0.3">
      <c r="B13" s="36"/>
      <c r="C13" s="37"/>
      <c r="D13" s="32" t="s">
        <v>1417</v>
      </c>
      <c r="E13" s="37"/>
      <c r="F13" s="30" t="s">
        <v>1418</v>
      </c>
      <c r="G13" s="37"/>
      <c r="H13" s="37"/>
      <c r="I13" s="118" t="s">
        <v>1419</v>
      </c>
      <c r="J13" s="119" t="s">
        <v>1418</v>
      </c>
      <c r="K13" s="37"/>
      <c r="L13" s="40"/>
    </row>
    <row r="14" spans="1:70" s="1" customFormat="1" ht="14.45" customHeight="1" x14ac:dyDescent="0.3">
      <c r="B14" s="36"/>
      <c r="C14" s="37"/>
      <c r="D14" s="32" t="s">
        <v>1421</v>
      </c>
      <c r="E14" s="37"/>
      <c r="F14" s="30" t="s">
        <v>1422</v>
      </c>
      <c r="G14" s="37"/>
      <c r="H14" s="37"/>
      <c r="I14" s="118" t="s">
        <v>1423</v>
      </c>
      <c r="J14" s="120" t="str">
        <f>'Rekapitulace stavby'!AN8</f>
        <v>30.11.2016</v>
      </c>
      <c r="K14" s="37"/>
      <c r="L14" s="40"/>
    </row>
    <row r="15" spans="1:70" s="1" customFormat="1" ht="10.9" customHeight="1" x14ac:dyDescent="0.3">
      <c r="B15" s="36"/>
      <c r="C15" s="37"/>
      <c r="D15" s="37"/>
      <c r="E15" s="37"/>
      <c r="F15" s="37"/>
      <c r="G15" s="37"/>
      <c r="H15" s="37"/>
      <c r="I15" s="117"/>
      <c r="J15" s="117"/>
      <c r="K15" s="37"/>
      <c r="L15" s="40"/>
    </row>
    <row r="16" spans="1:70" s="1" customFormat="1" ht="14.45" customHeight="1" x14ac:dyDescent="0.3">
      <c r="B16" s="36"/>
      <c r="C16" s="37"/>
      <c r="D16" s="32" t="s">
        <v>1427</v>
      </c>
      <c r="E16" s="37"/>
      <c r="F16" s="37"/>
      <c r="G16" s="37"/>
      <c r="H16" s="37"/>
      <c r="I16" s="118" t="s">
        <v>1428</v>
      </c>
      <c r="J16" s="119" t="s">
        <v>1418</v>
      </c>
      <c r="K16" s="37"/>
      <c r="L16" s="40"/>
    </row>
    <row r="17" spans="2:12" s="1" customFormat="1" ht="18" customHeight="1" x14ac:dyDescent="0.3">
      <c r="B17" s="36"/>
      <c r="C17" s="37"/>
      <c r="D17" s="37"/>
      <c r="E17" s="30" t="s">
        <v>1429</v>
      </c>
      <c r="F17" s="37"/>
      <c r="G17" s="37"/>
      <c r="H17" s="37"/>
      <c r="I17" s="118" t="s">
        <v>1430</v>
      </c>
      <c r="J17" s="119" t="s">
        <v>1418</v>
      </c>
      <c r="K17" s="37"/>
      <c r="L17" s="40"/>
    </row>
    <row r="18" spans="2:12" s="1" customFormat="1" ht="6.95" customHeight="1" x14ac:dyDescent="0.3">
      <c r="B18" s="36"/>
      <c r="C18" s="37"/>
      <c r="D18" s="37"/>
      <c r="E18" s="37"/>
      <c r="F18" s="37"/>
      <c r="G18" s="37"/>
      <c r="H18" s="37"/>
      <c r="I18" s="117"/>
      <c r="J18" s="117"/>
      <c r="K18" s="37"/>
      <c r="L18" s="40"/>
    </row>
    <row r="19" spans="2:12" s="1" customFormat="1" ht="14.45" customHeight="1" x14ac:dyDescent="0.3">
      <c r="B19" s="36"/>
      <c r="C19" s="37"/>
      <c r="D19" s="32" t="s">
        <v>1431</v>
      </c>
      <c r="E19" s="37"/>
      <c r="F19" s="37"/>
      <c r="G19" s="37"/>
      <c r="H19" s="37"/>
      <c r="I19" s="118" t="s">
        <v>1428</v>
      </c>
      <c r="J19" s="119" t="str">
        <f>IF('Rekapitulace stavby'!AN13="Vyplň údaj","",IF('Rekapitulace stavby'!AN13="","",'Rekapitulace stavby'!AN13))</f>
        <v/>
      </c>
      <c r="K19" s="37"/>
      <c r="L19" s="40"/>
    </row>
    <row r="20" spans="2:12" s="1" customFormat="1" ht="18" customHeight="1" x14ac:dyDescent="0.3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8" t="s">
        <v>1430</v>
      </c>
      <c r="J20" s="119" t="str">
        <f>IF('Rekapitulace stavby'!AN14="Vyplň údaj","",IF('Rekapitulace stavby'!AN14="","",'Rekapitulace stavby'!AN14))</f>
        <v/>
      </c>
      <c r="K20" s="37"/>
      <c r="L20" s="40"/>
    </row>
    <row r="21" spans="2:12" s="1" customFormat="1" ht="6.95" customHeight="1" x14ac:dyDescent="0.3">
      <c r="B21" s="36"/>
      <c r="C21" s="37"/>
      <c r="D21" s="37"/>
      <c r="E21" s="37"/>
      <c r="F21" s="37"/>
      <c r="G21" s="37"/>
      <c r="H21" s="37"/>
      <c r="I21" s="117"/>
      <c r="J21" s="117"/>
      <c r="K21" s="37"/>
      <c r="L21" s="40"/>
    </row>
    <row r="22" spans="2:12" s="1" customFormat="1" ht="14.45" customHeight="1" x14ac:dyDescent="0.3">
      <c r="B22" s="36"/>
      <c r="C22" s="37"/>
      <c r="D22" s="32" t="s">
        <v>1433</v>
      </c>
      <c r="E22" s="37"/>
      <c r="F22" s="37"/>
      <c r="G22" s="37"/>
      <c r="H22" s="37"/>
      <c r="I22" s="118" t="s">
        <v>1428</v>
      </c>
      <c r="J22" s="119" t="s">
        <v>1418</v>
      </c>
      <c r="K22" s="37"/>
      <c r="L22" s="40"/>
    </row>
    <row r="23" spans="2:12" s="1" customFormat="1" ht="18" customHeight="1" x14ac:dyDescent="0.3">
      <c r="B23" s="36"/>
      <c r="C23" s="37"/>
      <c r="D23" s="37"/>
      <c r="E23" s="30" t="s">
        <v>1434</v>
      </c>
      <c r="F23" s="37"/>
      <c r="G23" s="37"/>
      <c r="H23" s="37"/>
      <c r="I23" s="118" t="s">
        <v>1430</v>
      </c>
      <c r="J23" s="119" t="s">
        <v>1418</v>
      </c>
      <c r="K23" s="37"/>
      <c r="L23" s="40"/>
    </row>
    <row r="24" spans="2:12" s="1" customFormat="1" ht="6.95" customHeight="1" x14ac:dyDescent="0.3">
      <c r="B24" s="36"/>
      <c r="C24" s="37"/>
      <c r="D24" s="37"/>
      <c r="E24" s="37"/>
      <c r="F24" s="37"/>
      <c r="G24" s="37"/>
      <c r="H24" s="37"/>
      <c r="I24" s="117"/>
      <c r="J24" s="117"/>
      <c r="K24" s="37"/>
      <c r="L24" s="40"/>
    </row>
    <row r="25" spans="2:12" s="1" customFormat="1" ht="14.45" customHeight="1" x14ac:dyDescent="0.3">
      <c r="B25" s="36"/>
      <c r="C25" s="37"/>
      <c r="D25" s="32" t="s">
        <v>1435</v>
      </c>
      <c r="E25" s="37"/>
      <c r="F25" s="37"/>
      <c r="G25" s="37"/>
      <c r="H25" s="37"/>
      <c r="I25" s="117"/>
      <c r="J25" s="117"/>
      <c r="K25" s="37"/>
      <c r="L25" s="40"/>
    </row>
    <row r="26" spans="2:12" s="7" customFormat="1" ht="22.5" customHeight="1" x14ac:dyDescent="0.3">
      <c r="B26" s="121"/>
      <c r="C26" s="122"/>
      <c r="D26" s="122"/>
      <c r="E26" s="410" t="s">
        <v>1418</v>
      </c>
      <c r="F26" s="415"/>
      <c r="G26" s="415"/>
      <c r="H26" s="415"/>
      <c r="I26" s="123"/>
      <c r="J26" s="123"/>
      <c r="K26" s="122"/>
      <c r="L26" s="124"/>
    </row>
    <row r="27" spans="2:12" s="1" customFormat="1" ht="6.95" customHeight="1" x14ac:dyDescent="0.3">
      <c r="B27" s="36"/>
      <c r="C27" s="37"/>
      <c r="D27" s="37"/>
      <c r="E27" s="37"/>
      <c r="F27" s="37"/>
      <c r="G27" s="37"/>
      <c r="H27" s="37"/>
      <c r="I27" s="117"/>
      <c r="J27" s="117"/>
      <c r="K27" s="37"/>
      <c r="L27" s="40"/>
    </row>
    <row r="28" spans="2:12" s="1" customFormat="1" ht="6.95" customHeight="1" x14ac:dyDescent="0.3">
      <c r="B28" s="36"/>
      <c r="C28" s="37"/>
      <c r="D28" s="78"/>
      <c r="E28" s="78"/>
      <c r="F28" s="78"/>
      <c r="G28" s="78"/>
      <c r="H28" s="78"/>
      <c r="I28" s="125"/>
      <c r="J28" s="125"/>
      <c r="K28" s="78"/>
      <c r="L28" s="126"/>
    </row>
    <row r="29" spans="2:12" s="1" customFormat="1" ht="15" x14ac:dyDescent="0.3">
      <c r="B29" s="36"/>
      <c r="C29" s="37"/>
      <c r="D29" s="37"/>
      <c r="E29" s="32" t="s">
        <v>1533</v>
      </c>
      <c r="F29" s="37"/>
      <c r="G29" s="37"/>
      <c r="H29" s="37"/>
      <c r="I29" s="117"/>
      <c r="J29" s="117"/>
      <c r="K29" s="127">
        <f>I62</f>
        <v>0</v>
      </c>
      <c r="L29" s="40"/>
    </row>
    <row r="30" spans="2:12" s="1" customFormat="1" ht="15" x14ac:dyDescent="0.3">
      <c r="B30" s="36"/>
      <c r="C30" s="37"/>
      <c r="D30" s="37"/>
      <c r="E30" s="32" t="s">
        <v>1534</v>
      </c>
      <c r="F30" s="37"/>
      <c r="G30" s="37"/>
      <c r="H30" s="37"/>
      <c r="I30" s="117"/>
      <c r="J30" s="117"/>
      <c r="K30" s="127">
        <f>J62</f>
        <v>0</v>
      </c>
      <c r="L30" s="40"/>
    </row>
    <row r="31" spans="2:12" s="1" customFormat="1" ht="25.35" customHeight="1" x14ac:dyDescent="0.3">
      <c r="B31" s="36"/>
      <c r="C31" s="37"/>
      <c r="D31" s="128" t="s">
        <v>1437</v>
      </c>
      <c r="E31" s="37"/>
      <c r="F31" s="37"/>
      <c r="G31" s="37"/>
      <c r="H31" s="37"/>
      <c r="I31" s="117"/>
      <c r="J31" s="117"/>
      <c r="K31" s="129">
        <f>ROUND(K86,2)</f>
        <v>0</v>
      </c>
      <c r="L31" s="40"/>
    </row>
    <row r="32" spans="2:12" s="1" customFormat="1" ht="6.95" customHeight="1" x14ac:dyDescent="0.3">
      <c r="B32" s="36"/>
      <c r="C32" s="37"/>
      <c r="D32" s="78"/>
      <c r="E32" s="78"/>
      <c r="F32" s="78"/>
      <c r="G32" s="78"/>
      <c r="H32" s="78"/>
      <c r="I32" s="125"/>
      <c r="J32" s="125"/>
      <c r="K32" s="78"/>
      <c r="L32" s="126"/>
    </row>
    <row r="33" spans="2:12" s="1" customFormat="1" ht="14.45" customHeight="1" x14ac:dyDescent="0.3">
      <c r="B33" s="36"/>
      <c r="C33" s="37"/>
      <c r="D33" s="37"/>
      <c r="E33" s="37"/>
      <c r="F33" s="41" t="s">
        <v>1439</v>
      </c>
      <c r="G33" s="37"/>
      <c r="H33" s="37"/>
      <c r="I33" s="130" t="s">
        <v>1438</v>
      </c>
      <c r="J33" s="117"/>
      <c r="K33" s="41" t="s">
        <v>1440</v>
      </c>
      <c r="L33" s="40"/>
    </row>
    <row r="34" spans="2:12" s="1" customFormat="1" ht="14.45" customHeight="1" x14ac:dyDescent="0.3">
      <c r="B34" s="36"/>
      <c r="C34" s="37"/>
      <c r="D34" s="44" t="s">
        <v>1441</v>
      </c>
      <c r="E34" s="44" t="s">
        <v>1442</v>
      </c>
      <c r="F34" s="131">
        <f>ROUND(SUM(BE86:BE89), 2)</f>
        <v>0</v>
      </c>
      <c r="G34" s="37"/>
      <c r="H34" s="37"/>
      <c r="I34" s="132">
        <v>0.21</v>
      </c>
      <c r="J34" s="117"/>
      <c r="K34" s="131">
        <f>ROUND(ROUND((SUM(BE86:BE89)), 2)*I34, 2)</f>
        <v>0</v>
      </c>
      <c r="L34" s="40"/>
    </row>
    <row r="35" spans="2:12" s="1" customFormat="1" ht="14.45" customHeight="1" x14ac:dyDescent="0.3">
      <c r="B35" s="36"/>
      <c r="C35" s="37"/>
      <c r="D35" s="37"/>
      <c r="E35" s="44" t="s">
        <v>1443</v>
      </c>
      <c r="F35" s="131">
        <f>ROUND(SUM(BF86:BF89), 2)</f>
        <v>0</v>
      </c>
      <c r="G35" s="37"/>
      <c r="H35" s="37"/>
      <c r="I35" s="132">
        <v>0.15</v>
      </c>
      <c r="J35" s="117"/>
      <c r="K35" s="131">
        <f>ROUND(ROUND((SUM(BF86:BF89)), 2)*I35, 2)</f>
        <v>0</v>
      </c>
      <c r="L35" s="40"/>
    </row>
    <row r="36" spans="2:12" s="1" customFormat="1" ht="14.45" hidden="1" customHeight="1" x14ac:dyDescent="0.3">
      <c r="B36" s="36"/>
      <c r="C36" s="37"/>
      <c r="D36" s="37"/>
      <c r="E36" s="44" t="s">
        <v>1444</v>
      </c>
      <c r="F36" s="131">
        <f>ROUND(SUM(BG86:BG89), 2)</f>
        <v>0</v>
      </c>
      <c r="G36" s="37"/>
      <c r="H36" s="37"/>
      <c r="I36" s="132">
        <v>0.21</v>
      </c>
      <c r="J36" s="117"/>
      <c r="K36" s="131">
        <v>0</v>
      </c>
      <c r="L36" s="40"/>
    </row>
    <row r="37" spans="2:12" s="1" customFormat="1" ht="14.45" hidden="1" customHeight="1" x14ac:dyDescent="0.3">
      <c r="B37" s="36"/>
      <c r="C37" s="37"/>
      <c r="D37" s="37"/>
      <c r="E37" s="44" t="s">
        <v>1445</v>
      </c>
      <c r="F37" s="131">
        <f>ROUND(SUM(BH86:BH89), 2)</f>
        <v>0</v>
      </c>
      <c r="G37" s="37"/>
      <c r="H37" s="37"/>
      <c r="I37" s="132">
        <v>0.15</v>
      </c>
      <c r="J37" s="117"/>
      <c r="K37" s="131">
        <v>0</v>
      </c>
      <c r="L37" s="40"/>
    </row>
    <row r="38" spans="2:12" s="1" customFormat="1" ht="14.45" hidden="1" customHeight="1" x14ac:dyDescent="0.3">
      <c r="B38" s="36"/>
      <c r="C38" s="37"/>
      <c r="D38" s="37"/>
      <c r="E38" s="44" t="s">
        <v>1446</v>
      </c>
      <c r="F38" s="131">
        <f>ROUND(SUM(BI86:BI89), 2)</f>
        <v>0</v>
      </c>
      <c r="G38" s="37"/>
      <c r="H38" s="37"/>
      <c r="I38" s="132">
        <v>0</v>
      </c>
      <c r="J38" s="117"/>
      <c r="K38" s="131">
        <v>0</v>
      </c>
      <c r="L38" s="40"/>
    </row>
    <row r="39" spans="2:12" s="1" customFormat="1" ht="6.95" customHeight="1" x14ac:dyDescent="0.3">
      <c r="B39" s="36"/>
      <c r="C39" s="37"/>
      <c r="D39" s="37"/>
      <c r="E39" s="37"/>
      <c r="F39" s="37"/>
      <c r="G39" s="37"/>
      <c r="H39" s="37"/>
      <c r="I39" s="117"/>
      <c r="J39" s="117"/>
      <c r="K39" s="37"/>
      <c r="L39" s="40"/>
    </row>
    <row r="40" spans="2:12" s="1" customFormat="1" ht="25.35" customHeight="1" x14ac:dyDescent="0.3">
      <c r="B40" s="36"/>
      <c r="C40" s="46"/>
      <c r="D40" s="47" t="s">
        <v>1447</v>
      </c>
      <c r="E40" s="48"/>
      <c r="F40" s="48"/>
      <c r="G40" s="133" t="s">
        <v>1448</v>
      </c>
      <c r="H40" s="49" t="s">
        <v>1449</v>
      </c>
      <c r="I40" s="134"/>
      <c r="J40" s="134"/>
      <c r="K40" s="135">
        <f>SUM(K31:K38)</f>
        <v>0</v>
      </c>
      <c r="L40" s="136"/>
    </row>
    <row r="41" spans="2:12" s="1" customFormat="1" ht="14.45" customHeight="1" x14ac:dyDescent="0.3">
      <c r="B41" s="51"/>
      <c r="C41" s="52"/>
      <c r="D41" s="52"/>
      <c r="E41" s="52"/>
      <c r="F41" s="52"/>
      <c r="G41" s="52"/>
      <c r="H41" s="52"/>
      <c r="I41" s="137"/>
      <c r="J41" s="137"/>
      <c r="K41" s="52"/>
      <c r="L41" s="53"/>
    </row>
    <row r="45" spans="2:12" s="1" customFormat="1" ht="6.95" customHeight="1" x14ac:dyDescent="0.3">
      <c r="B45" s="138"/>
      <c r="C45" s="139"/>
      <c r="D45" s="139"/>
      <c r="E45" s="139"/>
      <c r="F45" s="139"/>
      <c r="G45" s="139"/>
      <c r="H45" s="139"/>
      <c r="I45" s="140"/>
      <c r="J45" s="140"/>
      <c r="K45" s="139"/>
      <c r="L45" s="141"/>
    </row>
    <row r="46" spans="2:12" s="1" customFormat="1" ht="36.950000000000003" customHeight="1" x14ac:dyDescent="0.3">
      <c r="B46" s="36"/>
      <c r="C46" s="25" t="s">
        <v>1535</v>
      </c>
      <c r="D46" s="37"/>
      <c r="E46" s="37"/>
      <c r="F46" s="37"/>
      <c r="G46" s="37"/>
      <c r="H46" s="37"/>
      <c r="I46" s="117"/>
      <c r="J46" s="117"/>
      <c r="K46" s="37"/>
      <c r="L46" s="40"/>
    </row>
    <row r="47" spans="2:12" s="1" customFormat="1" ht="6.95" customHeight="1" x14ac:dyDescent="0.3">
      <c r="B47" s="36"/>
      <c r="C47" s="37"/>
      <c r="D47" s="37"/>
      <c r="E47" s="37"/>
      <c r="F47" s="37"/>
      <c r="G47" s="37"/>
      <c r="H47" s="37"/>
      <c r="I47" s="117"/>
      <c r="J47" s="117"/>
      <c r="K47" s="37"/>
      <c r="L47" s="40"/>
    </row>
    <row r="48" spans="2:12" s="1" customFormat="1" ht="14.45" customHeight="1" x14ac:dyDescent="0.3">
      <c r="B48" s="36"/>
      <c r="C48" s="32" t="s">
        <v>1414</v>
      </c>
      <c r="D48" s="37"/>
      <c r="E48" s="37"/>
      <c r="F48" s="37"/>
      <c r="G48" s="37"/>
      <c r="H48" s="37"/>
      <c r="I48" s="117"/>
      <c r="J48" s="117"/>
      <c r="K48" s="37"/>
      <c r="L48" s="40"/>
    </row>
    <row r="49" spans="2:47" s="1" customFormat="1" ht="22.5" customHeight="1" x14ac:dyDescent="0.3">
      <c r="B49" s="36"/>
      <c r="C49" s="37"/>
      <c r="D49" s="37"/>
      <c r="E49" s="412" t="str">
        <f>E7</f>
        <v>CELOPLOŠNÁ KANALIZACE OBCE JÍVOVÁ- ČOV</v>
      </c>
      <c r="F49" s="384"/>
      <c r="G49" s="384"/>
      <c r="H49" s="384"/>
      <c r="I49" s="117"/>
      <c r="J49" s="117"/>
      <c r="K49" s="37"/>
      <c r="L49" s="40"/>
    </row>
    <row r="50" spans="2:47" ht="15" x14ac:dyDescent="0.3">
      <c r="B50" s="23"/>
      <c r="C50" s="32" t="s">
        <v>1529</v>
      </c>
      <c r="D50" s="24"/>
      <c r="E50" s="24"/>
      <c r="F50" s="24"/>
      <c r="G50" s="24"/>
      <c r="H50" s="24"/>
      <c r="I50" s="116"/>
      <c r="J50" s="116"/>
      <c r="K50" s="24"/>
      <c r="L50" s="26"/>
    </row>
    <row r="51" spans="2:47" s="1" customFormat="1" ht="22.5" customHeight="1" x14ac:dyDescent="0.3">
      <c r="B51" s="36"/>
      <c r="C51" s="37"/>
      <c r="D51" s="37"/>
      <c r="E51" s="412" t="s">
        <v>121</v>
      </c>
      <c r="F51" s="384"/>
      <c r="G51" s="384"/>
      <c r="H51" s="384"/>
      <c r="I51" s="117"/>
      <c r="J51" s="117"/>
      <c r="K51" s="37"/>
      <c r="L51" s="40"/>
    </row>
    <row r="52" spans="2:47" s="1" customFormat="1" ht="14.45" customHeight="1" x14ac:dyDescent="0.3">
      <c r="B52" s="36"/>
      <c r="C52" s="32" t="s">
        <v>1531</v>
      </c>
      <c r="D52" s="37"/>
      <c r="E52" s="37"/>
      <c r="F52" s="37"/>
      <c r="G52" s="37"/>
      <c r="H52" s="37"/>
      <c r="I52" s="117"/>
      <c r="J52" s="117"/>
      <c r="K52" s="37"/>
      <c r="L52" s="40"/>
    </row>
    <row r="53" spans="2:47" s="1" customFormat="1" ht="23.25" customHeight="1" x14ac:dyDescent="0.3">
      <c r="B53" s="36"/>
      <c r="C53" s="37"/>
      <c r="D53" s="37"/>
      <c r="E53" s="413" t="str">
        <f>E11</f>
        <v>PS 01.1 - Strojnětechnologická část</v>
      </c>
      <c r="F53" s="384"/>
      <c r="G53" s="384"/>
      <c r="H53" s="384"/>
      <c r="I53" s="117"/>
      <c r="J53" s="117"/>
      <c r="K53" s="37"/>
      <c r="L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7"/>
      <c r="J54" s="117"/>
      <c r="K54" s="37"/>
      <c r="L54" s="40"/>
    </row>
    <row r="55" spans="2:47" s="1" customFormat="1" ht="18" customHeight="1" x14ac:dyDescent="0.3">
      <c r="B55" s="36"/>
      <c r="C55" s="32" t="s">
        <v>1421</v>
      </c>
      <c r="D55" s="37"/>
      <c r="E55" s="37"/>
      <c r="F55" s="30" t="str">
        <f>F14</f>
        <v>Jívová</v>
      </c>
      <c r="G55" s="37"/>
      <c r="H55" s="37"/>
      <c r="I55" s="118" t="s">
        <v>1423</v>
      </c>
      <c r="J55" s="120" t="str">
        <f>IF(J14="","",J14)</f>
        <v>30.11.2016</v>
      </c>
      <c r="K55" s="37"/>
      <c r="L55" s="40"/>
    </row>
    <row r="56" spans="2:47" s="1" customFormat="1" ht="6.95" customHeight="1" x14ac:dyDescent="0.3">
      <c r="B56" s="36"/>
      <c r="C56" s="37"/>
      <c r="D56" s="37"/>
      <c r="E56" s="37"/>
      <c r="F56" s="37"/>
      <c r="G56" s="37"/>
      <c r="H56" s="37"/>
      <c r="I56" s="117"/>
      <c r="J56" s="117"/>
      <c r="K56" s="37"/>
      <c r="L56" s="40"/>
    </row>
    <row r="57" spans="2:47" s="1" customFormat="1" ht="15" x14ac:dyDescent="0.3">
      <c r="B57" s="36"/>
      <c r="C57" s="32" t="s">
        <v>1427</v>
      </c>
      <c r="D57" s="37"/>
      <c r="E57" s="37"/>
      <c r="F57" s="30" t="str">
        <f>E17</f>
        <v xml:space="preserve">Obec Jívová </v>
      </c>
      <c r="G57" s="37"/>
      <c r="H57" s="37"/>
      <c r="I57" s="118" t="s">
        <v>1433</v>
      </c>
      <c r="J57" s="119" t="str">
        <f>E23</f>
        <v>AQOL s.r.o.Olomouc</v>
      </c>
      <c r="K57" s="37"/>
      <c r="L57" s="40"/>
    </row>
    <row r="58" spans="2:47" s="1" customFormat="1" ht="14.45" customHeight="1" x14ac:dyDescent="0.3">
      <c r="B58" s="36"/>
      <c r="C58" s="32" t="s">
        <v>1431</v>
      </c>
      <c r="D58" s="37"/>
      <c r="E58" s="37"/>
      <c r="F58" s="30" t="str">
        <f>IF(E20="","",E20)</f>
        <v/>
      </c>
      <c r="G58" s="37"/>
      <c r="H58" s="37"/>
      <c r="I58" s="117"/>
      <c r="J58" s="117"/>
      <c r="K58" s="37"/>
      <c r="L58" s="40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7"/>
      <c r="J59" s="117"/>
      <c r="K59" s="37"/>
      <c r="L59" s="40"/>
    </row>
    <row r="60" spans="2:47" s="1" customFormat="1" ht="29.25" customHeight="1" x14ac:dyDescent="0.3">
      <c r="B60" s="36"/>
      <c r="C60" s="142" t="s">
        <v>1536</v>
      </c>
      <c r="D60" s="46"/>
      <c r="E60" s="46"/>
      <c r="F60" s="46"/>
      <c r="G60" s="46"/>
      <c r="H60" s="46"/>
      <c r="I60" s="143" t="s">
        <v>1537</v>
      </c>
      <c r="J60" s="143" t="s">
        <v>1538</v>
      </c>
      <c r="K60" s="144" t="s">
        <v>1539</v>
      </c>
      <c r="L60" s="50"/>
    </row>
    <row r="61" spans="2:47" s="1" customFormat="1" ht="10.35" customHeight="1" x14ac:dyDescent="0.3">
      <c r="B61" s="36"/>
      <c r="C61" s="37"/>
      <c r="D61" s="37"/>
      <c r="E61" s="37"/>
      <c r="F61" s="37"/>
      <c r="G61" s="37"/>
      <c r="H61" s="37"/>
      <c r="I61" s="117"/>
      <c r="J61" s="117"/>
      <c r="K61" s="37"/>
      <c r="L61" s="40"/>
    </row>
    <row r="62" spans="2:47" s="1" customFormat="1" ht="29.25" customHeight="1" x14ac:dyDescent="0.3">
      <c r="B62" s="36"/>
      <c r="C62" s="145" t="s">
        <v>1540</v>
      </c>
      <c r="D62" s="37"/>
      <c r="E62" s="37"/>
      <c r="F62" s="37"/>
      <c r="G62" s="37"/>
      <c r="H62" s="37"/>
      <c r="I62" s="146">
        <f t="shared" ref="I62:J64" si="0">Q86</f>
        <v>0</v>
      </c>
      <c r="J62" s="146">
        <f t="shared" si="0"/>
        <v>0</v>
      </c>
      <c r="K62" s="129">
        <f>K86</f>
        <v>0</v>
      </c>
      <c r="L62" s="40"/>
      <c r="AU62" s="19" t="s">
        <v>1541</v>
      </c>
    </row>
    <row r="63" spans="2:47" s="8" customFormat="1" ht="24.95" customHeight="1" x14ac:dyDescent="0.3">
      <c r="B63" s="147"/>
      <c r="C63" s="148"/>
      <c r="D63" s="149" t="s">
        <v>1572</v>
      </c>
      <c r="E63" s="150"/>
      <c r="F63" s="150"/>
      <c r="G63" s="150"/>
      <c r="H63" s="150"/>
      <c r="I63" s="151">
        <f t="shared" si="0"/>
        <v>0</v>
      </c>
      <c r="J63" s="151">
        <f t="shared" si="0"/>
        <v>0</v>
      </c>
      <c r="K63" s="152">
        <f>K87</f>
        <v>0</v>
      </c>
      <c r="L63" s="153"/>
    </row>
    <row r="64" spans="2:47" s="9" customFormat="1" ht="19.899999999999999" customHeight="1" x14ac:dyDescent="0.3">
      <c r="B64" s="154"/>
      <c r="C64" s="155"/>
      <c r="D64" s="156" t="s">
        <v>123</v>
      </c>
      <c r="E64" s="157"/>
      <c r="F64" s="157"/>
      <c r="G64" s="157"/>
      <c r="H64" s="157"/>
      <c r="I64" s="158">
        <f t="shared" si="0"/>
        <v>0</v>
      </c>
      <c r="J64" s="158">
        <f t="shared" si="0"/>
        <v>0</v>
      </c>
      <c r="K64" s="159">
        <f>K88</f>
        <v>0</v>
      </c>
      <c r="L64" s="160"/>
    </row>
    <row r="65" spans="2:13" s="1" customFormat="1" ht="21.75" customHeight="1" x14ac:dyDescent="0.3">
      <c r="B65" s="36"/>
      <c r="C65" s="37"/>
      <c r="D65" s="37"/>
      <c r="E65" s="37"/>
      <c r="F65" s="37"/>
      <c r="G65" s="37"/>
      <c r="H65" s="37"/>
      <c r="I65" s="117"/>
      <c r="J65" s="117"/>
      <c r="K65" s="37"/>
      <c r="L65" s="40"/>
    </row>
    <row r="66" spans="2:13" s="1" customFormat="1" ht="6.95" customHeight="1" x14ac:dyDescent="0.3">
      <c r="B66" s="51"/>
      <c r="C66" s="52"/>
      <c r="D66" s="52"/>
      <c r="E66" s="52"/>
      <c r="F66" s="52"/>
      <c r="G66" s="52"/>
      <c r="H66" s="52"/>
      <c r="I66" s="137"/>
      <c r="J66" s="137"/>
      <c r="K66" s="52"/>
      <c r="L66" s="53"/>
    </row>
    <row r="70" spans="2:13" s="1" customFormat="1" ht="6.95" customHeight="1" x14ac:dyDescent="0.3">
      <c r="B70" s="54"/>
      <c r="C70" s="55"/>
      <c r="D70" s="55"/>
      <c r="E70" s="55"/>
      <c r="F70" s="55"/>
      <c r="G70" s="55"/>
      <c r="H70" s="55"/>
      <c r="I70" s="140"/>
      <c r="J70" s="140"/>
      <c r="K70" s="55"/>
      <c r="L70" s="55"/>
      <c r="M70" s="56"/>
    </row>
    <row r="71" spans="2:13" s="1" customFormat="1" ht="36.950000000000003" customHeight="1" x14ac:dyDescent="0.3">
      <c r="B71" s="36"/>
      <c r="C71" s="57" t="s">
        <v>1574</v>
      </c>
      <c r="D71" s="58"/>
      <c r="E71" s="58"/>
      <c r="F71" s="58"/>
      <c r="G71" s="58"/>
      <c r="H71" s="58"/>
      <c r="I71" s="161"/>
      <c r="J71" s="161"/>
      <c r="K71" s="58"/>
      <c r="L71" s="58"/>
      <c r="M71" s="56"/>
    </row>
    <row r="72" spans="2:13" s="1" customFormat="1" ht="6.95" customHeight="1" x14ac:dyDescent="0.3">
      <c r="B72" s="36"/>
      <c r="C72" s="58"/>
      <c r="D72" s="58"/>
      <c r="E72" s="58"/>
      <c r="F72" s="58"/>
      <c r="G72" s="58"/>
      <c r="H72" s="58"/>
      <c r="I72" s="161"/>
      <c r="J72" s="161"/>
      <c r="K72" s="58"/>
      <c r="L72" s="58"/>
      <c r="M72" s="56"/>
    </row>
    <row r="73" spans="2:13" s="1" customFormat="1" ht="14.45" customHeight="1" x14ac:dyDescent="0.3">
      <c r="B73" s="36"/>
      <c r="C73" s="60" t="s">
        <v>1414</v>
      </c>
      <c r="D73" s="58"/>
      <c r="E73" s="58"/>
      <c r="F73" s="58"/>
      <c r="G73" s="58"/>
      <c r="H73" s="58"/>
      <c r="I73" s="161"/>
      <c r="J73" s="161"/>
      <c r="K73" s="58"/>
      <c r="L73" s="58"/>
      <c r="M73" s="56"/>
    </row>
    <row r="74" spans="2:13" s="1" customFormat="1" ht="22.5" customHeight="1" x14ac:dyDescent="0.3">
      <c r="B74" s="36"/>
      <c r="C74" s="58"/>
      <c r="D74" s="58"/>
      <c r="E74" s="414" t="str">
        <f>E7</f>
        <v>CELOPLOŠNÁ KANALIZACE OBCE JÍVOVÁ- ČOV</v>
      </c>
      <c r="F74" s="395"/>
      <c r="G74" s="395"/>
      <c r="H74" s="395"/>
      <c r="I74" s="161"/>
      <c r="J74" s="161"/>
      <c r="K74" s="58"/>
      <c r="L74" s="58"/>
      <c r="M74" s="56"/>
    </row>
    <row r="75" spans="2:13" ht="15" x14ac:dyDescent="0.3">
      <c r="B75" s="23"/>
      <c r="C75" s="60" t="s">
        <v>1529</v>
      </c>
      <c r="D75" s="162"/>
      <c r="E75" s="162"/>
      <c r="F75" s="162"/>
      <c r="G75" s="162"/>
      <c r="H75" s="162"/>
      <c r="K75" s="162"/>
      <c r="L75" s="162"/>
      <c r="M75" s="163"/>
    </row>
    <row r="76" spans="2:13" s="1" customFormat="1" ht="22.5" customHeight="1" x14ac:dyDescent="0.3">
      <c r="B76" s="36"/>
      <c r="C76" s="58"/>
      <c r="D76" s="58"/>
      <c r="E76" s="414" t="s">
        <v>121</v>
      </c>
      <c r="F76" s="395"/>
      <c r="G76" s="395"/>
      <c r="H76" s="395"/>
      <c r="I76" s="161"/>
      <c r="J76" s="161"/>
      <c r="K76" s="58"/>
      <c r="L76" s="58"/>
      <c r="M76" s="56"/>
    </row>
    <row r="77" spans="2:13" s="1" customFormat="1" ht="14.45" customHeight="1" x14ac:dyDescent="0.3">
      <c r="B77" s="36"/>
      <c r="C77" s="60" t="s">
        <v>1531</v>
      </c>
      <c r="D77" s="58"/>
      <c r="E77" s="58"/>
      <c r="F77" s="58"/>
      <c r="G77" s="58"/>
      <c r="H77" s="58"/>
      <c r="I77" s="161"/>
      <c r="J77" s="161"/>
      <c r="K77" s="58"/>
      <c r="L77" s="58"/>
      <c r="M77" s="56"/>
    </row>
    <row r="78" spans="2:13" s="1" customFormat="1" ht="23.25" customHeight="1" x14ac:dyDescent="0.3">
      <c r="B78" s="36"/>
      <c r="C78" s="58"/>
      <c r="D78" s="58"/>
      <c r="E78" s="392" t="str">
        <f>E11</f>
        <v>PS 01.1 - Strojnětechnologická část</v>
      </c>
      <c r="F78" s="395"/>
      <c r="G78" s="395"/>
      <c r="H78" s="395"/>
      <c r="I78" s="161"/>
      <c r="J78" s="161"/>
      <c r="K78" s="58"/>
      <c r="L78" s="58"/>
      <c r="M78" s="56"/>
    </row>
    <row r="79" spans="2:13" s="1" customFormat="1" ht="6.95" customHeight="1" x14ac:dyDescent="0.3">
      <c r="B79" s="36"/>
      <c r="C79" s="58"/>
      <c r="D79" s="58"/>
      <c r="E79" s="58"/>
      <c r="F79" s="58"/>
      <c r="G79" s="58"/>
      <c r="H79" s="58"/>
      <c r="I79" s="161"/>
      <c r="J79" s="161"/>
      <c r="K79" s="58"/>
      <c r="L79" s="58"/>
      <c r="M79" s="56"/>
    </row>
    <row r="80" spans="2:13" s="1" customFormat="1" ht="18" customHeight="1" x14ac:dyDescent="0.3">
      <c r="B80" s="36"/>
      <c r="C80" s="60" t="s">
        <v>1421</v>
      </c>
      <c r="D80" s="58"/>
      <c r="E80" s="58"/>
      <c r="F80" s="164" t="str">
        <f>F14</f>
        <v>Jívová</v>
      </c>
      <c r="G80" s="58"/>
      <c r="H80" s="58"/>
      <c r="I80" s="165" t="s">
        <v>1423</v>
      </c>
      <c r="J80" s="166" t="str">
        <f>IF(J14="","",J14)</f>
        <v>30.11.2016</v>
      </c>
      <c r="K80" s="58"/>
      <c r="L80" s="58"/>
      <c r="M80" s="56"/>
    </row>
    <row r="81" spans="2:65" s="1" customFormat="1" ht="6.95" customHeight="1" x14ac:dyDescent="0.3">
      <c r="B81" s="36"/>
      <c r="C81" s="58"/>
      <c r="D81" s="58"/>
      <c r="E81" s="58"/>
      <c r="F81" s="58"/>
      <c r="G81" s="58"/>
      <c r="H81" s="58"/>
      <c r="I81" s="161"/>
      <c r="J81" s="161"/>
      <c r="K81" s="58"/>
      <c r="L81" s="58"/>
      <c r="M81" s="56"/>
    </row>
    <row r="82" spans="2:65" s="1" customFormat="1" ht="15" x14ac:dyDescent="0.3">
      <c r="B82" s="36"/>
      <c r="C82" s="60" t="s">
        <v>1427</v>
      </c>
      <c r="D82" s="58"/>
      <c r="E82" s="58"/>
      <c r="F82" s="164" t="str">
        <f>E17</f>
        <v xml:space="preserve">Obec Jívová </v>
      </c>
      <c r="G82" s="58"/>
      <c r="H82" s="58"/>
      <c r="I82" s="165" t="s">
        <v>1433</v>
      </c>
      <c r="J82" s="167" t="str">
        <f>E23</f>
        <v>AQOL s.r.o.Olomouc</v>
      </c>
      <c r="K82" s="58"/>
      <c r="L82" s="58"/>
      <c r="M82" s="56"/>
    </row>
    <row r="83" spans="2:65" s="1" customFormat="1" ht="14.45" customHeight="1" x14ac:dyDescent="0.3">
      <c r="B83" s="36"/>
      <c r="C83" s="60" t="s">
        <v>1431</v>
      </c>
      <c r="D83" s="58"/>
      <c r="E83" s="58"/>
      <c r="F83" s="164" t="str">
        <f>IF(E20="","",E20)</f>
        <v/>
      </c>
      <c r="G83" s="58"/>
      <c r="H83" s="58"/>
      <c r="I83" s="161"/>
      <c r="J83" s="161"/>
      <c r="K83" s="58"/>
      <c r="L83" s="58"/>
      <c r="M83" s="56"/>
    </row>
    <row r="84" spans="2:65" s="1" customFormat="1" ht="10.35" customHeight="1" x14ac:dyDescent="0.3">
      <c r="B84" s="36"/>
      <c r="C84" s="58"/>
      <c r="D84" s="58"/>
      <c r="E84" s="58"/>
      <c r="F84" s="58"/>
      <c r="G84" s="58"/>
      <c r="H84" s="58"/>
      <c r="I84" s="161"/>
      <c r="J84" s="161"/>
      <c r="K84" s="58"/>
      <c r="L84" s="58"/>
      <c r="M84" s="56"/>
    </row>
    <row r="85" spans="2:65" s="10" customFormat="1" ht="29.25" customHeight="1" x14ac:dyDescent="0.3">
      <c r="B85" s="168"/>
      <c r="C85" s="169" t="s">
        <v>1575</v>
      </c>
      <c r="D85" s="170" t="s">
        <v>1456</v>
      </c>
      <c r="E85" s="170" t="s">
        <v>1452</v>
      </c>
      <c r="F85" s="170" t="s">
        <v>1576</v>
      </c>
      <c r="G85" s="170" t="s">
        <v>1577</v>
      </c>
      <c r="H85" s="170" t="s">
        <v>1578</v>
      </c>
      <c r="I85" s="171" t="s">
        <v>1579</v>
      </c>
      <c r="J85" s="171" t="s">
        <v>1580</v>
      </c>
      <c r="K85" s="170" t="s">
        <v>1539</v>
      </c>
      <c r="L85" s="172" t="s">
        <v>1581</v>
      </c>
      <c r="M85" s="173"/>
      <c r="N85" s="74" t="s">
        <v>1582</v>
      </c>
      <c r="O85" s="75" t="s">
        <v>1441</v>
      </c>
      <c r="P85" s="75" t="s">
        <v>1583</v>
      </c>
      <c r="Q85" s="75" t="s">
        <v>1584</v>
      </c>
      <c r="R85" s="75" t="s">
        <v>1585</v>
      </c>
      <c r="S85" s="75" t="s">
        <v>1586</v>
      </c>
      <c r="T85" s="75" t="s">
        <v>1587</v>
      </c>
      <c r="U85" s="75" t="s">
        <v>1588</v>
      </c>
      <c r="V85" s="75" t="s">
        <v>1589</v>
      </c>
      <c r="W85" s="75" t="s">
        <v>1590</v>
      </c>
      <c r="X85" s="76" t="s">
        <v>1591</v>
      </c>
    </row>
    <row r="86" spans="2:65" s="1" customFormat="1" ht="29.25" customHeight="1" x14ac:dyDescent="0.35">
      <c r="B86" s="36"/>
      <c r="C86" s="80" t="s">
        <v>1540</v>
      </c>
      <c r="D86" s="58"/>
      <c r="E86" s="58"/>
      <c r="F86" s="58"/>
      <c r="G86" s="58"/>
      <c r="H86" s="58"/>
      <c r="I86" s="161"/>
      <c r="J86" s="161"/>
      <c r="K86" s="174">
        <f>BK86</f>
        <v>0</v>
      </c>
      <c r="L86" s="58"/>
      <c r="M86" s="56"/>
      <c r="N86" s="77"/>
      <c r="O86" s="78"/>
      <c r="P86" s="78"/>
      <c r="Q86" s="175">
        <f t="shared" ref="Q86:R88" si="1">Q87</f>
        <v>0</v>
      </c>
      <c r="R86" s="175">
        <f t="shared" si="1"/>
        <v>0</v>
      </c>
      <c r="S86" s="78"/>
      <c r="T86" s="176">
        <f>T87</f>
        <v>0</v>
      </c>
      <c r="U86" s="78"/>
      <c r="V86" s="176">
        <f>V87</f>
        <v>0</v>
      </c>
      <c r="W86" s="78"/>
      <c r="X86" s="177">
        <f>X87</f>
        <v>0</v>
      </c>
      <c r="AT86" s="19" t="s">
        <v>1472</v>
      </c>
      <c r="AU86" s="19" t="s">
        <v>1541</v>
      </c>
      <c r="BK86" s="178">
        <f>BK87</f>
        <v>0</v>
      </c>
    </row>
    <row r="87" spans="2:65" s="11" customFormat="1" ht="37.35" customHeight="1" x14ac:dyDescent="0.35">
      <c r="B87" s="179"/>
      <c r="C87" s="180"/>
      <c r="D87" s="181" t="s">
        <v>1472</v>
      </c>
      <c r="E87" s="182" t="s">
        <v>1707</v>
      </c>
      <c r="F87" s="182" t="s">
        <v>708</v>
      </c>
      <c r="G87" s="180"/>
      <c r="H87" s="180"/>
      <c r="I87" s="183"/>
      <c r="J87" s="183"/>
      <c r="K87" s="184">
        <f>BK87</f>
        <v>0</v>
      </c>
      <c r="L87" s="180"/>
      <c r="M87" s="185"/>
      <c r="N87" s="186"/>
      <c r="O87" s="187"/>
      <c r="P87" s="187"/>
      <c r="Q87" s="188">
        <f t="shared" si="1"/>
        <v>0</v>
      </c>
      <c r="R87" s="188">
        <f t="shared" si="1"/>
        <v>0</v>
      </c>
      <c r="S87" s="187"/>
      <c r="T87" s="189">
        <f>T88</f>
        <v>0</v>
      </c>
      <c r="U87" s="187"/>
      <c r="V87" s="189">
        <f>V88</f>
        <v>0</v>
      </c>
      <c r="W87" s="187"/>
      <c r="X87" s="190">
        <f>X88</f>
        <v>0</v>
      </c>
      <c r="AR87" s="191" t="s">
        <v>1610</v>
      </c>
      <c r="AT87" s="192" t="s">
        <v>1472</v>
      </c>
      <c r="AU87" s="192" t="s">
        <v>1473</v>
      </c>
      <c r="AY87" s="191" t="s">
        <v>1594</v>
      </c>
      <c r="BK87" s="193">
        <f>BK88</f>
        <v>0</v>
      </c>
    </row>
    <row r="88" spans="2:65" s="11" customFormat="1" ht="19.899999999999999" customHeight="1" x14ac:dyDescent="0.3">
      <c r="B88" s="179"/>
      <c r="C88" s="180"/>
      <c r="D88" s="194" t="s">
        <v>1472</v>
      </c>
      <c r="E88" s="195" t="s">
        <v>124</v>
      </c>
      <c r="F88" s="195" t="s">
        <v>125</v>
      </c>
      <c r="G88" s="180"/>
      <c r="H88" s="180"/>
      <c r="I88" s="183"/>
      <c r="J88" s="183"/>
      <c r="K88" s="196">
        <f>BK88</f>
        <v>0</v>
      </c>
      <c r="L88" s="180"/>
      <c r="M88" s="185"/>
      <c r="N88" s="186"/>
      <c r="O88" s="187"/>
      <c r="P88" s="187"/>
      <c r="Q88" s="188">
        <f t="shared" si="1"/>
        <v>0</v>
      </c>
      <c r="R88" s="188">
        <f t="shared" si="1"/>
        <v>0</v>
      </c>
      <c r="S88" s="187"/>
      <c r="T88" s="189">
        <f>T89</f>
        <v>0</v>
      </c>
      <c r="U88" s="187"/>
      <c r="V88" s="189">
        <f>V89</f>
        <v>0</v>
      </c>
      <c r="W88" s="187"/>
      <c r="X88" s="190">
        <f>X89</f>
        <v>0</v>
      </c>
      <c r="AR88" s="191" t="s">
        <v>1610</v>
      </c>
      <c r="AT88" s="192" t="s">
        <v>1472</v>
      </c>
      <c r="AU88" s="192" t="s">
        <v>1420</v>
      </c>
      <c r="AY88" s="191" t="s">
        <v>1594</v>
      </c>
      <c r="BK88" s="193">
        <f>BK89</f>
        <v>0</v>
      </c>
    </row>
    <row r="89" spans="2:65" s="1" customFormat="1" ht="22.5" customHeight="1" x14ac:dyDescent="0.3">
      <c r="B89" s="36"/>
      <c r="C89" s="197" t="s">
        <v>1420</v>
      </c>
      <c r="D89" s="197" t="s">
        <v>1596</v>
      </c>
      <c r="E89" s="198" t="s">
        <v>126</v>
      </c>
      <c r="F89" s="199" t="s">
        <v>127</v>
      </c>
      <c r="G89" s="200" t="s">
        <v>2295</v>
      </c>
      <c r="H89" s="201">
        <v>1</v>
      </c>
      <c r="I89" s="202"/>
      <c r="J89" s="202"/>
      <c r="K89" s="203">
        <f>ROUND(P89*H89,2)</f>
        <v>0</v>
      </c>
      <c r="L89" s="199" t="s">
        <v>1418</v>
      </c>
      <c r="M89" s="56"/>
      <c r="N89" s="204" t="s">
        <v>1418</v>
      </c>
      <c r="O89" s="274" t="s">
        <v>1442</v>
      </c>
      <c r="P89" s="275">
        <f>I89+J89</f>
        <v>0</v>
      </c>
      <c r="Q89" s="275">
        <f>ROUND(I89*H89,2)</f>
        <v>0</v>
      </c>
      <c r="R89" s="275">
        <f>ROUND(J89*H89,2)</f>
        <v>0</v>
      </c>
      <c r="S89" s="276"/>
      <c r="T89" s="277">
        <f>S89*H89</f>
        <v>0</v>
      </c>
      <c r="U89" s="277">
        <v>0</v>
      </c>
      <c r="V89" s="277">
        <f>U89*H89</f>
        <v>0</v>
      </c>
      <c r="W89" s="277">
        <v>0</v>
      </c>
      <c r="X89" s="278">
        <f>W89*H89</f>
        <v>0</v>
      </c>
      <c r="AR89" s="19" t="s">
        <v>1420</v>
      </c>
      <c r="AT89" s="19" t="s">
        <v>1596</v>
      </c>
      <c r="AU89" s="19" t="s">
        <v>1481</v>
      </c>
      <c r="AY89" s="19" t="s">
        <v>1594</v>
      </c>
      <c r="BE89" s="208">
        <f>IF(O89="základní",K89,0)</f>
        <v>0</v>
      </c>
      <c r="BF89" s="208">
        <f>IF(O89="snížená",K89,0)</f>
        <v>0</v>
      </c>
      <c r="BG89" s="208">
        <f>IF(O89="zákl. přenesená",K89,0)</f>
        <v>0</v>
      </c>
      <c r="BH89" s="208">
        <f>IF(O89="sníž. přenesená",K89,0)</f>
        <v>0</v>
      </c>
      <c r="BI89" s="208">
        <f>IF(O89="nulová",K89,0)</f>
        <v>0</v>
      </c>
      <c r="BJ89" s="19" t="s">
        <v>1420</v>
      </c>
      <c r="BK89" s="208">
        <f>ROUND(P89*H89,2)</f>
        <v>0</v>
      </c>
      <c r="BL89" s="19" t="s">
        <v>1420</v>
      </c>
      <c r="BM89" s="19" t="s">
        <v>128</v>
      </c>
    </row>
    <row r="90" spans="2:65" s="1" customFormat="1" ht="6.95" customHeight="1" x14ac:dyDescent="0.3">
      <c r="B90" s="51"/>
      <c r="C90" s="52"/>
      <c r="D90" s="52"/>
      <c r="E90" s="52"/>
      <c r="F90" s="52"/>
      <c r="G90" s="52"/>
      <c r="H90" s="52"/>
      <c r="I90" s="137"/>
      <c r="J90" s="137"/>
      <c r="K90" s="52"/>
      <c r="L90" s="52"/>
      <c r="M90" s="56"/>
    </row>
  </sheetData>
  <sheetProtection password="CC35" sheet="1" objects="1" scenarios="1" formatColumns="0" formatRows="0" sort="0" autoFilter="0"/>
  <autoFilter ref="C85:L85"/>
  <mergeCells count="12">
    <mergeCell ref="E76:H76"/>
    <mergeCell ref="E78:H78"/>
    <mergeCell ref="E7:H7"/>
    <mergeCell ref="E9:H9"/>
    <mergeCell ref="E11:H11"/>
    <mergeCell ref="E26:H26"/>
    <mergeCell ref="E49:H49"/>
    <mergeCell ref="G1:H1"/>
    <mergeCell ref="M2:Z2"/>
    <mergeCell ref="E51:H51"/>
    <mergeCell ref="E53:H53"/>
    <mergeCell ref="E74:H74"/>
  </mergeCells>
  <phoneticPr fontId="38" type="noConversion"/>
  <hyperlinks>
    <hyperlink ref="F1:G1" location="C2" tooltip="Krycí list soupisu" display="1) Krycí list soupisu"/>
    <hyperlink ref="G1:H1" location="C60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scale="87" fitToHeight="100" orientation="landscape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1"/>
  <sheetViews>
    <sheetView workbookViewId="0">
      <pane ySplit="1" topLeftCell="A218" activePane="bottomLeft" state="frozen"/>
      <selection pane="bottomLeft" activeCell="J227" sqref="J227"/>
    </sheetView>
  </sheetViews>
  <sheetFormatPr defaultRowHeight="14.25" x14ac:dyDescent="0.2"/>
  <cols>
    <col min="1" max="1" width="7.5" style="489" customWidth="1"/>
    <col min="2" max="2" width="10.6640625" style="489" customWidth="1"/>
    <col min="3" max="3" width="76" style="490" customWidth="1"/>
    <col min="4" max="4" width="8" style="491" customWidth="1"/>
    <col min="5" max="5" width="7.83203125" style="428" customWidth="1"/>
    <col min="6" max="6" width="17.5" style="492" customWidth="1"/>
    <col min="7" max="7" width="23.5" style="492" customWidth="1"/>
    <col min="8" max="16384" width="9.33203125" style="428"/>
  </cols>
  <sheetData>
    <row r="1" spans="1:7" ht="64.5" thickTop="1" thickBot="1" x14ac:dyDescent="0.25">
      <c r="A1" s="424" t="s">
        <v>2458</v>
      </c>
      <c r="B1" s="425" t="s">
        <v>2459</v>
      </c>
      <c r="C1" s="424" t="s">
        <v>307</v>
      </c>
      <c r="D1" s="426" t="s">
        <v>1578</v>
      </c>
      <c r="E1" s="426"/>
      <c r="F1" s="427" t="s">
        <v>2460</v>
      </c>
      <c r="G1" s="427" t="s">
        <v>376</v>
      </c>
    </row>
    <row r="2" spans="1:7" ht="16.5" thickTop="1" x14ac:dyDescent="0.2">
      <c r="A2" s="429" t="s">
        <v>1509</v>
      </c>
      <c r="B2" s="430"/>
      <c r="C2" s="431" t="s">
        <v>2461</v>
      </c>
      <c r="D2" s="432"/>
      <c r="E2" s="432"/>
      <c r="F2" s="433"/>
      <c r="G2" s="434"/>
    </row>
    <row r="3" spans="1:7" ht="15.75" x14ac:dyDescent="0.2">
      <c r="A3" s="435"/>
      <c r="B3" s="436"/>
      <c r="C3" s="437"/>
      <c r="D3" s="438"/>
      <c r="E3" s="438"/>
      <c r="F3" s="439"/>
      <c r="G3" s="440"/>
    </row>
    <row r="4" spans="1:7" ht="15.75" x14ac:dyDescent="0.2">
      <c r="A4" s="441" t="s">
        <v>2462</v>
      </c>
      <c r="B4" s="442"/>
      <c r="C4" s="437" t="s">
        <v>2463</v>
      </c>
      <c r="D4" s="443"/>
      <c r="E4" s="443"/>
      <c r="F4" s="444"/>
      <c r="G4" s="445"/>
    </row>
    <row r="5" spans="1:7" ht="15.75" x14ac:dyDescent="0.2">
      <c r="A5" s="446">
        <v>1</v>
      </c>
      <c r="B5" s="447"/>
      <c r="C5" s="448" t="s">
        <v>2464</v>
      </c>
      <c r="D5" s="449">
        <v>2</v>
      </c>
      <c r="E5" s="443" t="s">
        <v>2465</v>
      </c>
      <c r="F5" s="444"/>
      <c r="G5" s="450">
        <f>+D5*F5</f>
        <v>0</v>
      </c>
    </row>
    <row r="6" spans="1:7" ht="15.75" x14ac:dyDescent="0.2">
      <c r="A6" s="446"/>
      <c r="B6" s="447"/>
      <c r="C6" s="448"/>
      <c r="D6" s="449"/>
      <c r="E6" s="443"/>
      <c r="F6" s="444"/>
      <c r="G6" s="445"/>
    </row>
    <row r="7" spans="1:7" ht="47.25" x14ac:dyDescent="0.2">
      <c r="A7" s="446">
        <v>2</v>
      </c>
      <c r="B7" s="451" t="s">
        <v>2466</v>
      </c>
      <c r="C7" s="448" t="s">
        <v>2467</v>
      </c>
      <c r="D7" s="449">
        <v>1</v>
      </c>
      <c r="E7" s="443" t="s">
        <v>2465</v>
      </c>
      <c r="F7" s="444"/>
      <c r="G7" s="450">
        <f>+D7*F7</f>
        <v>0</v>
      </c>
    </row>
    <row r="8" spans="1:7" ht="15.75" x14ac:dyDescent="0.2">
      <c r="A8" s="446"/>
      <c r="B8" s="451"/>
      <c r="C8" s="448"/>
      <c r="D8" s="449"/>
      <c r="E8" s="443"/>
      <c r="F8" s="444"/>
      <c r="G8" s="445"/>
    </row>
    <row r="9" spans="1:7" ht="63" x14ac:dyDescent="0.2">
      <c r="A9" s="446">
        <v>3</v>
      </c>
      <c r="B9" s="451"/>
      <c r="C9" s="448" t="s">
        <v>2468</v>
      </c>
      <c r="D9" s="449">
        <v>1</v>
      </c>
      <c r="E9" s="443" t="s">
        <v>2465</v>
      </c>
      <c r="F9" s="444"/>
      <c r="G9" s="450">
        <f>+D9*F9</f>
        <v>0</v>
      </c>
    </row>
    <row r="10" spans="1:7" ht="15.75" x14ac:dyDescent="0.2">
      <c r="A10" s="446"/>
      <c r="B10" s="451"/>
      <c r="C10" s="448"/>
      <c r="D10" s="449"/>
      <c r="E10" s="443"/>
      <c r="F10" s="444"/>
      <c r="G10" s="445"/>
    </row>
    <row r="11" spans="1:7" ht="63" x14ac:dyDescent="0.2">
      <c r="A11" s="446">
        <v>4</v>
      </c>
      <c r="B11" s="451"/>
      <c r="C11" s="448" t="s">
        <v>2469</v>
      </c>
      <c r="D11" s="449">
        <v>1</v>
      </c>
      <c r="E11" s="443" t="s">
        <v>2465</v>
      </c>
      <c r="F11" s="444"/>
      <c r="G11" s="450">
        <f>+D11*F11</f>
        <v>0</v>
      </c>
    </row>
    <row r="12" spans="1:7" ht="15.75" x14ac:dyDescent="0.2">
      <c r="A12" s="452">
        <v>42373</v>
      </c>
      <c r="B12" s="451"/>
      <c r="C12" s="448" t="s">
        <v>2470</v>
      </c>
      <c r="D12" s="449">
        <v>1</v>
      </c>
      <c r="E12" s="443" t="s">
        <v>2465</v>
      </c>
      <c r="F12" s="444"/>
      <c r="G12" s="450">
        <f>+D12*F12</f>
        <v>0</v>
      </c>
    </row>
    <row r="13" spans="1:7" ht="47.25" x14ac:dyDescent="0.2">
      <c r="A13" s="453" t="s">
        <v>2471</v>
      </c>
      <c r="B13" s="451"/>
      <c r="C13" s="448" t="s">
        <v>2472</v>
      </c>
      <c r="D13" s="449">
        <v>1</v>
      </c>
      <c r="E13" s="443" t="s">
        <v>2465</v>
      </c>
      <c r="F13" s="444"/>
      <c r="G13" s="450">
        <f>+D13*F13</f>
        <v>0</v>
      </c>
    </row>
    <row r="14" spans="1:7" ht="31.5" x14ac:dyDescent="0.2">
      <c r="A14" s="453" t="s">
        <v>2473</v>
      </c>
      <c r="B14" s="451"/>
      <c r="C14" s="448" t="s">
        <v>2474</v>
      </c>
      <c r="D14" s="454">
        <v>1</v>
      </c>
      <c r="E14" s="438" t="s">
        <v>2465</v>
      </c>
      <c r="F14" s="444"/>
      <c r="G14" s="450">
        <f>+D14*F14</f>
        <v>0</v>
      </c>
    </row>
    <row r="15" spans="1:7" ht="15.75" x14ac:dyDescent="0.2">
      <c r="A15" s="453"/>
      <c r="B15" s="451"/>
      <c r="C15" s="448"/>
      <c r="D15" s="449"/>
      <c r="E15" s="443"/>
      <c r="F15" s="444"/>
      <c r="G15" s="445"/>
    </row>
    <row r="16" spans="1:7" ht="15.75" x14ac:dyDescent="0.2">
      <c r="A16" s="446">
        <v>5</v>
      </c>
      <c r="B16" s="451"/>
      <c r="C16" s="448" t="s">
        <v>2475</v>
      </c>
      <c r="D16" s="449">
        <v>1</v>
      </c>
      <c r="E16" s="443" t="s">
        <v>2465</v>
      </c>
      <c r="F16" s="444"/>
      <c r="G16" s="450">
        <f>+D16*F16</f>
        <v>0</v>
      </c>
    </row>
    <row r="17" spans="1:7" ht="15.75" x14ac:dyDescent="0.2">
      <c r="A17" s="446"/>
      <c r="B17" s="451"/>
      <c r="C17" s="448"/>
      <c r="D17" s="449"/>
      <c r="E17" s="443"/>
      <c r="F17" s="444"/>
      <c r="G17" s="445"/>
    </row>
    <row r="18" spans="1:7" ht="31.5" x14ac:dyDescent="0.2">
      <c r="A18" s="446">
        <v>6</v>
      </c>
      <c r="B18" s="451"/>
      <c r="C18" s="448" t="s">
        <v>2476</v>
      </c>
      <c r="D18" s="449">
        <v>1</v>
      </c>
      <c r="E18" s="443" t="s">
        <v>2465</v>
      </c>
      <c r="F18" s="444"/>
      <c r="G18" s="450">
        <f>+D18*F18</f>
        <v>0</v>
      </c>
    </row>
    <row r="19" spans="1:7" ht="15.75" x14ac:dyDescent="0.2">
      <c r="A19" s="446"/>
      <c r="B19" s="451"/>
      <c r="C19" s="448"/>
      <c r="D19" s="449"/>
      <c r="E19" s="443"/>
      <c r="F19" s="444"/>
      <c r="G19" s="445"/>
    </row>
    <row r="20" spans="1:7" ht="63" x14ac:dyDescent="0.2">
      <c r="A20" s="446">
        <v>7</v>
      </c>
      <c r="B20" s="451" t="s">
        <v>2477</v>
      </c>
      <c r="C20" s="448" t="s">
        <v>2478</v>
      </c>
      <c r="D20" s="449">
        <v>1</v>
      </c>
      <c r="E20" s="443" t="s">
        <v>2465</v>
      </c>
      <c r="F20" s="444"/>
      <c r="G20" s="450">
        <f>+D20*F20</f>
        <v>0</v>
      </c>
    </row>
    <row r="21" spans="1:7" ht="15.75" x14ac:dyDescent="0.2">
      <c r="A21" s="446"/>
      <c r="B21" s="451"/>
      <c r="C21" s="448"/>
      <c r="D21" s="449"/>
      <c r="E21" s="443"/>
      <c r="F21" s="444"/>
      <c r="G21" s="445"/>
    </row>
    <row r="22" spans="1:7" ht="31.5" x14ac:dyDescent="0.2">
      <c r="A22" s="446">
        <v>8</v>
      </c>
      <c r="B22" s="451"/>
      <c r="C22" s="448" t="s">
        <v>2479</v>
      </c>
      <c r="D22" s="449">
        <v>1</v>
      </c>
      <c r="E22" s="443" t="s">
        <v>2465</v>
      </c>
      <c r="F22" s="444"/>
      <c r="G22" s="450">
        <f>+D22*F22</f>
        <v>0</v>
      </c>
    </row>
    <row r="23" spans="1:7" ht="15.75" x14ac:dyDescent="0.2">
      <c r="A23" s="446"/>
      <c r="B23" s="451"/>
      <c r="C23" s="455"/>
      <c r="D23" s="449"/>
      <c r="E23" s="443"/>
      <c r="F23" s="444"/>
      <c r="G23" s="445"/>
    </row>
    <row r="24" spans="1:7" ht="31.5" x14ac:dyDescent="0.2">
      <c r="A24" s="446">
        <v>9</v>
      </c>
      <c r="B24" s="456"/>
      <c r="C24" s="448" t="s">
        <v>2480</v>
      </c>
      <c r="D24" s="449">
        <v>1</v>
      </c>
      <c r="E24" s="443" t="s">
        <v>2465</v>
      </c>
      <c r="F24" s="457"/>
      <c r="G24" s="450">
        <f t="shared" ref="G24:G31" si="0">+D24*F24</f>
        <v>0</v>
      </c>
    </row>
    <row r="25" spans="1:7" ht="15.75" x14ac:dyDescent="0.2">
      <c r="A25" s="446" t="s">
        <v>2481</v>
      </c>
      <c r="B25" s="458"/>
      <c r="C25" s="448" t="s">
        <v>2482</v>
      </c>
      <c r="D25" s="449">
        <v>1</v>
      </c>
      <c r="E25" s="443" t="s">
        <v>2465</v>
      </c>
      <c r="F25" s="457"/>
      <c r="G25" s="450">
        <f t="shared" si="0"/>
        <v>0</v>
      </c>
    </row>
    <row r="26" spans="1:7" ht="15.75" x14ac:dyDescent="0.2">
      <c r="A26" s="446" t="s">
        <v>2483</v>
      </c>
      <c r="B26" s="458"/>
      <c r="C26" s="448" t="s">
        <v>2484</v>
      </c>
      <c r="D26" s="449">
        <v>1</v>
      </c>
      <c r="E26" s="443" t="s">
        <v>2465</v>
      </c>
      <c r="F26" s="457"/>
      <c r="G26" s="450">
        <f t="shared" si="0"/>
        <v>0</v>
      </c>
    </row>
    <row r="27" spans="1:7" ht="15.75" x14ac:dyDescent="0.2">
      <c r="A27" s="446" t="s">
        <v>2485</v>
      </c>
      <c r="B27" s="458"/>
      <c r="C27" s="448" t="s">
        <v>2486</v>
      </c>
      <c r="D27" s="449">
        <v>1</v>
      </c>
      <c r="E27" s="443" t="s">
        <v>2465</v>
      </c>
      <c r="F27" s="457"/>
      <c r="G27" s="450">
        <f t="shared" si="0"/>
        <v>0</v>
      </c>
    </row>
    <row r="28" spans="1:7" ht="15.75" x14ac:dyDescent="0.2">
      <c r="A28" s="446" t="s">
        <v>2487</v>
      </c>
      <c r="B28" s="458"/>
      <c r="C28" s="448" t="s">
        <v>2488</v>
      </c>
      <c r="D28" s="449">
        <v>1</v>
      </c>
      <c r="E28" s="443" t="s">
        <v>2489</v>
      </c>
      <c r="F28" s="457"/>
      <c r="G28" s="450">
        <f t="shared" si="0"/>
        <v>0</v>
      </c>
    </row>
    <row r="29" spans="1:7" ht="15.75" x14ac:dyDescent="0.2">
      <c r="A29" s="446" t="s">
        <v>2490</v>
      </c>
      <c r="B29" s="458"/>
      <c r="C29" s="448" t="s">
        <v>2491</v>
      </c>
      <c r="D29" s="449">
        <v>1</v>
      </c>
      <c r="E29" s="443" t="s">
        <v>2465</v>
      </c>
      <c r="F29" s="457"/>
      <c r="G29" s="450">
        <f t="shared" si="0"/>
        <v>0</v>
      </c>
    </row>
    <row r="30" spans="1:7" ht="15.75" x14ac:dyDescent="0.2">
      <c r="A30" s="446" t="s">
        <v>2492</v>
      </c>
      <c r="B30" s="458"/>
      <c r="C30" s="448" t="s">
        <v>2493</v>
      </c>
      <c r="D30" s="449">
        <v>10</v>
      </c>
      <c r="E30" s="443" t="s">
        <v>1698</v>
      </c>
      <c r="F30" s="457"/>
      <c r="G30" s="450">
        <f t="shared" si="0"/>
        <v>0</v>
      </c>
    </row>
    <row r="31" spans="1:7" ht="15.75" x14ac:dyDescent="0.2">
      <c r="A31" s="446" t="s">
        <v>2494</v>
      </c>
      <c r="B31" s="458"/>
      <c r="C31" s="448" t="s">
        <v>2495</v>
      </c>
      <c r="D31" s="449">
        <v>1</v>
      </c>
      <c r="E31" s="443" t="s">
        <v>2465</v>
      </c>
      <c r="F31" s="457"/>
      <c r="G31" s="450">
        <f t="shared" si="0"/>
        <v>0</v>
      </c>
    </row>
    <row r="32" spans="1:7" ht="15.75" x14ac:dyDescent="0.2">
      <c r="A32" s="446"/>
      <c r="B32" s="451"/>
      <c r="C32" s="448"/>
      <c r="D32" s="449"/>
      <c r="E32" s="443"/>
      <c r="F32" s="444"/>
      <c r="G32" s="445"/>
    </row>
    <row r="33" spans="1:7" ht="15.75" x14ac:dyDescent="0.2">
      <c r="A33" s="446">
        <v>10</v>
      </c>
      <c r="B33" s="451" t="s">
        <v>2496</v>
      </c>
      <c r="C33" s="448" t="s">
        <v>2497</v>
      </c>
      <c r="D33" s="449">
        <v>2</v>
      </c>
      <c r="E33" s="443" t="s">
        <v>1698</v>
      </c>
      <c r="F33" s="444"/>
      <c r="G33" s="450">
        <f>+D33*F33</f>
        <v>0</v>
      </c>
    </row>
    <row r="34" spans="1:7" ht="31.5" x14ac:dyDescent="0.2">
      <c r="A34" s="446" t="s">
        <v>2498</v>
      </c>
      <c r="B34" s="451"/>
      <c r="C34" s="448" t="s">
        <v>2499</v>
      </c>
      <c r="D34" s="449">
        <v>1</v>
      </c>
      <c r="E34" s="443" t="s">
        <v>149</v>
      </c>
      <c r="F34" s="444"/>
      <c r="G34" s="450">
        <f>+D34*F34</f>
        <v>0</v>
      </c>
    </row>
    <row r="35" spans="1:7" ht="15.75" x14ac:dyDescent="0.2">
      <c r="A35" s="446"/>
      <c r="B35" s="451"/>
      <c r="C35" s="448"/>
      <c r="D35" s="449"/>
      <c r="E35" s="443"/>
      <c r="F35" s="444"/>
      <c r="G35" s="445"/>
    </row>
    <row r="36" spans="1:7" ht="15.75" x14ac:dyDescent="0.2">
      <c r="A36" s="446">
        <v>11</v>
      </c>
      <c r="B36" s="451" t="s">
        <v>2500</v>
      </c>
      <c r="C36" s="448" t="s">
        <v>2501</v>
      </c>
      <c r="D36" s="449">
        <v>1</v>
      </c>
      <c r="E36" s="443" t="s">
        <v>149</v>
      </c>
      <c r="F36" s="459" t="s">
        <v>2502</v>
      </c>
      <c r="G36" s="445"/>
    </row>
    <row r="37" spans="1:7" ht="15.75" x14ac:dyDescent="0.2">
      <c r="A37" s="446" t="s">
        <v>2503</v>
      </c>
      <c r="B37" s="451"/>
      <c r="C37" s="448" t="s">
        <v>2504</v>
      </c>
      <c r="D37" s="449">
        <v>1</v>
      </c>
      <c r="E37" s="443" t="s">
        <v>2465</v>
      </c>
      <c r="F37" s="444"/>
      <c r="G37" s="450">
        <f t="shared" ref="G37:G42" si="1">+D37*F37</f>
        <v>0</v>
      </c>
    </row>
    <row r="38" spans="1:7" ht="15.75" x14ac:dyDescent="0.2">
      <c r="A38" s="452" t="s">
        <v>2505</v>
      </c>
      <c r="B38" s="451"/>
      <c r="C38" s="460" t="s">
        <v>2506</v>
      </c>
      <c r="D38" s="449">
        <v>9</v>
      </c>
      <c r="E38" s="443" t="s">
        <v>1698</v>
      </c>
      <c r="F38" s="444"/>
      <c r="G38" s="450">
        <f t="shared" si="1"/>
        <v>0</v>
      </c>
    </row>
    <row r="39" spans="1:7" ht="15.75" x14ac:dyDescent="0.2">
      <c r="A39" s="452" t="s">
        <v>2507</v>
      </c>
      <c r="B39" s="451"/>
      <c r="C39" s="448" t="s">
        <v>2508</v>
      </c>
      <c r="D39" s="449">
        <v>4</v>
      </c>
      <c r="E39" s="443" t="s">
        <v>2465</v>
      </c>
      <c r="F39" s="444"/>
      <c r="G39" s="450">
        <f t="shared" si="1"/>
        <v>0</v>
      </c>
    </row>
    <row r="40" spans="1:7" ht="31.5" x14ac:dyDescent="0.2">
      <c r="A40" s="446" t="s">
        <v>2509</v>
      </c>
      <c r="B40" s="451"/>
      <c r="C40" s="448" t="s">
        <v>2510</v>
      </c>
      <c r="D40" s="449">
        <v>1</v>
      </c>
      <c r="E40" s="443" t="s">
        <v>149</v>
      </c>
      <c r="F40" s="444"/>
      <c r="G40" s="450">
        <f t="shared" si="1"/>
        <v>0</v>
      </c>
    </row>
    <row r="41" spans="1:7" ht="15.75" x14ac:dyDescent="0.2">
      <c r="A41" s="446" t="s">
        <v>2511</v>
      </c>
      <c r="B41" s="451"/>
      <c r="C41" s="448" t="s">
        <v>2512</v>
      </c>
      <c r="D41" s="449">
        <v>1</v>
      </c>
      <c r="E41" s="443" t="s">
        <v>2465</v>
      </c>
      <c r="F41" s="444"/>
      <c r="G41" s="450">
        <f t="shared" si="1"/>
        <v>0</v>
      </c>
    </row>
    <row r="42" spans="1:7" ht="15.75" x14ac:dyDescent="0.2">
      <c r="A42" s="446" t="s">
        <v>2513</v>
      </c>
      <c r="B42" s="451"/>
      <c r="C42" s="448" t="s">
        <v>2514</v>
      </c>
      <c r="D42" s="449">
        <v>1</v>
      </c>
      <c r="E42" s="443" t="s">
        <v>149</v>
      </c>
      <c r="F42" s="444"/>
      <c r="G42" s="450">
        <f t="shared" si="1"/>
        <v>0</v>
      </c>
    </row>
    <row r="43" spans="1:7" ht="15.75" x14ac:dyDescent="0.2">
      <c r="A43" s="446"/>
      <c r="B43" s="451"/>
      <c r="C43" s="448"/>
      <c r="D43" s="449"/>
      <c r="E43" s="443"/>
      <c r="F43" s="444"/>
      <c r="G43" s="445"/>
    </row>
    <row r="44" spans="1:7" ht="15.75" x14ac:dyDescent="0.2">
      <c r="A44" s="446">
        <v>12</v>
      </c>
      <c r="B44" s="451" t="s">
        <v>2515</v>
      </c>
      <c r="C44" s="448" t="s">
        <v>2516</v>
      </c>
      <c r="D44" s="449">
        <v>1</v>
      </c>
      <c r="E44" s="443" t="s">
        <v>149</v>
      </c>
      <c r="F44" s="459" t="s">
        <v>2502</v>
      </c>
      <c r="G44" s="445"/>
    </row>
    <row r="45" spans="1:7" ht="15.75" x14ac:dyDescent="0.2">
      <c r="A45" s="446"/>
      <c r="B45" s="451"/>
      <c r="C45" s="448" t="s">
        <v>2517</v>
      </c>
      <c r="D45" s="449">
        <v>1</v>
      </c>
      <c r="E45" s="443" t="s">
        <v>1698</v>
      </c>
      <c r="F45" s="444"/>
      <c r="G45" s="450">
        <f>+D45*F45</f>
        <v>0</v>
      </c>
    </row>
    <row r="46" spans="1:7" ht="31.5" x14ac:dyDescent="0.2">
      <c r="A46" s="446" t="s">
        <v>2518</v>
      </c>
      <c r="B46" s="451"/>
      <c r="C46" s="448" t="s">
        <v>2499</v>
      </c>
      <c r="D46" s="449">
        <v>1</v>
      </c>
      <c r="E46" s="443" t="s">
        <v>149</v>
      </c>
      <c r="F46" s="444"/>
      <c r="G46" s="450">
        <f>+D46*F46</f>
        <v>0</v>
      </c>
    </row>
    <row r="47" spans="1:7" ht="15.75" x14ac:dyDescent="0.2">
      <c r="A47" s="446"/>
      <c r="B47" s="451"/>
      <c r="C47" s="448"/>
      <c r="D47" s="449"/>
      <c r="E47" s="443"/>
      <c r="F47" s="444"/>
      <c r="G47" s="445"/>
    </row>
    <row r="48" spans="1:7" ht="15.75" x14ac:dyDescent="0.2">
      <c r="A48" s="446">
        <v>13</v>
      </c>
      <c r="B48" s="451" t="s">
        <v>2519</v>
      </c>
      <c r="C48" s="448" t="s">
        <v>2520</v>
      </c>
      <c r="D48" s="449">
        <v>1</v>
      </c>
      <c r="E48" s="443" t="s">
        <v>149</v>
      </c>
      <c r="F48" s="459" t="s">
        <v>2502</v>
      </c>
      <c r="G48" s="445"/>
    </row>
    <row r="49" spans="1:7" ht="15.75" x14ac:dyDescent="0.2">
      <c r="A49" s="446" t="s">
        <v>2521</v>
      </c>
      <c r="B49" s="451"/>
      <c r="C49" s="448" t="s">
        <v>2517</v>
      </c>
      <c r="D49" s="449">
        <v>1.6</v>
      </c>
      <c r="E49" s="443" t="s">
        <v>1698</v>
      </c>
      <c r="F49" s="444"/>
      <c r="G49" s="450">
        <f>+D49*F49</f>
        <v>0</v>
      </c>
    </row>
    <row r="50" spans="1:7" ht="15.75" x14ac:dyDescent="0.2">
      <c r="A50" s="452" t="s">
        <v>2522</v>
      </c>
      <c r="B50" s="451"/>
      <c r="C50" s="448" t="s">
        <v>2523</v>
      </c>
      <c r="D50" s="449">
        <v>1</v>
      </c>
      <c r="E50" s="443" t="s">
        <v>2465</v>
      </c>
      <c r="F50" s="444"/>
      <c r="G50" s="450">
        <f>+D50*F50</f>
        <v>0</v>
      </c>
    </row>
    <row r="51" spans="1:7" ht="15.75" x14ac:dyDescent="0.2">
      <c r="A51" s="452" t="s">
        <v>2524</v>
      </c>
      <c r="B51" s="451"/>
      <c r="C51" s="448" t="s">
        <v>2514</v>
      </c>
      <c r="D51" s="449">
        <v>1</v>
      </c>
      <c r="E51" s="443" t="s">
        <v>149</v>
      </c>
      <c r="F51" s="444"/>
      <c r="G51" s="450">
        <f>+D51*F51</f>
        <v>0</v>
      </c>
    </row>
    <row r="52" spans="1:7" ht="15.75" x14ac:dyDescent="0.2">
      <c r="A52" s="452"/>
      <c r="B52" s="451"/>
      <c r="C52" s="448"/>
      <c r="D52" s="449"/>
      <c r="E52" s="443"/>
      <c r="F52" s="444"/>
      <c r="G52" s="445"/>
    </row>
    <row r="53" spans="1:7" ht="15.75" x14ac:dyDescent="0.2">
      <c r="A53" s="446">
        <v>14</v>
      </c>
      <c r="B53" s="451" t="s">
        <v>2525</v>
      </c>
      <c r="C53" s="448" t="s">
        <v>2526</v>
      </c>
      <c r="D53" s="449">
        <v>1</v>
      </c>
      <c r="E53" s="443" t="s">
        <v>149</v>
      </c>
      <c r="F53" s="459" t="s">
        <v>2502</v>
      </c>
      <c r="G53" s="445"/>
    </row>
    <row r="54" spans="1:7" ht="15.75" x14ac:dyDescent="0.2">
      <c r="A54" s="446" t="s">
        <v>2527</v>
      </c>
      <c r="B54" s="451"/>
      <c r="C54" s="461" t="s">
        <v>2528</v>
      </c>
      <c r="D54" s="449">
        <v>2</v>
      </c>
      <c r="E54" s="443" t="s">
        <v>2465</v>
      </c>
      <c r="F54" s="444"/>
      <c r="G54" s="450">
        <f t="shared" ref="G54:G59" si="2">+D54*F54</f>
        <v>0</v>
      </c>
    </row>
    <row r="55" spans="1:7" ht="15.75" x14ac:dyDescent="0.2">
      <c r="A55" s="446" t="s">
        <v>2529</v>
      </c>
      <c r="B55" s="451"/>
      <c r="C55" s="448" t="s">
        <v>2517</v>
      </c>
      <c r="D55" s="449">
        <v>2</v>
      </c>
      <c r="E55" s="443" t="s">
        <v>1698</v>
      </c>
      <c r="F55" s="444"/>
      <c r="G55" s="450">
        <f t="shared" si="2"/>
        <v>0</v>
      </c>
    </row>
    <row r="56" spans="1:7" ht="15.75" x14ac:dyDescent="0.2">
      <c r="A56" s="446" t="s">
        <v>2530</v>
      </c>
      <c r="B56" s="451"/>
      <c r="C56" s="448" t="s">
        <v>2523</v>
      </c>
      <c r="D56" s="449">
        <v>1</v>
      </c>
      <c r="E56" s="443" t="s">
        <v>2465</v>
      </c>
      <c r="F56" s="444"/>
      <c r="G56" s="450">
        <f t="shared" si="2"/>
        <v>0</v>
      </c>
    </row>
    <row r="57" spans="1:7" ht="15.75" x14ac:dyDescent="0.2">
      <c r="A57" s="446" t="s">
        <v>2531</v>
      </c>
      <c r="B57" s="451"/>
      <c r="C57" s="461" t="s">
        <v>2532</v>
      </c>
      <c r="D57" s="449">
        <v>4</v>
      </c>
      <c r="E57" s="443" t="s">
        <v>2465</v>
      </c>
      <c r="F57" s="444"/>
      <c r="G57" s="450">
        <f t="shared" si="2"/>
        <v>0</v>
      </c>
    </row>
    <row r="58" spans="1:7" ht="31.5" x14ac:dyDescent="0.2">
      <c r="A58" s="446" t="s">
        <v>2533</v>
      </c>
      <c r="B58" s="451"/>
      <c r="C58" s="448" t="s">
        <v>2534</v>
      </c>
      <c r="D58" s="449">
        <v>2</v>
      </c>
      <c r="E58" s="443" t="s">
        <v>2535</v>
      </c>
      <c r="F58" s="444"/>
      <c r="G58" s="450">
        <f t="shared" si="2"/>
        <v>0</v>
      </c>
    </row>
    <row r="59" spans="1:7" ht="15.75" x14ac:dyDescent="0.2">
      <c r="A59" s="446" t="s">
        <v>2536</v>
      </c>
      <c r="B59" s="451"/>
      <c r="C59" s="448" t="s">
        <v>2537</v>
      </c>
      <c r="D59" s="449">
        <v>1</v>
      </c>
      <c r="E59" s="443" t="s">
        <v>149</v>
      </c>
      <c r="F59" s="444"/>
      <c r="G59" s="450">
        <f t="shared" si="2"/>
        <v>0</v>
      </c>
    </row>
    <row r="60" spans="1:7" ht="15.75" x14ac:dyDescent="0.2">
      <c r="A60" s="446"/>
      <c r="B60" s="451"/>
      <c r="C60" s="448"/>
      <c r="D60" s="449"/>
      <c r="E60" s="443"/>
      <c r="F60" s="444"/>
      <c r="G60" s="445"/>
    </row>
    <row r="61" spans="1:7" ht="31.5" x14ac:dyDescent="0.2">
      <c r="A61" s="446">
        <v>15</v>
      </c>
      <c r="B61" s="451" t="s">
        <v>2538</v>
      </c>
      <c r="C61" s="448" t="s">
        <v>2539</v>
      </c>
      <c r="D61" s="449">
        <v>1</v>
      </c>
      <c r="E61" s="443" t="s">
        <v>149</v>
      </c>
      <c r="F61" s="459" t="s">
        <v>2502</v>
      </c>
      <c r="G61" s="445"/>
    </row>
    <row r="62" spans="1:7" ht="15.75" x14ac:dyDescent="0.2">
      <c r="A62" s="446" t="s">
        <v>2540</v>
      </c>
      <c r="B62" s="451"/>
      <c r="C62" s="461" t="s">
        <v>2541</v>
      </c>
      <c r="D62" s="449">
        <v>1</v>
      </c>
      <c r="E62" s="443" t="s">
        <v>2465</v>
      </c>
      <c r="F62" s="444"/>
      <c r="G62" s="450">
        <f>+D62*F62</f>
        <v>0</v>
      </c>
    </row>
    <row r="63" spans="1:7" ht="15.75" x14ac:dyDescent="0.2">
      <c r="A63" s="446" t="s">
        <v>2542</v>
      </c>
      <c r="B63" s="451"/>
      <c r="C63" s="460" t="s">
        <v>2506</v>
      </c>
      <c r="D63" s="449">
        <v>2</v>
      </c>
      <c r="E63" s="443" t="s">
        <v>1698</v>
      </c>
      <c r="F63" s="444"/>
      <c r="G63" s="450">
        <f>+D63*F63</f>
        <v>0</v>
      </c>
    </row>
    <row r="64" spans="1:7" ht="15.75" x14ac:dyDescent="0.2">
      <c r="A64" s="446" t="s">
        <v>2543</v>
      </c>
      <c r="B64" s="451"/>
      <c r="C64" s="448" t="s">
        <v>2508</v>
      </c>
      <c r="D64" s="449">
        <v>3</v>
      </c>
      <c r="E64" s="443" t="s">
        <v>2465</v>
      </c>
      <c r="F64" s="444"/>
      <c r="G64" s="450">
        <f>+D64*F64</f>
        <v>0</v>
      </c>
    </row>
    <row r="65" spans="1:7" ht="15.75" x14ac:dyDescent="0.2">
      <c r="A65" s="446" t="s">
        <v>2544</v>
      </c>
      <c r="B65" s="451"/>
      <c r="C65" s="448" t="s">
        <v>2545</v>
      </c>
      <c r="D65" s="449">
        <v>2</v>
      </c>
      <c r="E65" s="443" t="s">
        <v>2465</v>
      </c>
      <c r="F65" s="444"/>
      <c r="G65" s="450">
        <f>+D65*F65</f>
        <v>0</v>
      </c>
    </row>
    <row r="66" spans="1:7" ht="15.75" x14ac:dyDescent="0.2">
      <c r="A66" s="446" t="s">
        <v>2546</v>
      </c>
      <c r="B66" s="451"/>
      <c r="C66" s="448" t="s">
        <v>2514</v>
      </c>
      <c r="D66" s="449">
        <v>1</v>
      </c>
      <c r="E66" s="443" t="s">
        <v>149</v>
      </c>
      <c r="F66" s="444"/>
      <c r="G66" s="450">
        <f>+D66*F66</f>
        <v>0</v>
      </c>
    </row>
    <row r="67" spans="1:7" ht="15.75" x14ac:dyDescent="0.2">
      <c r="A67" s="446"/>
      <c r="B67" s="451"/>
      <c r="C67" s="448"/>
      <c r="D67" s="449"/>
      <c r="E67" s="443"/>
      <c r="F67" s="444"/>
      <c r="G67" s="445"/>
    </row>
    <row r="68" spans="1:7" ht="15.75" x14ac:dyDescent="0.2">
      <c r="A68" s="446">
        <v>16</v>
      </c>
      <c r="B68" s="451" t="s">
        <v>2547</v>
      </c>
      <c r="C68" s="448" t="s">
        <v>2548</v>
      </c>
      <c r="D68" s="449">
        <v>1</v>
      </c>
      <c r="E68" s="443" t="s">
        <v>149</v>
      </c>
      <c r="F68" s="459" t="s">
        <v>2502</v>
      </c>
      <c r="G68" s="445"/>
    </row>
    <row r="69" spans="1:7" ht="15.75" x14ac:dyDescent="0.2">
      <c r="A69" s="446" t="s">
        <v>2549</v>
      </c>
      <c r="B69" s="451"/>
      <c r="C69" s="460" t="s">
        <v>2550</v>
      </c>
      <c r="D69" s="449">
        <v>1</v>
      </c>
      <c r="E69" s="443" t="s">
        <v>1698</v>
      </c>
      <c r="F69" s="444"/>
      <c r="G69" s="450">
        <f>+D69*F69</f>
        <v>0</v>
      </c>
    </row>
    <row r="70" spans="1:7" ht="15.75" x14ac:dyDescent="0.2">
      <c r="A70" s="446" t="s">
        <v>2551</v>
      </c>
      <c r="B70" s="451"/>
      <c r="C70" s="448" t="s">
        <v>2552</v>
      </c>
      <c r="D70" s="449">
        <v>1</v>
      </c>
      <c r="E70" s="443" t="s">
        <v>2465</v>
      </c>
      <c r="F70" s="444"/>
      <c r="G70" s="450">
        <f>+D70*F70</f>
        <v>0</v>
      </c>
    </row>
    <row r="71" spans="1:7" ht="15.75" x14ac:dyDescent="0.2">
      <c r="A71" s="446" t="s">
        <v>2553</v>
      </c>
      <c r="B71" s="451"/>
      <c r="C71" s="448" t="s">
        <v>2554</v>
      </c>
      <c r="D71" s="449">
        <v>1</v>
      </c>
      <c r="E71" s="443" t="s">
        <v>149</v>
      </c>
      <c r="F71" s="444"/>
      <c r="G71" s="450">
        <f>+D71*F71</f>
        <v>0</v>
      </c>
    </row>
    <row r="72" spans="1:7" ht="15.75" x14ac:dyDescent="0.2">
      <c r="A72" s="446"/>
      <c r="B72" s="451"/>
      <c r="C72" s="448"/>
      <c r="D72" s="449"/>
      <c r="E72" s="443"/>
      <c r="F72" s="444"/>
      <c r="G72" s="445"/>
    </row>
    <row r="73" spans="1:7" ht="15.75" x14ac:dyDescent="0.2">
      <c r="A73" s="446">
        <v>17</v>
      </c>
      <c r="B73" s="451" t="s">
        <v>2555</v>
      </c>
      <c r="C73" s="448" t="s">
        <v>2556</v>
      </c>
      <c r="D73" s="449">
        <v>1</v>
      </c>
      <c r="E73" s="443" t="s">
        <v>149</v>
      </c>
      <c r="F73" s="459" t="s">
        <v>2502</v>
      </c>
      <c r="G73" s="445"/>
    </row>
    <row r="74" spans="1:7" ht="15.75" x14ac:dyDescent="0.2">
      <c r="A74" s="446" t="s">
        <v>2557</v>
      </c>
      <c r="B74" s="451"/>
      <c r="C74" s="461" t="s">
        <v>2528</v>
      </c>
      <c r="D74" s="449">
        <v>1</v>
      </c>
      <c r="E74" s="443" t="s">
        <v>2465</v>
      </c>
      <c r="F74" s="444"/>
      <c r="G74" s="450">
        <f>+D74*F74</f>
        <v>0</v>
      </c>
    </row>
    <row r="75" spans="1:7" ht="15.75" x14ac:dyDescent="0.2">
      <c r="A75" s="446" t="s">
        <v>2558</v>
      </c>
      <c r="B75" s="451"/>
      <c r="C75" s="448" t="s">
        <v>2517</v>
      </c>
      <c r="D75" s="449">
        <v>5</v>
      </c>
      <c r="E75" s="443" t="s">
        <v>1698</v>
      </c>
      <c r="F75" s="444"/>
      <c r="G75" s="450">
        <f>+D75*F75</f>
        <v>0</v>
      </c>
    </row>
    <row r="76" spans="1:7" ht="15.75" x14ac:dyDescent="0.2">
      <c r="A76" s="446" t="s">
        <v>2559</v>
      </c>
      <c r="B76" s="451"/>
      <c r="C76" s="461" t="s">
        <v>2532</v>
      </c>
      <c r="D76" s="449">
        <v>2</v>
      </c>
      <c r="E76" s="443" t="s">
        <v>2465</v>
      </c>
      <c r="F76" s="444"/>
      <c r="G76" s="450">
        <f>+D76*F76</f>
        <v>0</v>
      </c>
    </row>
    <row r="77" spans="1:7" ht="31.5" x14ac:dyDescent="0.2">
      <c r="A77" s="446" t="s">
        <v>2560</v>
      </c>
      <c r="B77" s="451"/>
      <c r="C77" s="448" t="s">
        <v>2561</v>
      </c>
      <c r="D77" s="449">
        <v>3</v>
      </c>
      <c r="E77" s="443" t="s">
        <v>2535</v>
      </c>
      <c r="F77" s="444"/>
      <c r="G77" s="450">
        <f>+D77*F77</f>
        <v>0</v>
      </c>
    </row>
    <row r="78" spans="1:7" ht="15.75" x14ac:dyDescent="0.2">
      <c r="A78" s="446" t="s">
        <v>2562</v>
      </c>
      <c r="B78" s="451"/>
      <c r="C78" s="448" t="s">
        <v>2514</v>
      </c>
      <c r="D78" s="449">
        <v>1</v>
      </c>
      <c r="E78" s="443" t="s">
        <v>149</v>
      </c>
      <c r="F78" s="444"/>
      <c r="G78" s="450">
        <f>+D78*F78</f>
        <v>0</v>
      </c>
    </row>
    <row r="79" spans="1:7" ht="15.75" x14ac:dyDescent="0.2">
      <c r="A79" s="446"/>
      <c r="B79" s="451"/>
      <c r="C79" s="448"/>
      <c r="D79" s="449"/>
      <c r="E79" s="443"/>
      <c r="F79" s="444"/>
      <c r="G79" s="445"/>
    </row>
    <row r="80" spans="1:7" ht="31.5" x14ac:dyDescent="0.2">
      <c r="A80" s="446">
        <v>18</v>
      </c>
      <c r="B80" s="451" t="s">
        <v>2563</v>
      </c>
      <c r="C80" s="448" t="s">
        <v>2564</v>
      </c>
      <c r="D80" s="449">
        <v>1</v>
      </c>
      <c r="E80" s="443" t="s">
        <v>149</v>
      </c>
      <c r="F80" s="459" t="s">
        <v>2502</v>
      </c>
      <c r="G80" s="445"/>
    </row>
    <row r="81" spans="1:7" ht="15.75" x14ac:dyDescent="0.2">
      <c r="A81" s="446" t="s">
        <v>2565</v>
      </c>
      <c r="B81" s="451"/>
      <c r="C81" s="448" t="s">
        <v>2566</v>
      </c>
      <c r="D81" s="449">
        <v>10</v>
      </c>
      <c r="E81" s="443" t="s">
        <v>1698</v>
      </c>
      <c r="F81" s="444"/>
      <c r="G81" s="450">
        <f>+D81*F81</f>
        <v>0</v>
      </c>
    </row>
    <row r="82" spans="1:7" ht="15.75" x14ac:dyDescent="0.2">
      <c r="A82" s="452" t="s">
        <v>2567</v>
      </c>
      <c r="B82" s="451"/>
      <c r="C82" s="448" t="s">
        <v>2514</v>
      </c>
      <c r="D82" s="449">
        <v>1</v>
      </c>
      <c r="E82" s="443" t="s">
        <v>149</v>
      </c>
      <c r="F82" s="444"/>
      <c r="G82" s="450">
        <f>+D82*F82</f>
        <v>0</v>
      </c>
    </row>
    <row r="83" spans="1:7" ht="15.75" x14ac:dyDescent="0.2">
      <c r="A83" s="452"/>
      <c r="B83" s="451"/>
      <c r="C83" s="448"/>
      <c r="D83" s="449"/>
      <c r="E83" s="443"/>
      <c r="F83" s="444"/>
      <c r="G83" s="445"/>
    </row>
    <row r="84" spans="1:7" ht="15.75" x14ac:dyDescent="0.2">
      <c r="A84" s="452" t="s">
        <v>2568</v>
      </c>
      <c r="B84" s="451"/>
      <c r="C84" s="448" t="s">
        <v>2569</v>
      </c>
      <c r="D84" s="449"/>
      <c r="E84" s="443"/>
      <c r="F84" s="444"/>
      <c r="G84" s="445"/>
    </row>
    <row r="85" spans="1:7" ht="15.75" x14ac:dyDescent="0.2">
      <c r="A85" s="452"/>
      <c r="B85" s="451"/>
      <c r="C85" s="448"/>
      <c r="D85" s="449"/>
      <c r="E85" s="443"/>
      <c r="F85" s="444"/>
      <c r="G85" s="445"/>
    </row>
    <row r="86" spans="1:7" ht="15.75" x14ac:dyDescent="0.2">
      <c r="A86" s="462" t="s">
        <v>2570</v>
      </c>
      <c r="B86" s="447"/>
      <c r="C86" s="463" t="s">
        <v>2571</v>
      </c>
      <c r="D86" s="449"/>
      <c r="E86" s="443"/>
      <c r="F86" s="444"/>
      <c r="G86" s="445"/>
    </row>
    <row r="87" spans="1:7" ht="110.25" x14ac:dyDescent="0.2">
      <c r="A87" s="446">
        <v>20</v>
      </c>
      <c r="B87" s="451" t="s">
        <v>2572</v>
      </c>
      <c r="C87" s="448" t="s">
        <v>2573</v>
      </c>
      <c r="D87" s="449">
        <v>2</v>
      </c>
      <c r="E87" s="443" t="s">
        <v>2535</v>
      </c>
      <c r="F87" s="444"/>
      <c r="G87" s="450">
        <f>+D87*F87</f>
        <v>0</v>
      </c>
    </row>
    <row r="88" spans="1:7" ht="15.75" x14ac:dyDescent="0.2">
      <c r="A88" s="452"/>
      <c r="B88" s="451"/>
      <c r="C88" s="448"/>
      <c r="D88" s="449"/>
      <c r="E88" s="443"/>
      <c r="F88" s="444"/>
      <c r="G88" s="445"/>
    </row>
    <row r="89" spans="1:7" ht="94.5" x14ac:dyDescent="0.2">
      <c r="A89" s="446" t="s">
        <v>2574</v>
      </c>
      <c r="B89" s="451"/>
      <c r="C89" s="448" t="s">
        <v>2575</v>
      </c>
      <c r="D89" s="449">
        <v>2</v>
      </c>
      <c r="E89" s="443" t="s">
        <v>2465</v>
      </c>
      <c r="F89" s="444"/>
      <c r="G89" s="450">
        <f>+D89*F89</f>
        <v>0</v>
      </c>
    </row>
    <row r="90" spans="1:7" ht="63" x14ac:dyDescent="0.2">
      <c r="A90" s="452" t="s">
        <v>2576</v>
      </c>
      <c r="B90" s="451"/>
      <c r="C90" s="464" t="s">
        <v>2577</v>
      </c>
      <c r="D90" s="449">
        <v>2</v>
      </c>
      <c r="E90" s="443" t="s">
        <v>2465</v>
      </c>
      <c r="F90" s="444"/>
      <c r="G90" s="450">
        <f>+D90*F90</f>
        <v>0</v>
      </c>
    </row>
    <row r="91" spans="1:7" ht="15.75" x14ac:dyDescent="0.2">
      <c r="A91" s="452" t="s">
        <v>2578</v>
      </c>
      <c r="B91" s="451"/>
      <c r="C91" s="448" t="s">
        <v>2514</v>
      </c>
      <c r="D91" s="449">
        <v>1</v>
      </c>
      <c r="E91" s="443" t="s">
        <v>149</v>
      </c>
      <c r="F91" s="444"/>
      <c r="G91" s="450">
        <f>+D91*F91</f>
        <v>0</v>
      </c>
    </row>
    <row r="92" spans="1:7" ht="15.75" x14ac:dyDescent="0.2">
      <c r="A92" s="452"/>
      <c r="B92" s="451"/>
      <c r="C92" s="464"/>
      <c r="D92" s="449"/>
      <c r="E92" s="443"/>
      <c r="F92" s="444"/>
      <c r="G92" s="445"/>
    </row>
    <row r="93" spans="1:7" ht="78.75" x14ac:dyDescent="0.2">
      <c r="A93" s="446">
        <v>22</v>
      </c>
      <c r="B93" s="451"/>
      <c r="C93" s="464" t="s">
        <v>2579</v>
      </c>
      <c r="D93" s="449">
        <v>2</v>
      </c>
      <c r="E93" s="443" t="s">
        <v>2535</v>
      </c>
      <c r="F93" s="444"/>
      <c r="G93" s="450">
        <f>+D93*F93</f>
        <v>0</v>
      </c>
    </row>
    <row r="94" spans="1:7" ht="15.75" x14ac:dyDescent="0.2">
      <c r="A94" s="465"/>
      <c r="B94" s="451"/>
      <c r="C94" s="464"/>
      <c r="D94" s="449"/>
      <c r="E94" s="443"/>
      <c r="F94" s="444"/>
      <c r="G94" s="450"/>
    </row>
    <row r="95" spans="1:7" ht="15.75" x14ac:dyDescent="0.2">
      <c r="A95" s="446">
        <v>23</v>
      </c>
      <c r="B95" s="451" t="s">
        <v>2580</v>
      </c>
      <c r="C95" s="448" t="s">
        <v>2581</v>
      </c>
      <c r="D95" s="449">
        <v>2</v>
      </c>
      <c r="E95" s="443" t="s">
        <v>2465</v>
      </c>
      <c r="F95" s="444"/>
      <c r="G95" s="450">
        <f>+D95*F95</f>
        <v>0</v>
      </c>
    </row>
    <row r="96" spans="1:7" ht="15.75" x14ac:dyDescent="0.2">
      <c r="A96" s="465"/>
      <c r="B96" s="451"/>
      <c r="C96" s="448"/>
      <c r="D96" s="449"/>
      <c r="E96" s="443"/>
      <c r="F96" s="444"/>
      <c r="G96" s="450"/>
    </row>
    <row r="97" spans="1:7" ht="15.75" x14ac:dyDescent="0.2">
      <c r="A97" s="446">
        <v>24</v>
      </c>
      <c r="B97" s="466" t="s">
        <v>2582</v>
      </c>
      <c r="C97" s="448" t="s">
        <v>2583</v>
      </c>
      <c r="D97" s="449">
        <v>2</v>
      </c>
      <c r="E97" s="443" t="s">
        <v>1698</v>
      </c>
      <c r="F97" s="444"/>
      <c r="G97" s="450">
        <f>+D97*F97</f>
        <v>0</v>
      </c>
    </row>
    <row r="98" spans="1:7" ht="15.75" x14ac:dyDescent="0.2">
      <c r="A98" s="446"/>
      <c r="B98" s="466"/>
      <c r="C98" s="448"/>
      <c r="D98" s="449"/>
      <c r="E98" s="443"/>
      <c r="F98" s="444"/>
      <c r="G98" s="450"/>
    </row>
    <row r="99" spans="1:7" ht="34.5" x14ac:dyDescent="0.2">
      <c r="A99" s="446">
        <v>25</v>
      </c>
      <c r="B99" s="466"/>
      <c r="C99" s="448" t="s">
        <v>2584</v>
      </c>
      <c r="D99" s="449">
        <v>1</v>
      </c>
      <c r="E99" s="443" t="s">
        <v>2465</v>
      </c>
      <c r="F99" s="444"/>
      <c r="G99" s="450">
        <f>+D99*F99</f>
        <v>0</v>
      </c>
    </row>
    <row r="100" spans="1:7" ht="15.75" x14ac:dyDescent="0.2">
      <c r="A100" s="446"/>
      <c r="B100" s="466"/>
      <c r="C100" s="448"/>
      <c r="D100" s="449"/>
      <c r="E100" s="443"/>
      <c r="F100" s="444"/>
      <c r="G100" s="450"/>
    </row>
    <row r="101" spans="1:7" ht="15.75" x14ac:dyDescent="0.2">
      <c r="A101" s="446">
        <v>26</v>
      </c>
      <c r="B101" s="466" t="s">
        <v>2585</v>
      </c>
      <c r="C101" s="448" t="s">
        <v>2586</v>
      </c>
      <c r="D101" s="449">
        <v>2</v>
      </c>
      <c r="E101" s="443" t="s">
        <v>149</v>
      </c>
      <c r="F101" s="459" t="s">
        <v>2502</v>
      </c>
      <c r="G101" s="450"/>
    </row>
    <row r="102" spans="1:7" ht="15.75" x14ac:dyDescent="0.2">
      <c r="A102" s="446" t="s">
        <v>2587</v>
      </c>
      <c r="B102" s="466"/>
      <c r="C102" s="448" t="s">
        <v>2517</v>
      </c>
      <c r="D102" s="449">
        <v>2</v>
      </c>
      <c r="E102" s="443" t="s">
        <v>1698</v>
      </c>
      <c r="F102" s="444"/>
      <c r="G102" s="450">
        <f>+D102*F102</f>
        <v>0</v>
      </c>
    </row>
    <row r="103" spans="1:7" ht="15.75" x14ac:dyDescent="0.2">
      <c r="A103" s="446" t="s">
        <v>2588</v>
      </c>
      <c r="B103" s="466"/>
      <c r="C103" s="464" t="s">
        <v>2523</v>
      </c>
      <c r="D103" s="449">
        <v>1</v>
      </c>
      <c r="E103" s="443" t="s">
        <v>2465</v>
      </c>
      <c r="F103" s="444"/>
      <c r="G103" s="450">
        <f>+D103*F103</f>
        <v>0</v>
      </c>
    </row>
    <row r="104" spans="1:7" ht="15.75" x14ac:dyDescent="0.2">
      <c r="A104" s="446"/>
      <c r="B104" s="466"/>
      <c r="C104" s="448"/>
      <c r="D104" s="449"/>
      <c r="E104" s="443"/>
      <c r="F104" s="444"/>
      <c r="G104" s="445"/>
    </row>
    <row r="105" spans="1:7" ht="15.75" x14ac:dyDescent="0.2">
      <c r="A105" s="446">
        <v>27</v>
      </c>
      <c r="B105" s="466" t="s">
        <v>2589</v>
      </c>
      <c r="C105" s="448" t="s">
        <v>2590</v>
      </c>
      <c r="D105" s="449">
        <v>1</v>
      </c>
      <c r="E105" s="443" t="s">
        <v>149</v>
      </c>
      <c r="F105" s="459"/>
      <c r="G105" s="445"/>
    </row>
    <row r="106" spans="1:7" ht="15.75" x14ac:dyDescent="0.2">
      <c r="A106" s="446" t="s">
        <v>2591</v>
      </c>
      <c r="B106" s="466"/>
      <c r="C106" s="448" t="s">
        <v>2517</v>
      </c>
      <c r="D106" s="449">
        <v>7</v>
      </c>
      <c r="E106" s="443" t="s">
        <v>1698</v>
      </c>
      <c r="F106" s="459"/>
      <c r="G106" s="450">
        <f>+D106*F106</f>
        <v>0</v>
      </c>
    </row>
    <row r="107" spans="1:7" ht="15.75" x14ac:dyDescent="0.2">
      <c r="A107" s="446" t="s">
        <v>2592</v>
      </c>
      <c r="B107" s="466"/>
      <c r="C107" s="464" t="s">
        <v>2523</v>
      </c>
      <c r="D107" s="449">
        <v>1</v>
      </c>
      <c r="E107" s="443" t="s">
        <v>2465</v>
      </c>
      <c r="F107" s="459"/>
      <c r="G107" s="450">
        <f>+D107*F107</f>
        <v>0</v>
      </c>
    </row>
    <row r="108" spans="1:7" ht="31.5" x14ac:dyDescent="0.2">
      <c r="A108" s="446" t="s">
        <v>2593</v>
      </c>
      <c r="B108" s="466"/>
      <c r="C108" s="448" t="s">
        <v>2561</v>
      </c>
      <c r="D108" s="449">
        <v>3</v>
      </c>
      <c r="E108" s="443" t="s">
        <v>2535</v>
      </c>
      <c r="F108" s="459"/>
      <c r="G108" s="450">
        <f>+D108*F108</f>
        <v>0</v>
      </c>
    </row>
    <row r="109" spans="1:7" ht="15.75" x14ac:dyDescent="0.2">
      <c r="A109" s="446" t="s">
        <v>2594</v>
      </c>
      <c r="B109" s="466"/>
      <c r="C109" s="448" t="s">
        <v>2514</v>
      </c>
      <c r="D109" s="449">
        <v>1</v>
      </c>
      <c r="E109" s="443" t="s">
        <v>149</v>
      </c>
      <c r="F109" s="459"/>
      <c r="G109" s="450">
        <f>+D109*F109</f>
        <v>0</v>
      </c>
    </row>
    <row r="110" spans="1:7" ht="15.75" x14ac:dyDescent="0.2">
      <c r="A110" s="446"/>
      <c r="B110" s="466"/>
      <c r="C110" s="448"/>
      <c r="D110" s="449"/>
      <c r="E110" s="443"/>
      <c r="F110" s="459"/>
      <c r="G110" s="445"/>
    </row>
    <row r="111" spans="1:7" ht="15.75" x14ac:dyDescent="0.2">
      <c r="A111" s="446" t="s">
        <v>2595</v>
      </c>
      <c r="B111" s="466"/>
      <c r="C111" s="448" t="s">
        <v>2569</v>
      </c>
      <c r="D111" s="449"/>
      <c r="E111" s="443"/>
      <c r="F111" s="459" t="s">
        <v>2502</v>
      </c>
      <c r="G111" s="445"/>
    </row>
    <row r="112" spans="1:7" ht="15.75" x14ac:dyDescent="0.2">
      <c r="A112" s="467" t="s">
        <v>2596</v>
      </c>
      <c r="B112" s="468"/>
      <c r="C112" s="448" t="s">
        <v>2569</v>
      </c>
      <c r="D112" s="469"/>
      <c r="E112" s="470"/>
      <c r="F112" s="459" t="s">
        <v>2502</v>
      </c>
      <c r="G112" s="445"/>
    </row>
    <row r="113" spans="1:7" ht="15.75" x14ac:dyDescent="0.2">
      <c r="A113" s="467"/>
      <c r="B113" s="468"/>
      <c r="C113" s="471"/>
      <c r="D113" s="469"/>
      <c r="E113" s="470"/>
      <c r="F113" s="459"/>
      <c r="G113" s="445"/>
    </row>
    <row r="114" spans="1:7" ht="15.75" x14ac:dyDescent="0.2">
      <c r="A114" s="462" t="s">
        <v>2597</v>
      </c>
      <c r="B114" s="447"/>
      <c r="C114" s="437" t="s">
        <v>2598</v>
      </c>
      <c r="D114" s="449"/>
      <c r="E114" s="443"/>
      <c r="F114" s="459"/>
      <c r="G114" s="445"/>
    </row>
    <row r="115" spans="1:7" ht="47.25" x14ac:dyDescent="0.2">
      <c r="A115" s="446">
        <v>30</v>
      </c>
      <c r="B115" s="451"/>
      <c r="C115" s="460" t="s">
        <v>2599</v>
      </c>
      <c r="D115" s="449">
        <v>1</v>
      </c>
      <c r="E115" s="443" t="s">
        <v>2465</v>
      </c>
      <c r="F115" s="444"/>
      <c r="G115" s="450">
        <f>+D115*F115</f>
        <v>0</v>
      </c>
    </row>
    <row r="116" spans="1:7" ht="15.75" x14ac:dyDescent="0.2">
      <c r="A116" s="446"/>
      <c r="B116" s="451"/>
      <c r="C116" s="448"/>
      <c r="D116" s="449"/>
      <c r="E116" s="443"/>
      <c r="F116" s="444"/>
      <c r="G116" s="445"/>
    </row>
    <row r="117" spans="1:7" ht="94.5" x14ac:dyDescent="0.2">
      <c r="A117" s="446">
        <v>31</v>
      </c>
      <c r="B117" s="466" t="s">
        <v>2600</v>
      </c>
      <c r="C117" s="464" t="s">
        <v>2601</v>
      </c>
      <c r="D117" s="449">
        <v>3</v>
      </c>
      <c r="E117" s="443" t="s">
        <v>2465</v>
      </c>
      <c r="F117" s="459"/>
      <c r="G117" s="450">
        <f>+D117*F117</f>
        <v>0</v>
      </c>
    </row>
    <row r="118" spans="1:7" ht="15.75" x14ac:dyDescent="0.2">
      <c r="A118" s="446" t="s">
        <v>2602</v>
      </c>
      <c r="B118" s="466"/>
      <c r="C118" s="464" t="s">
        <v>2603</v>
      </c>
      <c r="D118" s="449">
        <v>1</v>
      </c>
      <c r="E118" s="443" t="s">
        <v>2465</v>
      </c>
      <c r="F118" s="459"/>
      <c r="G118" s="450">
        <f>+D118*F118</f>
        <v>0</v>
      </c>
    </row>
    <row r="119" spans="1:7" ht="15.75" x14ac:dyDescent="0.2">
      <c r="A119" s="446"/>
      <c r="B119" s="466"/>
      <c r="C119" s="464"/>
      <c r="D119" s="449"/>
      <c r="E119" s="443"/>
      <c r="F119" s="459"/>
      <c r="G119" s="445"/>
    </row>
    <row r="120" spans="1:7" ht="15.75" x14ac:dyDescent="0.2">
      <c r="A120" s="446">
        <v>32</v>
      </c>
      <c r="B120" s="451" t="s">
        <v>2604</v>
      </c>
      <c r="C120" s="448" t="s">
        <v>2605</v>
      </c>
      <c r="D120" s="449">
        <v>1</v>
      </c>
      <c r="E120" s="443" t="s">
        <v>149</v>
      </c>
      <c r="F120" s="459" t="s">
        <v>2502</v>
      </c>
      <c r="G120" s="445"/>
    </row>
    <row r="121" spans="1:7" ht="15.75" x14ac:dyDescent="0.2">
      <c r="A121" s="446" t="s">
        <v>2606</v>
      </c>
      <c r="B121" s="451" t="s">
        <v>2607</v>
      </c>
      <c r="C121" s="448" t="s">
        <v>2608</v>
      </c>
      <c r="D121" s="449">
        <v>2</v>
      </c>
      <c r="E121" s="443" t="s">
        <v>2465</v>
      </c>
      <c r="F121" s="444"/>
      <c r="G121" s="450">
        <f t="shared" ref="G121:G126" si="3">+D121*F121</f>
        <v>0</v>
      </c>
    </row>
    <row r="122" spans="1:7" ht="15.75" x14ac:dyDescent="0.2">
      <c r="A122" s="446" t="s">
        <v>2609</v>
      </c>
      <c r="B122" s="451"/>
      <c r="C122" s="448" t="s">
        <v>2610</v>
      </c>
      <c r="D122" s="449">
        <v>6</v>
      </c>
      <c r="E122" s="443" t="s">
        <v>2465</v>
      </c>
      <c r="F122" s="444"/>
      <c r="G122" s="450">
        <f t="shared" si="3"/>
        <v>0</v>
      </c>
    </row>
    <row r="123" spans="1:7" ht="15.75" x14ac:dyDescent="0.2">
      <c r="A123" s="446" t="s">
        <v>2611</v>
      </c>
      <c r="B123" s="451"/>
      <c r="C123" s="460" t="s">
        <v>2612</v>
      </c>
      <c r="D123" s="449">
        <v>25</v>
      </c>
      <c r="E123" s="443" t="s">
        <v>1698</v>
      </c>
      <c r="F123" s="444"/>
      <c r="G123" s="450">
        <f t="shared" si="3"/>
        <v>0</v>
      </c>
    </row>
    <row r="124" spans="1:7" ht="15.75" x14ac:dyDescent="0.2">
      <c r="A124" s="446" t="s">
        <v>2613</v>
      </c>
      <c r="B124" s="451"/>
      <c r="C124" s="448" t="s">
        <v>2614</v>
      </c>
      <c r="D124" s="449">
        <v>11</v>
      </c>
      <c r="E124" s="443" t="s">
        <v>2465</v>
      </c>
      <c r="F124" s="444"/>
      <c r="G124" s="450">
        <f t="shared" si="3"/>
        <v>0</v>
      </c>
    </row>
    <row r="125" spans="1:7" ht="15.75" x14ac:dyDescent="0.2">
      <c r="A125" s="446" t="s">
        <v>2615</v>
      </c>
      <c r="B125" s="451"/>
      <c r="C125" s="448" t="s">
        <v>2514</v>
      </c>
      <c r="D125" s="449">
        <v>1</v>
      </c>
      <c r="E125" s="443" t="s">
        <v>149</v>
      </c>
      <c r="F125" s="444"/>
      <c r="G125" s="450">
        <f t="shared" si="3"/>
        <v>0</v>
      </c>
    </row>
    <row r="126" spans="1:7" ht="31.5" x14ac:dyDescent="0.2">
      <c r="A126" s="446" t="s">
        <v>2616</v>
      </c>
      <c r="B126" s="451"/>
      <c r="C126" s="448" t="s">
        <v>2617</v>
      </c>
      <c r="D126" s="449">
        <v>3</v>
      </c>
      <c r="E126" s="443" t="s">
        <v>2465</v>
      </c>
      <c r="F126" s="444"/>
      <c r="G126" s="450">
        <f t="shared" si="3"/>
        <v>0</v>
      </c>
    </row>
    <row r="127" spans="1:7" ht="15.75" x14ac:dyDescent="0.2">
      <c r="A127" s="446"/>
      <c r="B127" s="451"/>
      <c r="C127" s="448"/>
      <c r="D127" s="449"/>
      <c r="E127" s="443"/>
      <c r="F127" s="444"/>
      <c r="G127" s="445"/>
    </row>
    <row r="128" spans="1:7" ht="15.75" x14ac:dyDescent="0.2">
      <c r="A128" s="446">
        <v>33</v>
      </c>
      <c r="B128" s="466" t="s">
        <v>2618</v>
      </c>
      <c r="C128" s="448" t="s">
        <v>2619</v>
      </c>
      <c r="D128" s="449">
        <v>4</v>
      </c>
      <c r="E128" s="443" t="s">
        <v>2465</v>
      </c>
      <c r="F128" s="444"/>
      <c r="G128" s="450">
        <f>+D128*F128</f>
        <v>0</v>
      </c>
    </row>
    <row r="129" spans="1:7" ht="15.75" x14ac:dyDescent="0.2">
      <c r="A129" s="446"/>
      <c r="B129" s="466"/>
      <c r="C129" s="448"/>
      <c r="D129" s="449"/>
      <c r="E129" s="443"/>
      <c r="F129" s="444"/>
      <c r="G129" s="445"/>
    </row>
    <row r="130" spans="1:7" ht="15.75" x14ac:dyDescent="0.2">
      <c r="A130" s="446">
        <v>34</v>
      </c>
      <c r="B130" s="451" t="s">
        <v>2620</v>
      </c>
      <c r="C130" s="448" t="s">
        <v>2621</v>
      </c>
      <c r="D130" s="449">
        <v>1</v>
      </c>
      <c r="E130" s="443" t="s">
        <v>149</v>
      </c>
      <c r="F130" s="459" t="s">
        <v>2502</v>
      </c>
      <c r="G130" s="445"/>
    </row>
    <row r="131" spans="1:7" ht="15.75" x14ac:dyDescent="0.2">
      <c r="A131" s="446" t="s">
        <v>2622</v>
      </c>
      <c r="B131" s="451"/>
      <c r="C131" s="461" t="s">
        <v>2623</v>
      </c>
      <c r="D131" s="449">
        <v>1</v>
      </c>
      <c r="E131" s="443" t="s">
        <v>2465</v>
      </c>
      <c r="F131" s="444"/>
      <c r="G131" s="450">
        <f>+D131*F131</f>
        <v>0</v>
      </c>
    </row>
    <row r="132" spans="1:7" ht="15.75" x14ac:dyDescent="0.2">
      <c r="A132" s="446" t="s">
        <v>2624</v>
      </c>
      <c r="B132" s="466"/>
      <c r="C132" s="448" t="s">
        <v>2625</v>
      </c>
      <c r="D132" s="449">
        <v>22</v>
      </c>
      <c r="E132" s="443" t="s">
        <v>1698</v>
      </c>
      <c r="F132" s="444"/>
      <c r="G132" s="450">
        <f>+D132*F132</f>
        <v>0</v>
      </c>
    </row>
    <row r="133" spans="1:7" ht="15.75" x14ac:dyDescent="0.2">
      <c r="A133" s="446" t="s">
        <v>2626</v>
      </c>
      <c r="B133" s="466"/>
      <c r="C133" s="464" t="s">
        <v>2627</v>
      </c>
      <c r="D133" s="449"/>
      <c r="E133" s="443" t="s">
        <v>2465</v>
      </c>
      <c r="F133" s="444"/>
      <c r="G133" s="450">
        <f>+D133*F133</f>
        <v>0</v>
      </c>
    </row>
    <row r="134" spans="1:7" ht="15.75" x14ac:dyDescent="0.2">
      <c r="A134" s="446" t="s">
        <v>2628</v>
      </c>
      <c r="B134" s="451"/>
      <c r="C134" s="448" t="s">
        <v>2514</v>
      </c>
      <c r="D134" s="449">
        <v>1</v>
      </c>
      <c r="E134" s="443" t="s">
        <v>149</v>
      </c>
      <c r="F134" s="444"/>
      <c r="G134" s="450">
        <f>+D134*F134</f>
        <v>0</v>
      </c>
    </row>
    <row r="135" spans="1:7" ht="31.5" x14ac:dyDescent="0.2">
      <c r="A135" s="446">
        <v>34.5</v>
      </c>
      <c r="B135" s="451"/>
      <c r="C135" s="448" t="s">
        <v>2629</v>
      </c>
      <c r="D135" s="449">
        <v>2</v>
      </c>
      <c r="E135" s="443" t="s">
        <v>2465</v>
      </c>
      <c r="F135" s="444"/>
      <c r="G135" s="450">
        <f>+D135*F135</f>
        <v>0</v>
      </c>
    </row>
    <row r="136" spans="1:7" ht="15.75" x14ac:dyDescent="0.2">
      <c r="A136" s="446"/>
      <c r="B136" s="451"/>
      <c r="C136" s="448"/>
      <c r="D136" s="449"/>
      <c r="E136" s="443"/>
      <c r="F136" s="444"/>
      <c r="G136" s="445"/>
    </row>
    <row r="137" spans="1:7" ht="47.25" x14ac:dyDescent="0.2">
      <c r="A137" s="446">
        <v>35</v>
      </c>
      <c r="B137" s="451" t="s">
        <v>2630</v>
      </c>
      <c r="C137" s="448" t="s">
        <v>2631</v>
      </c>
      <c r="D137" s="449">
        <v>1</v>
      </c>
      <c r="E137" s="443" t="s">
        <v>149</v>
      </c>
      <c r="F137" s="459" t="s">
        <v>2502</v>
      </c>
      <c r="G137" s="445"/>
    </row>
    <row r="138" spans="1:7" ht="15.75" x14ac:dyDescent="0.2">
      <c r="A138" s="446" t="s">
        <v>2632</v>
      </c>
      <c r="B138" s="451"/>
      <c r="C138" s="461" t="s">
        <v>2623</v>
      </c>
      <c r="D138" s="449">
        <v>1</v>
      </c>
      <c r="E138" s="443" t="s">
        <v>2465</v>
      </c>
      <c r="F138" s="444"/>
      <c r="G138" s="450">
        <f>+D138*F138</f>
        <v>0</v>
      </c>
    </row>
    <row r="139" spans="1:7" ht="15.75" x14ac:dyDescent="0.2">
      <c r="A139" s="446" t="s">
        <v>2633</v>
      </c>
      <c r="B139" s="466"/>
      <c r="C139" s="448" t="s">
        <v>2625</v>
      </c>
      <c r="D139" s="449">
        <v>11</v>
      </c>
      <c r="E139" s="443" t="s">
        <v>1698</v>
      </c>
      <c r="F139" s="444"/>
      <c r="G139" s="450">
        <f>+D139*F139</f>
        <v>0</v>
      </c>
    </row>
    <row r="140" spans="1:7" ht="15.75" x14ac:dyDescent="0.2">
      <c r="A140" s="446" t="s">
        <v>2634</v>
      </c>
      <c r="B140" s="466"/>
      <c r="C140" s="464" t="s">
        <v>2627</v>
      </c>
      <c r="D140" s="449">
        <v>10</v>
      </c>
      <c r="E140" s="443" t="s">
        <v>2465</v>
      </c>
      <c r="F140" s="444"/>
      <c r="G140" s="450">
        <f>+D140*F140</f>
        <v>0</v>
      </c>
    </row>
    <row r="141" spans="1:7" ht="15.75" x14ac:dyDescent="0.2">
      <c r="A141" s="446" t="s">
        <v>2635</v>
      </c>
      <c r="B141" s="451"/>
      <c r="C141" s="448" t="s">
        <v>2514</v>
      </c>
      <c r="D141" s="449">
        <v>1</v>
      </c>
      <c r="E141" s="443" t="s">
        <v>149</v>
      </c>
      <c r="F141" s="444"/>
      <c r="G141" s="450">
        <f>+D141*F141</f>
        <v>0</v>
      </c>
    </row>
    <row r="142" spans="1:7" ht="31.5" x14ac:dyDescent="0.2">
      <c r="A142" s="446" t="s">
        <v>2636</v>
      </c>
      <c r="B142" s="451"/>
      <c r="C142" s="448" t="s">
        <v>2629</v>
      </c>
      <c r="D142" s="449">
        <v>2</v>
      </c>
      <c r="E142" s="443" t="s">
        <v>2465</v>
      </c>
      <c r="F142" s="444"/>
      <c r="G142" s="450">
        <f>+D142*F142</f>
        <v>0</v>
      </c>
    </row>
    <row r="143" spans="1:7" ht="15.75" x14ac:dyDescent="0.2">
      <c r="A143" s="446"/>
      <c r="B143" s="451"/>
      <c r="C143" s="448"/>
      <c r="D143" s="449"/>
      <c r="E143" s="443"/>
      <c r="F143" s="444"/>
      <c r="G143" s="445"/>
    </row>
    <row r="144" spans="1:7" ht="31.5" x14ac:dyDescent="0.2">
      <c r="A144" s="446">
        <v>36</v>
      </c>
      <c r="B144" s="451" t="s">
        <v>2637</v>
      </c>
      <c r="C144" s="448" t="s">
        <v>2638</v>
      </c>
      <c r="D144" s="449">
        <v>1</v>
      </c>
      <c r="E144" s="443" t="s">
        <v>149</v>
      </c>
      <c r="F144" s="459" t="s">
        <v>2502</v>
      </c>
      <c r="G144" s="445"/>
    </row>
    <row r="145" spans="1:7" ht="15.75" x14ac:dyDescent="0.2">
      <c r="A145" s="446" t="s">
        <v>2639</v>
      </c>
      <c r="B145" s="451"/>
      <c r="C145" s="461" t="s">
        <v>2623</v>
      </c>
      <c r="D145" s="449">
        <v>2</v>
      </c>
      <c r="E145" s="443" t="s">
        <v>2465</v>
      </c>
      <c r="F145" s="444"/>
      <c r="G145" s="450">
        <f>+D145*F145</f>
        <v>0</v>
      </c>
    </row>
    <row r="146" spans="1:7" ht="15.75" x14ac:dyDescent="0.2">
      <c r="A146" s="446" t="s">
        <v>2640</v>
      </c>
      <c r="B146" s="466"/>
      <c r="C146" s="448" t="s">
        <v>2625</v>
      </c>
      <c r="D146" s="449">
        <v>7</v>
      </c>
      <c r="E146" s="443" t="s">
        <v>1698</v>
      </c>
      <c r="F146" s="444"/>
      <c r="G146" s="450">
        <f>+D146*F146</f>
        <v>0</v>
      </c>
    </row>
    <row r="147" spans="1:7" ht="15.75" x14ac:dyDescent="0.2">
      <c r="A147" s="446" t="s">
        <v>2641</v>
      </c>
      <c r="B147" s="466"/>
      <c r="C147" s="464" t="s">
        <v>2627</v>
      </c>
      <c r="D147" s="449">
        <v>9</v>
      </c>
      <c r="E147" s="443" t="s">
        <v>2465</v>
      </c>
      <c r="F147" s="444"/>
      <c r="G147" s="450">
        <f>+D147*F147</f>
        <v>0</v>
      </c>
    </row>
    <row r="148" spans="1:7" ht="15.75" x14ac:dyDescent="0.2">
      <c r="A148" s="446" t="s">
        <v>2642</v>
      </c>
      <c r="B148" s="451"/>
      <c r="C148" s="448" t="s">
        <v>2514</v>
      </c>
      <c r="D148" s="449">
        <v>1</v>
      </c>
      <c r="E148" s="443" t="s">
        <v>149</v>
      </c>
      <c r="F148" s="444"/>
      <c r="G148" s="450">
        <f>+D148*F148</f>
        <v>0</v>
      </c>
    </row>
    <row r="149" spans="1:7" ht="31.5" x14ac:dyDescent="0.2">
      <c r="A149" s="446" t="s">
        <v>2643</v>
      </c>
      <c r="B149" s="451"/>
      <c r="C149" s="448" t="s">
        <v>2629</v>
      </c>
      <c r="D149" s="449">
        <v>1</v>
      </c>
      <c r="E149" s="443" t="s">
        <v>2465</v>
      </c>
      <c r="F149" s="444"/>
      <c r="G149" s="450">
        <f>+D149*F149</f>
        <v>0</v>
      </c>
    </row>
    <row r="150" spans="1:7" ht="15.75" x14ac:dyDescent="0.2">
      <c r="A150" s="446"/>
      <c r="B150" s="451"/>
      <c r="C150" s="448"/>
      <c r="D150" s="449"/>
      <c r="E150" s="443"/>
      <c r="F150" s="444"/>
      <c r="G150" s="445"/>
    </row>
    <row r="151" spans="1:7" ht="31.5" x14ac:dyDescent="0.2">
      <c r="A151" s="446">
        <v>37</v>
      </c>
      <c r="B151" s="451" t="s">
        <v>2644</v>
      </c>
      <c r="C151" s="448" t="s">
        <v>2645</v>
      </c>
      <c r="D151" s="449">
        <v>1</v>
      </c>
      <c r="E151" s="443" t="s">
        <v>149</v>
      </c>
      <c r="F151" s="459" t="s">
        <v>2502</v>
      </c>
      <c r="G151" s="445"/>
    </row>
    <row r="152" spans="1:7" ht="15.75" x14ac:dyDescent="0.2">
      <c r="A152" s="446" t="s">
        <v>2646</v>
      </c>
      <c r="B152" s="451"/>
      <c r="C152" s="461" t="s">
        <v>2623</v>
      </c>
      <c r="D152" s="449">
        <v>1</v>
      </c>
      <c r="E152" s="443" t="s">
        <v>2465</v>
      </c>
      <c r="F152" s="444"/>
      <c r="G152" s="450">
        <f>+D152*F152</f>
        <v>0</v>
      </c>
    </row>
    <row r="153" spans="1:7" ht="15.75" x14ac:dyDescent="0.2">
      <c r="A153" s="446" t="s">
        <v>2647</v>
      </c>
      <c r="B153" s="466"/>
      <c r="C153" s="448" t="s">
        <v>2625</v>
      </c>
      <c r="D153" s="449">
        <v>5</v>
      </c>
      <c r="E153" s="443" t="s">
        <v>1698</v>
      </c>
      <c r="F153" s="444"/>
      <c r="G153" s="450">
        <f>+D153*F153</f>
        <v>0</v>
      </c>
    </row>
    <row r="154" spans="1:7" ht="15.75" x14ac:dyDescent="0.2">
      <c r="A154" s="446" t="s">
        <v>2648</v>
      </c>
      <c r="B154" s="466"/>
      <c r="C154" s="464" t="s">
        <v>2627</v>
      </c>
      <c r="D154" s="449">
        <v>3</v>
      </c>
      <c r="E154" s="443" t="s">
        <v>2465</v>
      </c>
      <c r="F154" s="444"/>
      <c r="G154" s="450">
        <f>+D154*F154</f>
        <v>0</v>
      </c>
    </row>
    <row r="155" spans="1:7" ht="15.75" x14ac:dyDescent="0.2">
      <c r="A155" s="446" t="s">
        <v>2649</v>
      </c>
      <c r="B155" s="451"/>
      <c r="C155" s="448" t="s">
        <v>2514</v>
      </c>
      <c r="D155" s="449">
        <v>1</v>
      </c>
      <c r="E155" s="443" t="s">
        <v>149</v>
      </c>
      <c r="F155" s="444"/>
      <c r="G155" s="450">
        <f>+D155*F155</f>
        <v>0</v>
      </c>
    </row>
    <row r="156" spans="1:7" ht="31.5" x14ac:dyDescent="0.2">
      <c r="A156" s="446" t="s">
        <v>2650</v>
      </c>
      <c r="B156" s="451"/>
      <c r="C156" s="448" t="s">
        <v>2617</v>
      </c>
      <c r="D156" s="449">
        <v>2</v>
      </c>
      <c r="E156" s="443" t="s">
        <v>2465</v>
      </c>
      <c r="F156" s="444"/>
      <c r="G156" s="450">
        <f>+D156*F156</f>
        <v>0</v>
      </c>
    </row>
    <row r="157" spans="1:7" ht="15.75" x14ac:dyDescent="0.2">
      <c r="A157" s="446"/>
      <c r="B157" s="451"/>
      <c r="C157" s="448"/>
      <c r="D157" s="449"/>
      <c r="E157" s="443"/>
      <c r="F157" s="444"/>
      <c r="G157" s="445"/>
    </row>
    <row r="158" spans="1:7" ht="31.5" x14ac:dyDescent="0.2">
      <c r="A158" s="446">
        <v>38</v>
      </c>
      <c r="B158" s="451"/>
      <c r="C158" s="448" t="s">
        <v>2651</v>
      </c>
      <c r="D158" s="449"/>
      <c r="E158" s="443"/>
      <c r="F158" s="459" t="s">
        <v>2502</v>
      </c>
      <c r="G158" s="445"/>
    </row>
    <row r="159" spans="1:7" ht="15.75" x14ac:dyDescent="0.2">
      <c r="A159" s="446" t="s">
        <v>2652</v>
      </c>
      <c r="B159" s="466"/>
      <c r="C159" s="448" t="s">
        <v>2653</v>
      </c>
      <c r="D159" s="449">
        <v>20</v>
      </c>
      <c r="E159" s="443" t="s">
        <v>1698</v>
      </c>
      <c r="F159" s="444"/>
      <c r="G159" s="450">
        <f>+D159*F159</f>
        <v>0</v>
      </c>
    </row>
    <row r="160" spans="1:7" ht="15.75" x14ac:dyDescent="0.2">
      <c r="A160" s="446" t="s">
        <v>2654</v>
      </c>
      <c r="B160" s="466"/>
      <c r="C160" s="464" t="s">
        <v>2655</v>
      </c>
      <c r="D160" s="449">
        <v>10</v>
      </c>
      <c r="E160" s="443" t="s">
        <v>2465</v>
      </c>
      <c r="F160" s="444"/>
      <c r="G160" s="450">
        <f>+D160*F160</f>
        <v>0</v>
      </c>
    </row>
    <row r="161" spans="1:7" ht="15.75" x14ac:dyDescent="0.2">
      <c r="A161" s="446" t="s">
        <v>2656</v>
      </c>
      <c r="B161" s="451"/>
      <c r="C161" s="448" t="s">
        <v>2514</v>
      </c>
      <c r="D161" s="449">
        <v>1</v>
      </c>
      <c r="E161" s="443" t="s">
        <v>149</v>
      </c>
      <c r="F161" s="444"/>
      <c r="G161" s="450">
        <f>+D161*F161</f>
        <v>0</v>
      </c>
    </row>
    <row r="162" spans="1:7" ht="15.75" x14ac:dyDescent="0.2">
      <c r="A162" s="446"/>
      <c r="B162" s="451"/>
      <c r="C162" s="448"/>
      <c r="D162" s="449"/>
      <c r="E162" s="443"/>
      <c r="F162" s="444"/>
      <c r="G162" s="450"/>
    </row>
    <row r="163" spans="1:7" ht="15.75" x14ac:dyDescent="0.2">
      <c r="A163" s="446"/>
      <c r="B163" s="451"/>
      <c r="C163" s="448"/>
      <c r="D163" s="449"/>
      <c r="E163" s="443"/>
      <c r="F163" s="444"/>
      <c r="G163" s="445"/>
    </row>
    <row r="164" spans="1:7" ht="31.5" x14ac:dyDescent="0.2">
      <c r="A164" s="446">
        <v>39</v>
      </c>
      <c r="B164" s="451"/>
      <c r="C164" s="448" t="s">
        <v>2657</v>
      </c>
      <c r="D164" s="449"/>
      <c r="E164" s="443"/>
      <c r="F164" s="459" t="s">
        <v>2502</v>
      </c>
      <c r="G164" s="445"/>
    </row>
    <row r="165" spans="1:7" ht="15.75" x14ac:dyDescent="0.2">
      <c r="A165" s="446" t="s">
        <v>2658</v>
      </c>
      <c r="B165" s="466"/>
      <c r="C165" s="448" t="s">
        <v>2653</v>
      </c>
      <c r="D165" s="449">
        <v>19</v>
      </c>
      <c r="E165" s="443" t="s">
        <v>1698</v>
      </c>
      <c r="F165" s="444"/>
      <c r="G165" s="450">
        <f>+D165*F165</f>
        <v>0</v>
      </c>
    </row>
    <row r="166" spans="1:7" ht="15.75" x14ac:dyDescent="0.2">
      <c r="A166" s="446" t="s">
        <v>2659</v>
      </c>
      <c r="B166" s="466"/>
      <c r="C166" s="464" t="s">
        <v>2655</v>
      </c>
      <c r="D166" s="449">
        <v>10</v>
      </c>
      <c r="E166" s="443" t="s">
        <v>2465</v>
      </c>
      <c r="F166" s="444"/>
      <c r="G166" s="450">
        <f>+D166*F166</f>
        <v>0</v>
      </c>
    </row>
    <row r="167" spans="1:7" ht="15.75" x14ac:dyDescent="0.2">
      <c r="A167" s="446" t="s">
        <v>2660</v>
      </c>
      <c r="B167" s="451"/>
      <c r="C167" s="448" t="s">
        <v>2514</v>
      </c>
      <c r="D167" s="449">
        <v>1</v>
      </c>
      <c r="E167" s="443" t="s">
        <v>149</v>
      </c>
      <c r="F167" s="444"/>
      <c r="G167" s="450">
        <f>+D167*F167</f>
        <v>0</v>
      </c>
    </row>
    <row r="168" spans="1:7" ht="15.75" x14ac:dyDescent="0.2">
      <c r="A168" s="446"/>
      <c r="B168" s="451"/>
      <c r="C168" s="448"/>
      <c r="D168" s="449"/>
      <c r="E168" s="443"/>
      <c r="F168" s="444"/>
      <c r="G168" s="445"/>
    </row>
    <row r="169" spans="1:7" ht="15.75" x14ac:dyDescent="0.2">
      <c r="A169" s="446">
        <v>40</v>
      </c>
      <c r="B169" s="451" t="s">
        <v>2661</v>
      </c>
      <c r="C169" s="448" t="s">
        <v>2662</v>
      </c>
      <c r="D169" s="449">
        <v>1</v>
      </c>
      <c r="E169" s="443" t="s">
        <v>149</v>
      </c>
      <c r="F169" s="459" t="s">
        <v>2502</v>
      </c>
      <c r="G169" s="445"/>
    </row>
    <row r="170" spans="1:7" ht="15.75" x14ac:dyDescent="0.2">
      <c r="A170" s="446" t="s">
        <v>2663</v>
      </c>
      <c r="B170" s="451"/>
      <c r="C170" s="461" t="s">
        <v>2623</v>
      </c>
      <c r="D170" s="449">
        <v>2</v>
      </c>
      <c r="E170" s="443" t="s">
        <v>2465</v>
      </c>
      <c r="F170" s="444"/>
      <c r="G170" s="450">
        <f>+D170*F170</f>
        <v>0</v>
      </c>
    </row>
    <row r="171" spans="1:7" ht="15.75" x14ac:dyDescent="0.2">
      <c r="A171" s="446" t="s">
        <v>2664</v>
      </c>
      <c r="B171" s="466"/>
      <c r="C171" s="448" t="s">
        <v>2625</v>
      </c>
      <c r="D171" s="449">
        <v>1</v>
      </c>
      <c r="E171" s="443" t="s">
        <v>1698</v>
      </c>
      <c r="F171" s="444"/>
      <c r="G171" s="450">
        <f>+D171*F171</f>
        <v>0</v>
      </c>
    </row>
    <row r="172" spans="1:7" ht="15.75" x14ac:dyDescent="0.2">
      <c r="A172" s="446" t="s">
        <v>2665</v>
      </c>
      <c r="B172" s="451"/>
      <c r="C172" s="448" t="s">
        <v>2514</v>
      </c>
      <c r="D172" s="449">
        <v>1</v>
      </c>
      <c r="E172" s="443" t="s">
        <v>149</v>
      </c>
      <c r="F172" s="444"/>
      <c r="G172" s="450">
        <f>+D172*F172</f>
        <v>0</v>
      </c>
    </row>
    <row r="173" spans="1:7" ht="15.75" x14ac:dyDescent="0.2">
      <c r="A173" s="467"/>
      <c r="B173" s="451"/>
      <c r="C173" s="448"/>
      <c r="D173" s="449"/>
      <c r="E173" s="443"/>
      <c r="F173" s="444"/>
      <c r="G173" s="445"/>
    </row>
    <row r="174" spans="1:7" ht="15.75" x14ac:dyDescent="0.2">
      <c r="A174" s="462" t="s">
        <v>2666</v>
      </c>
      <c r="B174" s="451"/>
      <c r="C174" s="472" t="s">
        <v>2667</v>
      </c>
      <c r="D174" s="449"/>
      <c r="E174" s="443"/>
      <c r="F174" s="444"/>
      <c r="G174" s="445"/>
    </row>
    <row r="175" spans="1:7" ht="63" x14ac:dyDescent="0.2">
      <c r="A175" s="446">
        <v>45</v>
      </c>
      <c r="B175" s="451" t="s">
        <v>2668</v>
      </c>
      <c r="C175" s="448" t="s">
        <v>2669</v>
      </c>
      <c r="D175" s="449">
        <v>1</v>
      </c>
      <c r="E175" s="443" t="s">
        <v>2465</v>
      </c>
      <c r="F175" s="444"/>
      <c r="G175" s="450">
        <f>+D175*F175</f>
        <v>0</v>
      </c>
    </row>
    <row r="176" spans="1:7" ht="15.75" x14ac:dyDescent="0.2">
      <c r="A176" s="446" t="s">
        <v>2670</v>
      </c>
      <c r="B176" s="451"/>
      <c r="C176" s="448" t="s">
        <v>2671</v>
      </c>
      <c r="D176" s="449">
        <v>1</v>
      </c>
      <c r="E176" s="443" t="s">
        <v>2465</v>
      </c>
      <c r="F176" s="444"/>
      <c r="G176" s="450">
        <f>+D176*F176</f>
        <v>0</v>
      </c>
    </row>
    <row r="177" spans="1:7" ht="15.75" x14ac:dyDescent="0.2">
      <c r="A177" s="446"/>
      <c r="B177" s="451"/>
      <c r="C177" s="448"/>
      <c r="D177" s="449"/>
      <c r="E177" s="443"/>
      <c r="F177" s="444"/>
      <c r="G177" s="445"/>
    </row>
    <row r="178" spans="1:7" ht="47.25" x14ac:dyDescent="0.2">
      <c r="A178" s="446">
        <v>46</v>
      </c>
      <c r="B178" s="451"/>
      <c r="C178" s="448" t="s">
        <v>2672</v>
      </c>
      <c r="D178" s="449">
        <v>1</v>
      </c>
      <c r="E178" s="443" t="s">
        <v>149</v>
      </c>
      <c r="F178" s="444"/>
      <c r="G178" s="450">
        <f>+D178*F178</f>
        <v>0</v>
      </c>
    </row>
    <row r="179" spans="1:7" ht="15.75" x14ac:dyDescent="0.2">
      <c r="A179" s="446"/>
      <c r="B179" s="451"/>
      <c r="C179" s="448"/>
      <c r="D179" s="449"/>
      <c r="E179" s="443"/>
      <c r="F179" s="444"/>
      <c r="G179" s="445"/>
    </row>
    <row r="180" spans="1:7" ht="31.5" x14ac:dyDescent="0.2">
      <c r="A180" s="446">
        <v>47</v>
      </c>
      <c r="B180" s="451"/>
      <c r="C180" s="448" t="s">
        <v>2673</v>
      </c>
      <c r="D180" s="449">
        <v>1</v>
      </c>
      <c r="E180" s="443" t="s">
        <v>149</v>
      </c>
      <c r="F180" s="444"/>
      <c r="G180" s="450">
        <f>+D180*F180</f>
        <v>0</v>
      </c>
    </row>
    <row r="181" spans="1:7" ht="15.75" x14ac:dyDescent="0.2">
      <c r="A181" s="446"/>
      <c r="B181" s="451"/>
      <c r="C181" s="448"/>
      <c r="D181" s="449"/>
      <c r="E181" s="443"/>
      <c r="F181" s="444"/>
      <c r="G181" s="445"/>
    </row>
    <row r="182" spans="1:7" ht="15.75" x14ac:dyDescent="0.2">
      <c r="A182" s="446">
        <v>48</v>
      </c>
      <c r="B182" s="451" t="s">
        <v>2674</v>
      </c>
      <c r="C182" s="448" t="s">
        <v>2675</v>
      </c>
      <c r="D182" s="449">
        <v>2</v>
      </c>
      <c r="E182" s="443" t="s">
        <v>2465</v>
      </c>
      <c r="F182" s="459"/>
      <c r="G182" s="450">
        <f>+D182*F182</f>
        <v>0</v>
      </c>
    </row>
    <row r="183" spans="1:7" ht="15.75" x14ac:dyDescent="0.2">
      <c r="A183" s="446"/>
      <c r="B183" s="451"/>
      <c r="C183" s="448"/>
      <c r="D183" s="449"/>
      <c r="E183" s="443"/>
      <c r="F183" s="459"/>
      <c r="G183" s="445"/>
    </row>
    <row r="184" spans="1:7" ht="15.75" x14ac:dyDescent="0.2">
      <c r="A184" s="446">
        <v>49</v>
      </c>
      <c r="B184" s="451" t="s">
        <v>2676</v>
      </c>
      <c r="C184" s="448" t="s">
        <v>2677</v>
      </c>
      <c r="D184" s="449">
        <v>2</v>
      </c>
      <c r="E184" s="443" t="s">
        <v>2465</v>
      </c>
      <c r="F184" s="459"/>
      <c r="G184" s="450">
        <f>+D184*F184</f>
        <v>0</v>
      </c>
    </row>
    <row r="185" spans="1:7" ht="15.75" x14ac:dyDescent="0.2">
      <c r="A185" s="446"/>
      <c r="B185" s="451"/>
      <c r="C185" s="448"/>
      <c r="D185" s="449"/>
      <c r="E185" s="443"/>
      <c r="F185" s="459"/>
      <c r="G185" s="445"/>
    </row>
    <row r="186" spans="1:7" ht="15.75" x14ac:dyDescent="0.2">
      <c r="A186" s="446">
        <v>50</v>
      </c>
      <c r="B186" s="451" t="s">
        <v>2678</v>
      </c>
      <c r="C186" s="448" t="s">
        <v>2679</v>
      </c>
      <c r="D186" s="449">
        <v>2</v>
      </c>
      <c r="E186" s="443" t="s">
        <v>2535</v>
      </c>
      <c r="F186" s="459" t="s">
        <v>2502</v>
      </c>
      <c r="G186" s="445"/>
    </row>
    <row r="187" spans="1:7" ht="15.75" x14ac:dyDescent="0.2">
      <c r="A187" s="446" t="s">
        <v>2680</v>
      </c>
      <c r="B187" s="451"/>
      <c r="C187" s="461" t="s">
        <v>2541</v>
      </c>
      <c r="D187" s="449">
        <v>2</v>
      </c>
      <c r="E187" s="443" t="s">
        <v>2465</v>
      </c>
      <c r="F187" s="444"/>
      <c r="G187" s="450">
        <f t="shared" ref="G187:G192" si="4">+D187*F187</f>
        <v>0</v>
      </c>
    </row>
    <row r="188" spans="1:7" ht="15.75" x14ac:dyDescent="0.2">
      <c r="A188" s="446" t="s">
        <v>2681</v>
      </c>
      <c r="B188" s="451"/>
      <c r="C188" s="460" t="s">
        <v>2506</v>
      </c>
      <c r="D188" s="449">
        <v>4</v>
      </c>
      <c r="E188" s="443" t="s">
        <v>1698</v>
      </c>
      <c r="F188" s="444"/>
      <c r="G188" s="450">
        <f t="shared" si="4"/>
        <v>0</v>
      </c>
    </row>
    <row r="189" spans="1:7" ht="15.75" x14ac:dyDescent="0.2">
      <c r="A189" s="446" t="s">
        <v>2682</v>
      </c>
      <c r="B189" s="451"/>
      <c r="C189" s="448" t="s">
        <v>2508</v>
      </c>
      <c r="D189" s="449">
        <v>6</v>
      </c>
      <c r="E189" s="443" t="s">
        <v>2465</v>
      </c>
      <c r="F189" s="444"/>
      <c r="G189" s="450">
        <f t="shared" si="4"/>
        <v>0</v>
      </c>
    </row>
    <row r="190" spans="1:7" ht="15.75" x14ac:dyDescent="0.2">
      <c r="A190" s="446" t="s">
        <v>2683</v>
      </c>
      <c r="B190" s="451"/>
      <c r="C190" s="448" t="s">
        <v>2545</v>
      </c>
      <c r="D190" s="449">
        <v>4</v>
      </c>
      <c r="E190" s="443" t="s">
        <v>2465</v>
      </c>
      <c r="F190" s="444"/>
      <c r="G190" s="450">
        <f t="shared" si="4"/>
        <v>0</v>
      </c>
    </row>
    <row r="191" spans="1:7" ht="31.5" x14ac:dyDescent="0.2">
      <c r="A191" s="446" t="s">
        <v>2684</v>
      </c>
      <c r="B191" s="451"/>
      <c r="C191" s="448" t="s">
        <v>2510</v>
      </c>
      <c r="D191" s="449">
        <v>2</v>
      </c>
      <c r="E191" s="443" t="s">
        <v>2535</v>
      </c>
      <c r="F191" s="444"/>
      <c r="G191" s="450">
        <f t="shared" si="4"/>
        <v>0</v>
      </c>
    </row>
    <row r="192" spans="1:7" ht="15.75" x14ac:dyDescent="0.2">
      <c r="A192" s="446" t="s">
        <v>2685</v>
      </c>
      <c r="B192" s="451"/>
      <c r="C192" s="448" t="s">
        <v>2514</v>
      </c>
      <c r="D192" s="449">
        <v>1</v>
      </c>
      <c r="E192" s="443" t="s">
        <v>149</v>
      </c>
      <c r="F192" s="444"/>
      <c r="G192" s="450">
        <f t="shared" si="4"/>
        <v>0</v>
      </c>
    </row>
    <row r="193" spans="1:7" ht="15.75" x14ac:dyDescent="0.2">
      <c r="A193" s="446"/>
      <c r="B193" s="451"/>
      <c r="C193" s="448"/>
      <c r="D193" s="449"/>
      <c r="E193" s="443"/>
      <c r="F193" s="459"/>
      <c r="G193" s="445"/>
    </row>
    <row r="194" spans="1:7" ht="15.75" x14ac:dyDescent="0.2">
      <c r="A194" s="446">
        <v>51</v>
      </c>
      <c r="B194" s="451" t="s">
        <v>2686</v>
      </c>
      <c r="C194" s="448" t="s">
        <v>2687</v>
      </c>
      <c r="D194" s="449">
        <v>2</v>
      </c>
      <c r="E194" s="443" t="s">
        <v>2535</v>
      </c>
      <c r="F194" s="459" t="s">
        <v>2502</v>
      </c>
      <c r="G194" s="445"/>
    </row>
    <row r="195" spans="1:7" ht="15.75" x14ac:dyDescent="0.2">
      <c r="A195" s="446" t="s">
        <v>2688</v>
      </c>
      <c r="B195" s="451"/>
      <c r="C195" s="461" t="s">
        <v>2541</v>
      </c>
      <c r="D195" s="449">
        <v>2</v>
      </c>
      <c r="E195" s="443" t="s">
        <v>2465</v>
      </c>
      <c r="F195" s="444"/>
      <c r="G195" s="450">
        <f t="shared" ref="G195:G200" si="5">+D195*F195</f>
        <v>0</v>
      </c>
    </row>
    <row r="196" spans="1:7" ht="15.75" x14ac:dyDescent="0.2">
      <c r="A196" s="446" t="s">
        <v>2689</v>
      </c>
      <c r="B196" s="451"/>
      <c r="C196" s="460" t="s">
        <v>2506</v>
      </c>
      <c r="D196" s="449">
        <v>4</v>
      </c>
      <c r="E196" s="443" t="s">
        <v>1698</v>
      </c>
      <c r="F196" s="444"/>
      <c r="G196" s="450">
        <f t="shared" si="5"/>
        <v>0</v>
      </c>
    </row>
    <row r="197" spans="1:7" ht="15.75" x14ac:dyDescent="0.2">
      <c r="A197" s="446" t="s">
        <v>2690</v>
      </c>
      <c r="B197" s="451"/>
      <c r="C197" s="448" t="s">
        <v>2508</v>
      </c>
      <c r="D197" s="449">
        <v>6</v>
      </c>
      <c r="E197" s="443" t="s">
        <v>2465</v>
      </c>
      <c r="F197" s="444"/>
      <c r="G197" s="450">
        <f t="shared" si="5"/>
        <v>0</v>
      </c>
    </row>
    <row r="198" spans="1:7" ht="15.75" x14ac:dyDescent="0.2">
      <c r="A198" s="446" t="s">
        <v>2691</v>
      </c>
      <c r="B198" s="451"/>
      <c r="C198" s="448" t="s">
        <v>2545</v>
      </c>
      <c r="D198" s="449">
        <v>2</v>
      </c>
      <c r="E198" s="443" t="s">
        <v>2465</v>
      </c>
      <c r="F198" s="444"/>
      <c r="G198" s="450">
        <f t="shared" si="5"/>
        <v>0</v>
      </c>
    </row>
    <row r="199" spans="1:7" ht="31.5" x14ac:dyDescent="0.2">
      <c r="A199" s="446" t="s">
        <v>2692</v>
      </c>
      <c r="B199" s="451"/>
      <c r="C199" s="448" t="s">
        <v>2510</v>
      </c>
      <c r="D199" s="449">
        <v>5</v>
      </c>
      <c r="E199" s="443" t="s">
        <v>2693</v>
      </c>
      <c r="F199" s="444"/>
      <c r="G199" s="450">
        <f t="shared" si="5"/>
        <v>0</v>
      </c>
    </row>
    <row r="200" spans="1:7" ht="15.75" x14ac:dyDescent="0.2">
      <c r="A200" s="446" t="s">
        <v>2694</v>
      </c>
      <c r="B200" s="451"/>
      <c r="C200" s="448" t="s">
        <v>2514</v>
      </c>
      <c r="D200" s="449">
        <v>1</v>
      </c>
      <c r="E200" s="443" t="s">
        <v>149</v>
      </c>
      <c r="F200" s="444"/>
      <c r="G200" s="450">
        <f t="shared" si="5"/>
        <v>0</v>
      </c>
    </row>
    <row r="201" spans="1:7" ht="15.75" x14ac:dyDescent="0.2">
      <c r="A201" s="446"/>
      <c r="B201" s="451"/>
      <c r="C201" s="448"/>
      <c r="D201" s="449"/>
      <c r="E201" s="443"/>
      <c r="F201" s="459"/>
      <c r="G201" s="445"/>
    </row>
    <row r="202" spans="1:7" ht="31.5" x14ac:dyDescent="0.2">
      <c r="A202" s="446">
        <v>52</v>
      </c>
      <c r="B202" s="451" t="s">
        <v>2695</v>
      </c>
      <c r="C202" s="448" t="s">
        <v>2696</v>
      </c>
      <c r="D202" s="449">
        <v>2</v>
      </c>
      <c r="E202" s="443" t="s">
        <v>2535</v>
      </c>
      <c r="F202" s="459" t="s">
        <v>2502</v>
      </c>
      <c r="G202" s="445"/>
    </row>
    <row r="203" spans="1:7" ht="15.75" x14ac:dyDescent="0.2">
      <c r="A203" s="446" t="s">
        <v>2697</v>
      </c>
      <c r="B203" s="451"/>
      <c r="C203" s="461" t="s">
        <v>2698</v>
      </c>
      <c r="D203" s="449">
        <v>1</v>
      </c>
      <c r="E203" s="443" t="s">
        <v>2465</v>
      </c>
      <c r="F203" s="444"/>
      <c r="G203" s="450">
        <f t="shared" ref="G203:G208" si="6">+D203*F203</f>
        <v>0</v>
      </c>
    </row>
    <row r="204" spans="1:7" ht="15.75" x14ac:dyDescent="0.2">
      <c r="A204" s="446" t="s">
        <v>2699</v>
      </c>
      <c r="B204" s="451"/>
      <c r="C204" s="460" t="s">
        <v>2506</v>
      </c>
      <c r="D204" s="449">
        <v>2</v>
      </c>
      <c r="E204" s="443" t="s">
        <v>1698</v>
      </c>
      <c r="F204" s="444"/>
      <c r="G204" s="450">
        <f t="shared" si="6"/>
        <v>0</v>
      </c>
    </row>
    <row r="205" spans="1:7" ht="15.75" x14ac:dyDescent="0.2">
      <c r="A205" s="446" t="s">
        <v>2700</v>
      </c>
      <c r="B205" s="451"/>
      <c r="C205" s="448" t="s">
        <v>2508</v>
      </c>
      <c r="D205" s="449">
        <v>3</v>
      </c>
      <c r="E205" s="443" t="s">
        <v>2465</v>
      </c>
      <c r="F205" s="444"/>
      <c r="G205" s="450">
        <f t="shared" si="6"/>
        <v>0</v>
      </c>
    </row>
    <row r="206" spans="1:7" ht="15.75" x14ac:dyDescent="0.2">
      <c r="A206" s="446" t="s">
        <v>2701</v>
      </c>
      <c r="B206" s="451"/>
      <c r="C206" s="448" t="s">
        <v>2545</v>
      </c>
      <c r="D206" s="449">
        <v>2</v>
      </c>
      <c r="E206" s="443" t="s">
        <v>2465</v>
      </c>
      <c r="F206" s="444"/>
      <c r="G206" s="450">
        <f t="shared" si="6"/>
        <v>0</v>
      </c>
    </row>
    <row r="207" spans="1:7" ht="31.5" x14ac:dyDescent="0.2">
      <c r="A207" s="446" t="s">
        <v>2702</v>
      </c>
      <c r="B207" s="451"/>
      <c r="C207" s="448" t="s">
        <v>2510</v>
      </c>
      <c r="D207" s="449">
        <v>4</v>
      </c>
      <c r="E207" s="443" t="s">
        <v>2535</v>
      </c>
      <c r="F207" s="444"/>
      <c r="G207" s="450">
        <f t="shared" si="6"/>
        <v>0</v>
      </c>
    </row>
    <row r="208" spans="1:7" ht="15.75" x14ac:dyDescent="0.2">
      <c r="A208" s="446" t="s">
        <v>2703</v>
      </c>
      <c r="B208" s="451"/>
      <c r="C208" s="448" t="s">
        <v>2514</v>
      </c>
      <c r="D208" s="449">
        <v>1</v>
      </c>
      <c r="E208" s="443" t="s">
        <v>149</v>
      </c>
      <c r="F208" s="444"/>
      <c r="G208" s="450">
        <f t="shared" si="6"/>
        <v>0</v>
      </c>
    </row>
    <row r="209" spans="1:7" ht="15.75" x14ac:dyDescent="0.2">
      <c r="A209" s="446"/>
      <c r="B209" s="451"/>
      <c r="C209" s="448"/>
      <c r="D209" s="449"/>
      <c r="E209" s="443"/>
      <c r="F209" s="459"/>
      <c r="G209" s="445"/>
    </row>
    <row r="210" spans="1:7" ht="15.75" x14ac:dyDescent="0.2">
      <c r="A210" s="446">
        <v>53</v>
      </c>
      <c r="B210" s="451" t="s">
        <v>2704</v>
      </c>
      <c r="C210" s="448" t="s">
        <v>2705</v>
      </c>
      <c r="D210" s="449">
        <v>1</v>
      </c>
      <c r="E210" s="443" t="s">
        <v>149</v>
      </c>
      <c r="F210" s="459" t="s">
        <v>2502</v>
      </c>
      <c r="G210" s="445"/>
    </row>
    <row r="211" spans="1:7" ht="15.75" x14ac:dyDescent="0.2">
      <c r="A211" s="446" t="s">
        <v>2706</v>
      </c>
      <c r="B211" s="451"/>
      <c r="C211" s="460" t="s">
        <v>2506</v>
      </c>
      <c r="D211" s="449">
        <v>2</v>
      </c>
      <c r="E211" s="443" t="s">
        <v>1698</v>
      </c>
      <c r="F211" s="444"/>
      <c r="G211" s="450">
        <f t="shared" ref="G211:G214" si="7">+D211*F211</f>
        <v>0</v>
      </c>
    </row>
    <row r="212" spans="1:7" ht="15.75" x14ac:dyDescent="0.2">
      <c r="A212" s="446" t="s">
        <v>2707</v>
      </c>
      <c r="B212" s="451"/>
      <c r="C212" s="448" t="s">
        <v>2508</v>
      </c>
      <c r="D212" s="449">
        <v>3</v>
      </c>
      <c r="E212" s="443" t="s">
        <v>2465</v>
      </c>
      <c r="F212" s="444"/>
      <c r="G212" s="450">
        <f t="shared" si="7"/>
        <v>0</v>
      </c>
    </row>
    <row r="213" spans="1:7" ht="31.5" x14ac:dyDescent="0.2">
      <c r="A213" s="446" t="s">
        <v>2708</v>
      </c>
      <c r="B213" s="451"/>
      <c r="C213" s="448" t="s">
        <v>2709</v>
      </c>
      <c r="D213" s="449">
        <v>2</v>
      </c>
      <c r="E213" s="443" t="s">
        <v>1698</v>
      </c>
      <c r="F213" s="444"/>
      <c r="G213" s="450">
        <f t="shared" si="7"/>
        <v>0</v>
      </c>
    </row>
    <row r="214" spans="1:7" ht="15.75" x14ac:dyDescent="0.2">
      <c r="A214" s="446" t="s">
        <v>2710</v>
      </c>
      <c r="B214" s="451"/>
      <c r="C214" s="448" t="s">
        <v>2514</v>
      </c>
      <c r="D214" s="449">
        <v>1</v>
      </c>
      <c r="E214" s="443" t="s">
        <v>149</v>
      </c>
      <c r="F214" s="444"/>
      <c r="G214" s="450">
        <f t="shared" si="7"/>
        <v>0</v>
      </c>
    </row>
    <row r="215" spans="1:7" ht="15.75" x14ac:dyDescent="0.2">
      <c r="A215" s="446"/>
      <c r="B215" s="451"/>
      <c r="C215" s="448"/>
      <c r="D215" s="449"/>
      <c r="E215" s="443"/>
      <c r="F215" s="459"/>
      <c r="G215" s="445"/>
    </row>
    <row r="216" spans="1:7" ht="15.75" x14ac:dyDescent="0.2">
      <c r="A216" s="446">
        <v>54</v>
      </c>
      <c r="B216" s="451" t="s">
        <v>2711</v>
      </c>
      <c r="C216" s="448" t="s">
        <v>2712</v>
      </c>
      <c r="D216" s="449">
        <v>2</v>
      </c>
      <c r="E216" s="443" t="s">
        <v>2535</v>
      </c>
      <c r="F216" s="459" t="s">
        <v>2502</v>
      </c>
      <c r="G216" s="445"/>
    </row>
    <row r="217" spans="1:7" ht="15.75" x14ac:dyDescent="0.2">
      <c r="A217" s="446" t="s">
        <v>2713</v>
      </c>
      <c r="B217" s="451"/>
      <c r="C217" s="460" t="s">
        <v>2714</v>
      </c>
      <c r="D217" s="449">
        <v>4</v>
      </c>
      <c r="E217" s="443" t="s">
        <v>1698</v>
      </c>
      <c r="F217" s="459"/>
      <c r="G217" s="450">
        <f t="shared" ref="G217:G222" si="8">+D217*F217</f>
        <v>0</v>
      </c>
    </row>
    <row r="218" spans="1:7" ht="15.75" x14ac:dyDescent="0.2">
      <c r="A218" s="446" t="s">
        <v>2715</v>
      </c>
      <c r="B218" s="451"/>
      <c r="C218" s="448" t="s">
        <v>2716</v>
      </c>
      <c r="D218" s="449">
        <v>6</v>
      </c>
      <c r="E218" s="443" t="s">
        <v>2465</v>
      </c>
      <c r="F218" s="459"/>
      <c r="G218" s="450">
        <v>5</v>
      </c>
    </row>
    <row r="219" spans="1:7" ht="15.75" x14ac:dyDescent="0.2">
      <c r="A219" s="446" t="s">
        <v>2717</v>
      </c>
      <c r="B219" s="451"/>
      <c r="C219" s="448" t="s">
        <v>2718</v>
      </c>
      <c r="D219" s="449">
        <v>4</v>
      </c>
      <c r="E219" s="443" t="s">
        <v>2465</v>
      </c>
      <c r="F219" s="459"/>
      <c r="G219" s="450">
        <f t="shared" si="8"/>
        <v>0</v>
      </c>
    </row>
    <row r="220" spans="1:7" ht="15.75" x14ac:dyDescent="0.2">
      <c r="A220" s="446" t="s">
        <v>2719</v>
      </c>
      <c r="B220" s="451"/>
      <c r="C220" s="448" t="s">
        <v>2720</v>
      </c>
      <c r="D220" s="449">
        <v>2</v>
      </c>
      <c r="E220" s="443" t="s">
        <v>2465</v>
      </c>
      <c r="F220" s="459"/>
      <c r="G220" s="450">
        <f t="shared" si="8"/>
        <v>0</v>
      </c>
    </row>
    <row r="221" spans="1:7" ht="31.5" x14ac:dyDescent="0.2">
      <c r="A221" s="446" t="s">
        <v>2721</v>
      </c>
      <c r="B221" s="451"/>
      <c r="C221" s="448" t="s">
        <v>2722</v>
      </c>
      <c r="D221" s="449">
        <v>5</v>
      </c>
      <c r="E221" s="443" t="s">
        <v>2465</v>
      </c>
      <c r="F221" s="459"/>
      <c r="G221" s="450">
        <f t="shared" si="8"/>
        <v>0</v>
      </c>
    </row>
    <row r="222" spans="1:7" ht="15.75" x14ac:dyDescent="0.2">
      <c r="A222" s="446" t="s">
        <v>2723</v>
      </c>
      <c r="B222" s="451"/>
      <c r="C222" s="448" t="s">
        <v>2514</v>
      </c>
      <c r="D222" s="449">
        <v>1</v>
      </c>
      <c r="E222" s="443" t="s">
        <v>149</v>
      </c>
      <c r="F222" s="459"/>
      <c r="G222" s="450">
        <f t="shared" si="8"/>
        <v>0</v>
      </c>
    </row>
    <row r="223" spans="1:7" ht="15.75" x14ac:dyDescent="0.2">
      <c r="A223" s="467"/>
      <c r="B223" s="451"/>
      <c r="C223" s="448"/>
      <c r="D223" s="449"/>
      <c r="E223" s="443"/>
      <c r="F223" s="459"/>
      <c r="G223" s="445"/>
    </row>
    <row r="224" spans="1:7" ht="15.75" x14ac:dyDescent="0.2">
      <c r="A224" s="467" t="s">
        <v>1960</v>
      </c>
      <c r="B224" s="451" t="s">
        <v>2724</v>
      </c>
      <c r="C224" s="448" t="s">
        <v>2725</v>
      </c>
      <c r="D224" s="449">
        <v>1</v>
      </c>
      <c r="E224" s="443" t="s">
        <v>149</v>
      </c>
      <c r="F224" s="459" t="s">
        <v>2502</v>
      </c>
      <c r="G224" s="445"/>
    </row>
    <row r="225" spans="1:7" ht="15.75" x14ac:dyDescent="0.2">
      <c r="A225" s="467" t="s">
        <v>2726</v>
      </c>
      <c r="B225" s="451"/>
      <c r="C225" s="460" t="s">
        <v>2714</v>
      </c>
      <c r="D225" s="449">
        <v>4</v>
      </c>
      <c r="E225" s="443" t="s">
        <v>1698</v>
      </c>
      <c r="F225" s="459"/>
      <c r="G225" s="450">
        <f t="shared" ref="G225:G230" si="9">+D225*F225</f>
        <v>0</v>
      </c>
    </row>
    <row r="226" spans="1:7" ht="15.75" x14ac:dyDescent="0.2">
      <c r="A226" s="467" t="s">
        <v>2727</v>
      </c>
      <c r="B226" s="451"/>
      <c r="C226" s="448" t="s">
        <v>2716</v>
      </c>
      <c r="D226" s="449">
        <v>1</v>
      </c>
      <c r="E226" s="443" t="s">
        <v>2465</v>
      </c>
      <c r="F226" s="459"/>
      <c r="G226" s="450">
        <f t="shared" si="9"/>
        <v>0</v>
      </c>
    </row>
    <row r="227" spans="1:7" ht="15.75" x14ac:dyDescent="0.2">
      <c r="A227" s="467" t="s">
        <v>2728</v>
      </c>
      <c r="B227" s="451"/>
      <c r="C227" s="448" t="s">
        <v>2718</v>
      </c>
      <c r="D227" s="449">
        <v>2</v>
      </c>
      <c r="E227" s="443" t="s">
        <v>2465</v>
      </c>
      <c r="F227" s="459"/>
      <c r="G227" s="450">
        <f t="shared" si="9"/>
        <v>0</v>
      </c>
    </row>
    <row r="228" spans="1:7" ht="15.75" x14ac:dyDescent="0.2">
      <c r="A228" s="467" t="s">
        <v>2728</v>
      </c>
      <c r="B228" s="451"/>
      <c r="C228" s="448" t="s">
        <v>2720</v>
      </c>
      <c r="D228" s="449">
        <v>1</v>
      </c>
      <c r="E228" s="443" t="s">
        <v>2465</v>
      </c>
      <c r="F228" s="459"/>
      <c r="G228" s="450">
        <f t="shared" si="9"/>
        <v>0</v>
      </c>
    </row>
    <row r="229" spans="1:7" ht="31.5" x14ac:dyDescent="0.2">
      <c r="A229" s="467" t="s">
        <v>2729</v>
      </c>
      <c r="B229" s="451"/>
      <c r="C229" s="448" t="s">
        <v>2722</v>
      </c>
      <c r="D229" s="449">
        <v>1</v>
      </c>
      <c r="E229" s="443" t="s">
        <v>2465</v>
      </c>
      <c r="F229" s="459"/>
      <c r="G229" s="450">
        <f t="shared" si="9"/>
        <v>0</v>
      </c>
    </row>
    <row r="230" spans="1:7" ht="15.75" x14ac:dyDescent="0.2">
      <c r="A230" s="467" t="s">
        <v>2730</v>
      </c>
      <c r="B230" s="451"/>
      <c r="C230" s="448" t="s">
        <v>2514</v>
      </c>
      <c r="D230" s="449">
        <v>1</v>
      </c>
      <c r="E230" s="443" t="s">
        <v>149</v>
      </c>
      <c r="F230" s="459"/>
      <c r="G230" s="450">
        <f t="shared" si="9"/>
        <v>0</v>
      </c>
    </row>
    <row r="231" spans="1:7" ht="15.75" x14ac:dyDescent="0.2">
      <c r="A231" s="467"/>
      <c r="B231" s="451"/>
      <c r="C231" s="448"/>
      <c r="D231" s="449"/>
      <c r="E231" s="443"/>
      <c r="F231" s="459"/>
      <c r="G231" s="445"/>
    </row>
    <row r="232" spans="1:7" ht="15.75" x14ac:dyDescent="0.2">
      <c r="A232" s="473"/>
      <c r="B232" s="451"/>
      <c r="C232" s="448" t="s">
        <v>2731</v>
      </c>
      <c r="D232" s="449"/>
      <c r="E232" s="443"/>
      <c r="F232" s="459"/>
      <c r="G232" s="450">
        <f>+SUM(G2:G231)</f>
        <v>5</v>
      </c>
    </row>
    <row r="233" spans="1:7" ht="15.75" x14ac:dyDescent="0.2">
      <c r="A233" s="473"/>
      <c r="B233" s="451"/>
      <c r="C233" s="448" t="s">
        <v>1441</v>
      </c>
      <c r="D233" s="449">
        <v>21</v>
      </c>
      <c r="E233" s="443" t="s">
        <v>2732</v>
      </c>
      <c r="F233" s="459"/>
      <c r="G233" s="450">
        <f>+G232*D233/100</f>
        <v>1.05</v>
      </c>
    </row>
    <row r="234" spans="1:7" ht="15.75" x14ac:dyDescent="0.2">
      <c r="A234" s="473"/>
      <c r="B234" s="451"/>
      <c r="C234" s="448" t="s">
        <v>2733</v>
      </c>
      <c r="D234" s="449"/>
      <c r="E234" s="443"/>
      <c r="F234" s="459"/>
      <c r="G234" s="450">
        <f>+G232+G233</f>
        <v>6.05</v>
      </c>
    </row>
    <row r="235" spans="1:7" ht="16.5" thickBot="1" x14ac:dyDescent="0.25">
      <c r="A235" s="474"/>
      <c r="B235" s="475"/>
      <c r="C235" s="476"/>
      <c r="D235" s="477"/>
      <c r="E235" s="478"/>
      <c r="F235" s="479"/>
      <c r="G235" s="480"/>
    </row>
    <row r="236" spans="1:7" ht="16.5" thickTop="1" x14ac:dyDescent="0.2">
      <c r="A236" s="481"/>
      <c r="B236" s="481"/>
      <c r="C236" s="482"/>
      <c r="D236" s="483"/>
      <c r="E236" s="484"/>
      <c r="F236" s="485"/>
      <c r="G236" s="485"/>
    </row>
    <row r="237" spans="1:7" ht="15.75" x14ac:dyDescent="0.2">
      <c r="A237" s="481"/>
      <c r="B237" s="481"/>
      <c r="C237" s="482"/>
      <c r="D237" s="483"/>
      <c r="E237" s="484"/>
      <c r="F237" s="485"/>
      <c r="G237" s="485"/>
    </row>
    <row r="238" spans="1:7" ht="15.75" x14ac:dyDescent="0.2">
      <c r="A238" s="481"/>
      <c r="B238" s="481"/>
      <c r="C238" s="482"/>
      <c r="D238" s="483"/>
      <c r="E238" s="484"/>
      <c r="F238" s="485"/>
      <c r="G238" s="485"/>
    </row>
    <row r="239" spans="1:7" ht="15.75" x14ac:dyDescent="0.2">
      <c r="A239" s="481"/>
      <c r="B239" s="481"/>
      <c r="C239" s="482"/>
      <c r="D239" s="484"/>
      <c r="E239" s="484"/>
      <c r="F239" s="485"/>
      <c r="G239" s="485"/>
    </row>
    <row r="240" spans="1:7" ht="15.75" x14ac:dyDescent="0.2">
      <c r="A240" s="481"/>
      <c r="B240" s="481"/>
      <c r="C240" s="482"/>
      <c r="D240" s="484"/>
      <c r="E240" s="484"/>
      <c r="F240" s="485"/>
      <c r="G240" s="485"/>
    </row>
    <row r="241" spans="1:7" ht="15.75" x14ac:dyDescent="0.2">
      <c r="A241" s="481"/>
      <c r="B241" s="481"/>
      <c r="C241" s="482"/>
      <c r="D241" s="484"/>
      <c r="E241" s="484"/>
      <c r="F241" s="485"/>
      <c r="G241" s="485"/>
    </row>
    <row r="242" spans="1:7" ht="15.75" x14ac:dyDescent="0.2">
      <c r="A242" s="481"/>
      <c r="B242" s="481"/>
      <c r="C242" s="482"/>
      <c r="D242" s="484"/>
      <c r="E242" s="484"/>
      <c r="F242" s="485"/>
      <c r="G242" s="485"/>
    </row>
    <row r="243" spans="1:7" ht="15.75" x14ac:dyDescent="0.2">
      <c r="A243" s="481"/>
      <c r="B243" s="481"/>
      <c r="C243" s="482"/>
      <c r="D243" s="484"/>
      <c r="E243" s="484"/>
      <c r="F243" s="485"/>
      <c r="G243" s="485"/>
    </row>
    <row r="244" spans="1:7" ht="15.75" x14ac:dyDescent="0.2">
      <c r="A244" s="481"/>
      <c r="B244" s="481"/>
      <c r="C244" s="482"/>
      <c r="D244" s="484"/>
      <c r="E244" s="484"/>
      <c r="F244" s="485"/>
      <c r="G244" s="485"/>
    </row>
    <row r="245" spans="1:7" ht="15.75" x14ac:dyDescent="0.2">
      <c r="A245" s="481"/>
      <c r="B245" s="481"/>
      <c r="C245" s="482"/>
      <c r="D245" s="484"/>
      <c r="E245" s="484"/>
      <c r="F245" s="485"/>
      <c r="G245" s="485"/>
    </row>
    <row r="246" spans="1:7" ht="15.75" x14ac:dyDescent="0.2">
      <c r="A246" s="481"/>
      <c r="B246" s="481"/>
      <c r="C246" s="482"/>
      <c r="D246" s="484"/>
      <c r="E246" s="484"/>
      <c r="F246" s="485"/>
      <c r="G246" s="485"/>
    </row>
    <row r="247" spans="1:7" ht="15.75" x14ac:dyDescent="0.2">
      <c r="A247" s="481"/>
      <c r="B247" s="481"/>
      <c r="C247" s="482"/>
      <c r="D247" s="484"/>
      <c r="E247" s="484"/>
      <c r="F247" s="485"/>
      <c r="G247" s="485"/>
    </row>
    <row r="248" spans="1:7" ht="15.75" x14ac:dyDescent="0.2">
      <c r="A248" s="481"/>
      <c r="B248" s="481"/>
      <c r="C248" s="482"/>
      <c r="D248" s="484"/>
      <c r="E248" s="484"/>
      <c r="F248" s="485"/>
      <c r="G248" s="485"/>
    </row>
    <row r="249" spans="1:7" ht="15.75" x14ac:dyDescent="0.2">
      <c r="A249" s="481"/>
      <c r="B249" s="481"/>
      <c r="C249" s="482"/>
      <c r="D249" s="484"/>
      <c r="E249" s="484"/>
      <c r="F249" s="485"/>
      <c r="G249" s="485"/>
    </row>
    <row r="250" spans="1:7" ht="15.75" x14ac:dyDescent="0.2">
      <c r="A250" s="481"/>
      <c r="B250" s="481"/>
      <c r="C250" s="482"/>
      <c r="D250" s="484"/>
      <c r="E250" s="484"/>
      <c r="F250" s="485"/>
      <c r="G250" s="485"/>
    </row>
    <row r="251" spans="1:7" ht="15.75" x14ac:dyDescent="0.2">
      <c r="A251" s="481"/>
      <c r="B251" s="481"/>
      <c r="C251" s="482"/>
      <c r="D251" s="484"/>
      <c r="E251" s="484"/>
      <c r="F251" s="485"/>
      <c r="G251" s="485"/>
    </row>
    <row r="252" spans="1:7" ht="15.75" x14ac:dyDescent="0.2">
      <c r="A252" s="481"/>
      <c r="B252" s="481"/>
      <c r="C252" s="482"/>
      <c r="D252" s="484"/>
      <c r="E252" s="484"/>
      <c r="F252" s="485"/>
      <c r="G252" s="485"/>
    </row>
    <row r="253" spans="1:7" ht="15.75" x14ac:dyDescent="0.2">
      <c r="A253" s="481"/>
      <c r="B253" s="481"/>
      <c r="C253" s="482"/>
      <c r="D253" s="484"/>
      <c r="E253" s="484"/>
      <c r="F253" s="485"/>
      <c r="G253" s="485"/>
    </row>
    <row r="254" spans="1:7" ht="15.75" x14ac:dyDescent="0.2">
      <c r="A254" s="481"/>
      <c r="B254" s="481"/>
      <c r="C254" s="482"/>
      <c r="D254" s="484"/>
      <c r="E254" s="484"/>
      <c r="F254" s="485"/>
      <c r="G254" s="485"/>
    </row>
    <row r="255" spans="1:7" ht="15.75" x14ac:dyDescent="0.2">
      <c r="A255" s="481"/>
      <c r="B255" s="481"/>
      <c r="C255" s="482"/>
      <c r="D255" s="484"/>
      <c r="E255" s="484"/>
      <c r="F255" s="485"/>
      <c r="G255" s="485"/>
    </row>
    <row r="256" spans="1:7" ht="15.75" x14ac:dyDescent="0.2">
      <c r="A256" s="481"/>
      <c r="B256" s="481"/>
      <c r="C256" s="482"/>
      <c r="D256" s="484"/>
      <c r="E256" s="484"/>
      <c r="F256" s="485"/>
      <c r="G256" s="485"/>
    </row>
    <row r="257" spans="1:7" ht="15.75" x14ac:dyDescent="0.2">
      <c r="A257" s="481"/>
      <c r="B257" s="481"/>
      <c r="C257" s="482"/>
      <c r="D257" s="484"/>
      <c r="E257" s="484"/>
      <c r="F257" s="485"/>
      <c r="G257" s="485"/>
    </row>
    <row r="258" spans="1:7" ht="15.75" x14ac:dyDescent="0.2">
      <c r="A258" s="481"/>
      <c r="B258" s="481"/>
      <c r="C258" s="482"/>
      <c r="D258" s="484"/>
      <c r="E258" s="484"/>
      <c r="F258" s="485"/>
      <c r="G258" s="485"/>
    </row>
    <row r="259" spans="1:7" ht="15.75" x14ac:dyDescent="0.2">
      <c r="A259" s="481"/>
      <c r="B259" s="481"/>
      <c r="C259" s="482"/>
      <c r="D259" s="484"/>
      <c r="E259" s="484"/>
      <c r="F259" s="485"/>
      <c r="G259" s="485"/>
    </row>
    <row r="260" spans="1:7" ht="15.75" x14ac:dyDescent="0.2">
      <c r="A260" s="481"/>
      <c r="B260" s="481"/>
      <c r="C260" s="482"/>
      <c r="D260" s="484"/>
      <c r="E260" s="484"/>
      <c r="F260" s="485"/>
      <c r="G260" s="485"/>
    </row>
    <row r="261" spans="1:7" ht="15.75" x14ac:dyDescent="0.2">
      <c r="A261" s="481"/>
      <c r="B261" s="481"/>
      <c r="C261" s="482"/>
      <c r="D261" s="484"/>
      <c r="E261" s="484"/>
      <c r="F261" s="485"/>
      <c r="G261" s="485"/>
    </row>
    <row r="262" spans="1:7" ht="15.75" x14ac:dyDescent="0.2">
      <c r="A262" s="481"/>
      <c r="B262" s="481"/>
      <c r="C262" s="482"/>
      <c r="D262" s="484"/>
      <c r="E262" s="484"/>
      <c r="F262" s="485"/>
      <c r="G262" s="485"/>
    </row>
    <row r="263" spans="1:7" ht="15.75" x14ac:dyDescent="0.2">
      <c r="A263" s="481"/>
      <c r="B263" s="481"/>
      <c r="C263" s="482"/>
      <c r="D263" s="484"/>
      <c r="E263" s="484"/>
      <c r="F263" s="485"/>
      <c r="G263" s="485"/>
    </row>
    <row r="264" spans="1:7" ht="15.75" x14ac:dyDescent="0.2">
      <c r="A264" s="481"/>
      <c r="B264" s="481"/>
      <c r="C264" s="482"/>
      <c r="D264" s="484"/>
      <c r="E264" s="484"/>
      <c r="F264" s="485"/>
      <c r="G264" s="485"/>
    </row>
    <row r="265" spans="1:7" ht="15.75" x14ac:dyDescent="0.2">
      <c r="A265" s="481"/>
      <c r="B265" s="481"/>
      <c r="C265" s="482"/>
      <c r="D265" s="484"/>
      <c r="E265" s="484"/>
      <c r="F265" s="485"/>
      <c r="G265" s="485"/>
    </row>
    <row r="266" spans="1:7" ht="15.75" x14ac:dyDescent="0.2">
      <c r="A266" s="481"/>
      <c r="B266" s="481"/>
      <c r="C266" s="482"/>
      <c r="D266" s="484"/>
      <c r="E266" s="484"/>
      <c r="F266" s="485"/>
      <c r="G266" s="485"/>
    </row>
    <row r="267" spans="1:7" ht="15.75" x14ac:dyDescent="0.2">
      <c r="A267" s="481"/>
      <c r="B267" s="481"/>
      <c r="C267" s="482"/>
      <c r="D267" s="484"/>
      <c r="E267" s="484"/>
      <c r="F267" s="485"/>
      <c r="G267" s="485"/>
    </row>
    <row r="268" spans="1:7" ht="15.75" x14ac:dyDescent="0.2">
      <c r="A268" s="481"/>
      <c r="B268" s="481"/>
      <c r="C268" s="482"/>
      <c r="D268" s="484"/>
      <c r="E268" s="484"/>
      <c r="F268" s="485"/>
      <c r="G268" s="485"/>
    </row>
    <row r="269" spans="1:7" ht="15.75" x14ac:dyDescent="0.2">
      <c r="A269" s="481"/>
      <c r="B269" s="481"/>
      <c r="C269" s="482"/>
      <c r="D269" s="484"/>
      <c r="E269" s="484"/>
      <c r="F269" s="485"/>
      <c r="G269" s="485"/>
    </row>
    <row r="270" spans="1:7" ht="15.75" x14ac:dyDescent="0.2">
      <c r="A270" s="481"/>
      <c r="B270" s="481"/>
      <c r="C270" s="482"/>
      <c r="D270" s="484"/>
      <c r="E270" s="484"/>
      <c r="F270" s="485"/>
      <c r="G270" s="485"/>
    </row>
    <row r="271" spans="1:7" ht="15.75" x14ac:dyDescent="0.2">
      <c r="A271" s="481"/>
      <c r="B271" s="481"/>
      <c r="C271" s="482"/>
      <c r="D271" s="484"/>
      <c r="E271" s="484"/>
      <c r="F271" s="485"/>
      <c r="G271" s="485"/>
    </row>
    <row r="272" spans="1:7" ht="15.75" x14ac:dyDescent="0.2">
      <c r="A272" s="481"/>
      <c r="B272" s="481"/>
      <c r="C272" s="482"/>
      <c r="D272" s="484"/>
      <c r="E272" s="484"/>
      <c r="F272" s="485"/>
      <c r="G272" s="485"/>
    </row>
    <row r="273" spans="1:7" ht="15.75" x14ac:dyDescent="0.2">
      <c r="A273" s="481"/>
      <c r="B273" s="481"/>
      <c r="C273" s="482"/>
      <c r="D273" s="484"/>
      <c r="E273" s="484"/>
      <c r="F273" s="485"/>
      <c r="G273" s="485"/>
    </row>
    <row r="274" spans="1:7" ht="15.75" x14ac:dyDescent="0.2">
      <c r="A274" s="481"/>
      <c r="B274" s="481"/>
      <c r="C274" s="482"/>
      <c r="D274" s="484"/>
      <c r="E274" s="484"/>
      <c r="F274" s="485"/>
      <c r="G274" s="485"/>
    </row>
    <row r="275" spans="1:7" ht="15.75" x14ac:dyDescent="0.2">
      <c r="A275" s="481"/>
      <c r="B275" s="481"/>
      <c r="C275" s="482"/>
      <c r="D275" s="484"/>
      <c r="E275" s="484"/>
      <c r="F275" s="485"/>
      <c r="G275" s="485"/>
    </row>
    <row r="276" spans="1:7" ht="15.75" x14ac:dyDescent="0.2">
      <c r="A276" s="481"/>
      <c r="B276" s="481"/>
      <c r="C276" s="482"/>
      <c r="D276" s="484"/>
      <c r="E276" s="484"/>
      <c r="F276" s="485"/>
      <c r="G276" s="485"/>
    </row>
    <row r="277" spans="1:7" ht="15.75" x14ac:dyDescent="0.2">
      <c r="A277" s="481"/>
      <c r="B277" s="481"/>
      <c r="C277" s="482"/>
      <c r="D277" s="484"/>
      <c r="E277" s="484"/>
      <c r="F277" s="485"/>
      <c r="G277" s="485"/>
    </row>
    <row r="278" spans="1:7" ht="15.75" x14ac:dyDescent="0.2">
      <c r="A278" s="481"/>
      <c r="B278" s="481"/>
      <c r="C278" s="482"/>
      <c r="D278" s="484"/>
      <c r="E278" s="484"/>
      <c r="F278" s="485"/>
      <c r="G278" s="485"/>
    </row>
    <row r="279" spans="1:7" ht="15.75" x14ac:dyDescent="0.2">
      <c r="A279" s="481"/>
      <c r="B279" s="481"/>
      <c r="C279" s="482"/>
      <c r="D279" s="484"/>
      <c r="E279" s="484"/>
      <c r="F279" s="485"/>
      <c r="G279" s="485"/>
    </row>
    <row r="280" spans="1:7" ht="15.75" x14ac:dyDescent="0.2">
      <c r="A280" s="481"/>
      <c r="B280" s="481"/>
      <c r="C280" s="482"/>
      <c r="D280" s="484"/>
      <c r="E280" s="484"/>
      <c r="F280" s="485"/>
      <c r="G280" s="485"/>
    </row>
    <row r="281" spans="1:7" ht="15.75" x14ac:dyDescent="0.2">
      <c r="A281" s="481"/>
      <c r="B281" s="481"/>
      <c r="C281" s="482"/>
      <c r="D281" s="484"/>
      <c r="E281" s="484"/>
      <c r="F281" s="485"/>
      <c r="G281" s="485"/>
    </row>
    <row r="282" spans="1:7" ht="15.75" x14ac:dyDescent="0.2">
      <c r="A282" s="481"/>
      <c r="B282" s="481"/>
      <c r="C282" s="482"/>
      <c r="D282" s="484"/>
      <c r="E282" s="484"/>
      <c r="F282" s="485"/>
      <c r="G282" s="485"/>
    </row>
    <row r="283" spans="1:7" ht="15.75" x14ac:dyDescent="0.2">
      <c r="A283" s="481"/>
      <c r="B283" s="481"/>
      <c r="C283" s="482"/>
      <c r="D283" s="484"/>
      <c r="E283" s="484"/>
      <c r="F283" s="485"/>
      <c r="G283" s="485"/>
    </row>
    <row r="284" spans="1:7" ht="15.75" x14ac:dyDescent="0.2">
      <c r="A284" s="481"/>
      <c r="B284" s="481"/>
      <c r="C284" s="482"/>
      <c r="D284" s="484"/>
      <c r="E284" s="484"/>
      <c r="F284" s="485"/>
      <c r="G284" s="485"/>
    </row>
    <row r="285" spans="1:7" ht="15.75" x14ac:dyDescent="0.2">
      <c r="A285" s="481"/>
      <c r="B285" s="481"/>
      <c r="C285" s="482"/>
      <c r="D285" s="484"/>
      <c r="E285" s="484"/>
      <c r="F285" s="485"/>
      <c r="G285" s="485"/>
    </row>
    <row r="286" spans="1:7" ht="15.75" x14ac:dyDescent="0.2">
      <c r="A286" s="481"/>
      <c r="B286" s="481"/>
      <c r="C286" s="482"/>
      <c r="D286" s="484"/>
      <c r="E286" s="484"/>
      <c r="F286" s="485"/>
      <c r="G286" s="485"/>
    </row>
    <row r="287" spans="1:7" ht="15.75" x14ac:dyDescent="0.2">
      <c r="A287" s="481"/>
      <c r="B287" s="481"/>
      <c r="C287" s="482"/>
      <c r="D287" s="484"/>
      <c r="E287" s="484"/>
      <c r="F287" s="485"/>
      <c r="G287" s="485"/>
    </row>
    <row r="288" spans="1:7" ht="15.75" x14ac:dyDescent="0.2">
      <c r="A288" s="481"/>
      <c r="B288" s="481"/>
      <c r="C288" s="482"/>
      <c r="D288" s="484"/>
      <c r="E288" s="484"/>
      <c r="F288" s="485"/>
      <c r="G288" s="485"/>
    </row>
    <row r="289" spans="1:7" ht="15.75" x14ac:dyDescent="0.2">
      <c r="A289" s="481"/>
      <c r="B289" s="481"/>
      <c r="C289" s="482"/>
      <c r="D289" s="484"/>
      <c r="E289" s="484"/>
      <c r="F289" s="485"/>
      <c r="G289" s="485"/>
    </row>
    <row r="290" spans="1:7" ht="15.75" x14ac:dyDescent="0.2">
      <c r="A290" s="481"/>
      <c r="B290" s="481"/>
      <c r="C290" s="482"/>
      <c r="D290" s="484"/>
      <c r="E290" s="484"/>
      <c r="F290" s="485"/>
      <c r="G290" s="485"/>
    </row>
    <row r="291" spans="1:7" ht="15.75" x14ac:dyDescent="0.2">
      <c r="A291" s="481"/>
      <c r="B291" s="481"/>
      <c r="C291" s="482"/>
      <c r="D291" s="484"/>
      <c r="E291" s="484"/>
      <c r="F291" s="485"/>
      <c r="G291" s="485"/>
    </row>
    <row r="292" spans="1:7" ht="15.75" x14ac:dyDescent="0.2">
      <c r="A292" s="481"/>
      <c r="B292" s="481"/>
      <c r="C292" s="482"/>
      <c r="D292" s="484"/>
      <c r="E292" s="484"/>
      <c r="F292" s="485"/>
      <c r="G292" s="485"/>
    </row>
    <row r="293" spans="1:7" ht="15.75" x14ac:dyDescent="0.2">
      <c r="A293" s="481"/>
      <c r="B293" s="481"/>
      <c r="C293" s="482"/>
      <c r="D293" s="484"/>
      <c r="E293" s="484"/>
      <c r="F293" s="485"/>
      <c r="G293" s="485"/>
    </row>
    <row r="294" spans="1:7" ht="15.75" x14ac:dyDescent="0.2">
      <c r="A294" s="481"/>
      <c r="B294" s="481"/>
      <c r="C294" s="482"/>
      <c r="D294" s="484"/>
      <c r="E294" s="484"/>
      <c r="F294" s="485"/>
      <c r="G294" s="485"/>
    </row>
    <row r="295" spans="1:7" ht="15.75" x14ac:dyDescent="0.2">
      <c r="A295" s="481"/>
      <c r="B295" s="481"/>
      <c r="C295" s="482"/>
      <c r="D295" s="484"/>
      <c r="E295" s="484"/>
      <c r="F295" s="485"/>
      <c r="G295" s="485"/>
    </row>
    <row r="296" spans="1:7" ht="15.75" x14ac:dyDescent="0.2">
      <c r="A296" s="481"/>
      <c r="B296" s="481"/>
      <c r="C296" s="482"/>
      <c r="D296" s="484"/>
      <c r="E296" s="484"/>
      <c r="F296" s="485"/>
      <c r="G296" s="485"/>
    </row>
    <row r="297" spans="1:7" ht="15.75" x14ac:dyDescent="0.2">
      <c r="A297" s="481"/>
      <c r="B297" s="481"/>
      <c r="C297" s="482"/>
      <c r="D297" s="484"/>
      <c r="E297" s="484"/>
      <c r="F297" s="485"/>
      <c r="G297" s="485"/>
    </row>
    <row r="298" spans="1:7" ht="15.75" x14ac:dyDescent="0.2">
      <c r="A298" s="481"/>
      <c r="B298" s="481"/>
      <c r="C298" s="482"/>
      <c r="D298" s="484"/>
      <c r="E298" s="484"/>
      <c r="F298" s="485"/>
      <c r="G298" s="485"/>
    </row>
    <row r="299" spans="1:7" ht="15.75" x14ac:dyDescent="0.2">
      <c r="A299" s="481"/>
      <c r="B299" s="481"/>
      <c r="C299" s="482"/>
      <c r="D299" s="484"/>
      <c r="E299" s="484"/>
      <c r="F299" s="485"/>
      <c r="G299" s="485"/>
    </row>
    <row r="300" spans="1:7" ht="15.75" x14ac:dyDescent="0.2">
      <c r="A300" s="481"/>
      <c r="B300" s="481"/>
      <c r="C300" s="482"/>
      <c r="D300" s="484"/>
      <c r="E300" s="484"/>
      <c r="F300" s="485"/>
      <c r="G300" s="485"/>
    </row>
    <row r="301" spans="1:7" ht="15.75" x14ac:dyDescent="0.2">
      <c r="A301" s="481"/>
      <c r="B301" s="481"/>
      <c r="C301" s="482"/>
      <c r="D301" s="484"/>
      <c r="E301" s="484"/>
      <c r="F301" s="485"/>
      <c r="G301" s="485"/>
    </row>
    <row r="302" spans="1:7" ht="15.75" x14ac:dyDescent="0.2">
      <c r="A302" s="481"/>
      <c r="B302" s="481"/>
      <c r="C302" s="482"/>
      <c r="D302" s="484"/>
      <c r="E302" s="484"/>
      <c r="F302" s="485"/>
      <c r="G302" s="485"/>
    </row>
    <row r="303" spans="1:7" ht="15.75" x14ac:dyDescent="0.2">
      <c r="A303" s="481"/>
      <c r="B303" s="481"/>
      <c r="C303" s="482"/>
      <c r="D303" s="484"/>
      <c r="E303" s="484"/>
      <c r="F303" s="485"/>
      <c r="G303" s="485"/>
    </row>
    <row r="304" spans="1:7" ht="15.75" x14ac:dyDescent="0.2">
      <c r="A304" s="481"/>
      <c r="B304" s="481"/>
      <c r="C304" s="482"/>
      <c r="D304" s="484"/>
      <c r="E304" s="484"/>
      <c r="F304" s="485"/>
      <c r="G304" s="485"/>
    </row>
    <row r="305" spans="1:7" ht="15.75" x14ac:dyDescent="0.2">
      <c r="A305" s="481"/>
      <c r="B305" s="481"/>
      <c r="C305" s="482"/>
      <c r="D305" s="484"/>
      <c r="E305" s="484"/>
      <c r="F305" s="485"/>
      <c r="G305" s="485"/>
    </row>
    <row r="306" spans="1:7" ht="15.75" x14ac:dyDescent="0.2">
      <c r="A306" s="481"/>
      <c r="B306" s="481"/>
      <c r="C306" s="482"/>
      <c r="D306" s="484"/>
      <c r="E306" s="484"/>
      <c r="F306" s="485"/>
      <c r="G306" s="485"/>
    </row>
    <row r="307" spans="1:7" ht="15.75" x14ac:dyDescent="0.2">
      <c r="A307" s="481"/>
      <c r="B307" s="481"/>
      <c r="C307" s="482"/>
      <c r="D307" s="484"/>
      <c r="E307" s="484"/>
      <c r="F307" s="485"/>
      <c r="G307" s="485"/>
    </row>
    <row r="308" spans="1:7" ht="15.75" x14ac:dyDescent="0.2">
      <c r="A308" s="481"/>
      <c r="B308" s="481"/>
      <c r="C308" s="482"/>
      <c r="D308" s="484"/>
      <c r="E308" s="484"/>
      <c r="F308" s="485"/>
      <c r="G308" s="485"/>
    </row>
    <row r="309" spans="1:7" ht="15.75" x14ac:dyDescent="0.2">
      <c r="A309" s="481"/>
      <c r="B309" s="481"/>
      <c r="C309" s="482"/>
      <c r="D309" s="484"/>
      <c r="E309" s="484"/>
      <c r="F309" s="485"/>
      <c r="G309" s="485"/>
    </row>
    <row r="310" spans="1:7" ht="15.75" x14ac:dyDescent="0.2">
      <c r="A310" s="481"/>
      <c r="B310" s="481"/>
      <c r="C310" s="482"/>
      <c r="D310" s="484"/>
      <c r="E310" s="484"/>
      <c r="F310" s="485"/>
      <c r="G310" s="485"/>
    </row>
    <row r="311" spans="1:7" ht="15.75" x14ac:dyDescent="0.2">
      <c r="A311" s="481"/>
      <c r="B311" s="481"/>
      <c r="C311" s="482"/>
      <c r="D311" s="484"/>
      <c r="E311" s="484"/>
      <c r="F311" s="485"/>
      <c r="G311" s="485"/>
    </row>
    <row r="312" spans="1:7" ht="15.75" x14ac:dyDescent="0.2">
      <c r="A312" s="481"/>
      <c r="B312" s="481"/>
      <c r="C312" s="482"/>
      <c r="D312" s="484"/>
      <c r="E312" s="484"/>
      <c r="F312" s="485"/>
      <c r="G312" s="485"/>
    </row>
    <row r="313" spans="1:7" ht="15.75" x14ac:dyDescent="0.2">
      <c r="A313" s="481"/>
      <c r="B313" s="481"/>
      <c r="C313" s="482"/>
      <c r="D313" s="484"/>
      <c r="E313" s="484"/>
      <c r="F313" s="485"/>
      <c r="G313" s="485"/>
    </row>
    <row r="314" spans="1:7" ht="15.75" x14ac:dyDescent="0.2">
      <c r="A314" s="481"/>
      <c r="B314" s="481"/>
      <c r="C314" s="482"/>
      <c r="D314" s="484"/>
      <c r="E314" s="484"/>
      <c r="F314" s="485"/>
      <c r="G314" s="485"/>
    </row>
    <row r="315" spans="1:7" ht="15.75" x14ac:dyDescent="0.2">
      <c r="A315" s="481"/>
      <c r="B315" s="481"/>
      <c r="C315" s="482"/>
      <c r="D315" s="484"/>
      <c r="E315" s="484"/>
      <c r="F315" s="485"/>
      <c r="G315" s="485"/>
    </row>
    <row r="316" spans="1:7" ht="15.75" x14ac:dyDescent="0.2">
      <c r="A316" s="481"/>
      <c r="B316" s="481"/>
      <c r="C316" s="482"/>
      <c r="D316" s="484"/>
      <c r="E316" s="484"/>
      <c r="F316" s="485"/>
      <c r="G316" s="485"/>
    </row>
    <row r="317" spans="1:7" ht="15.75" x14ac:dyDescent="0.2">
      <c r="A317" s="481"/>
      <c r="B317" s="481"/>
      <c r="C317" s="482"/>
      <c r="D317" s="484"/>
      <c r="E317" s="484"/>
      <c r="F317" s="485"/>
      <c r="G317" s="485"/>
    </row>
    <row r="318" spans="1:7" ht="15.75" x14ac:dyDescent="0.2">
      <c r="A318" s="481"/>
      <c r="B318" s="481"/>
      <c r="C318" s="482"/>
      <c r="D318" s="484"/>
      <c r="E318" s="484"/>
      <c r="F318" s="485"/>
      <c r="G318" s="485"/>
    </row>
    <row r="319" spans="1:7" ht="15.75" x14ac:dyDescent="0.2">
      <c r="A319" s="481"/>
      <c r="B319" s="481"/>
      <c r="C319" s="482"/>
      <c r="D319" s="484"/>
      <c r="E319" s="484"/>
      <c r="F319" s="485"/>
      <c r="G319" s="485"/>
    </row>
    <row r="320" spans="1:7" ht="15.75" x14ac:dyDescent="0.2">
      <c r="A320" s="481"/>
      <c r="B320" s="481"/>
      <c r="C320" s="482"/>
      <c r="D320" s="484"/>
      <c r="E320" s="484"/>
      <c r="F320" s="485"/>
      <c r="G320" s="485"/>
    </row>
    <row r="321" spans="1:7" ht="15.75" x14ac:dyDescent="0.2">
      <c r="A321" s="481"/>
      <c r="B321" s="481"/>
      <c r="C321" s="482"/>
      <c r="D321" s="484"/>
      <c r="E321" s="484"/>
      <c r="F321" s="485"/>
      <c r="G321" s="485"/>
    </row>
    <row r="322" spans="1:7" ht="15.75" x14ac:dyDescent="0.2">
      <c r="A322" s="481"/>
      <c r="B322" s="481"/>
      <c r="C322" s="482"/>
      <c r="D322" s="484"/>
      <c r="E322" s="484"/>
      <c r="F322" s="485"/>
      <c r="G322" s="485"/>
    </row>
    <row r="323" spans="1:7" ht="15.75" x14ac:dyDescent="0.2">
      <c r="A323" s="481"/>
      <c r="B323" s="481"/>
      <c r="C323" s="482"/>
      <c r="D323" s="484"/>
      <c r="E323" s="484"/>
      <c r="F323" s="485"/>
      <c r="G323" s="485"/>
    </row>
    <row r="324" spans="1:7" ht="15.75" x14ac:dyDescent="0.2">
      <c r="A324" s="481"/>
      <c r="B324" s="481"/>
      <c r="C324" s="482"/>
      <c r="D324" s="484"/>
      <c r="E324" s="484"/>
      <c r="F324" s="485"/>
      <c r="G324" s="485"/>
    </row>
    <row r="325" spans="1:7" ht="15.75" x14ac:dyDescent="0.2">
      <c r="A325" s="481"/>
      <c r="B325" s="481"/>
      <c r="C325" s="482"/>
      <c r="D325" s="484"/>
      <c r="E325" s="484"/>
      <c r="F325" s="485"/>
      <c r="G325" s="485"/>
    </row>
    <row r="326" spans="1:7" ht="15.75" x14ac:dyDescent="0.2">
      <c r="A326" s="481"/>
      <c r="B326" s="481"/>
      <c r="C326" s="482"/>
      <c r="D326" s="484"/>
      <c r="E326" s="484"/>
      <c r="F326" s="485"/>
      <c r="G326" s="485"/>
    </row>
    <row r="327" spans="1:7" ht="15.75" x14ac:dyDescent="0.2">
      <c r="A327" s="481"/>
      <c r="B327" s="481"/>
      <c r="C327" s="482"/>
      <c r="D327" s="484"/>
      <c r="E327" s="484"/>
      <c r="F327" s="485"/>
      <c r="G327" s="485"/>
    </row>
    <row r="328" spans="1:7" ht="15.75" x14ac:dyDescent="0.2">
      <c r="A328" s="481"/>
      <c r="B328" s="481"/>
      <c r="C328" s="482"/>
      <c r="D328" s="484"/>
      <c r="E328" s="484"/>
      <c r="F328" s="485"/>
      <c r="G328" s="485"/>
    </row>
    <row r="329" spans="1:7" ht="15.75" x14ac:dyDescent="0.2">
      <c r="A329" s="481"/>
      <c r="B329" s="481"/>
      <c r="C329" s="482"/>
      <c r="D329" s="484"/>
      <c r="E329" s="484"/>
      <c r="F329" s="485"/>
      <c r="G329" s="485"/>
    </row>
    <row r="330" spans="1:7" ht="15.75" x14ac:dyDescent="0.2">
      <c r="A330" s="481"/>
      <c r="B330" s="481"/>
      <c r="C330" s="482"/>
      <c r="D330" s="484"/>
      <c r="E330" s="484"/>
      <c r="F330" s="485"/>
      <c r="G330" s="485"/>
    </row>
    <row r="331" spans="1:7" ht="15.75" x14ac:dyDescent="0.2">
      <c r="A331" s="481"/>
      <c r="B331" s="481"/>
      <c r="C331" s="482"/>
      <c r="D331" s="484"/>
      <c r="E331" s="484"/>
      <c r="F331" s="485"/>
      <c r="G331" s="485"/>
    </row>
    <row r="332" spans="1:7" ht="15.75" x14ac:dyDescent="0.2">
      <c r="A332" s="481"/>
      <c r="B332" s="481"/>
      <c r="C332" s="482"/>
      <c r="D332" s="484"/>
      <c r="E332" s="484"/>
      <c r="F332" s="485"/>
      <c r="G332" s="485"/>
    </row>
    <row r="333" spans="1:7" ht="15.75" x14ac:dyDescent="0.2">
      <c r="A333" s="481"/>
      <c r="B333" s="481"/>
      <c r="C333" s="482"/>
      <c r="D333" s="484"/>
      <c r="E333" s="484"/>
      <c r="F333" s="485"/>
      <c r="G333" s="485"/>
    </row>
    <row r="334" spans="1:7" ht="15.75" x14ac:dyDescent="0.2">
      <c r="A334" s="481"/>
      <c r="B334" s="481"/>
      <c r="C334" s="482"/>
      <c r="D334" s="484"/>
      <c r="E334" s="484"/>
      <c r="F334" s="485"/>
      <c r="G334" s="485"/>
    </row>
    <row r="335" spans="1:7" ht="15.75" x14ac:dyDescent="0.2">
      <c r="A335" s="481"/>
      <c r="B335" s="481"/>
      <c r="C335" s="482"/>
      <c r="D335" s="484"/>
      <c r="E335" s="484"/>
      <c r="F335" s="485"/>
      <c r="G335" s="485"/>
    </row>
    <row r="336" spans="1:7" ht="15.75" x14ac:dyDescent="0.2">
      <c r="A336" s="481"/>
      <c r="B336" s="481"/>
      <c r="C336" s="482"/>
      <c r="D336" s="484"/>
      <c r="E336" s="484"/>
      <c r="F336" s="485"/>
      <c r="G336" s="485"/>
    </row>
    <row r="337" spans="1:7" ht="15.75" x14ac:dyDescent="0.2">
      <c r="A337" s="481"/>
      <c r="B337" s="481"/>
      <c r="C337" s="482"/>
      <c r="D337" s="484"/>
      <c r="E337" s="484"/>
      <c r="F337" s="485"/>
      <c r="G337" s="485"/>
    </row>
    <row r="338" spans="1:7" ht="15.75" x14ac:dyDescent="0.2">
      <c r="A338" s="481"/>
      <c r="B338" s="481"/>
      <c r="C338" s="482"/>
      <c r="D338" s="484"/>
      <c r="E338" s="484"/>
      <c r="F338" s="485"/>
      <c r="G338" s="485"/>
    </row>
    <row r="339" spans="1:7" ht="15.75" x14ac:dyDescent="0.2">
      <c r="A339" s="481"/>
      <c r="B339" s="481"/>
      <c r="C339" s="482"/>
      <c r="D339" s="484"/>
      <c r="E339" s="484"/>
      <c r="F339" s="485"/>
      <c r="G339" s="485"/>
    </row>
    <row r="340" spans="1:7" ht="15.75" x14ac:dyDescent="0.2">
      <c r="A340" s="481"/>
      <c r="B340" s="481"/>
      <c r="C340" s="482"/>
      <c r="D340" s="484"/>
      <c r="E340" s="484"/>
      <c r="F340" s="485"/>
      <c r="G340" s="485"/>
    </row>
    <row r="341" spans="1:7" ht="15.75" x14ac:dyDescent="0.2">
      <c r="A341" s="481"/>
      <c r="B341" s="481"/>
      <c r="C341" s="482"/>
      <c r="D341" s="484"/>
      <c r="E341" s="484"/>
      <c r="F341" s="485"/>
      <c r="G341" s="485"/>
    </row>
    <row r="342" spans="1:7" ht="15.75" x14ac:dyDescent="0.2">
      <c r="A342" s="481"/>
      <c r="B342" s="481"/>
      <c r="C342" s="482"/>
      <c r="D342" s="484"/>
      <c r="E342" s="484"/>
      <c r="F342" s="485"/>
      <c r="G342" s="485"/>
    </row>
    <row r="343" spans="1:7" ht="15.75" x14ac:dyDescent="0.2">
      <c r="A343" s="481"/>
      <c r="B343" s="481"/>
      <c r="C343" s="482"/>
      <c r="D343" s="484"/>
      <c r="E343" s="484"/>
      <c r="F343" s="485"/>
      <c r="G343" s="485"/>
    </row>
    <row r="344" spans="1:7" ht="15.75" x14ac:dyDescent="0.2">
      <c r="A344" s="481"/>
      <c r="B344" s="481"/>
      <c r="C344" s="482"/>
      <c r="D344" s="484"/>
      <c r="E344" s="484"/>
      <c r="F344" s="485"/>
      <c r="G344" s="485"/>
    </row>
    <row r="345" spans="1:7" ht="15.75" x14ac:dyDescent="0.2">
      <c r="A345" s="481"/>
      <c r="B345" s="481"/>
      <c r="C345" s="482"/>
      <c r="D345" s="484"/>
      <c r="E345" s="484"/>
      <c r="F345" s="485"/>
      <c r="G345" s="485"/>
    </row>
    <row r="346" spans="1:7" ht="15.75" x14ac:dyDescent="0.2">
      <c r="A346" s="481"/>
      <c r="B346" s="481"/>
      <c r="C346" s="482"/>
      <c r="D346" s="484"/>
      <c r="E346" s="484"/>
      <c r="F346" s="485"/>
      <c r="G346" s="485"/>
    </row>
    <row r="347" spans="1:7" ht="15.75" x14ac:dyDescent="0.2">
      <c r="A347" s="481"/>
      <c r="B347" s="481"/>
      <c r="C347" s="482"/>
      <c r="D347" s="484"/>
      <c r="E347" s="484"/>
      <c r="F347" s="485"/>
      <c r="G347" s="485"/>
    </row>
    <row r="348" spans="1:7" ht="15.75" x14ac:dyDescent="0.2">
      <c r="A348" s="481"/>
      <c r="B348" s="481"/>
      <c r="C348" s="482"/>
      <c r="D348" s="484"/>
      <c r="E348" s="484"/>
      <c r="F348" s="485"/>
      <c r="G348" s="485"/>
    </row>
    <row r="349" spans="1:7" ht="15.75" x14ac:dyDescent="0.2">
      <c r="A349" s="481"/>
      <c r="B349" s="481"/>
      <c r="C349" s="482"/>
      <c r="D349" s="484"/>
      <c r="E349" s="484"/>
      <c r="F349" s="485"/>
      <c r="G349" s="485"/>
    </row>
    <row r="350" spans="1:7" ht="15.75" x14ac:dyDescent="0.25">
      <c r="A350" s="481"/>
      <c r="B350" s="481"/>
      <c r="C350" s="486"/>
      <c r="D350" s="487"/>
      <c r="E350" s="488"/>
      <c r="F350" s="485"/>
      <c r="G350" s="485"/>
    </row>
    <row r="351" spans="1:7" ht="15.75" x14ac:dyDescent="0.25">
      <c r="A351" s="481"/>
      <c r="B351" s="481"/>
      <c r="C351" s="486"/>
      <c r="D351" s="487"/>
      <c r="E351" s="488"/>
      <c r="F351" s="485"/>
      <c r="G351" s="485"/>
    </row>
    <row r="352" spans="1:7" ht="15.75" x14ac:dyDescent="0.25">
      <c r="A352" s="481"/>
      <c r="B352" s="481"/>
      <c r="C352" s="486"/>
      <c r="D352" s="487"/>
      <c r="E352" s="488"/>
      <c r="F352" s="485"/>
      <c r="G352" s="485"/>
    </row>
    <row r="353" spans="1:7" ht="15.75" x14ac:dyDescent="0.25">
      <c r="A353" s="481"/>
      <c r="B353" s="481"/>
      <c r="C353" s="486"/>
      <c r="D353" s="487"/>
      <c r="E353" s="488"/>
      <c r="F353" s="485"/>
      <c r="G353" s="485"/>
    </row>
    <row r="354" spans="1:7" ht="15.75" x14ac:dyDescent="0.25">
      <c r="A354" s="481"/>
      <c r="B354" s="481"/>
      <c r="C354" s="486"/>
      <c r="D354" s="487"/>
      <c r="E354" s="488"/>
      <c r="F354" s="485"/>
      <c r="G354" s="485"/>
    </row>
    <row r="355" spans="1:7" ht="15.75" x14ac:dyDescent="0.25">
      <c r="A355" s="481"/>
      <c r="B355" s="481"/>
      <c r="C355" s="486"/>
      <c r="D355" s="487"/>
      <c r="E355" s="488"/>
      <c r="F355" s="485"/>
      <c r="G355" s="485"/>
    </row>
    <row r="356" spans="1:7" ht="15.75" x14ac:dyDescent="0.25">
      <c r="A356" s="481"/>
      <c r="B356" s="481"/>
      <c r="C356" s="486"/>
      <c r="D356" s="487"/>
      <c r="E356" s="488"/>
      <c r="F356" s="485"/>
      <c r="G356" s="485"/>
    </row>
    <row r="357" spans="1:7" ht="15.75" x14ac:dyDescent="0.25">
      <c r="A357" s="481"/>
      <c r="B357" s="481"/>
      <c r="C357" s="486"/>
      <c r="D357" s="487"/>
      <c r="E357" s="488"/>
      <c r="F357" s="485"/>
      <c r="G357" s="485"/>
    </row>
    <row r="358" spans="1:7" ht="15.75" x14ac:dyDescent="0.25">
      <c r="A358" s="481"/>
      <c r="B358" s="481"/>
      <c r="C358" s="486"/>
      <c r="D358" s="487"/>
      <c r="E358" s="488"/>
      <c r="F358" s="485"/>
      <c r="G358" s="485"/>
    </row>
    <row r="359" spans="1:7" ht="15.75" x14ac:dyDescent="0.25">
      <c r="A359" s="481"/>
      <c r="B359" s="481"/>
      <c r="C359" s="486"/>
      <c r="D359" s="487"/>
      <c r="E359" s="488"/>
      <c r="F359" s="485"/>
      <c r="G359" s="485"/>
    </row>
    <row r="360" spans="1:7" ht="15.75" x14ac:dyDescent="0.25">
      <c r="A360" s="481"/>
      <c r="B360" s="481"/>
      <c r="C360" s="486"/>
      <c r="D360" s="487"/>
      <c r="E360" s="488"/>
      <c r="F360" s="485"/>
      <c r="G360" s="485"/>
    </row>
    <row r="361" spans="1:7" ht="15.75" x14ac:dyDescent="0.25">
      <c r="A361" s="481"/>
      <c r="B361" s="481"/>
      <c r="C361" s="486"/>
      <c r="D361" s="487"/>
      <c r="E361" s="488"/>
      <c r="F361" s="485"/>
      <c r="G361" s="485"/>
    </row>
    <row r="362" spans="1:7" ht="15.75" x14ac:dyDescent="0.25">
      <c r="A362" s="481"/>
      <c r="B362" s="481"/>
      <c r="C362" s="486"/>
      <c r="D362" s="487"/>
      <c r="E362" s="488"/>
      <c r="F362" s="485"/>
      <c r="G362" s="485"/>
    </row>
    <row r="363" spans="1:7" ht="15.75" x14ac:dyDescent="0.25">
      <c r="A363" s="481"/>
      <c r="B363" s="481"/>
      <c r="C363" s="486"/>
      <c r="D363" s="487"/>
      <c r="E363" s="488"/>
      <c r="F363" s="485"/>
      <c r="G363" s="485"/>
    </row>
    <row r="364" spans="1:7" ht="15.75" x14ac:dyDescent="0.25">
      <c r="A364" s="481"/>
      <c r="B364" s="481"/>
      <c r="C364" s="486"/>
      <c r="D364" s="487"/>
      <c r="E364" s="488"/>
      <c r="F364" s="485"/>
      <c r="G364" s="485"/>
    </row>
    <row r="365" spans="1:7" ht="15.75" x14ac:dyDescent="0.25">
      <c r="A365" s="481"/>
      <c r="B365" s="481"/>
      <c r="C365" s="486"/>
      <c r="D365" s="487"/>
      <c r="E365" s="488"/>
      <c r="F365" s="485"/>
      <c r="G365" s="485"/>
    </row>
    <row r="366" spans="1:7" ht="15.75" x14ac:dyDescent="0.25">
      <c r="A366" s="481"/>
      <c r="B366" s="481"/>
      <c r="C366" s="486"/>
      <c r="D366" s="487"/>
      <c r="E366" s="488"/>
      <c r="F366" s="485"/>
      <c r="G366" s="485"/>
    </row>
    <row r="367" spans="1:7" ht="15.75" x14ac:dyDescent="0.25">
      <c r="A367" s="481"/>
      <c r="B367" s="481"/>
      <c r="C367" s="486"/>
      <c r="D367" s="487"/>
      <c r="E367" s="488"/>
      <c r="F367" s="485"/>
      <c r="G367" s="485"/>
    </row>
    <row r="368" spans="1:7" ht="15.75" x14ac:dyDescent="0.25">
      <c r="A368" s="481"/>
      <c r="B368" s="481"/>
      <c r="C368" s="486"/>
      <c r="D368" s="487"/>
      <c r="E368" s="488"/>
      <c r="F368" s="485"/>
      <c r="G368" s="485"/>
    </row>
    <row r="369" spans="1:7" ht="15.75" x14ac:dyDescent="0.25">
      <c r="A369" s="481"/>
      <c r="B369" s="481"/>
      <c r="C369" s="486"/>
      <c r="D369" s="487"/>
      <c r="E369" s="488"/>
      <c r="F369" s="485"/>
      <c r="G369" s="485"/>
    </row>
    <row r="370" spans="1:7" ht="15.75" x14ac:dyDescent="0.25">
      <c r="A370" s="481"/>
      <c r="B370" s="481"/>
      <c r="C370" s="486"/>
      <c r="D370" s="487"/>
      <c r="E370" s="488"/>
      <c r="F370" s="485"/>
      <c r="G370" s="485"/>
    </row>
    <row r="371" spans="1:7" ht="15.75" x14ac:dyDescent="0.25">
      <c r="A371" s="481"/>
      <c r="B371" s="481"/>
      <c r="C371" s="486"/>
      <c r="D371" s="487"/>
      <c r="E371" s="488"/>
      <c r="F371" s="485"/>
      <c r="G371" s="485"/>
    </row>
    <row r="372" spans="1:7" ht="15.75" x14ac:dyDescent="0.25">
      <c r="A372" s="481"/>
      <c r="B372" s="481"/>
      <c r="C372" s="486"/>
      <c r="D372" s="487"/>
      <c r="E372" s="488"/>
      <c r="F372" s="485"/>
      <c r="G372" s="485"/>
    </row>
    <row r="373" spans="1:7" ht="15.75" x14ac:dyDescent="0.25">
      <c r="A373" s="481"/>
      <c r="B373" s="481"/>
      <c r="C373" s="486"/>
      <c r="D373" s="487"/>
      <c r="E373" s="488"/>
      <c r="F373" s="485"/>
      <c r="G373" s="485"/>
    </row>
    <row r="374" spans="1:7" ht="15.75" x14ac:dyDescent="0.25">
      <c r="A374" s="481"/>
      <c r="B374" s="481"/>
      <c r="C374" s="486"/>
      <c r="D374" s="487"/>
      <c r="E374" s="488"/>
      <c r="F374" s="485"/>
      <c r="G374" s="485"/>
    </row>
    <row r="375" spans="1:7" ht="15.75" x14ac:dyDescent="0.25">
      <c r="A375" s="481"/>
      <c r="B375" s="481"/>
      <c r="C375" s="486"/>
      <c r="D375" s="487"/>
      <c r="E375" s="488"/>
      <c r="F375" s="485"/>
      <c r="G375" s="485"/>
    </row>
    <row r="376" spans="1:7" ht="15.75" x14ac:dyDescent="0.25">
      <c r="A376" s="481"/>
      <c r="B376" s="481"/>
      <c r="C376" s="486"/>
      <c r="D376" s="487"/>
      <c r="E376" s="488"/>
      <c r="F376" s="485"/>
      <c r="G376" s="485"/>
    </row>
    <row r="377" spans="1:7" ht="15.75" x14ac:dyDescent="0.25">
      <c r="A377" s="481"/>
      <c r="B377" s="481"/>
      <c r="C377" s="486"/>
      <c r="D377" s="487"/>
      <c r="E377" s="488"/>
      <c r="F377" s="485"/>
      <c r="G377" s="485"/>
    </row>
    <row r="378" spans="1:7" ht="15.75" x14ac:dyDescent="0.25">
      <c r="A378" s="481"/>
      <c r="B378" s="481"/>
      <c r="C378" s="486"/>
      <c r="D378" s="487"/>
      <c r="E378" s="488"/>
      <c r="F378" s="485"/>
      <c r="G378" s="485"/>
    </row>
    <row r="379" spans="1:7" ht="15.75" x14ac:dyDescent="0.25">
      <c r="A379" s="481"/>
      <c r="B379" s="481"/>
      <c r="C379" s="486"/>
      <c r="D379" s="487"/>
      <c r="E379" s="488"/>
      <c r="F379" s="485"/>
      <c r="G379" s="485"/>
    </row>
    <row r="380" spans="1:7" ht="15.75" x14ac:dyDescent="0.25">
      <c r="A380" s="481"/>
      <c r="B380" s="481"/>
      <c r="C380" s="486"/>
      <c r="D380" s="487"/>
      <c r="E380" s="488"/>
      <c r="F380" s="485"/>
      <c r="G380" s="485"/>
    </row>
    <row r="381" spans="1:7" ht="15.75" x14ac:dyDescent="0.25">
      <c r="A381" s="481"/>
      <c r="B381" s="481"/>
      <c r="C381" s="486"/>
      <c r="D381" s="487"/>
      <c r="E381" s="488"/>
      <c r="F381" s="485"/>
      <c r="G381" s="485"/>
    </row>
    <row r="382" spans="1:7" ht="15.75" x14ac:dyDescent="0.25">
      <c r="A382" s="481"/>
      <c r="B382" s="481"/>
      <c r="C382" s="486"/>
      <c r="D382" s="487"/>
      <c r="E382" s="488"/>
      <c r="F382" s="485"/>
      <c r="G382" s="485"/>
    </row>
    <row r="383" spans="1:7" ht="15.75" x14ac:dyDescent="0.25">
      <c r="A383" s="481"/>
      <c r="B383" s="481"/>
      <c r="C383" s="486"/>
      <c r="D383" s="487"/>
      <c r="E383" s="488"/>
      <c r="F383" s="485"/>
      <c r="G383" s="485"/>
    </row>
    <row r="384" spans="1:7" ht="15.75" x14ac:dyDescent="0.25">
      <c r="A384" s="481"/>
      <c r="B384" s="481"/>
      <c r="C384" s="486"/>
      <c r="D384" s="487"/>
      <c r="E384" s="488"/>
      <c r="F384" s="485"/>
      <c r="G384" s="485"/>
    </row>
    <row r="385" spans="1:7" ht="15.75" x14ac:dyDescent="0.25">
      <c r="A385" s="481"/>
      <c r="B385" s="481"/>
      <c r="C385" s="486"/>
      <c r="D385" s="487"/>
      <c r="E385" s="488"/>
      <c r="F385" s="485"/>
      <c r="G385" s="485"/>
    </row>
    <row r="386" spans="1:7" ht="15.75" x14ac:dyDescent="0.25">
      <c r="A386" s="481"/>
      <c r="B386" s="481"/>
      <c r="C386" s="486"/>
      <c r="D386" s="487"/>
      <c r="E386" s="488"/>
      <c r="F386" s="485"/>
      <c r="G386" s="485"/>
    </row>
    <row r="387" spans="1:7" ht="15.75" x14ac:dyDescent="0.25">
      <c r="A387" s="481"/>
      <c r="B387" s="481"/>
      <c r="C387" s="486"/>
      <c r="D387" s="487"/>
      <c r="E387" s="488"/>
      <c r="F387" s="485"/>
      <c r="G387" s="485"/>
    </row>
    <row r="388" spans="1:7" ht="15.75" x14ac:dyDescent="0.25">
      <c r="A388" s="481"/>
      <c r="B388" s="481"/>
      <c r="C388" s="486"/>
      <c r="D388" s="487"/>
      <c r="E388" s="488"/>
      <c r="F388" s="485"/>
      <c r="G388" s="485"/>
    </row>
    <row r="389" spans="1:7" ht="15.75" x14ac:dyDescent="0.25">
      <c r="A389" s="481"/>
      <c r="B389" s="481"/>
      <c r="C389" s="486"/>
      <c r="D389" s="487"/>
      <c r="E389" s="488"/>
      <c r="F389" s="485"/>
      <c r="G389" s="485"/>
    </row>
    <row r="390" spans="1:7" ht="15.75" x14ac:dyDescent="0.25">
      <c r="A390" s="481"/>
      <c r="B390" s="481"/>
      <c r="C390" s="486"/>
      <c r="D390" s="487"/>
      <c r="E390" s="488"/>
      <c r="F390" s="485"/>
      <c r="G390" s="485"/>
    </row>
    <row r="391" spans="1:7" ht="15.75" x14ac:dyDescent="0.25">
      <c r="A391" s="481"/>
      <c r="B391" s="481"/>
      <c r="C391" s="486"/>
      <c r="D391" s="487"/>
      <c r="E391" s="488"/>
      <c r="F391" s="485"/>
      <c r="G391" s="485"/>
    </row>
    <row r="392" spans="1:7" ht="15.75" x14ac:dyDescent="0.25">
      <c r="A392" s="481"/>
      <c r="B392" s="481"/>
      <c r="C392" s="486"/>
      <c r="D392" s="487"/>
      <c r="E392" s="488"/>
      <c r="F392" s="485"/>
      <c r="G392" s="485"/>
    </row>
    <row r="393" spans="1:7" ht="15.75" x14ac:dyDescent="0.25">
      <c r="A393" s="481"/>
      <c r="B393" s="481"/>
      <c r="C393" s="486"/>
      <c r="D393" s="487"/>
      <c r="E393" s="488"/>
      <c r="F393" s="485"/>
      <c r="G393" s="485"/>
    </row>
    <row r="394" spans="1:7" ht="15.75" x14ac:dyDescent="0.25">
      <c r="A394" s="481"/>
      <c r="B394" s="481"/>
      <c r="C394" s="486"/>
      <c r="D394" s="487"/>
      <c r="E394" s="488"/>
      <c r="F394" s="485"/>
      <c r="G394" s="485"/>
    </row>
    <row r="395" spans="1:7" ht="15.75" x14ac:dyDescent="0.25">
      <c r="A395" s="481"/>
      <c r="B395" s="481"/>
      <c r="C395" s="486"/>
      <c r="D395" s="487"/>
      <c r="E395" s="488"/>
      <c r="F395" s="485"/>
      <c r="G395" s="485"/>
    </row>
    <row r="396" spans="1:7" ht="15.75" x14ac:dyDescent="0.25">
      <c r="A396" s="481"/>
      <c r="B396" s="481"/>
      <c r="C396" s="486"/>
      <c r="D396" s="487"/>
      <c r="E396" s="488"/>
      <c r="F396" s="485"/>
      <c r="G396" s="485"/>
    </row>
    <row r="397" spans="1:7" ht="15.75" x14ac:dyDescent="0.25">
      <c r="A397" s="481"/>
      <c r="B397" s="481"/>
      <c r="C397" s="486"/>
      <c r="D397" s="487"/>
      <c r="E397" s="488"/>
      <c r="F397" s="485"/>
      <c r="G397" s="485"/>
    </row>
    <row r="398" spans="1:7" ht="15.75" x14ac:dyDescent="0.25">
      <c r="A398" s="481"/>
      <c r="B398" s="481"/>
      <c r="C398" s="486"/>
      <c r="D398" s="487"/>
      <c r="E398" s="488"/>
      <c r="F398" s="485"/>
      <c r="G398" s="485"/>
    </row>
    <row r="399" spans="1:7" ht="15.75" x14ac:dyDescent="0.25">
      <c r="A399" s="481"/>
      <c r="B399" s="481"/>
      <c r="C399" s="486"/>
      <c r="D399" s="487"/>
      <c r="E399" s="488"/>
      <c r="F399" s="485"/>
      <c r="G399" s="485"/>
    </row>
    <row r="400" spans="1:7" ht="15.75" x14ac:dyDescent="0.25">
      <c r="A400" s="481"/>
      <c r="B400" s="481"/>
      <c r="C400" s="486"/>
      <c r="D400" s="487"/>
      <c r="E400" s="488"/>
      <c r="F400" s="485"/>
      <c r="G400" s="485"/>
    </row>
    <row r="401" spans="1:7" ht="15.75" x14ac:dyDescent="0.25">
      <c r="A401" s="481"/>
      <c r="B401" s="481"/>
      <c r="C401" s="486"/>
      <c r="D401" s="487"/>
      <c r="E401" s="488"/>
      <c r="F401" s="485"/>
      <c r="G401" s="485"/>
    </row>
    <row r="402" spans="1:7" ht="15.75" x14ac:dyDescent="0.25">
      <c r="A402" s="481"/>
      <c r="B402" s="481"/>
      <c r="C402" s="486"/>
      <c r="D402" s="487"/>
      <c r="E402" s="488"/>
      <c r="F402" s="485"/>
      <c r="G402" s="485"/>
    </row>
    <row r="403" spans="1:7" ht="15.75" x14ac:dyDescent="0.25">
      <c r="A403" s="481"/>
      <c r="B403" s="481"/>
      <c r="C403" s="486"/>
      <c r="D403" s="487"/>
      <c r="E403" s="488"/>
      <c r="F403" s="485"/>
      <c r="G403" s="485"/>
    </row>
    <row r="404" spans="1:7" ht="15.75" x14ac:dyDescent="0.25">
      <c r="A404" s="481"/>
      <c r="B404" s="481"/>
      <c r="C404" s="486"/>
      <c r="D404" s="487"/>
      <c r="E404" s="488"/>
      <c r="F404" s="485"/>
      <c r="G404" s="485"/>
    </row>
    <row r="405" spans="1:7" ht="15.75" x14ac:dyDescent="0.25">
      <c r="A405" s="481"/>
      <c r="B405" s="481"/>
      <c r="C405" s="486"/>
      <c r="D405" s="487"/>
      <c r="E405" s="488"/>
      <c r="F405" s="485"/>
      <c r="G405" s="485"/>
    </row>
    <row r="406" spans="1:7" ht="15.75" x14ac:dyDescent="0.25">
      <c r="A406" s="481"/>
      <c r="B406" s="481"/>
      <c r="C406" s="486"/>
      <c r="D406" s="487"/>
      <c r="E406" s="488"/>
      <c r="F406" s="485"/>
      <c r="G406" s="485"/>
    </row>
    <row r="407" spans="1:7" ht="15.75" x14ac:dyDescent="0.25">
      <c r="A407" s="481"/>
      <c r="B407" s="481"/>
      <c r="C407" s="486"/>
      <c r="D407" s="487"/>
      <c r="E407" s="488"/>
      <c r="F407" s="485"/>
      <c r="G407" s="485"/>
    </row>
    <row r="408" spans="1:7" ht="15.75" x14ac:dyDescent="0.25">
      <c r="A408" s="481"/>
      <c r="B408" s="481"/>
      <c r="C408" s="486"/>
      <c r="D408" s="487"/>
      <c r="E408" s="488"/>
      <c r="F408" s="485"/>
      <c r="G408" s="485"/>
    </row>
    <row r="409" spans="1:7" ht="15.75" x14ac:dyDescent="0.25">
      <c r="A409" s="481"/>
      <c r="B409" s="481"/>
      <c r="C409" s="486"/>
      <c r="D409" s="487"/>
      <c r="E409" s="488"/>
      <c r="F409" s="485"/>
      <c r="G409" s="485"/>
    </row>
    <row r="410" spans="1:7" ht="15.75" x14ac:dyDescent="0.25">
      <c r="A410" s="481"/>
      <c r="B410" s="481"/>
      <c r="C410" s="486"/>
      <c r="D410" s="487"/>
      <c r="E410" s="488"/>
      <c r="F410" s="485"/>
      <c r="G410" s="485"/>
    </row>
    <row r="411" spans="1:7" ht="15.75" x14ac:dyDescent="0.25">
      <c r="A411" s="481"/>
      <c r="B411" s="481"/>
      <c r="C411" s="486"/>
      <c r="D411" s="487"/>
      <c r="E411" s="488"/>
      <c r="F411" s="485"/>
      <c r="G411" s="485"/>
    </row>
    <row r="412" spans="1:7" ht="15.75" x14ac:dyDescent="0.25">
      <c r="A412" s="481"/>
      <c r="B412" s="481"/>
      <c r="C412" s="486"/>
      <c r="D412" s="487"/>
      <c r="E412" s="488"/>
      <c r="F412" s="485"/>
      <c r="G412" s="485"/>
    </row>
    <row r="413" spans="1:7" ht="15.75" x14ac:dyDescent="0.25">
      <c r="A413" s="481"/>
      <c r="B413" s="481"/>
      <c r="C413" s="486"/>
      <c r="D413" s="487"/>
      <c r="E413" s="488"/>
      <c r="F413" s="485"/>
      <c r="G413" s="485"/>
    </row>
    <row r="414" spans="1:7" ht="15.75" x14ac:dyDescent="0.25">
      <c r="A414" s="481"/>
      <c r="B414" s="481"/>
      <c r="C414" s="486"/>
      <c r="D414" s="487"/>
      <c r="E414" s="488"/>
      <c r="F414" s="485"/>
      <c r="G414" s="485"/>
    </row>
    <row r="415" spans="1:7" ht="15.75" x14ac:dyDescent="0.25">
      <c r="A415" s="481"/>
      <c r="B415" s="481"/>
      <c r="C415" s="486"/>
      <c r="D415" s="487"/>
      <c r="E415" s="488"/>
      <c r="F415" s="485"/>
      <c r="G415" s="485"/>
    </row>
    <row r="416" spans="1:7" ht="15.75" x14ac:dyDescent="0.25">
      <c r="A416" s="481"/>
      <c r="B416" s="481"/>
      <c r="C416" s="486"/>
      <c r="D416" s="487"/>
      <c r="E416" s="488"/>
      <c r="F416" s="485"/>
      <c r="G416" s="485"/>
    </row>
    <row r="417" spans="1:7" ht="15.75" x14ac:dyDescent="0.25">
      <c r="A417" s="481"/>
      <c r="B417" s="481"/>
      <c r="C417" s="486"/>
      <c r="D417" s="487"/>
      <c r="E417" s="488"/>
      <c r="F417" s="485"/>
      <c r="G417" s="485"/>
    </row>
    <row r="418" spans="1:7" ht="15.75" x14ac:dyDescent="0.25">
      <c r="A418" s="481"/>
      <c r="B418" s="481"/>
      <c r="C418" s="486"/>
      <c r="D418" s="487"/>
      <c r="E418" s="488"/>
      <c r="F418" s="485"/>
      <c r="G418" s="485"/>
    </row>
    <row r="419" spans="1:7" ht="15.75" x14ac:dyDescent="0.25">
      <c r="A419" s="481"/>
      <c r="B419" s="481"/>
      <c r="C419" s="486"/>
      <c r="D419" s="487"/>
      <c r="E419" s="488"/>
      <c r="F419" s="485"/>
      <c r="G419" s="485"/>
    </row>
    <row r="420" spans="1:7" ht="15.75" x14ac:dyDescent="0.25">
      <c r="A420" s="481"/>
      <c r="B420" s="481"/>
      <c r="C420" s="486"/>
      <c r="D420" s="487"/>
      <c r="E420" s="488"/>
      <c r="F420" s="485"/>
      <c r="G420" s="485"/>
    </row>
    <row r="421" spans="1:7" ht="15.75" x14ac:dyDescent="0.25">
      <c r="A421" s="481"/>
      <c r="B421" s="481"/>
      <c r="C421" s="486"/>
      <c r="D421" s="487"/>
      <c r="E421" s="488"/>
      <c r="F421" s="485"/>
      <c r="G421" s="485"/>
    </row>
    <row r="422" spans="1:7" ht="15.75" x14ac:dyDescent="0.25">
      <c r="A422" s="481"/>
      <c r="B422" s="481"/>
      <c r="C422" s="486"/>
      <c r="D422" s="487"/>
      <c r="E422" s="488"/>
      <c r="F422" s="485"/>
      <c r="G422" s="485"/>
    </row>
    <row r="423" spans="1:7" ht="15.75" x14ac:dyDescent="0.25">
      <c r="A423" s="481"/>
      <c r="B423" s="481"/>
      <c r="C423" s="486"/>
      <c r="D423" s="487"/>
      <c r="E423" s="488"/>
      <c r="F423" s="485"/>
      <c r="G423" s="485"/>
    </row>
    <row r="424" spans="1:7" ht="15.75" x14ac:dyDescent="0.25">
      <c r="A424" s="481"/>
      <c r="B424" s="481"/>
      <c r="C424" s="486"/>
      <c r="D424" s="487"/>
      <c r="E424" s="488"/>
      <c r="F424" s="485"/>
      <c r="G424" s="485"/>
    </row>
    <row r="425" spans="1:7" ht="15.75" x14ac:dyDescent="0.25">
      <c r="A425" s="481"/>
      <c r="B425" s="481"/>
      <c r="C425" s="486"/>
      <c r="D425" s="487"/>
      <c r="E425" s="488"/>
      <c r="F425" s="485"/>
      <c r="G425" s="485"/>
    </row>
    <row r="426" spans="1:7" ht="15.75" x14ac:dyDescent="0.25">
      <c r="A426" s="481"/>
      <c r="B426" s="481"/>
      <c r="C426" s="486"/>
      <c r="D426" s="487"/>
      <c r="E426" s="488"/>
      <c r="F426" s="485"/>
      <c r="G426" s="485"/>
    </row>
    <row r="427" spans="1:7" ht="15.75" x14ac:dyDescent="0.25">
      <c r="A427" s="481"/>
      <c r="B427" s="481"/>
      <c r="C427" s="486"/>
      <c r="D427" s="487"/>
      <c r="E427" s="488"/>
      <c r="F427" s="485"/>
      <c r="G427" s="485"/>
    </row>
    <row r="428" spans="1:7" ht="15.75" x14ac:dyDescent="0.25">
      <c r="A428" s="481"/>
      <c r="B428" s="481"/>
      <c r="C428" s="486"/>
      <c r="D428" s="487"/>
      <c r="E428" s="488"/>
      <c r="F428" s="485"/>
      <c r="G428" s="485"/>
    </row>
    <row r="429" spans="1:7" ht="15.75" x14ac:dyDescent="0.25">
      <c r="A429" s="481"/>
      <c r="B429" s="481"/>
      <c r="C429" s="486"/>
      <c r="D429" s="487"/>
      <c r="E429" s="488"/>
      <c r="F429" s="485"/>
      <c r="G429" s="485"/>
    </row>
    <row r="430" spans="1:7" ht="15.75" x14ac:dyDescent="0.25">
      <c r="A430" s="481"/>
      <c r="B430" s="481"/>
      <c r="C430" s="486"/>
      <c r="D430" s="487"/>
      <c r="E430" s="488"/>
      <c r="F430" s="485"/>
      <c r="G430" s="485"/>
    </row>
    <row r="431" spans="1:7" ht="15.75" x14ac:dyDescent="0.25">
      <c r="A431" s="481"/>
      <c r="B431" s="481"/>
      <c r="C431" s="486"/>
      <c r="D431" s="487"/>
      <c r="E431" s="488"/>
      <c r="F431" s="485"/>
      <c r="G431" s="485"/>
    </row>
    <row r="432" spans="1:7" ht="15.75" x14ac:dyDescent="0.25">
      <c r="A432" s="481"/>
      <c r="B432" s="481"/>
      <c r="C432" s="486"/>
      <c r="D432" s="487"/>
      <c r="E432" s="488"/>
      <c r="F432" s="485"/>
      <c r="G432" s="485"/>
    </row>
    <row r="433" spans="1:7" ht="15.75" x14ac:dyDescent="0.25">
      <c r="A433" s="481"/>
      <c r="B433" s="481"/>
      <c r="C433" s="486"/>
      <c r="D433" s="487"/>
      <c r="E433" s="488"/>
      <c r="F433" s="485"/>
      <c r="G433" s="485"/>
    </row>
    <row r="434" spans="1:7" ht="15.75" x14ac:dyDescent="0.25">
      <c r="A434" s="481"/>
      <c r="B434" s="481"/>
      <c r="C434" s="486"/>
      <c r="D434" s="487"/>
      <c r="E434" s="488"/>
      <c r="F434" s="485"/>
      <c r="G434" s="485"/>
    </row>
    <row r="435" spans="1:7" ht="15.75" x14ac:dyDescent="0.25">
      <c r="A435" s="481"/>
      <c r="B435" s="481"/>
      <c r="C435" s="486"/>
      <c r="D435" s="487"/>
      <c r="E435" s="488"/>
      <c r="F435" s="485"/>
      <c r="G435" s="485"/>
    </row>
    <row r="436" spans="1:7" ht="15.75" x14ac:dyDescent="0.25">
      <c r="A436" s="481"/>
      <c r="B436" s="481"/>
      <c r="C436" s="486"/>
      <c r="D436" s="487"/>
      <c r="E436" s="488"/>
      <c r="F436" s="485"/>
      <c r="G436" s="485"/>
    </row>
    <row r="437" spans="1:7" ht="15.75" x14ac:dyDescent="0.25">
      <c r="A437" s="481"/>
      <c r="B437" s="481"/>
      <c r="C437" s="486"/>
      <c r="D437" s="487"/>
      <c r="E437" s="488"/>
      <c r="F437" s="485"/>
      <c r="G437" s="485"/>
    </row>
    <row r="438" spans="1:7" ht="15.75" x14ac:dyDescent="0.25">
      <c r="A438" s="481"/>
      <c r="B438" s="481"/>
      <c r="C438" s="486"/>
      <c r="D438" s="487"/>
      <c r="E438" s="488"/>
      <c r="F438" s="485"/>
      <c r="G438" s="485"/>
    </row>
    <row r="439" spans="1:7" ht="15.75" x14ac:dyDescent="0.25">
      <c r="A439" s="481"/>
      <c r="B439" s="481"/>
      <c r="C439" s="486"/>
      <c r="D439" s="487"/>
      <c r="E439" s="488"/>
      <c r="F439" s="485"/>
      <c r="G439" s="485"/>
    </row>
    <row r="440" spans="1:7" ht="15.75" x14ac:dyDescent="0.25">
      <c r="A440" s="481"/>
      <c r="B440" s="481"/>
      <c r="C440" s="486"/>
      <c r="D440" s="487"/>
      <c r="E440" s="488"/>
      <c r="F440" s="485"/>
      <c r="G440" s="485"/>
    </row>
    <row r="441" spans="1:7" ht="15.75" x14ac:dyDescent="0.25">
      <c r="A441" s="481"/>
      <c r="B441" s="481"/>
      <c r="C441" s="486"/>
      <c r="D441" s="487"/>
      <c r="E441" s="488"/>
      <c r="F441" s="485"/>
      <c r="G441" s="485"/>
    </row>
    <row r="442" spans="1:7" ht="15.75" x14ac:dyDescent="0.25">
      <c r="A442" s="481"/>
      <c r="B442" s="481"/>
      <c r="C442" s="486"/>
      <c r="D442" s="487"/>
      <c r="E442" s="488"/>
      <c r="F442" s="485"/>
      <c r="G442" s="485"/>
    </row>
    <row r="443" spans="1:7" ht="15.75" x14ac:dyDescent="0.25">
      <c r="A443" s="481"/>
      <c r="B443" s="481"/>
      <c r="C443" s="486"/>
      <c r="D443" s="487"/>
      <c r="E443" s="488"/>
      <c r="F443" s="485"/>
      <c r="G443" s="485"/>
    </row>
    <row r="444" spans="1:7" ht="15.75" x14ac:dyDescent="0.25">
      <c r="A444" s="481"/>
      <c r="B444" s="481"/>
      <c r="C444" s="486"/>
      <c r="D444" s="487"/>
      <c r="E444" s="488"/>
      <c r="F444" s="485"/>
      <c r="G444" s="485"/>
    </row>
    <row r="445" spans="1:7" ht="15.75" x14ac:dyDescent="0.25">
      <c r="A445" s="481"/>
      <c r="B445" s="481"/>
      <c r="C445" s="486"/>
      <c r="D445" s="487"/>
      <c r="E445" s="488"/>
      <c r="F445" s="485"/>
      <c r="G445" s="485"/>
    </row>
    <row r="446" spans="1:7" ht="15.75" x14ac:dyDescent="0.25">
      <c r="A446" s="481"/>
      <c r="B446" s="481"/>
      <c r="C446" s="486"/>
      <c r="D446" s="487"/>
      <c r="E446" s="488"/>
      <c r="F446" s="485"/>
      <c r="G446" s="485"/>
    </row>
    <row r="447" spans="1:7" ht="15.75" x14ac:dyDescent="0.25">
      <c r="A447" s="481"/>
      <c r="B447" s="481"/>
      <c r="C447" s="486"/>
      <c r="D447" s="487"/>
      <c r="E447" s="488"/>
      <c r="F447" s="485"/>
      <c r="G447" s="485"/>
    </row>
    <row r="448" spans="1:7" ht="15.75" x14ac:dyDescent="0.25">
      <c r="A448" s="481"/>
      <c r="B448" s="481"/>
      <c r="C448" s="486"/>
      <c r="D448" s="487"/>
      <c r="E448" s="488"/>
      <c r="F448" s="485"/>
      <c r="G448" s="485"/>
    </row>
    <row r="449" spans="1:7" ht="15.75" x14ac:dyDescent="0.25">
      <c r="A449" s="481"/>
      <c r="B449" s="481"/>
      <c r="C449" s="486"/>
      <c r="D449" s="487"/>
      <c r="E449" s="488"/>
      <c r="F449" s="485"/>
      <c r="G449" s="485"/>
    </row>
    <row r="450" spans="1:7" ht="15.75" x14ac:dyDescent="0.25">
      <c r="A450" s="481"/>
      <c r="B450" s="481"/>
      <c r="C450" s="486"/>
      <c r="D450" s="487"/>
      <c r="E450" s="488"/>
      <c r="F450" s="485"/>
      <c r="G450" s="485"/>
    </row>
    <row r="451" spans="1:7" ht="15.75" x14ac:dyDescent="0.25">
      <c r="A451" s="481"/>
      <c r="B451" s="481"/>
      <c r="C451" s="486"/>
      <c r="D451" s="487"/>
      <c r="E451" s="488"/>
      <c r="F451" s="485"/>
      <c r="G451" s="485"/>
    </row>
    <row r="452" spans="1:7" ht="15.75" x14ac:dyDescent="0.25">
      <c r="A452" s="481"/>
      <c r="B452" s="481"/>
      <c r="C452" s="486"/>
      <c r="D452" s="487"/>
      <c r="E452" s="488"/>
      <c r="F452" s="485"/>
      <c r="G452" s="485"/>
    </row>
    <row r="453" spans="1:7" ht="15.75" x14ac:dyDescent="0.25">
      <c r="A453" s="481"/>
      <c r="B453" s="481"/>
      <c r="C453" s="486"/>
      <c r="D453" s="487"/>
      <c r="E453" s="488"/>
      <c r="F453" s="485"/>
      <c r="G453" s="485"/>
    </row>
    <row r="454" spans="1:7" ht="15.75" x14ac:dyDescent="0.25">
      <c r="A454" s="481"/>
      <c r="B454" s="481"/>
      <c r="C454" s="486"/>
      <c r="D454" s="487"/>
      <c r="E454" s="488"/>
      <c r="F454" s="485"/>
      <c r="G454" s="485"/>
    </row>
    <row r="455" spans="1:7" ht="15.75" x14ac:dyDescent="0.25">
      <c r="A455" s="481"/>
      <c r="B455" s="481"/>
      <c r="C455" s="486"/>
      <c r="D455" s="487"/>
      <c r="E455" s="488"/>
      <c r="F455" s="485"/>
      <c r="G455" s="485"/>
    </row>
    <row r="456" spans="1:7" ht="15.75" x14ac:dyDescent="0.25">
      <c r="A456" s="481"/>
      <c r="B456" s="481"/>
      <c r="C456" s="486"/>
      <c r="D456" s="487"/>
      <c r="E456" s="488"/>
      <c r="F456" s="485"/>
      <c r="G456" s="485"/>
    </row>
    <row r="457" spans="1:7" ht="15.75" x14ac:dyDescent="0.25">
      <c r="A457" s="481"/>
      <c r="B457" s="481"/>
      <c r="C457" s="486"/>
      <c r="D457" s="487"/>
      <c r="E457" s="488"/>
      <c r="F457" s="485"/>
      <c r="G457" s="485"/>
    </row>
    <row r="458" spans="1:7" ht="15.75" x14ac:dyDescent="0.25">
      <c r="A458" s="481"/>
      <c r="B458" s="481"/>
      <c r="C458" s="486"/>
      <c r="D458" s="487"/>
      <c r="E458" s="488"/>
      <c r="F458" s="485"/>
      <c r="G458" s="485"/>
    </row>
    <row r="459" spans="1:7" ht="15.75" x14ac:dyDescent="0.25">
      <c r="A459" s="481"/>
      <c r="B459" s="481"/>
      <c r="C459" s="486"/>
      <c r="D459" s="487"/>
      <c r="E459" s="488"/>
      <c r="F459" s="485"/>
      <c r="G459" s="485"/>
    </row>
    <row r="460" spans="1:7" ht="15.75" x14ac:dyDescent="0.25">
      <c r="A460" s="481"/>
      <c r="B460" s="481"/>
      <c r="C460" s="486"/>
      <c r="D460" s="487"/>
      <c r="E460" s="488"/>
      <c r="F460" s="485"/>
      <c r="G460" s="485"/>
    </row>
    <row r="461" spans="1:7" ht="15.75" x14ac:dyDescent="0.25">
      <c r="A461" s="481"/>
      <c r="B461" s="481"/>
      <c r="C461" s="486"/>
      <c r="D461" s="487"/>
      <c r="E461" s="488"/>
      <c r="F461" s="485"/>
      <c r="G461" s="485"/>
    </row>
    <row r="462" spans="1:7" ht="15.75" x14ac:dyDescent="0.25">
      <c r="A462" s="481"/>
      <c r="B462" s="481"/>
      <c r="C462" s="486"/>
      <c r="D462" s="487"/>
      <c r="E462" s="488"/>
      <c r="F462" s="485"/>
      <c r="G462" s="485"/>
    </row>
    <row r="463" spans="1:7" ht="15.75" x14ac:dyDescent="0.25">
      <c r="A463" s="481"/>
      <c r="B463" s="481"/>
      <c r="C463" s="486"/>
      <c r="D463" s="487"/>
      <c r="E463" s="488"/>
      <c r="F463" s="485"/>
      <c r="G463" s="485"/>
    </row>
    <row r="464" spans="1:7" ht="15.75" x14ac:dyDescent="0.25">
      <c r="A464" s="481"/>
      <c r="B464" s="481"/>
      <c r="C464" s="486"/>
      <c r="D464" s="487"/>
      <c r="E464" s="488"/>
      <c r="F464" s="485"/>
      <c r="G464" s="485"/>
    </row>
    <row r="465" spans="1:7" ht="15.75" x14ac:dyDescent="0.25">
      <c r="A465" s="481"/>
      <c r="B465" s="481"/>
      <c r="C465" s="486"/>
      <c r="D465" s="487"/>
      <c r="E465" s="488"/>
      <c r="F465" s="485"/>
      <c r="G465" s="485"/>
    </row>
    <row r="466" spans="1:7" ht="15.75" x14ac:dyDescent="0.25">
      <c r="A466" s="481"/>
      <c r="B466" s="481"/>
      <c r="C466" s="486"/>
      <c r="D466" s="487"/>
      <c r="E466" s="488"/>
      <c r="F466" s="485"/>
      <c r="G466" s="485"/>
    </row>
    <row r="467" spans="1:7" ht="15.75" x14ac:dyDescent="0.25">
      <c r="A467" s="481"/>
      <c r="B467" s="481"/>
      <c r="C467" s="486"/>
      <c r="D467" s="487"/>
      <c r="E467" s="488"/>
      <c r="F467" s="485"/>
      <c r="G467" s="485"/>
    </row>
    <row r="468" spans="1:7" ht="15.75" x14ac:dyDescent="0.25">
      <c r="A468" s="481"/>
      <c r="B468" s="481"/>
      <c r="C468" s="486"/>
      <c r="D468" s="487"/>
      <c r="E468" s="488"/>
      <c r="F468" s="485"/>
      <c r="G468" s="485"/>
    </row>
    <row r="469" spans="1:7" ht="15.75" x14ac:dyDescent="0.25">
      <c r="A469" s="481"/>
      <c r="B469" s="481"/>
      <c r="C469" s="486"/>
      <c r="D469" s="487"/>
      <c r="E469" s="488"/>
      <c r="F469" s="485"/>
      <c r="G469" s="485"/>
    </row>
    <row r="470" spans="1:7" ht="15.75" x14ac:dyDescent="0.25">
      <c r="A470" s="481"/>
      <c r="B470" s="481"/>
      <c r="C470" s="486"/>
      <c r="D470" s="487"/>
      <c r="E470" s="488"/>
      <c r="F470" s="485"/>
      <c r="G470" s="485"/>
    </row>
    <row r="471" spans="1:7" ht="15.75" x14ac:dyDescent="0.25">
      <c r="A471" s="481"/>
      <c r="B471" s="481"/>
      <c r="C471" s="486"/>
      <c r="D471" s="487"/>
      <c r="E471" s="488"/>
      <c r="F471" s="485"/>
      <c r="G471" s="485"/>
    </row>
    <row r="472" spans="1:7" ht="15.75" x14ac:dyDescent="0.25">
      <c r="A472" s="481"/>
      <c r="B472" s="481"/>
      <c r="C472" s="486"/>
      <c r="D472" s="487"/>
      <c r="E472" s="488"/>
      <c r="F472" s="485"/>
      <c r="G472" s="485"/>
    </row>
    <row r="473" spans="1:7" ht="15.75" x14ac:dyDescent="0.25">
      <c r="A473" s="481"/>
      <c r="B473" s="481"/>
      <c r="C473" s="486"/>
      <c r="D473" s="487"/>
      <c r="E473" s="488"/>
      <c r="F473" s="485"/>
      <c r="G473" s="485"/>
    </row>
    <row r="474" spans="1:7" ht="15.75" x14ac:dyDescent="0.25">
      <c r="A474" s="481"/>
      <c r="B474" s="481"/>
      <c r="C474" s="486"/>
      <c r="D474" s="487"/>
      <c r="E474" s="488"/>
      <c r="F474" s="485"/>
      <c r="G474" s="485"/>
    </row>
    <row r="475" spans="1:7" ht="15.75" x14ac:dyDescent="0.25">
      <c r="A475" s="481"/>
      <c r="B475" s="481"/>
      <c r="C475" s="486"/>
      <c r="D475" s="487"/>
      <c r="E475" s="488"/>
      <c r="F475" s="485"/>
      <c r="G475" s="485"/>
    </row>
    <row r="476" spans="1:7" ht="15.75" x14ac:dyDescent="0.25">
      <c r="A476" s="481"/>
      <c r="B476" s="481"/>
      <c r="C476" s="486"/>
      <c r="D476" s="487"/>
      <c r="E476" s="488"/>
      <c r="F476" s="485"/>
      <c r="G476" s="485"/>
    </row>
    <row r="477" spans="1:7" ht="15.75" x14ac:dyDescent="0.25">
      <c r="A477" s="481"/>
      <c r="B477" s="481"/>
      <c r="C477" s="486"/>
      <c r="D477" s="487"/>
      <c r="E477" s="488"/>
      <c r="F477" s="485"/>
      <c r="G477" s="485"/>
    </row>
    <row r="478" spans="1:7" ht="15.75" x14ac:dyDescent="0.25">
      <c r="A478" s="481"/>
      <c r="B478" s="481"/>
      <c r="C478" s="486"/>
      <c r="D478" s="487"/>
      <c r="E478" s="488"/>
      <c r="F478" s="485"/>
      <c r="G478" s="485"/>
    </row>
    <row r="479" spans="1:7" ht="15.75" x14ac:dyDescent="0.25">
      <c r="A479" s="481"/>
      <c r="B479" s="481"/>
      <c r="C479" s="486"/>
      <c r="D479" s="487"/>
      <c r="E479" s="488"/>
      <c r="F479" s="485"/>
      <c r="G479" s="485"/>
    </row>
    <row r="480" spans="1:7" ht="15.75" x14ac:dyDescent="0.25">
      <c r="A480" s="481"/>
      <c r="B480" s="481"/>
      <c r="C480" s="486"/>
      <c r="D480" s="487"/>
      <c r="E480" s="488"/>
      <c r="F480" s="485"/>
      <c r="G480" s="485"/>
    </row>
    <row r="481" spans="1:7" ht="15.75" x14ac:dyDescent="0.25">
      <c r="A481" s="481"/>
      <c r="B481" s="481"/>
      <c r="C481" s="486"/>
      <c r="D481" s="487"/>
      <c r="E481" s="488"/>
      <c r="F481" s="485"/>
      <c r="G481" s="485"/>
    </row>
    <row r="482" spans="1:7" ht="15.75" x14ac:dyDescent="0.25">
      <c r="A482" s="481"/>
      <c r="B482" s="481"/>
      <c r="C482" s="486"/>
      <c r="D482" s="487"/>
      <c r="E482" s="488"/>
      <c r="F482" s="485"/>
      <c r="G482" s="485"/>
    </row>
    <row r="483" spans="1:7" ht="15.75" x14ac:dyDescent="0.25">
      <c r="A483" s="481"/>
      <c r="B483" s="481"/>
      <c r="C483" s="486"/>
      <c r="D483" s="487"/>
      <c r="E483" s="488"/>
      <c r="F483" s="485"/>
      <c r="G483" s="485"/>
    </row>
    <row r="484" spans="1:7" ht="15.75" x14ac:dyDescent="0.25">
      <c r="A484" s="481"/>
      <c r="B484" s="481"/>
      <c r="C484" s="486"/>
      <c r="D484" s="487"/>
      <c r="E484" s="488"/>
      <c r="F484" s="485"/>
      <c r="G484" s="485"/>
    </row>
    <row r="485" spans="1:7" ht="15.75" x14ac:dyDescent="0.25">
      <c r="A485" s="481"/>
      <c r="B485" s="481"/>
      <c r="C485" s="486"/>
      <c r="D485" s="487"/>
      <c r="E485" s="488"/>
      <c r="F485" s="485"/>
      <c r="G485" s="485"/>
    </row>
    <row r="486" spans="1:7" ht="15.75" x14ac:dyDescent="0.25">
      <c r="A486" s="481"/>
      <c r="B486" s="481"/>
      <c r="C486" s="486"/>
      <c r="D486" s="487"/>
      <c r="E486" s="488"/>
      <c r="F486" s="485"/>
      <c r="G486" s="485"/>
    </row>
    <row r="487" spans="1:7" ht="15.75" x14ac:dyDescent="0.25">
      <c r="A487" s="481"/>
      <c r="B487" s="481"/>
      <c r="C487" s="486"/>
      <c r="D487" s="487"/>
      <c r="E487" s="488"/>
      <c r="F487" s="485"/>
      <c r="G487" s="485"/>
    </row>
    <row r="488" spans="1:7" ht="15.75" x14ac:dyDescent="0.25">
      <c r="A488" s="481"/>
      <c r="B488" s="481"/>
      <c r="C488" s="486"/>
      <c r="D488" s="487"/>
      <c r="E488" s="488"/>
      <c r="F488" s="485"/>
      <c r="G488" s="485"/>
    </row>
    <row r="489" spans="1:7" ht="15.75" x14ac:dyDescent="0.25">
      <c r="A489" s="481"/>
      <c r="B489" s="481"/>
      <c r="C489" s="486"/>
      <c r="D489" s="487"/>
      <c r="E489" s="488"/>
      <c r="F489" s="485"/>
      <c r="G489" s="485"/>
    </row>
    <row r="490" spans="1:7" ht="15.75" x14ac:dyDescent="0.25">
      <c r="A490" s="481"/>
      <c r="B490" s="481"/>
      <c r="C490" s="486"/>
      <c r="D490" s="487"/>
      <c r="E490" s="488"/>
      <c r="F490" s="485"/>
      <c r="G490" s="485"/>
    </row>
    <row r="491" spans="1:7" ht="15.75" x14ac:dyDescent="0.25">
      <c r="A491" s="481"/>
      <c r="B491" s="481"/>
      <c r="C491" s="486"/>
      <c r="D491" s="487"/>
      <c r="E491" s="488"/>
      <c r="F491" s="485"/>
      <c r="G491" s="485"/>
    </row>
    <row r="492" spans="1:7" ht="15.75" x14ac:dyDescent="0.25">
      <c r="A492" s="481"/>
      <c r="B492" s="481"/>
      <c r="C492" s="486"/>
      <c r="D492" s="487"/>
      <c r="E492" s="488"/>
      <c r="F492" s="485"/>
      <c r="G492" s="485"/>
    </row>
    <row r="493" spans="1:7" ht="15.75" x14ac:dyDescent="0.25">
      <c r="A493" s="481"/>
      <c r="B493" s="481"/>
      <c r="C493" s="486"/>
      <c r="D493" s="487"/>
      <c r="E493" s="488"/>
      <c r="F493" s="485"/>
      <c r="G493" s="485"/>
    </row>
    <row r="494" spans="1:7" ht="15.75" x14ac:dyDescent="0.25">
      <c r="A494" s="481"/>
      <c r="B494" s="481"/>
      <c r="C494" s="486"/>
      <c r="D494" s="487"/>
      <c r="E494" s="488"/>
      <c r="F494" s="485"/>
      <c r="G494" s="485"/>
    </row>
    <row r="495" spans="1:7" ht="15.75" x14ac:dyDescent="0.25">
      <c r="A495" s="481"/>
      <c r="B495" s="481"/>
      <c r="C495" s="486"/>
      <c r="D495" s="487"/>
      <c r="E495" s="488"/>
      <c r="F495" s="485"/>
      <c r="G495" s="485"/>
    </row>
    <row r="496" spans="1:7" ht="15.75" x14ac:dyDescent="0.25">
      <c r="A496" s="481"/>
      <c r="B496" s="481"/>
      <c r="C496" s="486"/>
      <c r="D496" s="487"/>
      <c r="E496" s="488"/>
      <c r="F496" s="485"/>
      <c r="G496" s="485"/>
    </row>
    <row r="497" spans="1:7" ht="15.75" x14ac:dyDescent="0.25">
      <c r="A497" s="481"/>
      <c r="B497" s="481"/>
      <c r="C497" s="486"/>
      <c r="D497" s="487"/>
      <c r="E497" s="488"/>
      <c r="F497" s="485"/>
      <c r="G497" s="485"/>
    </row>
    <row r="498" spans="1:7" ht="15.75" x14ac:dyDescent="0.25">
      <c r="A498" s="481"/>
      <c r="B498" s="481"/>
      <c r="C498" s="486"/>
      <c r="D498" s="487"/>
      <c r="E498" s="488"/>
      <c r="F498" s="485"/>
      <c r="G498" s="485"/>
    </row>
    <row r="499" spans="1:7" ht="15.75" x14ac:dyDescent="0.25">
      <c r="A499" s="481"/>
      <c r="B499" s="481"/>
      <c r="C499" s="486"/>
      <c r="D499" s="487"/>
      <c r="E499" s="488"/>
      <c r="F499" s="485"/>
      <c r="G499" s="485"/>
    </row>
    <row r="500" spans="1:7" ht="15.75" x14ac:dyDescent="0.25">
      <c r="A500" s="481"/>
      <c r="B500" s="481"/>
      <c r="C500" s="486"/>
      <c r="D500" s="487"/>
      <c r="E500" s="488"/>
      <c r="F500" s="485"/>
      <c r="G500" s="485"/>
    </row>
    <row r="501" spans="1:7" ht="15.75" x14ac:dyDescent="0.25">
      <c r="A501" s="481"/>
      <c r="B501" s="481"/>
      <c r="C501" s="486"/>
      <c r="D501" s="487"/>
      <c r="E501" s="488"/>
      <c r="F501" s="485"/>
      <c r="G501" s="485"/>
    </row>
    <row r="502" spans="1:7" ht="15.75" x14ac:dyDescent="0.25">
      <c r="A502" s="481"/>
      <c r="B502" s="481"/>
      <c r="C502" s="486"/>
      <c r="D502" s="487"/>
      <c r="E502" s="488"/>
      <c r="F502" s="485"/>
      <c r="G502" s="485"/>
    </row>
    <row r="503" spans="1:7" ht="15.75" x14ac:dyDescent="0.25">
      <c r="A503" s="481"/>
      <c r="B503" s="481"/>
      <c r="C503" s="486"/>
      <c r="D503" s="487"/>
      <c r="E503" s="488"/>
      <c r="F503" s="485"/>
      <c r="G503" s="485"/>
    </row>
    <row r="504" spans="1:7" ht="15.75" x14ac:dyDescent="0.25">
      <c r="A504" s="481"/>
      <c r="B504" s="481"/>
      <c r="C504" s="486"/>
      <c r="D504" s="487"/>
      <c r="E504" s="488"/>
      <c r="F504" s="485"/>
      <c r="G504" s="485"/>
    </row>
    <row r="505" spans="1:7" ht="15.75" x14ac:dyDescent="0.25">
      <c r="A505" s="481"/>
      <c r="B505" s="481"/>
      <c r="C505" s="486"/>
      <c r="D505" s="487"/>
      <c r="E505" s="488"/>
      <c r="F505" s="485"/>
      <c r="G505" s="485"/>
    </row>
    <row r="506" spans="1:7" ht="15.75" x14ac:dyDescent="0.25">
      <c r="A506" s="481"/>
      <c r="B506" s="481"/>
      <c r="C506" s="486"/>
      <c r="D506" s="487"/>
      <c r="E506" s="488"/>
      <c r="F506" s="485"/>
      <c r="G506" s="485"/>
    </row>
    <row r="507" spans="1:7" ht="15.75" x14ac:dyDescent="0.25">
      <c r="A507" s="481"/>
      <c r="B507" s="481"/>
      <c r="C507" s="486"/>
      <c r="D507" s="487"/>
      <c r="E507" s="488"/>
      <c r="F507" s="485"/>
      <c r="G507" s="485"/>
    </row>
    <row r="508" spans="1:7" ht="15.75" x14ac:dyDescent="0.25">
      <c r="A508" s="481"/>
      <c r="B508" s="481"/>
      <c r="C508" s="486"/>
      <c r="D508" s="487"/>
      <c r="E508" s="488"/>
      <c r="F508" s="485"/>
      <c r="G508" s="485"/>
    </row>
    <row r="509" spans="1:7" ht="15.75" x14ac:dyDescent="0.25">
      <c r="A509" s="481"/>
      <c r="B509" s="481"/>
      <c r="C509" s="486"/>
      <c r="D509" s="487"/>
      <c r="E509" s="488"/>
      <c r="F509" s="485"/>
      <c r="G509" s="485"/>
    </row>
    <row r="510" spans="1:7" ht="15.75" x14ac:dyDescent="0.25">
      <c r="A510" s="481"/>
      <c r="B510" s="481"/>
      <c r="C510" s="486"/>
      <c r="D510" s="487"/>
      <c r="E510" s="488"/>
      <c r="F510" s="485"/>
      <c r="G510" s="485"/>
    </row>
    <row r="511" spans="1:7" ht="15.75" x14ac:dyDescent="0.25">
      <c r="A511" s="481"/>
      <c r="B511" s="481"/>
      <c r="C511" s="486"/>
      <c r="D511" s="487"/>
      <c r="E511" s="488"/>
      <c r="F511" s="485"/>
      <c r="G511" s="485"/>
    </row>
    <row r="512" spans="1:7" ht="15.75" x14ac:dyDescent="0.25">
      <c r="A512" s="481"/>
      <c r="B512" s="481"/>
      <c r="C512" s="486"/>
      <c r="D512" s="487"/>
      <c r="E512" s="488"/>
      <c r="F512" s="485"/>
      <c r="G512" s="485"/>
    </row>
    <row r="513" spans="1:7" ht="15.75" x14ac:dyDescent="0.25">
      <c r="A513" s="481"/>
      <c r="B513" s="481"/>
      <c r="C513" s="486"/>
      <c r="D513" s="487"/>
      <c r="E513" s="488"/>
      <c r="F513" s="485"/>
      <c r="G513" s="485"/>
    </row>
    <row r="514" spans="1:7" ht="15.75" x14ac:dyDescent="0.25">
      <c r="A514" s="481"/>
      <c r="B514" s="481"/>
      <c r="C514" s="486"/>
      <c r="D514" s="487"/>
      <c r="E514" s="488"/>
      <c r="F514" s="485"/>
      <c r="G514" s="485"/>
    </row>
    <row r="515" spans="1:7" ht="15.75" x14ac:dyDescent="0.25">
      <c r="A515" s="481"/>
      <c r="B515" s="481"/>
      <c r="C515" s="486"/>
      <c r="D515" s="487"/>
      <c r="E515" s="488"/>
      <c r="F515" s="485"/>
      <c r="G515" s="485"/>
    </row>
    <row r="516" spans="1:7" ht="15.75" x14ac:dyDescent="0.25">
      <c r="A516" s="481"/>
      <c r="B516" s="481"/>
      <c r="C516" s="486"/>
      <c r="D516" s="487"/>
      <c r="E516" s="488"/>
      <c r="F516" s="485"/>
      <c r="G516" s="485"/>
    </row>
    <row r="517" spans="1:7" ht="15.75" x14ac:dyDescent="0.25">
      <c r="A517" s="481"/>
      <c r="B517" s="481"/>
      <c r="C517" s="486"/>
      <c r="D517" s="487"/>
      <c r="E517" s="488"/>
      <c r="F517" s="485"/>
      <c r="G517" s="485"/>
    </row>
    <row r="518" spans="1:7" ht="15.75" x14ac:dyDescent="0.25">
      <c r="A518" s="481"/>
      <c r="B518" s="481"/>
      <c r="C518" s="486"/>
      <c r="D518" s="487"/>
      <c r="E518" s="488"/>
      <c r="F518" s="485"/>
      <c r="G518" s="485"/>
    </row>
    <row r="519" spans="1:7" ht="15.75" x14ac:dyDescent="0.25">
      <c r="A519" s="481"/>
      <c r="B519" s="481"/>
      <c r="C519" s="486"/>
      <c r="D519" s="487"/>
      <c r="E519" s="488"/>
      <c r="F519" s="485"/>
      <c r="G519" s="485"/>
    </row>
    <row r="520" spans="1:7" ht="15.75" x14ac:dyDescent="0.25">
      <c r="A520" s="481"/>
      <c r="B520" s="481"/>
      <c r="C520" s="486"/>
      <c r="D520" s="487"/>
      <c r="E520" s="488"/>
      <c r="F520" s="485"/>
      <c r="G520" s="485"/>
    </row>
    <row r="521" spans="1:7" ht="15.75" x14ac:dyDescent="0.25">
      <c r="A521" s="481"/>
      <c r="B521" s="481"/>
      <c r="C521" s="486"/>
      <c r="D521" s="487"/>
      <c r="E521" s="488"/>
      <c r="F521" s="485"/>
      <c r="G521" s="485"/>
    </row>
    <row r="522" spans="1:7" ht="15.75" x14ac:dyDescent="0.25">
      <c r="A522" s="481"/>
      <c r="B522" s="481"/>
      <c r="C522" s="486"/>
      <c r="D522" s="487"/>
      <c r="E522" s="488"/>
      <c r="F522" s="485"/>
      <c r="G522" s="485"/>
    </row>
    <row r="523" spans="1:7" ht="15.75" x14ac:dyDescent="0.25">
      <c r="A523" s="481"/>
      <c r="B523" s="481"/>
      <c r="C523" s="486"/>
      <c r="D523" s="487"/>
      <c r="E523" s="488"/>
      <c r="F523" s="485"/>
      <c r="G523" s="485"/>
    </row>
    <row r="524" spans="1:7" ht="15.75" x14ac:dyDescent="0.25">
      <c r="A524" s="481"/>
      <c r="B524" s="481"/>
      <c r="C524" s="486"/>
      <c r="D524" s="487"/>
      <c r="E524" s="488"/>
      <c r="F524" s="485"/>
      <c r="G524" s="485"/>
    </row>
    <row r="525" spans="1:7" ht="15.75" x14ac:dyDescent="0.25">
      <c r="A525" s="481"/>
      <c r="B525" s="481"/>
      <c r="C525" s="486"/>
      <c r="D525" s="487"/>
      <c r="E525" s="488"/>
      <c r="F525" s="485"/>
      <c r="G525" s="485"/>
    </row>
    <row r="526" spans="1:7" ht="15.75" x14ac:dyDescent="0.25">
      <c r="A526" s="481"/>
      <c r="B526" s="481"/>
      <c r="C526" s="486"/>
      <c r="D526" s="487"/>
      <c r="E526" s="488"/>
      <c r="F526" s="485"/>
      <c r="G526" s="485"/>
    </row>
    <row r="527" spans="1:7" ht="15.75" x14ac:dyDescent="0.25">
      <c r="A527" s="481"/>
      <c r="B527" s="481"/>
      <c r="C527" s="486"/>
      <c r="D527" s="487"/>
      <c r="E527" s="488"/>
      <c r="F527" s="485"/>
      <c r="G527" s="485"/>
    </row>
    <row r="528" spans="1:7" ht="15.75" x14ac:dyDescent="0.25">
      <c r="A528" s="481"/>
      <c r="B528" s="481"/>
      <c r="C528" s="486"/>
      <c r="D528" s="487"/>
      <c r="E528" s="488"/>
      <c r="F528" s="485"/>
      <c r="G528" s="485"/>
    </row>
    <row r="529" spans="1:7" ht="15.75" x14ac:dyDescent="0.25">
      <c r="A529" s="481"/>
      <c r="B529" s="481"/>
      <c r="C529" s="486"/>
      <c r="D529" s="487"/>
      <c r="E529" s="488"/>
      <c r="F529" s="485"/>
      <c r="G529" s="485"/>
    </row>
    <row r="530" spans="1:7" ht="15.75" x14ac:dyDescent="0.25">
      <c r="A530" s="481"/>
      <c r="B530" s="481"/>
      <c r="C530" s="486"/>
      <c r="D530" s="487"/>
      <c r="E530" s="488"/>
      <c r="F530" s="485"/>
      <c r="G530" s="485"/>
    </row>
    <row r="531" spans="1:7" ht="15.75" x14ac:dyDescent="0.25">
      <c r="A531" s="481"/>
      <c r="B531" s="481"/>
      <c r="C531" s="486"/>
      <c r="D531" s="487"/>
      <c r="E531" s="488"/>
      <c r="F531" s="485"/>
      <c r="G531" s="485"/>
    </row>
    <row r="532" spans="1:7" ht="15.75" x14ac:dyDescent="0.25">
      <c r="A532" s="481"/>
      <c r="B532" s="481"/>
      <c r="C532" s="486"/>
      <c r="D532" s="487"/>
      <c r="E532" s="488"/>
      <c r="F532" s="485"/>
      <c r="G532" s="485"/>
    </row>
    <row r="533" spans="1:7" ht="15.75" x14ac:dyDescent="0.25">
      <c r="A533" s="481"/>
      <c r="B533" s="481"/>
      <c r="C533" s="486"/>
      <c r="D533" s="487"/>
      <c r="E533" s="488"/>
      <c r="F533" s="485"/>
      <c r="G533" s="485"/>
    </row>
    <row r="534" spans="1:7" ht="15.75" x14ac:dyDescent="0.25">
      <c r="A534" s="481"/>
      <c r="B534" s="481"/>
      <c r="C534" s="486"/>
      <c r="D534" s="487"/>
      <c r="E534" s="488"/>
      <c r="F534" s="485"/>
      <c r="G534" s="485"/>
    </row>
    <row r="535" spans="1:7" ht="15.75" x14ac:dyDescent="0.25">
      <c r="A535" s="481"/>
      <c r="B535" s="481"/>
      <c r="C535" s="486"/>
      <c r="D535" s="487"/>
      <c r="E535" s="488"/>
      <c r="F535" s="485"/>
      <c r="G535" s="485"/>
    </row>
    <row r="536" spans="1:7" ht="15.75" x14ac:dyDescent="0.25">
      <c r="A536" s="481"/>
      <c r="B536" s="481"/>
      <c r="C536" s="486"/>
      <c r="D536" s="487"/>
      <c r="E536" s="488"/>
      <c r="F536" s="485"/>
      <c r="G536" s="485"/>
    </row>
    <row r="537" spans="1:7" ht="15.75" x14ac:dyDescent="0.25">
      <c r="A537" s="481"/>
      <c r="B537" s="481"/>
      <c r="C537" s="486"/>
      <c r="D537" s="487"/>
      <c r="E537" s="488"/>
      <c r="F537" s="485"/>
      <c r="G537" s="485"/>
    </row>
    <row r="538" spans="1:7" ht="15.75" x14ac:dyDescent="0.25">
      <c r="A538" s="481"/>
      <c r="B538" s="481"/>
      <c r="C538" s="486"/>
      <c r="D538" s="487"/>
      <c r="E538" s="488"/>
      <c r="F538" s="485"/>
      <c r="G538" s="485"/>
    </row>
    <row r="539" spans="1:7" ht="15.75" x14ac:dyDescent="0.25">
      <c r="A539" s="481"/>
      <c r="B539" s="481"/>
      <c r="C539" s="486"/>
      <c r="D539" s="487"/>
      <c r="E539" s="488"/>
      <c r="F539" s="485"/>
      <c r="G539" s="485"/>
    </row>
    <row r="540" spans="1:7" ht="15.75" x14ac:dyDescent="0.25">
      <c r="A540" s="481"/>
      <c r="B540" s="481"/>
      <c r="C540" s="486"/>
      <c r="D540" s="487"/>
      <c r="E540" s="488"/>
      <c r="F540" s="485"/>
      <c r="G540" s="485"/>
    </row>
    <row r="541" spans="1:7" ht="15.75" x14ac:dyDescent="0.25">
      <c r="A541" s="481"/>
      <c r="B541" s="481"/>
      <c r="C541" s="486"/>
      <c r="D541" s="487"/>
      <c r="E541" s="488"/>
      <c r="F541" s="485"/>
      <c r="G541" s="485"/>
    </row>
    <row r="542" spans="1:7" ht="15.75" x14ac:dyDescent="0.25">
      <c r="A542" s="481"/>
      <c r="B542" s="481"/>
      <c r="C542" s="486"/>
      <c r="D542" s="487"/>
      <c r="E542" s="488"/>
      <c r="F542" s="485"/>
      <c r="G542" s="485"/>
    </row>
    <row r="543" spans="1:7" ht="15.75" x14ac:dyDescent="0.25">
      <c r="A543" s="481"/>
      <c r="B543" s="481"/>
      <c r="C543" s="486"/>
      <c r="D543" s="487"/>
      <c r="E543" s="488"/>
      <c r="F543" s="485"/>
      <c r="G543" s="485"/>
    </row>
    <row r="544" spans="1:7" ht="15.75" x14ac:dyDescent="0.25">
      <c r="A544" s="481"/>
      <c r="B544" s="481"/>
      <c r="C544" s="486"/>
      <c r="D544" s="487"/>
      <c r="E544" s="488"/>
      <c r="F544" s="485"/>
      <c r="G544" s="485"/>
    </row>
    <row r="545" spans="1:7" ht="15.75" x14ac:dyDescent="0.25">
      <c r="A545" s="481"/>
      <c r="B545" s="481"/>
      <c r="C545" s="486"/>
      <c r="D545" s="487"/>
      <c r="E545" s="488"/>
      <c r="F545" s="485"/>
      <c r="G545" s="485"/>
    </row>
    <row r="546" spans="1:7" ht="15.75" x14ac:dyDescent="0.25">
      <c r="A546" s="481"/>
      <c r="B546" s="481"/>
      <c r="C546" s="486"/>
      <c r="D546" s="487"/>
      <c r="E546" s="488"/>
      <c r="F546" s="485"/>
      <c r="G546" s="485"/>
    </row>
    <row r="547" spans="1:7" ht="15.75" x14ac:dyDescent="0.25">
      <c r="A547" s="481"/>
      <c r="B547" s="481"/>
      <c r="C547" s="486"/>
      <c r="D547" s="487"/>
      <c r="E547" s="488"/>
      <c r="F547" s="485"/>
      <c r="G547" s="485"/>
    </row>
    <row r="548" spans="1:7" ht="15.75" x14ac:dyDescent="0.25">
      <c r="A548" s="481"/>
      <c r="B548" s="481"/>
      <c r="C548" s="486"/>
      <c r="D548" s="487"/>
      <c r="E548" s="488"/>
      <c r="F548" s="485"/>
      <c r="G548" s="485"/>
    </row>
    <row r="549" spans="1:7" ht="15.75" x14ac:dyDescent="0.25">
      <c r="A549" s="481"/>
      <c r="B549" s="481"/>
      <c r="C549" s="486"/>
      <c r="D549" s="487"/>
      <c r="E549" s="488"/>
      <c r="F549" s="485"/>
      <c r="G549" s="485"/>
    </row>
    <row r="550" spans="1:7" ht="15.75" x14ac:dyDescent="0.25">
      <c r="A550" s="481"/>
      <c r="B550" s="481"/>
      <c r="C550" s="486"/>
      <c r="D550" s="487"/>
      <c r="E550" s="488"/>
      <c r="F550" s="485"/>
      <c r="G550" s="485"/>
    </row>
    <row r="551" spans="1:7" ht="15.75" x14ac:dyDescent="0.25">
      <c r="A551" s="481"/>
      <c r="B551" s="481"/>
      <c r="C551" s="486"/>
      <c r="D551" s="487"/>
      <c r="E551" s="488"/>
      <c r="F551" s="485"/>
      <c r="G551" s="485"/>
    </row>
    <row r="552" spans="1:7" ht="15.75" x14ac:dyDescent="0.25">
      <c r="A552" s="481"/>
      <c r="B552" s="481"/>
      <c r="C552" s="486"/>
      <c r="D552" s="487"/>
      <c r="E552" s="488"/>
      <c r="F552" s="485"/>
      <c r="G552" s="485"/>
    </row>
    <row r="553" spans="1:7" ht="15.75" x14ac:dyDescent="0.25">
      <c r="A553" s="481"/>
      <c r="B553" s="481"/>
      <c r="C553" s="486"/>
      <c r="D553" s="487"/>
      <c r="E553" s="488"/>
      <c r="F553" s="485"/>
      <c r="G553" s="485"/>
    </row>
    <row r="554" spans="1:7" ht="15.75" x14ac:dyDescent="0.25">
      <c r="A554" s="481"/>
      <c r="B554" s="481"/>
      <c r="C554" s="486"/>
      <c r="D554" s="487"/>
      <c r="E554" s="488"/>
      <c r="F554" s="485"/>
      <c r="G554" s="485"/>
    </row>
    <row r="555" spans="1:7" ht="15.75" x14ac:dyDescent="0.25">
      <c r="A555" s="481"/>
      <c r="B555" s="481"/>
      <c r="C555" s="486"/>
      <c r="D555" s="487"/>
      <c r="E555" s="488"/>
      <c r="F555" s="485"/>
      <c r="G555" s="485"/>
    </row>
    <row r="556" spans="1:7" ht="15.75" x14ac:dyDescent="0.25">
      <c r="A556" s="481"/>
      <c r="B556" s="481"/>
      <c r="C556" s="486"/>
      <c r="D556" s="487"/>
      <c r="E556" s="488"/>
      <c r="F556" s="485"/>
      <c r="G556" s="485"/>
    </row>
    <row r="557" spans="1:7" ht="15.75" x14ac:dyDescent="0.25">
      <c r="A557" s="481"/>
      <c r="B557" s="481"/>
      <c r="C557" s="486"/>
      <c r="D557" s="487"/>
      <c r="E557" s="488"/>
      <c r="F557" s="485"/>
      <c r="G557" s="485"/>
    </row>
    <row r="558" spans="1:7" ht="15.75" x14ac:dyDescent="0.25">
      <c r="A558" s="481"/>
      <c r="B558" s="481"/>
      <c r="C558" s="486"/>
      <c r="D558" s="487"/>
      <c r="E558" s="488"/>
      <c r="F558" s="485"/>
      <c r="G558" s="485"/>
    </row>
    <row r="559" spans="1:7" ht="15.75" x14ac:dyDescent="0.25">
      <c r="A559" s="481"/>
      <c r="B559" s="481"/>
      <c r="C559" s="486"/>
      <c r="D559" s="487"/>
      <c r="E559" s="488"/>
      <c r="F559" s="485"/>
      <c r="G559" s="485"/>
    </row>
    <row r="560" spans="1:7" ht="15.75" x14ac:dyDescent="0.25">
      <c r="A560" s="481"/>
      <c r="B560" s="481"/>
      <c r="C560" s="486"/>
      <c r="D560" s="487"/>
      <c r="E560" s="488"/>
      <c r="F560" s="485"/>
      <c r="G560" s="485"/>
    </row>
    <row r="561" spans="1:7" ht="15.75" x14ac:dyDescent="0.25">
      <c r="A561" s="481"/>
      <c r="B561" s="481"/>
      <c r="C561" s="486"/>
      <c r="D561" s="487"/>
      <c r="E561" s="488"/>
      <c r="F561" s="485"/>
      <c r="G561" s="485"/>
    </row>
    <row r="562" spans="1:7" ht="15.75" x14ac:dyDescent="0.25">
      <c r="A562" s="481"/>
      <c r="B562" s="481"/>
      <c r="C562" s="486"/>
      <c r="D562" s="487"/>
      <c r="E562" s="488"/>
      <c r="F562" s="485"/>
      <c r="G562" s="485"/>
    </row>
    <row r="563" spans="1:7" ht="15.75" x14ac:dyDescent="0.25">
      <c r="A563" s="481"/>
      <c r="B563" s="481"/>
      <c r="C563" s="486"/>
      <c r="D563" s="487"/>
      <c r="E563" s="488"/>
      <c r="F563" s="485"/>
      <c r="G563" s="485"/>
    </row>
    <row r="564" spans="1:7" ht="15.75" x14ac:dyDescent="0.25">
      <c r="A564" s="481"/>
      <c r="B564" s="481"/>
      <c r="C564" s="486"/>
      <c r="D564" s="487"/>
      <c r="E564" s="488"/>
      <c r="F564" s="485"/>
      <c r="G564" s="485"/>
    </row>
    <row r="565" spans="1:7" ht="15.75" x14ac:dyDescent="0.25">
      <c r="A565" s="481"/>
      <c r="B565" s="481"/>
      <c r="C565" s="486"/>
      <c r="D565" s="487"/>
      <c r="E565" s="488"/>
      <c r="F565" s="485"/>
      <c r="G565" s="485"/>
    </row>
    <row r="566" spans="1:7" ht="15.75" x14ac:dyDescent="0.25">
      <c r="A566" s="481"/>
      <c r="B566" s="481"/>
      <c r="C566" s="486"/>
      <c r="D566" s="487"/>
      <c r="E566" s="488"/>
      <c r="F566" s="485"/>
      <c r="G566" s="485"/>
    </row>
    <row r="567" spans="1:7" ht="15.75" x14ac:dyDescent="0.25">
      <c r="A567" s="481"/>
      <c r="B567" s="481"/>
      <c r="C567" s="486"/>
      <c r="D567" s="487"/>
      <c r="E567" s="488"/>
      <c r="F567" s="485"/>
      <c r="G567" s="485"/>
    </row>
    <row r="568" spans="1:7" ht="15.75" x14ac:dyDescent="0.25">
      <c r="A568" s="481"/>
      <c r="B568" s="481"/>
      <c r="C568" s="486"/>
      <c r="D568" s="487"/>
      <c r="E568" s="488"/>
      <c r="F568" s="485"/>
      <c r="G568" s="485"/>
    </row>
    <row r="569" spans="1:7" ht="15.75" x14ac:dyDescent="0.25">
      <c r="A569" s="481"/>
      <c r="B569" s="481"/>
      <c r="C569" s="486"/>
      <c r="D569" s="487"/>
      <c r="E569" s="488"/>
      <c r="F569" s="485"/>
      <c r="G569" s="485"/>
    </row>
    <row r="570" spans="1:7" ht="15.75" x14ac:dyDescent="0.25">
      <c r="A570" s="481"/>
      <c r="B570" s="481"/>
      <c r="C570" s="486"/>
      <c r="D570" s="487"/>
      <c r="E570" s="488"/>
      <c r="F570" s="485"/>
      <c r="G570" s="485"/>
    </row>
    <row r="571" spans="1:7" ht="15.75" x14ac:dyDescent="0.25">
      <c r="A571" s="481"/>
      <c r="B571" s="481"/>
      <c r="C571" s="486"/>
      <c r="D571" s="487"/>
      <c r="E571" s="488"/>
      <c r="F571" s="485"/>
      <c r="G571" s="485"/>
    </row>
    <row r="572" spans="1:7" ht="15.75" x14ac:dyDescent="0.25">
      <c r="A572" s="481"/>
      <c r="B572" s="481"/>
      <c r="C572" s="486"/>
      <c r="D572" s="487"/>
      <c r="E572" s="488"/>
      <c r="F572" s="485"/>
      <c r="G572" s="485"/>
    </row>
    <row r="573" spans="1:7" ht="15.75" x14ac:dyDescent="0.25">
      <c r="A573" s="481"/>
      <c r="B573" s="481"/>
      <c r="C573" s="486"/>
      <c r="D573" s="487"/>
      <c r="E573" s="488"/>
      <c r="F573" s="485"/>
      <c r="G573" s="485"/>
    </row>
    <row r="574" spans="1:7" ht="15.75" x14ac:dyDescent="0.25">
      <c r="A574" s="481"/>
      <c r="B574" s="481"/>
      <c r="C574" s="486"/>
      <c r="D574" s="487"/>
      <c r="E574" s="488"/>
      <c r="F574" s="485"/>
      <c r="G574" s="485"/>
    </row>
    <row r="575" spans="1:7" ht="15.75" x14ac:dyDescent="0.25">
      <c r="A575" s="481"/>
      <c r="B575" s="481"/>
      <c r="C575" s="486"/>
      <c r="D575" s="487"/>
      <c r="E575" s="488"/>
      <c r="F575" s="485"/>
      <c r="G575" s="485"/>
    </row>
    <row r="576" spans="1:7" ht="15.75" x14ac:dyDescent="0.25">
      <c r="A576" s="481"/>
      <c r="B576" s="481"/>
      <c r="C576" s="486"/>
      <c r="D576" s="487"/>
      <c r="E576" s="488"/>
      <c r="F576" s="485"/>
      <c r="G576" s="485"/>
    </row>
    <row r="577" spans="1:7" ht="15.75" x14ac:dyDescent="0.25">
      <c r="A577" s="481"/>
      <c r="B577" s="481"/>
      <c r="C577" s="486"/>
      <c r="D577" s="487"/>
      <c r="E577" s="488"/>
      <c r="F577" s="485"/>
      <c r="G577" s="485"/>
    </row>
    <row r="578" spans="1:7" ht="15.75" x14ac:dyDescent="0.25">
      <c r="A578" s="481"/>
      <c r="B578" s="481"/>
      <c r="C578" s="486"/>
      <c r="D578" s="487"/>
      <c r="E578" s="488"/>
      <c r="F578" s="485"/>
      <c r="G578" s="485"/>
    </row>
    <row r="579" spans="1:7" ht="15.75" x14ac:dyDescent="0.25">
      <c r="A579" s="481"/>
      <c r="B579" s="481"/>
      <c r="C579" s="486"/>
      <c r="D579" s="487"/>
      <c r="E579" s="488"/>
      <c r="F579" s="485"/>
      <c r="G579" s="485"/>
    </row>
    <row r="580" spans="1:7" ht="15.75" x14ac:dyDescent="0.25">
      <c r="A580" s="481"/>
      <c r="B580" s="481"/>
      <c r="C580" s="486"/>
      <c r="D580" s="487"/>
      <c r="E580" s="488"/>
      <c r="F580" s="485"/>
      <c r="G580" s="485"/>
    </row>
    <row r="581" spans="1:7" ht="15.75" x14ac:dyDescent="0.25">
      <c r="A581" s="481"/>
      <c r="B581" s="481"/>
      <c r="C581" s="486"/>
      <c r="D581" s="487"/>
      <c r="E581" s="488"/>
      <c r="F581" s="485"/>
      <c r="G581" s="485"/>
    </row>
    <row r="582" spans="1:7" ht="15.75" x14ac:dyDescent="0.25">
      <c r="A582" s="481"/>
      <c r="B582" s="481"/>
      <c r="C582" s="486"/>
      <c r="D582" s="487"/>
      <c r="E582" s="488"/>
      <c r="F582" s="485"/>
      <c r="G582" s="485"/>
    </row>
    <row r="583" spans="1:7" ht="15.75" x14ac:dyDescent="0.25">
      <c r="A583" s="481"/>
      <c r="B583" s="481"/>
      <c r="C583" s="486"/>
      <c r="D583" s="487"/>
      <c r="E583" s="488"/>
      <c r="F583" s="485"/>
      <c r="G583" s="485"/>
    </row>
    <row r="584" spans="1:7" ht="15.75" x14ac:dyDescent="0.25">
      <c r="A584" s="481"/>
      <c r="B584" s="481"/>
      <c r="C584" s="486"/>
      <c r="D584" s="487"/>
      <c r="E584" s="488"/>
      <c r="F584" s="485"/>
      <c r="G584" s="485"/>
    </row>
    <row r="585" spans="1:7" ht="15.75" x14ac:dyDescent="0.25">
      <c r="A585" s="481"/>
      <c r="B585" s="481"/>
      <c r="C585" s="486"/>
      <c r="D585" s="487"/>
      <c r="E585" s="488"/>
      <c r="F585" s="485"/>
      <c r="G585" s="485"/>
    </row>
    <row r="586" spans="1:7" ht="15.75" x14ac:dyDescent="0.25">
      <c r="A586" s="481"/>
      <c r="B586" s="481"/>
      <c r="C586" s="486"/>
      <c r="D586" s="487"/>
      <c r="E586" s="488"/>
      <c r="F586" s="485"/>
      <c r="G586" s="485"/>
    </row>
    <row r="587" spans="1:7" ht="15.75" x14ac:dyDescent="0.25">
      <c r="A587" s="481"/>
      <c r="B587" s="481"/>
      <c r="C587" s="486"/>
      <c r="D587" s="487"/>
      <c r="E587" s="488"/>
      <c r="F587" s="485"/>
      <c r="G587" s="485"/>
    </row>
    <row r="588" spans="1:7" ht="15.75" x14ac:dyDescent="0.25">
      <c r="A588" s="481"/>
      <c r="B588" s="481"/>
      <c r="C588" s="486"/>
      <c r="D588" s="487"/>
      <c r="E588" s="488"/>
      <c r="F588" s="485"/>
      <c r="G588" s="485"/>
    </row>
    <row r="589" spans="1:7" ht="15.75" x14ac:dyDescent="0.25">
      <c r="A589" s="481"/>
      <c r="B589" s="481"/>
      <c r="C589" s="486"/>
      <c r="D589" s="487"/>
      <c r="E589" s="488"/>
      <c r="F589" s="485"/>
      <c r="G589" s="485"/>
    </row>
    <row r="590" spans="1:7" ht="15.75" x14ac:dyDescent="0.25">
      <c r="A590" s="481"/>
      <c r="B590" s="481"/>
      <c r="C590" s="486"/>
      <c r="D590" s="487"/>
      <c r="E590" s="488"/>
      <c r="F590" s="485"/>
      <c r="G590" s="485"/>
    </row>
    <row r="591" spans="1:7" ht="15.75" x14ac:dyDescent="0.25">
      <c r="A591" s="481"/>
      <c r="B591" s="481"/>
      <c r="C591" s="486"/>
      <c r="D591" s="487"/>
      <c r="E591" s="488"/>
      <c r="F591" s="485"/>
      <c r="G591" s="485"/>
    </row>
    <row r="592" spans="1:7" ht="15.75" x14ac:dyDescent="0.25">
      <c r="A592" s="481"/>
      <c r="B592" s="481"/>
      <c r="C592" s="486"/>
      <c r="D592" s="487"/>
      <c r="E592" s="488"/>
      <c r="F592" s="485"/>
      <c r="G592" s="485"/>
    </row>
    <row r="593" spans="1:7" ht="15.75" x14ac:dyDescent="0.25">
      <c r="A593" s="481"/>
      <c r="B593" s="481"/>
      <c r="C593" s="486"/>
      <c r="D593" s="487"/>
      <c r="E593" s="488"/>
      <c r="F593" s="485"/>
      <c r="G593" s="485"/>
    </row>
    <row r="594" spans="1:7" ht="15.75" x14ac:dyDescent="0.25">
      <c r="A594" s="481"/>
      <c r="B594" s="481"/>
      <c r="C594" s="486"/>
      <c r="D594" s="487"/>
      <c r="E594" s="488"/>
      <c r="F594" s="485"/>
      <c r="G594" s="485"/>
    </row>
    <row r="595" spans="1:7" ht="15.75" x14ac:dyDescent="0.25">
      <c r="A595" s="481"/>
      <c r="B595" s="481"/>
      <c r="C595" s="486"/>
      <c r="D595" s="487"/>
      <c r="E595" s="488"/>
      <c r="F595" s="485"/>
      <c r="G595" s="485"/>
    </row>
    <row r="596" spans="1:7" ht="15.75" x14ac:dyDescent="0.25">
      <c r="A596" s="481"/>
      <c r="B596" s="481"/>
      <c r="C596" s="486"/>
      <c r="D596" s="487"/>
      <c r="E596" s="488"/>
      <c r="F596" s="485"/>
      <c r="G596" s="485"/>
    </row>
    <row r="597" spans="1:7" ht="15.75" x14ac:dyDescent="0.25">
      <c r="A597" s="481"/>
      <c r="B597" s="481"/>
      <c r="C597" s="486"/>
      <c r="D597" s="487"/>
      <c r="E597" s="488"/>
      <c r="F597" s="485"/>
      <c r="G597" s="485"/>
    </row>
    <row r="598" spans="1:7" ht="15.75" x14ac:dyDescent="0.25">
      <c r="A598" s="481"/>
      <c r="B598" s="481"/>
      <c r="C598" s="486"/>
      <c r="D598" s="487"/>
      <c r="E598" s="488"/>
      <c r="F598" s="485"/>
      <c r="G598" s="485"/>
    </row>
    <row r="599" spans="1:7" ht="15.75" x14ac:dyDescent="0.25">
      <c r="A599" s="481"/>
      <c r="B599" s="481"/>
      <c r="C599" s="486"/>
      <c r="D599" s="487"/>
      <c r="E599" s="488"/>
      <c r="F599" s="485"/>
      <c r="G599" s="485"/>
    </row>
    <row r="600" spans="1:7" ht="15.75" x14ac:dyDescent="0.25">
      <c r="A600" s="481"/>
      <c r="B600" s="481"/>
      <c r="C600" s="486"/>
      <c r="D600" s="487"/>
      <c r="E600" s="488"/>
      <c r="F600" s="485"/>
      <c r="G600" s="485"/>
    </row>
    <row r="601" spans="1:7" ht="15.75" x14ac:dyDescent="0.25">
      <c r="A601" s="481"/>
      <c r="B601" s="481"/>
      <c r="C601" s="486"/>
      <c r="D601" s="487"/>
      <c r="E601" s="488"/>
      <c r="F601" s="485"/>
      <c r="G601" s="485"/>
    </row>
    <row r="602" spans="1:7" ht="15.75" x14ac:dyDescent="0.25">
      <c r="A602" s="481"/>
      <c r="B602" s="481"/>
      <c r="C602" s="486"/>
      <c r="D602" s="487"/>
      <c r="E602" s="488"/>
      <c r="F602" s="485"/>
      <c r="G602" s="485"/>
    </row>
    <row r="603" spans="1:7" ht="15.75" x14ac:dyDescent="0.25">
      <c r="A603" s="481"/>
      <c r="B603" s="481"/>
      <c r="C603" s="486"/>
      <c r="D603" s="487"/>
      <c r="E603" s="488"/>
      <c r="F603" s="485"/>
      <c r="G603" s="485"/>
    </row>
    <row r="604" spans="1:7" ht="15.75" x14ac:dyDescent="0.25">
      <c r="A604" s="481"/>
      <c r="B604" s="481"/>
      <c r="C604" s="486"/>
      <c r="D604" s="487"/>
      <c r="E604" s="488"/>
      <c r="F604" s="485"/>
      <c r="G604" s="485"/>
    </row>
    <row r="605" spans="1:7" ht="15.75" x14ac:dyDescent="0.25">
      <c r="A605" s="481"/>
      <c r="B605" s="481"/>
      <c r="C605" s="486"/>
      <c r="D605" s="487"/>
      <c r="E605" s="488"/>
      <c r="F605" s="485"/>
      <c r="G605" s="485"/>
    </row>
    <row r="606" spans="1:7" ht="15.75" x14ac:dyDescent="0.25">
      <c r="A606" s="481"/>
      <c r="B606" s="481"/>
      <c r="C606" s="486"/>
      <c r="D606" s="487"/>
      <c r="E606" s="488"/>
      <c r="F606" s="485"/>
      <c r="G606" s="485"/>
    </row>
    <row r="607" spans="1:7" ht="15.75" x14ac:dyDescent="0.25">
      <c r="A607" s="481"/>
      <c r="B607" s="481"/>
      <c r="C607" s="486"/>
      <c r="D607" s="487"/>
      <c r="E607" s="488"/>
      <c r="F607" s="485"/>
      <c r="G607" s="485"/>
    </row>
    <row r="608" spans="1:7" ht="15.75" x14ac:dyDescent="0.25">
      <c r="A608" s="481"/>
      <c r="B608" s="481"/>
      <c r="C608" s="486"/>
      <c r="D608" s="487"/>
      <c r="E608" s="488"/>
      <c r="F608" s="485"/>
      <c r="G608" s="485"/>
    </row>
    <row r="609" spans="1:7" ht="15.75" x14ac:dyDescent="0.25">
      <c r="A609" s="481"/>
      <c r="B609" s="481"/>
      <c r="C609" s="486"/>
      <c r="D609" s="487"/>
      <c r="E609" s="488"/>
      <c r="F609" s="485"/>
      <c r="G609" s="485"/>
    </row>
    <row r="610" spans="1:7" ht="15.75" x14ac:dyDescent="0.25">
      <c r="A610" s="481"/>
      <c r="B610" s="481"/>
      <c r="C610" s="486"/>
      <c r="D610" s="487"/>
      <c r="E610" s="488"/>
      <c r="F610" s="485"/>
      <c r="G610" s="485"/>
    </row>
    <row r="611" spans="1:7" ht="15.75" x14ac:dyDescent="0.25">
      <c r="A611" s="481"/>
      <c r="B611" s="481"/>
      <c r="C611" s="486"/>
      <c r="D611" s="487"/>
      <c r="E611" s="488"/>
      <c r="F611" s="485"/>
      <c r="G611" s="485"/>
    </row>
    <row r="612" spans="1:7" ht="15.75" x14ac:dyDescent="0.25">
      <c r="A612" s="481"/>
      <c r="B612" s="481"/>
      <c r="C612" s="486"/>
      <c r="D612" s="487"/>
      <c r="E612" s="488"/>
      <c r="F612" s="485"/>
      <c r="G612" s="485"/>
    </row>
    <row r="613" spans="1:7" ht="15.75" x14ac:dyDescent="0.25">
      <c r="A613" s="481"/>
      <c r="B613" s="481"/>
      <c r="C613" s="486"/>
      <c r="D613" s="487"/>
      <c r="E613" s="488"/>
      <c r="F613" s="485"/>
      <c r="G613" s="485"/>
    </row>
    <row r="614" spans="1:7" ht="15.75" x14ac:dyDescent="0.25">
      <c r="A614" s="481"/>
      <c r="B614" s="481"/>
      <c r="C614" s="486"/>
      <c r="D614" s="487"/>
      <c r="E614" s="488"/>
      <c r="F614" s="485"/>
      <c r="G614" s="485"/>
    </row>
    <row r="615" spans="1:7" ht="15.75" x14ac:dyDescent="0.25">
      <c r="A615" s="481"/>
      <c r="B615" s="481"/>
      <c r="C615" s="486"/>
      <c r="D615" s="487"/>
      <c r="E615" s="488"/>
      <c r="F615" s="485"/>
      <c r="G615" s="485"/>
    </row>
    <row r="616" spans="1:7" ht="15.75" x14ac:dyDescent="0.25">
      <c r="A616" s="481"/>
      <c r="B616" s="481"/>
      <c r="C616" s="486"/>
      <c r="D616" s="487"/>
      <c r="E616" s="488"/>
      <c r="F616" s="485"/>
      <c r="G616" s="485"/>
    </row>
    <row r="617" spans="1:7" ht="15.75" x14ac:dyDescent="0.25">
      <c r="A617" s="481"/>
      <c r="B617" s="481"/>
      <c r="C617" s="486"/>
      <c r="D617" s="487"/>
      <c r="E617" s="488"/>
      <c r="F617" s="485"/>
      <c r="G617" s="485"/>
    </row>
    <row r="618" spans="1:7" ht="15.75" x14ac:dyDescent="0.25">
      <c r="A618" s="481"/>
      <c r="B618" s="481"/>
      <c r="C618" s="486"/>
      <c r="D618" s="487"/>
      <c r="E618" s="488"/>
      <c r="F618" s="485"/>
      <c r="G618" s="485"/>
    </row>
    <row r="619" spans="1:7" ht="15.75" x14ac:dyDescent="0.25">
      <c r="A619" s="481"/>
      <c r="B619" s="481"/>
      <c r="C619" s="486"/>
      <c r="D619" s="487"/>
      <c r="E619" s="488"/>
      <c r="F619" s="485"/>
      <c r="G619" s="485"/>
    </row>
    <row r="620" spans="1:7" ht="15.75" x14ac:dyDescent="0.25">
      <c r="A620" s="481"/>
      <c r="B620" s="481"/>
      <c r="C620" s="486"/>
      <c r="D620" s="487"/>
      <c r="E620" s="488"/>
      <c r="F620" s="485"/>
      <c r="G620" s="485"/>
    </row>
    <row r="621" spans="1:7" ht="15.75" x14ac:dyDescent="0.25">
      <c r="A621" s="481"/>
      <c r="B621" s="481"/>
      <c r="C621" s="486"/>
      <c r="D621" s="487"/>
      <c r="E621" s="488"/>
      <c r="F621" s="485"/>
      <c r="G621" s="485"/>
    </row>
    <row r="622" spans="1:7" ht="15.75" x14ac:dyDescent="0.25">
      <c r="A622" s="481"/>
      <c r="B622" s="481"/>
      <c r="C622" s="486"/>
      <c r="D622" s="487"/>
      <c r="E622" s="488"/>
      <c r="F622" s="485"/>
      <c r="G622" s="485"/>
    </row>
    <row r="623" spans="1:7" ht="15.75" x14ac:dyDescent="0.25">
      <c r="A623" s="481"/>
      <c r="B623" s="481"/>
      <c r="C623" s="486"/>
      <c r="D623" s="487"/>
      <c r="E623" s="488"/>
      <c r="F623" s="485"/>
      <c r="G623" s="485"/>
    </row>
    <row r="624" spans="1:7" ht="15.75" x14ac:dyDescent="0.25">
      <c r="A624" s="481"/>
      <c r="B624" s="481"/>
      <c r="C624" s="486"/>
      <c r="D624" s="487"/>
      <c r="E624" s="488"/>
      <c r="F624" s="485"/>
      <c r="G624" s="485"/>
    </row>
    <row r="625" spans="1:7" ht="15.75" x14ac:dyDescent="0.25">
      <c r="A625" s="481"/>
      <c r="B625" s="481"/>
      <c r="C625" s="486"/>
      <c r="D625" s="487"/>
      <c r="E625" s="488"/>
      <c r="F625" s="485"/>
      <c r="G625" s="485"/>
    </row>
    <row r="626" spans="1:7" ht="15.75" x14ac:dyDescent="0.25">
      <c r="A626" s="481"/>
      <c r="B626" s="481"/>
      <c r="C626" s="486"/>
      <c r="D626" s="487"/>
      <c r="E626" s="488"/>
      <c r="F626" s="485"/>
      <c r="G626" s="485"/>
    </row>
    <row r="627" spans="1:7" ht="15.75" x14ac:dyDescent="0.25">
      <c r="A627" s="481"/>
      <c r="B627" s="481"/>
      <c r="C627" s="486"/>
      <c r="D627" s="487"/>
      <c r="E627" s="488"/>
      <c r="F627" s="485"/>
      <c r="G627" s="485"/>
    </row>
    <row r="628" spans="1:7" ht="15.75" x14ac:dyDescent="0.25">
      <c r="A628" s="481"/>
      <c r="B628" s="481"/>
      <c r="C628" s="486"/>
      <c r="D628" s="487"/>
      <c r="E628" s="488"/>
      <c r="F628" s="485"/>
      <c r="G628" s="485"/>
    </row>
    <row r="629" spans="1:7" ht="15.75" x14ac:dyDescent="0.25">
      <c r="A629" s="481"/>
      <c r="B629" s="481"/>
      <c r="C629" s="486"/>
      <c r="D629" s="487"/>
      <c r="E629" s="488"/>
      <c r="F629" s="485"/>
      <c r="G629" s="485"/>
    </row>
    <row r="630" spans="1:7" ht="15.75" x14ac:dyDescent="0.25">
      <c r="A630" s="481"/>
      <c r="B630" s="481"/>
      <c r="C630" s="486"/>
      <c r="D630" s="487"/>
      <c r="E630" s="488"/>
      <c r="F630" s="485"/>
      <c r="G630" s="485"/>
    </row>
    <row r="631" spans="1:7" ht="15.75" x14ac:dyDescent="0.25">
      <c r="A631" s="481"/>
      <c r="B631" s="481"/>
      <c r="C631" s="486"/>
      <c r="D631" s="487"/>
      <c r="E631" s="488"/>
      <c r="F631" s="485"/>
      <c r="G631" s="485"/>
    </row>
    <row r="632" spans="1:7" ht="15.75" x14ac:dyDescent="0.25">
      <c r="A632" s="481"/>
      <c r="B632" s="481"/>
      <c r="C632" s="486"/>
      <c r="D632" s="487"/>
      <c r="E632" s="488"/>
      <c r="F632" s="485"/>
      <c r="G632" s="485"/>
    </row>
    <row r="633" spans="1:7" ht="15.75" x14ac:dyDescent="0.25">
      <c r="A633" s="481"/>
      <c r="B633" s="481"/>
      <c r="C633" s="486"/>
      <c r="D633" s="487"/>
      <c r="E633" s="488"/>
      <c r="F633" s="485"/>
      <c r="G633" s="485"/>
    </row>
    <row r="634" spans="1:7" ht="15.75" x14ac:dyDescent="0.25">
      <c r="A634" s="481"/>
      <c r="B634" s="481"/>
      <c r="C634" s="486"/>
      <c r="D634" s="487"/>
      <c r="E634" s="488"/>
      <c r="F634" s="485"/>
      <c r="G634" s="485"/>
    </row>
    <row r="635" spans="1:7" ht="15.75" x14ac:dyDescent="0.25">
      <c r="A635" s="481"/>
      <c r="B635" s="481"/>
      <c r="C635" s="486"/>
      <c r="D635" s="487"/>
      <c r="E635" s="488"/>
      <c r="F635" s="485"/>
      <c r="G635" s="485"/>
    </row>
    <row r="636" spans="1:7" ht="15.75" x14ac:dyDescent="0.25">
      <c r="A636" s="481"/>
      <c r="B636" s="481"/>
      <c r="C636" s="486"/>
      <c r="D636" s="487"/>
      <c r="E636" s="488"/>
      <c r="F636" s="485"/>
      <c r="G636" s="485"/>
    </row>
    <row r="637" spans="1:7" ht="15.75" x14ac:dyDescent="0.25">
      <c r="A637" s="481"/>
      <c r="B637" s="481"/>
      <c r="C637" s="486"/>
      <c r="D637" s="487"/>
      <c r="E637" s="488"/>
      <c r="F637" s="485"/>
      <c r="G637" s="485"/>
    </row>
    <row r="638" spans="1:7" ht="15.75" x14ac:dyDescent="0.25">
      <c r="A638" s="481"/>
      <c r="B638" s="481"/>
      <c r="C638" s="486"/>
      <c r="D638" s="487"/>
      <c r="E638" s="488"/>
      <c r="F638" s="485"/>
      <c r="G638" s="485"/>
    </row>
    <row r="639" spans="1:7" ht="15.75" x14ac:dyDescent="0.25">
      <c r="A639" s="481"/>
      <c r="B639" s="481"/>
      <c r="C639" s="486"/>
      <c r="D639" s="487"/>
      <c r="E639" s="488"/>
      <c r="F639" s="485"/>
      <c r="G639" s="485"/>
    </row>
    <row r="640" spans="1:7" ht="15.75" x14ac:dyDescent="0.25">
      <c r="A640" s="481"/>
      <c r="B640" s="481"/>
      <c r="C640" s="486"/>
      <c r="D640" s="487"/>
      <c r="E640" s="488"/>
      <c r="F640" s="485"/>
      <c r="G640" s="485"/>
    </row>
    <row r="641" spans="1:7" ht="15.75" x14ac:dyDescent="0.25">
      <c r="A641" s="481"/>
      <c r="B641" s="481"/>
      <c r="C641" s="486"/>
      <c r="D641" s="487"/>
      <c r="E641" s="488"/>
      <c r="F641" s="485"/>
      <c r="G641" s="485"/>
    </row>
    <row r="642" spans="1:7" ht="15.75" x14ac:dyDescent="0.25">
      <c r="A642" s="481"/>
      <c r="B642" s="481"/>
      <c r="C642" s="486"/>
      <c r="D642" s="487"/>
      <c r="E642" s="488"/>
      <c r="F642" s="485"/>
      <c r="G642" s="485"/>
    </row>
    <row r="643" spans="1:7" ht="15.75" x14ac:dyDescent="0.25">
      <c r="A643" s="481"/>
      <c r="B643" s="481"/>
      <c r="C643" s="486"/>
      <c r="D643" s="487"/>
      <c r="E643" s="488"/>
      <c r="F643" s="485"/>
      <c r="G643" s="485"/>
    </row>
    <row r="644" spans="1:7" ht="15.75" x14ac:dyDescent="0.25">
      <c r="A644" s="481"/>
      <c r="B644" s="481"/>
      <c r="C644" s="486"/>
      <c r="D644" s="487"/>
      <c r="E644" s="488"/>
      <c r="F644" s="485"/>
      <c r="G644" s="485"/>
    </row>
    <row r="645" spans="1:7" ht="15.75" x14ac:dyDescent="0.25">
      <c r="A645" s="481"/>
      <c r="B645" s="481"/>
      <c r="C645" s="486"/>
      <c r="D645" s="487"/>
      <c r="E645" s="488"/>
      <c r="F645" s="485"/>
      <c r="G645" s="485"/>
    </row>
    <row r="646" spans="1:7" ht="15.75" x14ac:dyDescent="0.25">
      <c r="A646" s="481"/>
      <c r="B646" s="481"/>
      <c r="C646" s="486"/>
      <c r="D646" s="487"/>
      <c r="E646" s="488"/>
      <c r="F646" s="485"/>
      <c r="G646" s="485"/>
    </row>
    <row r="647" spans="1:7" ht="15.75" x14ac:dyDescent="0.25">
      <c r="A647" s="481"/>
      <c r="B647" s="481"/>
      <c r="C647" s="486"/>
      <c r="D647" s="487"/>
      <c r="E647" s="488"/>
      <c r="F647" s="485"/>
      <c r="G647" s="485"/>
    </row>
    <row r="648" spans="1:7" ht="15.75" x14ac:dyDescent="0.25">
      <c r="A648" s="481"/>
      <c r="B648" s="481"/>
      <c r="C648" s="486"/>
      <c r="D648" s="487"/>
      <c r="E648" s="488"/>
      <c r="F648" s="485"/>
      <c r="G648" s="485"/>
    </row>
    <row r="649" spans="1:7" ht="15.75" x14ac:dyDescent="0.25">
      <c r="A649" s="481"/>
      <c r="B649" s="481"/>
      <c r="C649" s="486"/>
      <c r="D649" s="487"/>
      <c r="E649" s="488"/>
      <c r="F649" s="485"/>
      <c r="G649" s="485"/>
    </row>
    <row r="650" spans="1:7" ht="15.75" x14ac:dyDescent="0.25">
      <c r="A650" s="481"/>
      <c r="B650" s="481"/>
      <c r="C650" s="486"/>
      <c r="D650" s="487"/>
      <c r="E650" s="488"/>
      <c r="F650" s="485"/>
      <c r="G650" s="485"/>
    </row>
    <row r="651" spans="1:7" ht="15.75" x14ac:dyDescent="0.25">
      <c r="A651" s="481"/>
      <c r="B651" s="481"/>
      <c r="C651" s="486"/>
      <c r="D651" s="487"/>
      <c r="E651" s="488"/>
      <c r="F651" s="485"/>
      <c r="G651" s="485"/>
    </row>
    <row r="652" spans="1:7" ht="15.75" x14ac:dyDescent="0.25">
      <c r="A652" s="481"/>
      <c r="B652" s="481"/>
      <c r="C652" s="486"/>
      <c r="D652" s="487"/>
      <c r="E652" s="488"/>
      <c r="F652" s="485"/>
      <c r="G652" s="485"/>
    </row>
    <row r="653" spans="1:7" ht="15.75" x14ac:dyDescent="0.25">
      <c r="A653" s="481"/>
      <c r="B653" s="481"/>
      <c r="C653" s="486"/>
      <c r="D653" s="487"/>
      <c r="E653" s="488"/>
      <c r="F653" s="485"/>
      <c r="G653" s="485"/>
    </row>
    <row r="654" spans="1:7" ht="15.75" x14ac:dyDescent="0.25">
      <c r="A654" s="481"/>
      <c r="B654" s="481"/>
      <c r="C654" s="486"/>
      <c r="D654" s="487"/>
      <c r="E654" s="488"/>
      <c r="F654" s="485"/>
      <c r="G654" s="485"/>
    </row>
    <row r="655" spans="1:7" ht="15.75" x14ac:dyDescent="0.25">
      <c r="A655" s="481"/>
      <c r="B655" s="481"/>
      <c r="C655" s="486"/>
      <c r="D655" s="487"/>
      <c r="E655" s="488"/>
      <c r="F655" s="485"/>
      <c r="G655" s="485"/>
    </row>
    <row r="656" spans="1:7" ht="15.75" x14ac:dyDescent="0.25">
      <c r="A656" s="481"/>
      <c r="B656" s="481"/>
      <c r="C656" s="486"/>
      <c r="D656" s="487"/>
      <c r="E656" s="488"/>
      <c r="F656" s="485"/>
      <c r="G656" s="485"/>
    </row>
    <row r="657" spans="1:7" ht="15.75" x14ac:dyDescent="0.25">
      <c r="A657" s="481"/>
      <c r="B657" s="481"/>
      <c r="C657" s="486"/>
      <c r="D657" s="487"/>
      <c r="E657" s="488"/>
      <c r="F657" s="485"/>
      <c r="G657" s="485"/>
    </row>
    <row r="658" spans="1:7" ht="15.75" x14ac:dyDescent="0.25">
      <c r="A658" s="481"/>
      <c r="B658" s="481"/>
      <c r="C658" s="486"/>
      <c r="D658" s="487"/>
      <c r="E658" s="488"/>
      <c r="F658" s="485"/>
      <c r="G658" s="485"/>
    </row>
    <row r="659" spans="1:7" ht="15.75" x14ac:dyDescent="0.25">
      <c r="A659" s="481"/>
      <c r="B659" s="481"/>
      <c r="C659" s="486"/>
      <c r="D659" s="487"/>
      <c r="E659" s="488"/>
      <c r="F659" s="485"/>
      <c r="G659" s="485"/>
    </row>
    <row r="660" spans="1:7" ht="15.75" x14ac:dyDescent="0.25">
      <c r="A660" s="481"/>
      <c r="B660" s="481"/>
      <c r="C660" s="486"/>
      <c r="D660" s="487"/>
      <c r="E660" s="488"/>
      <c r="F660" s="485"/>
      <c r="G660" s="485"/>
    </row>
    <row r="661" spans="1:7" ht="15.75" x14ac:dyDescent="0.25">
      <c r="A661" s="481"/>
      <c r="B661" s="481"/>
      <c r="C661" s="486"/>
      <c r="D661" s="487"/>
      <c r="E661" s="488"/>
      <c r="F661" s="485"/>
      <c r="G661" s="485"/>
    </row>
    <row r="662" spans="1:7" ht="15.75" x14ac:dyDescent="0.25">
      <c r="A662" s="481"/>
      <c r="B662" s="481"/>
      <c r="C662" s="486"/>
      <c r="D662" s="487"/>
      <c r="E662" s="488"/>
      <c r="F662" s="485"/>
      <c r="G662" s="485"/>
    </row>
    <row r="663" spans="1:7" ht="15.75" x14ac:dyDescent="0.25">
      <c r="A663" s="481"/>
      <c r="B663" s="481"/>
      <c r="C663" s="486"/>
      <c r="D663" s="487"/>
      <c r="E663" s="488"/>
      <c r="F663" s="485"/>
      <c r="G663" s="485"/>
    </row>
    <row r="664" spans="1:7" ht="15.75" x14ac:dyDescent="0.25">
      <c r="A664" s="481"/>
      <c r="B664" s="481"/>
      <c r="C664" s="486"/>
      <c r="D664" s="487"/>
      <c r="E664" s="488"/>
      <c r="F664" s="485"/>
      <c r="G664" s="485"/>
    </row>
    <row r="665" spans="1:7" ht="15.75" x14ac:dyDescent="0.25">
      <c r="A665" s="481"/>
      <c r="B665" s="481"/>
      <c r="C665" s="486"/>
      <c r="D665" s="487"/>
      <c r="E665" s="488"/>
      <c r="F665" s="485"/>
      <c r="G665" s="485"/>
    </row>
    <row r="666" spans="1:7" ht="15.75" x14ac:dyDescent="0.25">
      <c r="A666" s="481"/>
      <c r="B666" s="481"/>
      <c r="C666" s="486"/>
      <c r="D666" s="487"/>
      <c r="E666" s="488"/>
      <c r="F666" s="485"/>
      <c r="G666" s="485"/>
    </row>
    <row r="667" spans="1:7" ht="15.75" x14ac:dyDescent="0.25">
      <c r="A667" s="481"/>
      <c r="B667" s="481"/>
      <c r="C667" s="486"/>
      <c r="D667" s="487"/>
      <c r="E667" s="488"/>
      <c r="F667" s="485"/>
      <c r="G667" s="485"/>
    </row>
    <row r="668" spans="1:7" ht="15.75" x14ac:dyDescent="0.25">
      <c r="A668" s="481"/>
      <c r="B668" s="481"/>
      <c r="C668" s="486"/>
      <c r="D668" s="487"/>
      <c r="E668" s="488"/>
      <c r="F668" s="485"/>
      <c r="G668" s="485"/>
    </row>
    <row r="669" spans="1:7" ht="15.75" x14ac:dyDescent="0.25">
      <c r="A669" s="481"/>
      <c r="B669" s="481"/>
      <c r="C669" s="486"/>
      <c r="D669" s="487"/>
      <c r="E669" s="488"/>
      <c r="F669" s="485"/>
      <c r="G669" s="485"/>
    </row>
    <row r="670" spans="1:7" ht="15.75" x14ac:dyDescent="0.25">
      <c r="A670" s="481"/>
      <c r="B670" s="481"/>
      <c r="C670" s="486"/>
      <c r="D670" s="487"/>
      <c r="E670" s="488"/>
      <c r="F670" s="485"/>
      <c r="G670" s="485"/>
    </row>
    <row r="671" spans="1:7" ht="15.75" x14ac:dyDescent="0.25">
      <c r="A671" s="481"/>
      <c r="B671" s="481"/>
      <c r="C671" s="486"/>
      <c r="D671" s="487"/>
      <c r="E671" s="488"/>
      <c r="F671" s="485"/>
      <c r="G671" s="485"/>
    </row>
    <row r="672" spans="1:7" ht="15.75" x14ac:dyDescent="0.25">
      <c r="A672" s="481"/>
      <c r="B672" s="481"/>
      <c r="C672" s="486"/>
      <c r="D672" s="487"/>
      <c r="E672" s="488"/>
      <c r="F672" s="485"/>
      <c r="G672" s="485"/>
    </row>
    <row r="673" spans="1:7" ht="15.75" x14ac:dyDescent="0.25">
      <c r="A673" s="481"/>
      <c r="B673" s="481"/>
      <c r="C673" s="486"/>
      <c r="D673" s="487"/>
      <c r="E673" s="488"/>
      <c r="F673" s="485"/>
      <c r="G673" s="485"/>
    </row>
    <row r="674" spans="1:7" ht="15.75" x14ac:dyDescent="0.25">
      <c r="A674" s="481"/>
      <c r="B674" s="481"/>
      <c r="C674" s="486"/>
      <c r="D674" s="487"/>
      <c r="E674" s="488"/>
      <c r="F674" s="485"/>
      <c r="G674" s="485"/>
    </row>
    <row r="675" spans="1:7" ht="15.75" x14ac:dyDescent="0.25">
      <c r="A675" s="481"/>
      <c r="B675" s="481"/>
      <c r="C675" s="486"/>
      <c r="D675" s="487"/>
      <c r="E675" s="488"/>
      <c r="F675" s="485"/>
      <c r="G675" s="485"/>
    </row>
    <row r="676" spans="1:7" ht="15.75" x14ac:dyDescent="0.25">
      <c r="A676" s="481"/>
      <c r="B676" s="481"/>
      <c r="C676" s="486"/>
      <c r="D676" s="487"/>
      <c r="E676" s="488"/>
      <c r="F676" s="485"/>
      <c r="G676" s="485"/>
    </row>
    <row r="677" spans="1:7" ht="15.75" x14ac:dyDescent="0.25">
      <c r="A677" s="481"/>
      <c r="B677" s="481"/>
      <c r="C677" s="486"/>
      <c r="D677" s="487"/>
      <c r="E677" s="488"/>
      <c r="F677" s="485"/>
      <c r="G677" s="485"/>
    </row>
    <row r="678" spans="1:7" ht="15.75" x14ac:dyDescent="0.25">
      <c r="A678" s="481"/>
      <c r="B678" s="481"/>
      <c r="C678" s="486"/>
      <c r="D678" s="487"/>
      <c r="E678" s="488"/>
      <c r="F678" s="485"/>
      <c r="G678" s="485"/>
    </row>
    <row r="679" spans="1:7" ht="15.75" x14ac:dyDescent="0.25">
      <c r="A679" s="481"/>
      <c r="B679" s="481"/>
      <c r="C679" s="486"/>
      <c r="D679" s="487"/>
      <c r="E679" s="488"/>
      <c r="F679" s="485"/>
      <c r="G679" s="485"/>
    </row>
    <row r="680" spans="1:7" ht="15.75" x14ac:dyDescent="0.25">
      <c r="A680" s="481"/>
      <c r="B680" s="481"/>
      <c r="C680" s="486"/>
      <c r="D680" s="487"/>
      <c r="E680" s="488"/>
      <c r="F680" s="485"/>
      <c r="G680" s="485"/>
    </row>
    <row r="681" spans="1:7" ht="15.75" x14ac:dyDescent="0.25">
      <c r="A681" s="481"/>
      <c r="B681" s="481"/>
      <c r="C681" s="486"/>
      <c r="D681" s="487"/>
      <c r="E681" s="488"/>
      <c r="F681" s="485"/>
      <c r="G681" s="485"/>
    </row>
    <row r="682" spans="1:7" ht="15.75" x14ac:dyDescent="0.25">
      <c r="A682" s="481"/>
      <c r="B682" s="481"/>
      <c r="C682" s="486"/>
      <c r="D682" s="487"/>
      <c r="E682" s="488"/>
      <c r="F682" s="485"/>
      <c r="G682" s="485"/>
    </row>
    <row r="683" spans="1:7" ht="15.75" x14ac:dyDescent="0.25">
      <c r="A683" s="481"/>
      <c r="B683" s="481"/>
      <c r="C683" s="486"/>
      <c r="D683" s="487"/>
      <c r="E683" s="488"/>
      <c r="F683" s="485"/>
      <c r="G683" s="485"/>
    </row>
    <row r="684" spans="1:7" ht="15.75" x14ac:dyDescent="0.25">
      <c r="A684" s="481"/>
      <c r="B684" s="481"/>
      <c r="C684" s="486"/>
      <c r="D684" s="487"/>
      <c r="E684" s="488"/>
      <c r="F684" s="485"/>
      <c r="G684" s="485"/>
    </row>
    <row r="685" spans="1:7" ht="15.75" x14ac:dyDescent="0.25">
      <c r="A685" s="481"/>
      <c r="B685" s="481"/>
      <c r="C685" s="486"/>
      <c r="D685" s="487"/>
      <c r="E685" s="488"/>
      <c r="F685" s="485"/>
      <c r="G685" s="485"/>
    </row>
    <row r="686" spans="1:7" ht="15.75" x14ac:dyDescent="0.25">
      <c r="A686" s="481"/>
      <c r="B686" s="481"/>
      <c r="C686" s="486"/>
      <c r="D686" s="487"/>
      <c r="E686" s="488"/>
      <c r="F686" s="485"/>
      <c r="G686" s="485"/>
    </row>
    <row r="687" spans="1:7" ht="15.75" x14ac:dyDescent="0.25">
      <c r="A687" s="481"/>
      <c r="B687" s="481"/>
      <c r="C687" s="486"/>
      <c r="D687" s="487"/>
      <c r="E687" s="488"/>
      <c r="F687" s="485"/>
      <c r="G687" s="485"/>
    </row>
    <row r="688" spans="1:7" ht="15.75" x14ac:dyDescent="0.25">
      <c r="A688" s="481"/>
      <c r="B688" s="481"/>
      <c r="C688" s="486"/>
      <c r="D688" s="487"/>
      <c r="E688" s="488"/>
      <c r="F688" s="485"/>
      <c r="G688" s="485"/>
    </row>
    <row r="689" spans="1:7" ht="15.75" x14ac:dyDescent="0.25">
      <c r="A689" s="481"/>
      <c r="B689" s="481"/>
      <c r="C689" s="486"/>
      <c r="D689" s="487"/>
      <c r="E689" s="488"/>
      <c r="F689" s="485"/>
      <c r="G689" s="485"/>
    </row>
    <row r="690" spans="1:7" ht="15.75" x14ac:dyDescent="0.25">
      <c r="A690" s="481"/>
      <c r="B690" s="481"/>
      <c r="C690" s="486"/>
      <c r="D690" s="487"/>
      <c r="E690" s="488"/>
      <c r="F690" s="485"/>
      <c r="G690" s="485"/>
    </row>
    <row r="691" spans="1:7" ht="15.75" x14ac:dyDescent="0.25">
      <c r="A691" s="481"/>
      <c r="B691" s="481"/>
      <c r="C691" s="486"/>
      <c r="D691" s="487"/>
      <c r="E691" s="488"/>
      <c r="F691" s="485"/>
      <c r="G691" s="485"/>
    </row>
    <row r="692" spans="1:7" ht="15.75" x14ac:dyDescent="0.25">
      <c r="A692" s="481"/>
      <c r="B692" s="481"/>
      <c r="C692" s="486"/>
      <c r="D692" s="487"/>
      <c r="E692" s="488"/>
      <c r="F692" s="485"/>
      <c r="G692" s="485"/>
    </row>
    <row r="693" spans="1:7" ht="15.75" x14ac:dyDescent="0.25">
      <c r="A693" s="481"/>
      <c r="B693" s="481"/>
      <c r="C693" s="486"/>
      <c r="D693" s="487"/>
      <c r="E693" s="488"/>
      <c r="F693" s="485"/>
      <c r="G693" s="485"/>
    </row>
    <row r="694" spans="1:7" ht="15.75" x14ac:dyDescent="0.25">
      <c r="A694" s="481"/>
      <c r="B694" s="481"/>
      <c r="C694" s="486"/>
      <c r="D694" s="487"/>
      <c r="E694" s="488"/>
      <c r="F694" s="485"/>
      <c r="G694" s="485"/>
    </row>
    <row r="695" spans="1:7" ht="15.75" x14ac:dyDescent="0.25">
      <c r="A695" s="481"/>
      <c r="B695" s="481"/>
      <c r="C695" s="486"/>
      <c r="D695" s="487"/>
      <c r="E695" s="488"/>
      <c r="F695" s="485"/>
      <c r="G695" s="485"/>
    </row>
    <row r="696" spans="1:7" ht="15.75" x14ac:dyDescent="0.25">
      <c r="A696" s="481"/>
      <c r="B696" s="481"/>
      <c r="C696" s="486"/>
      <c r="D696" s="487"/>
      <c r="E696" s="488"/>
      <c r="F696" s="485"/>
      <c r="G696" s="485"/>
    </row>
    <row r="697" spans="1:7" ht="15.75" x14ac:dyDescent="0.25">
      <c r="A697" s="481"/>
      <c r="B697" s="481"/>
      <c r="C697" s="486"/>
      <c r="D697" s="487"/>
      <c r="E697" s="488"/>
      <c r="F697" s="485"/>
      <c r="G697" s="485"/>
    </row>
    <row r="698" spans="1:7" ht="15.75" x14ac:dyDescent="0.25">
      <c r="A698" s="481"/>
      <c r="B698" s="481"/>
      <c r="C698" s="486"/>
      <c r="D698" s="487"/>
      <c r="E698" s="488"/>
      <c r="F698" s="485"/>
      <c r="G698" s="485"/>
    </row>
    <row r="699" spans="1:7" ht="15.75" x14ac:dyDescent="0.25">
      <c r="A699" s="481"/>
      <c r="B699" s="481"/>
      <c r="C699" s="486"/>
      <c r="D699" s="487"/>
      <c r="E699" s="488"/>
      <c r="F699" s="485"/>
      <c r="G699" s="485"/>
    </row>
    <row r="700" spans="1:7" ht="15.75" x14ac:dyDescent="0.25">
      <c r="A700" s="481"/>
      <c r="B700" s="481"/>
      <c r="C700" s="486"/>
      <c r="D700" s="487"/>
      <c r="E700" s="488"/>
      <c r="F700" s="485"/>
      <c r="G700" s="485"/>
    </row>
    <row r="701" spans="1:7" ht="15.75" x14ac:dyDescent="0.25">
      <c r="A701" s="481"/>
      <c r="B701" s="481"/>
      <c r="C701" s="486"/>
      <c r="D701" s="487"/>
      <c r="E701" s="488"/>
      <c r="F701" s="485"/>
      <c r="G701" s="485"/>
    </row>
    <row r="702" spans="1:7" ht="15.75" x14ac:dyDescent="0.25">
      <c r="A702" s="481"/>
      <c r="B702" s="481"/>
      <c r="C702" s="486"/>
      <c r="D702" s="487"/>
      <c r="E702" s="488"/>
      <c r="F702" s="485"/>
      <c r="G702" s="485"/>
    </row>
    <row r="703" spans="1:7" ht="15.75" x14ac:dyDescent="0.25">
      <c r="A703" s="481"/>
      <c r="B703" s="481"/>
      <c r="C703" s="486"/>
      <c r="D703" s="487"/>
      <c r="E703" s="488"/>
      <c r="F703" s="485"/>
      <c r="G703" s="485"/>
    </row>
    <row r="704" spans="1:7" ht="15.75" x14ac:dyDescent="0.25">
      <c r="A704" s="481"/>
      <c r="B704" s="481"/>
      <c r="C704" s="486"/>
      <c r="D704" s="487"/>
      <c r="E704" s="488"/>
      <c r="F704" s="485"/>
      <c r="G704" s="485"/>
    </row>
    <row r="705" spans="1:7" ht="15.75" x14ac:dyDescent="0.25">
      <c r="A705" s="481"/>
      <c r="B705" s="481"/>
      <c r="C705" s="486"/>
      <c r="D705" s="487"/>
      <c r="E705" s="488"/>
      <c r="F705" s="485"/>
      <c r="G705" s="485"/>
    </row>
    <row r="706" spans="1:7" ht="15.75" x14ac:dyDescent="0.25">
      <c r="A706" s="481"/>
      <c r="B706" s="481"/>
      <c r="C706" s="486"/>
      <c r="D706" s="487"/>
      <c r="E706" s="488"/>
      <c r="F706" s="485"/>
      <c r="G706" s="485"/>
    </row>
    <row r="707" spans="1:7" ht="15.75" x14ac:dyDescent="0.25">
      <c r="A707" s="481"/>
      <c r="B707" s="481"/>
      <c r="C707" s="486"/>
      <c r="D707" s="487"/>
      <c r="E707" s="488"/>
      <c r="F707" s="485"/>
      <c r="G707" s="485"/>
    </row>
    <row r="708" spans="1:7" ht="15.75" x14ac:dyDescent="0.25">
      <c r="A708" s="481"/>
      <c r="B708" s="481"/>
      <c r="C708" s="486"/>
      <c r="D708" s="487"/>
      <c r="E708" s="488"/>
      <c r="F708" s="485"/>
      <c r="G708" s="485"/>
    </row>
    <row r="709" spans="1:7" ht="15.75" x14ac:dyDescent="0.25">
      <c r="A709" s="481"/>
      <c r="B709" s="481"/>
      <c r="C709" s="486"/>
      <c r="D709" s="487"/>
      <c r="E709" s="488"/>
      <c r="F709" s="485"/>
      <c r="G709" s="485"/>
    </row>
    <row r="710" spans="1:7" ht="15.75" x14ac:dyDescent="0.25">
      <c r="A710" s="481"/>
      <c r="B710" s="481"/>
      <c r="C710" s="486"/>
      <c r="D710" s="487"/>
      <c r="E710" s="488"/>
      <c r="F710" s="485"/>
      <c r="G710" s="485"/>
    </row>
    <row r="711" spans="1:7" ht="15.75" x14ac:dyDescent="0.25">
      <c r="A711" s="481"/>
      <c r="B711" s="481"/>
      <c r="C711" s="486"/>
      <c r="D711" s="487"/>
      <c r="E711" s="488"/>
      <c r="F711" s="485"/>
      <c r="G711" s="485"/>
    </row>
    <row r="712" spans="1:7" ht="15.75" x14ac:dyDescent="0.25">
      <c r="A712" s="481"/>
      <c r="B712" s="481"/>
      <c r="C712" s="486"/>
      <c r="D712" s="487"/>
      <c r="E712" s="488"/>
      <c r="F712" s="485"/>
      <c r="G712" s="485"/>
    </row>
    <row r="713" spans="1:7" ht="15.75" x14ac:dyDescent="0.25">
      <c r="A713" s="481"/>
      <c r="B713" s="481"/>
      <c r="C713" s="486"/>
      <c r="D713" s="487"/>
      <c r="E713" s="488"/>
      <c r="F713" s="485"/>
      <c r="G713" s="485"/>
    </row>
    <row r="714" spans="1:7" ht="15.75" x14ac:dyDescent="0.25">
      <c r="A714" s="481"/>
      <c r="B714" s="481"/>
      <c r="C714" s="486"/>
      <c r="D714" s="487"/>
      <c r="E714" s="488"/>
      <c r="F714" s="485"/>
      <c r="G714" s="485"/>
    </row>
    <row r="715" spans="1:7" ht="15.75" x14ac:dyDescent="0.25">
      <c r="A715" s="481"/>
      <c r="B715" s="481"/>
      <c r="C715" s="486"/>
      <c r="D715" s="487"/>
      <c r="E715" s="488"/>
      <c r="F715" s="485"/>
      <c r="G715" s="485"/>
    </row>
    <row r="716" spans="1:7" ht="15.75" x14ac:dyDescent="0.25">
      <c r="A716" s="481"/>
      <c r="B716" s="481"/>
      <c r="C716" s="486"/>
      <c r="D716" s="487"/>
      <c r="E716" s="488"/>
      <c r="F716" s="485"/>
      <c r="G716" s="485"/>
    </row>
    <row r="717" spans="1:7" ht="15.75" x14ac:dyDescent="0.25">
      <c r="A717" s="481"/>
      <c r="B717" s="481"/>
      <c r="C717" s="486"/>
      <c r="D717" s="487"/>
      <c r="E717" s="488"/>
      <c r="F717" s="485"/>
      <c r="G717" s="485"/>
    </row>
    <row r="718" spans="1:7" ht="15.75" x14ac:dyDescent="0.25">
      <c r="A718" s="481"/>
      <c r="B718" s="481"/>
      <c r="C718" s="486"/>
      <c r="D718" s="487"/>
      <c r="E718" s="488"/>
      <c r="F718" s="485"/>
      <c r="G718" s="485"/>
    </row>
    <row r="719" spans="1:7" ht="15.75" x14ac:dyDescent="0.25">
      <c r="A719" s="481"/>
      <c r="B719" s="481"/>
      <c r="C719" s="486"/>
      <c r="D719" s="487"/>
      <c r="E719" s="488"/>
      <c r="F719" s="485"/>
      <c r="G719" s="485"/>
    </row>
    <row r="720" spans="1:7" ht="15.75" x14ac:dyDescent="0.25">
      <c r="A720" s="481"/>
      <c r="B720" s="481"/>
      <c r="C720" s="486"/>
      <c r="D720" s="487"/>
      <c r="E720" s="488"/>
      <c r="F720" s="485"/>
      <c r="G720" s="485"/>
    </row>
    <row r="721" spans="1:7" ht="15.75" x14ac:dyDescent="0.25">
      <c r="A721" s="481"/>
      <c r="B721" s="481"/>
      <c r="C721" s="486"/>
      <c r="D721" s="487"/>
      <c r="E721" s="488"/>
      <c r="F721" s="485"/>
      <c r="G721" s="485"/>
    </row>
    <row r="722" spans="1:7" ht="15.75" x14ac:dyDescent="0.25">
      <c r="A722" s="481"/>
      <c r="B722" s="481"/>
      <c r="C722" s="486"/>
      <c r="D722" s="487"/>
      <c r="E722" s="488"/>
      <c r="F722" s="485"/>
      <c r="G722" s="485"/>
    </row>
    <row r="723" spans="1:7" ht="15.75" x14ac:dyDescent="0.25">
      <c r="A723" s="481"/>
      <c r="B723" s="481"/>
      <c r="C723" s="486"/>
      <c r="D723" s="487"/>
      <c r="E723" s="488"/>
      <c r="F723" s="485"/>
      <c r="G723" s="485"/>
    </row>
    <row r="724" spans="1:7" ht="15.75" x14ac:dyDescent="0.25">
      <c r="A724" s="481"/>
      <c r="B724" s="481"/>
      <c r="C724" s="486"/>
      <c r="D724" s="487"/>
      <c r="E724" s="488"/>
      <c r="F724" s="485"/>
      <c r="G724" s="485"/>
    </row>
    <row r="725" spans="1:7" ht="15.75" x14ac:dyDescent="0.25">
      <c r="A725" s="481"/>
      <c r="B725" s="481"/>
      <c r="C725" s="486"/>
      <c r="D725" s="487"/>
      <c r="E725" s="488"/>
      <c r="F725" s="485"/>
      <c r="G725" s="485"/>
    </row>
    <row r="726" spans="1:7" ht="15.75" x14ac:dyDescent="0.25">
      <c r="A726" s="481"/>
      <c r="B726" s="481"/>
      <c r="C726" s="486"/>
      <c r="D726" s="487"/>
      <c r="E726" s="488"/>
      <c r="F726" s="485"/>
      <c r="G726" s="485"/>
    </row>
    <row r="727" spans="1:7" ht="15.75" x14ac:dyDescent="0.25">
      <c r="A727" s="481"/>
      <c r="B727" s="481"/>
      <c r="C727" s="486"/>
      <c r="D727" s="487"/>
      <c r="E727" s="488"/>
      <c r="F727" s="485"/>
      <c r="G727" s="485"/>
    </row>
    <row r="728" spans="1:7" ht="15.75" x14ac:dyDescent="0.25">
      <c r="A728" s="481"/>
      <c r="B728" s="481"/>
      <c r="C728" s="486"/>
      <c r="D728" s="487"/>
      <c r="E728" s="488"/>
      <c r="F728" s="485"/>
      <c r="G728" s="485"/>
    </row>
    <row r="729" spans="1:7" ht="15.75" x14ac:dyDescent="0.25">
      <c r="A729" s="481"/>
      <c r="B729" s="481"/>
      <c r="C729" s="486"/>
      <c r="D729" s="487"/>
      <c r="E729" s="488"/>
      <c r="F729" s="485"/>
      <c r="G729" s="485"/>
    </row>
    <row r="730" spans="1:7" ht="15.75" x14ac:dyDescent="0.25">
      <c r="A730" s="481"/>
      <c r="B730" s="481"/>
      <c r="C730" s="486"/>
      <c r="D730" s="487"/>
      <c r="E730" s="488"/>
      <c r="F730" s="485"/>
      <c r="G730" s="485"/>
    </row>
    <row r="731" spans="1:7" ht="15.75" x14ac:dyDescent="0.25">
      <c r="A731" s="481"/>
      <c r="B731" s="481"/>
      <c r="C731" s="486"/>
      <c r="D731" s="487"/>
      <c r="E731" s="488"/>
      <c r="F731" s="485"/>
      <c r="G731" s="485"/>
    </row>
    <row r="732" spans="1:7" ht="15.75" x14ac:dyDescent="0.25">
      <c r="A732" s="481"/>
      <c r="B732" s="481"/>
      <c r="C732" s="486"/>
      <c r="D732" s="487"/>
      <c r="E732" s="488"/>
      <c r="F732" s="485"/>
      <c r="G732" s="485"/>
    </row>
    <row r="733" spans="1:7" ht="15.75" x14ac:dyDescent="0.25">
      <c r="A733" s="481"/>
      <c r="B733" s="481"/>
      <c r="C733" s="486"/>
      <c r="D733" s="487"/>
      <c r="E733" s="488"/>
      <c r="F733" s="485"/>
      <c r="G733" s="485"/>
    </row>
    <row r="734" spans="1:7" ht="15.75" x14ac:dyDescent="0.25">
      <c r="A734" s="481"/>
      <c r="B734" s="481"/>
      <c r="C734" s="486"/>
      <c r="D734" s="487"/>
      <c r="E734" s="488"/>
      <c r="F734" s="485"/>
      <c r="G734" s="485"/>
    </row>
    <row r="735" spans="1:7" ht="15.75" x14ac:dyDescent="0.25">
      <c r="A735" s="481"/>
      <c r="B735" s="481"/>
      <c r="C735" s="486"/>
      <c r="D735" s="487"/>
      <c r="E735" s="488"/>
      <c r="F735" s="485"/>
      <c r="G735" s="485"/>
    </row>
    <row r="736" spans="1:7" ht="15.75" x14ac:dyDescent="0.25">
      <c r="A736" s="481"/>
      <c r="B736" s="481"/>
      <c r="C736" s="486"/>
      <c r="D736" s="487"/>
      <c r="E736" s="488"/>
      <c r="F736" s="485"/>
      <c r="G736" s="485"/>
    </row>
    <row r="737" spans="1:7" ht="15.75" x14ac:dyDescent="0.25">
      <c r="A737" s="481"/>
      <c r="B737" s="481"/>
      <c r="C737" s="486"/>
      <c r="D737" s="487"/>
      <c r="E737" s="488"/>
      <c r="F737" s="485"/>
      <c r="G737" s="485"/>
    </row>
    <row r="738" spans="1:7" ht="15.75" x14ac:dyDescent="0.25">
      <c r="A738" s="481"/>
      <c r="B738" s="481"/>
      <c r="C738" s="486"/>
      <c r="D738" s="487"/>
      <c r="E738" s="488"/>
      <c r="F738" s="485"/>
      <c r="G738" s="485"/>
    </row>
    <row r="739" spans="1:7" ht="15.75" x14ac:dyDescent="0.25">
      <c r="A739" s="481"/>
      <c r="B739" s="481"/>
      <c r="C739" s="486"/>
      <c r="D739" s="487"/>
      <c r="E739" s="488"/>
      <c r="F739" s="485"/>
      <c r="G739" s="485"/>
    </row>
    <row r="740" spans="1:7" ht="15.75" x14ac:dyDescent="0.25">
      <c r="A740" s="481"/>
      <c r="B740" s="481"/>
      <c r="C740" s="486"/>
      <c r="D740" s="487"/>
      <c r="E740" s="488"/>
      <c r="F740" s="485"/>
      <c r="G740" s="485"/>
    </row>
    <row r="741" spans="1:7" ht="15.75" x14ac:dyDescent="0.25">
      <c r="A741" s="481"/>
      <c r="B741" s="481"/>
      <c r="C741" s="486"/>
      <c r="D741" s="487"/>
      <c r="E741" s="488"/>
      <c r="F741" s="485"/>
      <c r="G741" s="485"/>
    </row>
    <row r="742" spans="1:7" ht="15.75" x14ac:dyDescent="0.25">
      <c r="A742" s="481"/>
      <c r="B742" s="481"/>
      <c r="C742" s="486"/>
      <c r="D742" s="487"/>
      <c r="E742" s="488"/>
      <c r="F742" s="485"/>
      <c r="G742" s="485"/>
    </row>
    <row r="743" spans="1:7" ht="15.75" x14ac:dyDescent="0.25">
      <c r="A743" s="481"/>
      <c r="B743" s="481"/>
      <c r="C743" s="486"/>
      <c r="D743" s="487"/>
      <c r="E743" s="488"/>
      <c r="F743" s="485"/>
      <c r="G743" s="485"/>
    </row>
    <row r="744" spans="1:7" ht="15.75" x14ac:dyDescent="0.25">
      <c r="A744" s="481"/>
      <c r="B744" s="481"/>
      <c r="C744" s="486"/>
      <c r="D744" s="487"/>
      <c r="E744" s="488"/>
      <c r="F744" s="485"/>
      <c r="G744" s="485"/>
    </row>
    <row r="745" spans="1:7" ht="15.75" x14ac:dyDescent="0.25">
      <c r="A745" s="481"/>
      <c r="B745" s="481"/>
      <c r="C745" s="486"/>
      <c r="D745" s="487"/>
      <c r="E745" s="488"/>
      <c r="F745" s="485"/>
      <c r="G745" s="485"/>
    </row>
    <row r="746" spans="1:7" ht="15.75" x14ac:dyDescent="0.25">
      <c r="A746" s="481"/>
      <c r="B746" s="481"/>
      <c r="C746" s="486"/>
      <c r="D746" s="487"/>
      <c r="E746" s="488"/>
      <c r="F746" s="485"/>
      <c r="G746" s="485"/>
    </row>
    <row r="747" spans="1:7" ht="15.75" x14ac:dyDescent="0.25">
      <c r="A747" s="481"/>
      <c r="B747" s="481"/>
      <c r="C747" s="486"/>
      <c r="D747" s="487"/>
      <c r="E747" s="488"/>
      <c r="F747" s="485"/>
      <c r="G747" s="485"/>
    </row>
    <row r="748" spans="1:7" ht="15.75" x14ac:dyDescent="0.25">
      <c r="A748" s="481"/>
      <c r="B748" s="481"/>
      <c r="C748" s="486"/>
      <c r="D748" s="487"/>
      <c r="E748" s="488"/>
      <c r="F748" s="485"/>
      <c r="G748" s="485"/>
    </row>
    <row r="749" spans="1:7" ht="15.75" x14ac:dyDescent="0.25">
      <c r="A749" s="481"/>
      <c r="B749" s="481"/>
      <c r="C749" s="486"/>
      <c r="D749" s="487"/>
      <c r="E749" s="488"/>
      <c r="F749" s="485"/>
      <c r="G749" s="485"/>
    </row>
    <row r="750" spans="1:7" ht="15.75" x14ac:dyDescent="0.25">
      <c r="A750" s="481"/>
      <c r="B750" s="481"/>
      <c r="C750" s="486"/>
      <c r="D750" s="487"/>
      <c r="E750" s="488"/>
      <c r="F750" s="485"/>
      <c r="G750" s="485"/>
    </row>
    <row r="751" spans="1:7" ht="15.75" x14ac:dyDescent="0.25">
      <c r="A751" s="481"/>
      <c r="B751" s="481"/>
      <c r="C751" s="486"/>
      <c r="D751" s="487"/>
      <c r="E751" s="488"/>
      <c r="F751" s="485"/>
      <c r="G751" s="485"/>
    </row>
    <row r="752" spans="1:7" ht="15.75" x14ac:dyDescent="0.25">
      <c r="A752" s="481"/>
      <c r="B752" s="481"/>
      <c r="C752" s="486"/>
      <c r="D752" s="487"/>
      <c r="E752" s="488"/>
      <c r="F752" s="485"/>
      <c r="G752" s="485"/>
    </row>
    <row r="753" spans="1:7" ht="15.75" x14ac:dyDescent="0.25">
      <c r="A753" s="481"/>
      <c r="B753" s="481"/>
      <c r="C753" s="486"/>
      <c r="D753" s="487"/>
      <c r="E753" s="488"/>
      <c r="F753" s="485"/>
      <c r="G753" s="485"/>
    </row>
    <row r="754" spans="1:7" ht="15.75" x14ac:dyDescent="0.25">
      <c r="A754" s="481"/>
      <c r="B754" s="481"/>
      <c r="C754" s="486"/>
      <c r="D754" s="487"/>
      <c r="E754" s="488"/>
      <c r="F754" s="485"/>
      <c r="G754" s="485"/>
    </row>
    <row r="755" spans="1:7" ht="15.75" x14ac:dyDescent="0.25">
      <c r="A755" s="481"/>
      <c r="B755" s="481"/>
      <c r="C755" s="486"/>
      <c r="D755" s="487"/>
      <c r="E755" s="488"/>
      <c r="F755" s="485"/>
      <c r="G755" s="485"/>
    </row>
    <row r="756" spans="1:7" ht="15.75" x14ac:dyDescent="0.25">
      <c r="A756" s="481"/>
      <c r="B756" s="481"/>
      <c r="C756" s="486"/>
      <c r="D756" s="487"/>
      <c r="E756" s="488"/>
      <c r="F756" s="485"/>
      <c r="G756" s="485"/>
    </row>
    <row r="757" spans="1:7" ht="15.75" x14ac:dyDescent="0.25">
      <c r="A757" s="481"/>
      <c r="B757" s="481"/>
      <c r="C757" s="486"/>
      <c r="D757" s="487"/>
      <c r="E757" s="488"/>
      <c r="F757" s="485"/>
      <c r="G757" s="485"/>
    </row>
    <row r="758" spans="1:7" ht="15.75" x14ac:dyDescent="0.25">
      <c r="A758" s="481"/>
      <c r="B758" s="481"/>
      <c r="C758" s="486"/>
      <c r="D758" s="487"/>
      <c r="E758" s="488"/>
      <c r="F758" s="485"/>
      <c r="G758" s="485"/>
    </row>
    <row r="759" spans="1:7" ht="15.75" x14ac:dyDescent="0.25">
      <c r="A759" s="481"/>
      <c r="B759" s="481"/>
      <c r="C759" s="486"/>
      <c r="D759" s="487"/>
      <c r="E759" s="488"/>
      <c r="F759" s="485"/>
      <c r="G759" s="485"/>
    </row>
    <row r="760" spans="1:7" ht="15.75" x14ac:dyDescent="0.25">
      <c r="A760" s="481"/>
      <c r="B760" s="481"/>
      <c r="C760" s="486"/>
      <c r="D760" s="487"/>
      <c r="E760" s="488"/>
      <c r="F760" s="485"/>
      <c r="G760" s="485"/>
    </row>
    <row r="761" spans="1:7" ht="15.75" x14ac:dyDescent="0.25">
      <c r="A761" s="481"/>
      <c r="B761" s="481"/>
      <c r="C761" s="486"/>
      <c r="D761" s="487"/>
      <c r="E761" s="488"/>
      <c r="F761" s="485"/>
      <c r="G761" s="485"/>
    </row>
    <row r="762" spans="1:7" ht="15.75" x14ac:dyDescent="0.25">
      <c r="A762" s="481"/>
      <c r="B762" s="481"/>
      <c r="C762" s="486"/>
      <c r="D762" s="487"/>
      <c r="E762" s="488"/>
      <c r="F762" s="485"/>
      <c r="G762" s="485"/>
    </row>
    <row r="763" spans="1:7" ht="15.75" x14ac:dyDescent="0.25">
      <c r="A763" s="481"/>
      <c r="B763" s="481"/>
      <c r="C763" s="486"/>
      <c r="D763" s="487"/>
      <c r="E763" s="488"/>
      <c r="F763" s="485"/>
      <c r="G763" s="485"/>
    </row>
    <row r="764" spans="1:7" ht="15.75" x14ac:dyDescent="0.25">
      <c r="A764" s="481"/>
      <c r="B764" s="481"/>
      <c r="C764" s="486"/>
      <c r="D764" s="487"/>
      <c r="E764" s="488"/>
      <c r="F764" s="485"/>
      <c r="G764" s="485"/>
    </row>
    <row r="765" spans="1:7" ht="15.75" x14ac:dyDescent="0.25">
      <c r="A765" s="481"/>
      <c r="B765" s="481"/>
      <c r="C765" s="486"/>
      <c r="D765" s="487"/>
      <c r="E765" s="488"/>
      <c r="F765" s="485"/>
      <c r="G765" s="485"/>
    </row>
    <row r="766" spans="1:7" ht="15.75" x14ac:dyDescent="0.25">
      <c r="A766" s="481"/>
      <c r="B766" s="481"/>
      <c r="C766" s="486"/>
      <c r="D766" s="487"/>
      <c r="E766" s="488"/>
      <c r="F766" s="485"/>
      <c r="G766" s="485"/>
    </row>
    <row r="767" spans="1:7" ht="15.75" x14ac:dyDescent="0.25">
      <c r="A767" s="481"/>
      <c r="B767" s="481"/>
      <c r="C767" s="486"/>
      <c r="D767" s="487"/>
      <c r="E767" s="488"/>
      <c r="F767" s="485"/>
      <c r="G767" s="485"/>
    </row>
    <row r="768" spans="1:7" ht="15.75" x14ac:dyDescent="0.25">
      <c r="A768" s="481"/>
      <c r="B768" s="481"/>
      <c r="C768" s="486"/>
      <c r="D768" s="487"/>
      <c r="E768" s="488"/>
      <c r="F768" s="485"/>
      <c r="G768" s="485"/>
    </row>
    <row r="769" spans="1:7" ht="15.75" x14ac:dyDescent="0.25">
      <c r="A769" s="481"/>
      <c r="B769" s="481"/>
      <c r="C769" s="486"/>
      <c r="D769" s="487"/>
      <c r="E769" s="488"/>
      <c r="F769" s="485"/>
      <c r="G769" s="485"/>
    </row>
    <row r="770" spans="1:7" ht="15.75" x14ac:dyDescent="0.25">
      <c r="A770" s="481"/>
      <c r="B770" s="481"/>
      <c r="C770" s="486"/>
      <c r="D770" s="487"/>
      <c r="E770" s="488"/>
      <c r="F770" s="485"/>
      <c r="G770" s="485"/>
    </row>
    <row r="771" spans="1:7" ht="15.75" x14ac:dyDescent="0.25">
      <c r="A771" s="481"/>
      <c r="B771" s="481"/>
      <c r="C771" s="486"/>
      <c r="D771" s="487"/>
      <c r="E771" s="488"/>
      <c r="F771" s="485"/>
      <c r="G771" s="485"/>
    </row>
    <row r="772" spans="1:7" ht="15.75" x14ac:dyDescent="0.25">
      <c r="A772" s="481"/>
      <c r="B772" s="481"/>
      <c r="C772" s="486"/>
      <c r="D772" s="487"/>
      <c r="E772" s="488"/>
      <c r="F772" s="485"/>
      <c r="G772" s="485"/>
    </row>
    <row r="773" spans="1:7" ht="15.75" x14ac:dyDescent="0.25">
      <c r="A773" s="481"/>
      <c r="B773" s="481"/>
      <c r="C773" s="486"/>
      <c r="D773" s="487"/>
      <c r="E773" s="488"/>
      <c r="F773" s="485"/>
      <c r="G773" s="485"/>
    </row>
    <row r="774" spans="1:7" ht="15.75" x14ac:dyDescent="0.25">
      <c r="A774" s="481"/>
      <c r="B774" s="481"/>
      <c r="C774" s="486"/>
      <c r="D774" s="487"/>
      <c r="E774" s="488"/>
      <c r="F774" s="485"/>
      <c r="G774" s="485"/>
    </row>
    <row r="775" spans="1:7" ht="15.75" x14ac:dyDescent="0.25">
      <c r="A775" s="481"/>
      <c r="B775" s="481"/>
      <c r="C775" s="486"/>
      <c r="D775" s="487"/>
      <c r="E775" s="488"/>
      <c r="F775" s="485"/>
      <c r="G775" s="485"/>
    </row>
    <row r="776" spans="1:7" ht="15.75" x14ac:dyDescent="0.25">
      <c r="A776" s="481"/>
      <c r="B776" s="481"/>
      <c r="C776" s="486"/>
      <c r="D776" s="487"/>
      <c r="E776" s="488"/>
      <c r="F776" s="485"/>
      <c r="G776" s="485"/>
    </row>
    <row r="777" spans="1:7" ht="15.75" x14ac:dyDescent="0.25">
      <c r="A777" s="481"/>
      <c r="B777" s="481"/>
      <c r="C777" s="486"/>
      <c r="D777" s="487"/>
      <c r="E777" s="488"/>
      <c r="F777" s="485"/>
      <c r="G777" s="485"/>
    </row>
    <row r="778" spans="1:7" ht="15.75" x14ac:dyDescent="0.25">
      <c r="A778" s="481"/>
      <c r="B778" s="481"/>
      <c r="C778" s="486"/>
      <c r="D778" s="487"/>
      <c r="E778" s="488"/>
      <c r="F778" s="485"/>
      <c r="G778" s="485"/>
    </row>
    <row r="779" spans="1:7" ht="15.75" x14ac:dyDescent="0.25">
      <c r="A779" s="481"/>
      <c r="B779" s="481"/>
      <c r="C779" s="486"/>
      <c r="D779" s="487"/>
      <c r="E779" s="488"/>
      <c r="F779" s="485"/>
      <c r="G779" s="485"/>
    </row>
    <row r="780" spans="1:7" ht="15.75" x14ac:dyDescent="0.25">
      <c r="A780" s="481"/>
      <c r="B780" s="481"/>
      <c r="C780" s="486"/>
      <c r="D780" s="487"/>
      <c r="E780" s="488"/>
      <c r="F780" s="485"/>
      <c r="G780" s="485"/>
    </row>
    <row r="781" spans="1:7" ht="15.75" x14ac:dyDescent="0.25">
      <c r="A781" s="481"/>
      <c r="B781" s="481"/>
      <c r="C781" s="486"/>
      <c r="D781" s="487"/>
      <c r="E781" s="488"/>
      <c r="F781" s="485"/>
      <c r="G781" s="485"/>
    </row>
    <row r="782" spans="1:7" ht="15.75" x14ac:dyDescent="0.25">
      <c r="A782" s="481"/>
      <c r="B782" s="481"/>
      <c r="C782" s="486"/>
      <c r="D782" s="487"/>
      <c r="E782" s="488"/>
      <c r="F782" s="485"/>
      <c r="G782" s="485"/>
    </row>
    <row r="783" spans="1:7" ht="15.75" x14ac:dyDescent="0.25">
      <c r="A783" s="481"/>
      <c r="B783" s="481"/>
      <c r="C783" s="486"/>
      <c r="D783" s="487"/>
      <c r="E783" s="488"/>
      <c r="F783" s="485"/>
      <c r="G783" s="485"/>
    </row>
    <row r="784" spans="1:7" ht="15.75" x14ac:dyDescent="0.25">
      <c r="A784" s="481"/>
      <c r="B784" s="481"/>
      <c r="C784" s="486"/>
      <c r="D784" s="487"/>
      <c r="E784" s="488"/>
      <c r="F784" s="485"/>
      <c r="G784" s="485"/>
    </row>
    <row r="785" spans="1:7" ht="15.75" x14ac:dyDescent="0.25">
      <c r="A785" s="481"/>
      <c r="B785" s="481"/>
      <c r="C785" s="486"/>
      <c r="D785" s="487"/>
      <c r="E785" s="488"/>
      <c r="F785" s="485"/>
      <c r="G785" s="485"/>
    </row>
    <row r="786" spans="1:7" ht="15.75" x14ac:dyDescent="0.25">
      <c r="A786" s="481"/>
      <c r="B786" s="481"/>
      <c r="C786" s="486"/>
      <c r="D786" s="487"/>
      <c r="E786" s="488"/>
      <c r="F786" s="485"/>
      <c r="G786" s="485"/>
    </row>
    <row r="787" spans="1:7" ht="15.75" x14ac:dyDescent="0.25">
      <c r="A787" s="481"/>
      <c r="B787" s="481"/>
      <c r="C787" s="486"/>
      <c r="D787" s="487"/>
      <c r="E787" s="488"/>
      <c r="F787" s="485"/>
      <c r="G787" s="485"/>
    </row>
    <row r="788" spans="1:7" ht="15.75" x14ac:dyDescent="0.25">
      <c r="A788" s="481"/>
      <c r="B788" s="481"/>
      <c r="C788" s="486"/>
      <c r="D788" s="487"/>
      <c r="E788" s="488"/>
      <c r="F788" s="485"/>
      <c r="G788" s="485"/>
    </row>
    <row r="789" spans="1:7" ht="15.75" x14ac:dyDescent="0.25">
      <c r="A789" s="481"/>
      <c r="B789" s="481"/>
      <c r="C789" s="486"/>
      <c r="D789" s="487"/>
      <c r="E789" s="488"/>
      <c r="F789" s="485"/>
      <c r="G789" s="485"/>
    </row>
    <row r="790" spans="1:7" ht="15.75" x14ac:dyDescent="0.25">
      <c r="A790" s="481"/>
      <c r="B790" s="481"/>
      <c r="C790" s="486"/>
      <c r="D790" s="487"/>
      <c r="E790" s="488"/>
      <c r="F790" s="485"/>
      <c r="G790" s="485"/>
    </row>
    <row r="791" spans="1:7" ht="15.75" x14ac:dyDescent="0.25">
      <c r="A791" s="481"/>
      <c r="B791" s="481"/>
      <c r="C791" s="486"/>
      <c r="D791" s="487"/>
      <c r="E791" s="488"/>
      <c r="F791" s="485"/>
      <c r="G791" s="485"/>
    </row>
    <row r="792" spans="1:7" ht="15.75" x14ac:dyDescent="0.25">
      <c r="A792" s="481"/>
      <c r="B792" s="481"/>
      <c r="C792" s="486"/>
      <c r="D792" s="487"/>
      <c r="E792" s="488"/>
      <c r="F792" s="485"/>
      <c r="G792" s="485"/>
    </row>
    <row r="793" spans="1:7" ht="15.75" x14ac:dyDescent="0.25">
      <c r="A793" s="481"/>
      <c r="B793" s="481"/>
      <c r="C793" s="486"/>
      <c r="D793" s="487"/>
      <c r="E793" s="488"/>
      <c r="F793" s="485"/>
      <c r="G793" s="485"/>
    </row>
    <row r="794" spans="1:7" ht="15.75" x14ac:dyDescent="0.25">
      <c r="A794" s="481"/>
      <c r="B794" s="481"/>
      <c r="C794" s="486"/>
      <c r="D794" s="487"/>
      <c r="E794" s="488"/>
      <c r="F794" s="485"/>
      <c r="G794" s="485"/>
    </row>
    <row r="795" spans="1:7" ht="15.75" x14ac:dyDescent="0.25">
      <c r="A795" s="481"/>
      <c r="B795" s="481"/>
      <c r="C795" s="486"/>
      <c r="D795" s="487"/>
      <c r="E795" s="488"/>
      <c r="F795" s="485"/>
      <c r="G795" s="485"/>
    </row>
    <row r="796" spans="1:7" ht="15.75" x14ac:dyDescent="0.25">
      <c r="A796" s="481"/>
      <c r="B796" s="481"/>
      <c r="C796" s="486"/>
      <c r="D796" s="487"/>
      <c r="E796" s="488"/>
      <c r="F796" s="485"/>
      <c r="G796" s="485"/>
    </row>
    <row r="797" spans="1:7" ht="15.75" x14ac:dyDescent="0.25">
      <c r="A797" s="481"/>
      <c r="B797" s="481"/>
      <c r="C797" s="486"/>
      <c r="D797" s="487"/>
      <c r="E797" s="488"/>
      <c r="F797" s="485"/>
      <c r="G797" s="485"/>
    </row>
    <row r="798" spans="1:7" ht="15.75" x14ac:dyDescent="0.25">
      <c r="A798" s="481"/>
      <c r="B798" s="481"/>
      <c r="C798" s="486"/>
      <c r="D798" s="487"/>
      <c r="E798" s="488"/>
      <c r="F798" s="485"/>
      <c r="G798" s="485"/>
    </row>
    <row r="799" spans="1:7" ht="15.75" x14ac:dyDescent="0.25">
      <c r="A799" s="481"/>
      <c r="B799" s="481"/>
      <c r="C799" s="486"/>
      <c r="D799" s="487"/>
      <c r="E799" s="488"/>
      <c r="F799" s="485"/>
      <c r="G799" s="485"/>
    </row>
    <row r="800" spans="1:7" ht="15.75" x14ac:dyDescent="0.25">
      <c r="A800" s="481"/>
      <c r="B800" s="481"/>
      <c r="C800" s="486"/>
      <c r="D800" s="487"/>
      <c r="E800" s="488"/>
      <c r="F800" s="485"/>
      <c r="G800" s="485"/>
    </row>
    <row r="801" spans="1:7" ht="15.75" x14ac:dyDescent="0.25">
      <c r="A801" s="481"/>
      <c r="B801" s="481"/>
      <c r="C801" s="486"/>
      <c r="D801" s="487"/>
      <c r="E801" s="488"/>
      <c r="F801" s="485"/>
      <c r="G801" s="485"/>
    </row>
    <row r="802" spans="1:7" ht="15.75" x14ac:dyDescent="0.25">
      <c r="A802" s="481"/>
      <c r="B802" s="481"/>
      <c r="C802" s="486"/>
      <c r="D802" s="487"/>
      <c r="E802" s="488"/>
      <c r="F802" s="485"/>
      <c r="G802" s="485"/>
    </row>
    <row r="803" spans="1:7" ht="15.75" x14ac:dyDescent="0.25">
      <c r="A803" s="481"/>
      <c r="B803" s="481"/>
      <c r="C803" s="486"/>
      <c r="D803" s="487"/>
      <c r="E803" s="488"/>
      <c r="F803" s="485"/>
      <c r="G803" s="485"/>
    </row>
    <row r="804" spans="1:7" ht="15.75" x14ac:dyDescent="0.25">
      <c r="A804" s="481"/>
      <c r="B804" s="481"/>
      <c r="C804" s="486"/>
      <c r="D804" s="487"/>
      <c r="E804" s="488"/>
      <c r="F804" s="485"/>
      <c r="G804" s="485"/>
    </row>
    <row r="805" spans="1:7" ht="15.75" x14ac:dyDescent="0.25">
      <c r="A805" s="481"/>
      <c r="B805" s="481"/>
      <c r="C805" s="486"/>
      <c r="D805" s="487"/>
      <c r="E805" s="488"/>
      <c r="F805" s="485"/>
      <c r="G805" s="485"/>
    </row>
    <row r="806" spans="1:7" ht="15.75" x14ac:dyDescent="0.25">
      <c r="A806" s="481"/>
      <c r="B806" s="481"/>
      <c r="C806" s="486"/>
      <c r="D806" s="487"/>
      <c r="E806" s="488"/>
      <c r="F806" s="485"/>
      <c r="G806" s="485"/>
    </row>
    <row r="807" spans="1:7" ht="15.75" x14ac:dyDescent="0.25">
      <c r="A807" s="481"/>
      <c r="B807" s="481"/>
      <c r="C807" s="486"/>
      <c r="D807" s="487"/>
      <c r="E807" s="488"/>
      <c r="F807" s="485"/>
      <c r="G807" s="485"/>
    </row>
    <row r="808" spans="1:7" ht="15.75" x14ac:dyDescent="0.25">
      <c r="A808" s="481"/>
      <c r="B808" s="481"/>
      <c r="C808" s="486"/>
      <c r="D808" s="487"/>
      <c r="E808" s="488"/>
      <c r="F808" s="485"/>
      <c r="G808" s="485"/>
    </row>
    <row r="809" spans="1:7" ht="15.75" x14ac:dyDescent="0.25">
      <c r="A809" s="481"/>
      <c r="B809" s="481"/>
      <c r="C809" s="486"/>
      <c r="D809" s="487"/>
      <c r="E809" s="488"/>
      <c r="F809" s="485"/>
      <c r="G809" s="485"/>
    </row>
    <row r="810" spans="1:7" ht="15.75" x14ac:dyDescent="0.25">
      <c r="A810" s="481"/>
      <c r="B810" s="481"/>
      <c r="C810" s="486"/>
      <c r="D810" s="487"/>
      <c r="E810" s="488"/>
      <c r="F810" s="485"/>
      <c r="G810" s="485"/>
    </row>
    <row r="811" spans="1:7" ht="15.75" x14ac:dyDescent="0.25">
      <c r="A811" s="481"/>
      <c r="B811" s="481"/>
      <c r="C811" s="486"/>
      <c r="D811" s="487"/>
      <c r="E811" s="488"/>
      <c r="F811" s="485"/>
      <c r="G811" s="485"/>
    </row>
    <row r="812" spans="1:7" ht="15.75" x14ac:dyDescent="0.25">
      <c r="A812" s="481"/>
      <c r="B812" s="481"/>
      <c r="C812" s="486"/>
      <c r="D812" s="487"/>
      <c r="E812" s="488"/>
      <c r="F812" s="485"/>
      <c r="G812" s="485"/>
    </row>
    <row r="813" spans="1:7" ht="15.75" x14ac:dyDescent="0.25">
      <c r="A813" s="481"/>
      <c r="B813" s="481"/>
      <c r="C813" s="486"/>
      <c r="D813" s="487"/>
      <c r="E813" s="488"/>
      <c r="F813" s="485"/>
      <c r="G813" s="485"/>
    </row>
    <row r="814" spans="1:7" ht="15.75" x14ac:dyDescent="0.25">
      <c r="A814" s="481"/>
      <c r="B814" s="481"/>
      <c r="C814" s="486"/>
      <c r="D814" s="487"/>
      <c r="E814" s="488"/>
      <c r="F814" s="485"/>
      <c r="G814" s="485"/>
    </row>
    <row r="815" spans="1:7" ht="15.75" x14ac:dyDescent="0.25">
      <c r="A815" s="481"/>
      <c r="B815" s="481"/>
      <c r="C815" s="486"/>
      <c r="D815" s="487"/>
      <c r="E815" s="488"/>
      <c r="F815" s="485"/>
      <c r="G815" s="485"/>
    </row>
    <row r="816" spans="1:7" ht="15.75" x14ac:dyDescent="0.25">
      <c r="A816" s="481"/>
      <c r="B816" s="481"/>
      <c r="C816" s="486"/>
      <c r="D816" s="487"/>
      <c r="E816" s="488"/>
      <c r="F816" s="485"/>
      <c r="G816" s="485"/>
    </row>
    <row r="817" spans="1:7" ht="15.75" x14ac:dyDescent="0.25">
      <c r="A817" s="481"/>
      <c r="B817" s="481"/>
      <c r="C817" s="486"/>
      <c r="D817" s="487"/>
      <c r="E817" s="488"/>
      <c r="F817" s="485"/>
      <c r="G817" s="485"/>
    </row>
    <row r="818" spans="1:7" ht="15.75" x14ac:dyDescent="0.25">
      <c r="A818" s="481"/>
      <c r="B818" s="481"/>
      <c r="C818" s="486"/>
      <c r="D818" s="487"/>
      <c r="E818" s="488"/>
      <c r="F818" s="485"/>
      <c r="G818" s="485"/>
    </row>
    <row r="819" spans="1:7" ht="15.75" x14ac:dyDescent="0.25">
      <c r="A819" s="481"/>
      <c r="B819" s="481"/>
      <c r="C819" s="486"/>
      <c r="D819" s="487"/>
      <c r="E819" s="488"/>
      <c r="F819" s="485"/>
      <c r="G819" s="485"/>
    </row>
    <row r="820" spans="1:7" ht="15.75" x14ac:dyDescent="0.25">
      <c r="A820" s="481"/>
      <c r="B820" s="481"/>
      <c r="C820" s="486"/>
      <c r="D820" s="487"/>
      <c r="E820" s="488"/>
      <c r="F820" s="485"/>
      <c r="G820" s="485"/>
    </row>
    <row r="821" spans="1:7" ht="15.75" x14ac:dyDescent="0.25">
      <c r="A821" s="481"/>
      <c r="B821" s="481"/>
      <c r="C821" s="486"/>
      <c r="D821" s="487"/>
      <c r="E821" s="488"/>
      <c r="F821" s="485"/>
      <c r="G821" s="485"/>
    </row>
    <row r="822" spans="1:7" ht="15.75" x14ac:dyDescent="0.25">
      <c r="A822" s="481"/>
      <c r="B822" s="481"/>
      <c r="C822" s="486"/>
      <c r="D822" s="487"/>
      <c r="E822" s="488"/>
      <c r="F822" s="485"/>
      <c r="G822" s="485"/>
    </row>
    <row r="823" spans="1:7" ht="15.75" x14ac:dyDescent="0.25">
      <c r="A823" s="481"/>
      <c r="B823" s="481"/>
      <c r="C823" s="486"/>
      <c r="D823" s="487"/>
      <c r="E823" s="488"/>
      <c r="F823" s="485"/>
      <c r="G823" s="485"/>
    </row>
    <row r="824" spans="1:7" ht="15.75" x14ac:dyDescent="0.25">
      <c r="A824" s="481"/>
      <c r="B824" s="481"/>
      <c r="C824" s="486"/>
      <c r="D824" s="487"/>
      <c r="E824" s="488"/>
      <c r="F824" s="485"/>
      <c r="G824" s="485"/>
    </row>
    <row r="825" spans="1:7" ht="15.75" x14ac:dyDescent="0.25">
      <c r="A825" s="481"/>
      <c r="B825" s="481"/>
      <c r="C825" s="486"/>
      <c r="D825" s="487"/>
      <c r="E825" s="488"/>
      <c r="F825" s="485"/>
      <c r="G825" s="485"/>
    </row>
    <row r="826" spans="1:7" ht="15.75" x14ac:dyDescent="0.25">
      <c r="A826" s="481"/>
      <c r="B826" s="481"/>
      <c r="C826" s="486"/>
      <c r="D826" s="487"/>
      <c r="E826" s="488"/>
      <c r="F826" s="485"/>
      <c r="G826" s="485"/>
    </row>
    <row r="827" spans="1:7" ht="15.75" x14ac:dyDescent="0.25">
      <c r="A827" s="481"/>
      <c r="B827" s="481"/>
      <c r="C827" s="486"/>
      <c r="D827" s="487"/>
      <c r="E827" s="488"/>
      <c r="F827" s="485"/>
      <c r="G827" s="485"/>
    </row>
    <row r="828" spans="1:7" ht="15.75" x14ac:dyDescent="0.25">
      <c r="A828" s="481"/>
      <c r="B828" s="481"/>
      <c r="C828" s="486"/>
      <c r="D828" s="487"/>
      <c r="E828" s="488"/>
      <c r="F828" s="485"/>
      <c r="G828" s="485"/>
    </row>
    <row r="829" spans="1:7" ht="15.75" x14ac:dyDescent="0.25">
      <c r="A829" s="481"/>
      <c r="B829" s="481"/>
      <c r="C829" s="486"/>
      <c r="D829" s="487"/>
      <c r="E829" s="488"/>
      <c r="F829" s="485"/>
      <c r="G829" s="485"/>
    </row>
    <row r="830" spans="1:7" ht="15.75" x14ac:dyDescent="0.25">
      <c r="A830" s="481"/>
      <c r="B830" s="481"/>
      <c r="C830" s="486"/>
      <c r="D830" s="487"/>
      <c r="E830" s="488"/>
      <c r="F830" s="485"/>
      <c r="G830" s="485"/>
    </row>
    <row r="831" spans="1:7" ht="15.75" x14ac:dyDescent="0.25">
      <c r="A831" s="481"/>
      <c r="B831" s="481"/>
      <c r="C831" s="486"/>
      <c r="D831" s="487"/>
      <c r="E831" s="488"/>
      <c r="F831" s="485"/>
      <c r="G831" s="485"/>
    </row>
    <row r="832" spans="1:7" ht="15.75" x14ac:dyDescent="0.25">
      <c r="A832" s="481"/>
      <c r="B832" s="481"/>
      <c r="C832" s="486"/>
      <c r="D832" s="487"/>
      <c r="E832" s="488"/>
      <c r="F832" s="485"/>
      <c r="G832" s="485"/>
    </row>
    <row r="833" spans="1:7" ht="15.75" x14ac:dyDescent="0.25">
      <c r="A833" s="481"/>
      <c r="B833" s="481"/>
      <c r="C833" s="486"/>
      <c r="D833" s="487"/>
      <c r="E833" s="488"/>
      <c r="F833" s="485"/>
      <c r="G833" s="485"/>
    </row>
    <row r="834" spans="1:7" ht="15.75" x14ac:dyDescent="0.25">
      <c r="A834" s="481"/>
      <c r="B834" s="481"/>
      <c r="C834" s="486"/>
      <c r="D834" s="487"/>
      <c r="E834" s="488"/>
      <c r="F834" s="485"/>
      <c r="G834" s="485"/>
    </row>
    <row r="835" spans="1:7" ht="15.75" x14ac:dyDescent="0.25">
      <c r="A835" s="481"/>
      <c r="B835" s="481"/>
      <c r="C835" s="486"/>
      <c r="D835" s="487"/>
      <c r="E835" s="488"/>
      <c r="F835" s="485"/>
      <c r="G835" s="485"/>
    </row>
    <row r="836" spans="1:7" ht="15.75" x14ac:dyDescent="0.25">
      <c r="A836" s="481"/>
      <c r="B836" s="481"/>
      <c r="C836" s="486"/>
      <c r="D836" s="487"/>
      <c r="E836" s="488"/>
      <c r="F836" s="485"/>
      <c r="G836" s="485"/>
    </row>
    <row r="837" spans="1:7" ht="15.75" x14ac:dyDescent="0.25">
      <c r="A837" s="481"/>
      <c r="B837" s="481"/>
      <c r="C837" s="486"/>
      <c r="D837" s="487"/>
      <c r="E837" s="488"/>
      <c r="F837" s="485"/>
      <c r="G837" s="485"/>
    </row>
    <row r="838" spans="1:7" ht="15.75" x14ac:dyDescent="0.25">
      <c r="A838" s="481"/>
      <c r="B838" s="481"/>
      <c r="C838" s="486"/>
      <c r="D838" s="487"/>
      <c r="E838" s="488"/>
      <c r="F838" s="485"/>
      <c r="G838" s="485"/>
    </row>
    <row r="839" spans="1:7" ht="15.75" x14ac:dyDescent="0.25">
      <c r="A839" s="481"/>
      <c r="B839" s="481"/>
      <c r="C839" s="486"/>
      <c r="D839" s="487"/>
      <c r="E839" s="488"/>
      <c r="F839" s="485"/>
      <c r="G839" s="485"/>
    </row>
    <row r="840" spans="1:7" ht="15.75" x14ac:dyDescent="0.25">
      <c r="A840" s="481"/>
      <c r="B840" s="481"/>
      <c r="C840" s="486"/>
      <c r="D840" s="487"/>
      <c r="E840" s="488"/>
      <c r="F840" s="485"/>
      <c r="G840" s="485"/>
    </row>
    <row r="841" spans="1:7" ht="15.75" x14ac:dyDescent="0.25">
      <c r="A841" s="481"/>
      <c r="B841" s="481"/>
      <c r="C841" s="486"/>
      <c r="D841" s="487"/>
      <c r="E841" s="488"/>
      <c r="F841" s="485"/>
      <c r="G841" s="485"/>
    </row>
    <row r="842" spans="1:7" ht="15.75" x14ac:dyDescent="0.25">
      <c r="A842" s="481"/>
      <c r="B842" s="481"/>
      <c r="C842" s="486"/>
      <c r="D842" s="487"/>
      <c r="E842" s="488"/>
      <c r="F842" s="485"/>
      <c r="G842" s="485"/>
    </row>
    <row r="843" spans="1:7" ht="15.75" x14ac:dyDescent="0.25">
      <c r="A843" s="481"/>
      <c r="B843" s="481"/>
      <c r="C843" s="486"/>
      <c r="D843" s="487"/>
      <c r="E843" s="488"/>
      <c r="F843" s="485"/>
      <c r="G843" s="485"/>
    </row>
    <row r="844" spans="1:7" ht="15.75" x14ac:dyDescent="0.25">
      <c r="A844" s="481"/>
      <c r="B844" s="481"/>
      <c r="C844" s="486"/>
      <c r="D844" s="487"/>
      <c r="E844" s="488"/>
      <c r="F844" s="485"/>
      <c r="G844" s="485"/>
    </row>
    <row r="845" spans="1:7" ht="15.75" x14ac:dyDescent="0.25">
      <c r="A845" s="481"/>
      <c r="B845" s="481"/>
      <c r="C845" s="486"/>
      <c r="D845" s="487"/>
      <c r="E845" s="488"/>
      <c r="F845" s="485"/>
      <c r="G845" s="485"/>
    </row>
    <row r="846" spans="1:7" ht="15.75" x14ac:dyDescent="0.25">
      <c r="A846" s="481"/>
      <c r="B846" s="481"/>
      <c r="C846" s="486"/>
      <c r="D846" s="487"/>
      <c r="E846" s="488"/>
      <c r="F846" s="485"/>
      <c r="G846" s="485"/>
    </row>
    <row r="847" spans="1:7" ht="15.75" x14ac:dyDescent="0.25">
      <c r="A847" s="481"/>
      <c r="B847" s="481"/>
      <c r="C847" s="486"/>
      <c r="D847" s="487"/>
      <c r="E847" s="488"/>
      <c r="F847" s="485"/>
      <c r="G847" s="485"/>
    </row>
    <row r="848" spans="1:7" ht="15.75" x14ac:dyDescent="0.25">
      <c r="A848" s="481"/>
      <c r="B848" s="481"/>
      <c r="C848" s="486"/>
      <c r="D848" s="487"/>
      <c r="E848" s="488"/>
      <c r="F848" s="485"/>
      <c r="G848" s="485"/>
    </row>
    <row r="849" spans="1:7" ht="15.75" x14ac:dyDescent="0.25">
      <c r="A849" s="481"/>
      <c r="B849" s="481"/>
      <c r="C849" s="486"/>
      <c r="D849" s="487"/>
      <c r="E849" s="488"/>
      <c r="F849" s="485"/>
      <c r="G849" s="485"/>
    </row>
    <row r="850" spans="1:7" ht="15.75" x14ac:dyDescent="0.25">
      <c r="A850" s="481"/>
      <c r="B850" s="481"/>
      <c r="C850" s="486"/>
      <c r="D850" s="487"/>
      <c r="E850" s="488"/>
      <c r="F850" s="485"/>
      <c r="G850" s="485"/>
    </row>
    <row r="851" spans="1:7" ht="15.75" x14ac:dyDescent="0.25">
      <c r="A851" s="481"/>
      <c r="B851" s="481"/>
      <c r="C851" s="486"/>
      <c r="D851" s="487"/>
      <c r="E851" s="488"/>
      <c r="F851" s="485"/>
      <c r="G851" s="485"/>
    </row>
    <row r="852" spans="1:7" ht="15.75" x14ac:dyDescent="0.25">
      <c r="A852" s="481"/>
      <c r="B852" s="481"/>
      <c r="C852" s="486"/>
      <c r="D852" s="487"/>
      <c r="E852" s="488"/>
      <c r="F852" s="485"/>
      <c r="G852" s="485"/>
    </row>
    <row r="853" spans="1:7" ht="15.75" x14ac:dyDescent="0.25">
      <c r="A853" s="481"/>
      <c r="B853" s="481"/>
      <c r="C853" s="486"/>
      <c r="D853" s="487"/>
      <c r="E853" s="488"/>
      <c r="F853" s="485"/>
      <c r="G853" s="485"/>
    </row>
    <row r="854" spans="1:7" ht="15.75" x14ac:dyDescent="0.25">
      <c r="A854" s="481"/>
      <c r="B854" s="481"/>
      <c r="C854" s="486"/>
      <c r="D854" s="487"/>
      <c r="E854" s="488"/>
      <c r="F854" s="485"/>
      <c r="G854" s="485"/>
    </row>
    <row r="855" spans="1:7" ht="15.75" x14ac:dyDescent="0.25">
      <c r="A855" s="481"/>
      <c r="B855" s="481"/>
      <c r="C855" s="486"/>
      <c r="D855" s="487"/>
      <c r="E855" s="488"/>
      <c r="F855" s="485"/>
      <c r="G855" s="485"/>
    </row>
    <row r="856" spans="1:7" ht="15.75" x14ac:dyDescent="0.25">
      <c r="A856" s="481"/>
      <c r="B856" s="481"/>
      <c r="C856" s="486"/>
      <c r="D856" s="487"/>
      <c r="E856" s="488"/>
      <c r="F856" s="485"/>
      <c r="G856" s="485"/>
    </row>
    <row r="857" spans="1:7" ht="15.75" x14ac:dyDescent="0.25">
      <c r="A857" s="481"/>
      <c r="B857" s="481"/>
      <c r="C857" s="486"/>
      <c r="D857" s="487"/>
      <c r="E857" s="488"/>
      <c r="F857" s="485"/>
      <c r="G857" s="485"/>
    </row>
    <row r="858" spans="1:7" ht="15.75" x14ac:dyDescent="0.25">
      <c r="A858" s="481"/>
      <c r="B858" s="481"/>
      <c r="C858" s="486"/>
      <c r="D858" s="487"/>
      <c r="E858" s="488"/>
      <c r="F858" s="485"/>
      <c r="G858" s="485"/>
    </row>
    <row r="859" spans="1:7" ht="15.75" x14ac:dyDescent="0.25">
      <c r="A859" s="481"/>
      <c r="B859" s="481"/>
      <c r="C859" s="486"/>
      <c r="D859" s="487"/>
      <c r="E859" s="488"/>
      <c r="F859" s="485"/>
      <c r="G859" s="485"/>
    </row>
    <row r="860" spans="1:7" ht="15.75" x14ac:dyDescent="0.25">
      <c r="A860" s="481"/>
      <c r="B860" s="481"/>
      <c r="C860" s="486"/>
      <c r="D860" s="487"/>
      <c r="E860" s="488"/>
      <c r="F860" s="485"/>
      <c r="G860" s="485"/>
    </row>
    <row r="861" spans="1:7" ht="15.75" x14ac:dyDescent="0.25">
      <c r="A861" s="481"/>
      <c r="B861" s="481"/>
      <c r="C861" s="486"/>
      <c r="D861" s="487"/>
      <c r="E861" s="488"/>
      <c r="F861" s="485"/>
      <c r="G861" s="485"/>
    </row>
    <row r="862" spans="1:7" ht="15.75" x14ac:dyDescent="0.25">
      <c r="A862" s="481"/>
      <c r="B862" s="481"/>
      <c r="C862" s="486"/>
      <c r="D862" s="487"/>
      <c r="E862" s="488"/>
      <c r="F862" s="485"/>
      <c r="G862" s="485"/>
    </row>
    <row r="863" spans="1:7" ht="15.75" x14ac:dyDescent="0.25">
      <c r="A863" s="481"/>
      <c r="B863" s="481"/>
      <c r="C863" s="486"/>
      <c r="D863" s="487"/>
      <c r="E863" s="488"/>
      <c r="F863" s="485"/>
      <c r="G863" s="485"/>
    </row>
    <row r="864" spans="1:7" ht="15.75" x14ac:dyDescent="0.25">
      <c r="A864" s="481"/>
      <c r="B864" s="481"/>
      <c r="C864" s="486"/>
      <c r="D864" s="487"/>
      <c r="E864" s="488"/>
      <c r="F864" s="485"/>
      <c r="G864" s="485"/>
    </row>
    <row r="865" spans="1:7" ht="15.75" x14ac:dyDescent="0.25">
      <c r="A865" s="481"/>
      <c r="B865" s="481"/>
      <c r="C865" s="486"/>
      <c r="D865" s="487"/>
      <c r="E865" s="488"/>
      <c r="F865" s="485"/>
      <c r="G865" s="485"/>
    </row>
    <row r="866" spans="1:7" ht="15.75" x14ac:dyDescent="0.25">
      <c r="A866" s="481"/>
      <c r="B866" s="481"/>
      <c r="C866" s="486"/>
      <c r="D866" s="487"/>
      <c r="E866" s="488"/>
      <c r="F866" s="485"/>
      <c r="G866" s="485"/>
    </row>
    <row r="867" spans="1:7" ht="15.75" x14ac:dyDescent="0.25">
      <c r="A867" s="481"/>
      <c r="B867" s="481"/>
      <c r="C867" s="486"/>
      <c r="D867" s="487"/>
      <c r="E867" s="488"/>
      <c r="F867" s="485"/>
      <c r="G867" s="485"/>
    </row>
    <row r="868" spans="1:7" ht="15.75" x14ac:dyDescent="0.25">
      <c r="A868" s="481"/>
      <c r="B868" s="481"/>
      <c r="C868" s="486"/>
      <c r="D868" s="487"/>
      <c r="E868" s="488"/>
      <c r="F868" s="485"/>
      <c r="G868" s="485"/>
    </row>
    <row r="869" spans="1:7" ht="15.75" x14ac:dyDescent="0.25">
      <c r="A869" s="481"/>
      <c r="B869" s="481"/>
      <c r="C869" s="486"/>
      <c r="D869" s="487"/>
      <c r="E869" s="488"/>
      <c r="F869" s="485"/>
      <c r="G869" s="485"/>
    </row>
    <row r="870" spans="1:7" ht="15.75" x14ac:dyDescent="0.25">
      <c r="A870" s="481"/>
      <c r="B870" s="481"/>
      <c r="C870" s="486"/>
      <c r="D870" s="487"/>
      <c r="E870" s="488"/>
      <c r="F870" s="485"/>
      <c r="G870" s="485"/>
    </row>
    <row r="871" spans="1:7" ht="15.75" x14ac:dyDescent="0.25">
      <c r="A871" s="481"/>
      <c r="B871" s="481"/>
      <c r="C871" s="486"/>
      <c r="D871" s="487"/>
      <c r="E871" s="488"/>
      <c r="F871" s="485"/>
      <c r="G871" s="485"/>
    </row>
    <row r="872" spans="1:7" ht="15.75" x14ac:dyDescent="0.25">
      <c r="A872" s="481"/>
      <c r="B872" s="481"/>
      <c r="C872" s="486"/>
      <c r="D872" s="487"/>
      <c r="E872" s="488"/>
      <c r="F872" s="485"/>
      <c r="G872" s="485"/>
    </row>
    <row r="873" spans="1:7" ht="15.75" x14ac:dyDescent="0.25">
      <c r="A873" s="481"/>
      <c r="B873" s="481"/>
      <c r="C873" s="486"/>
      <c r="D873" s="487"/>
      <c r="E873" s="488"/>
      <c r="F873" s="485"/>
      <c r="G873" s="485"/>
    </row>
    <row r="874" spans="1:7" ht="15.75" x14ac:dyDescent="0.25">
      <c r="A874" s="481"/>
      <c r="B874" s="481"/>
      <c r="C874" s="486"/>
      <c r="D874" s="487"/>
      <c r="E874" s="488"/>
      <c r="F874" s="485"/>
      <c r="G874" s="485"/>
    </row>
    <row r="875" spans="1:7" ht="15.75" x14ac:dyDescent="0.25">
      <c r="A875" s="481"/>
      <c r="B875" s="481"/>
      <c r="C875" s="486"/>
      <c r="D875" s="487"/>
      <c r="E875" s="488"/>
      <c r="F875" s="485"/>
      <c r="G875" s="485"/>
    </row>
    <row r="876" spans="1:7" ht="15.75" x14ac:dyDescent="0.25">
      <c r="A876" s="481"/>
      <c r="B876" s="481"/>
      <c r="C876" s="486"/>
      <c r="D876" s="487"/>
      <c r="E876" s="488"/>
      <c r="F876" s="485"/>
      <c r="G876" s="485"/>
    </row>
    <row r="877" spans="1:7" ht="15.75" x14ac:dyDescent="0.25">
      <c r="A877" s="481"/>
      <c r="B877" s="481"/>
      <c r="C877" s="486"/>
      <c r="D877" s="487"/>
      <c r="E877" s="488"/>
      <c r="F877" s="485"/>
      <c r="G877" s="485"/>
    </row>
    <row r="878" spans="1:7" ht="15.75" x14ac:dyDescent="0.25">
      <c r="A878" s="481"/>
      <c r="B878" s="481"/>
      <c r="C878" s="486"/>
      <c r="D878" s="487"/>
      <c r="E878" s="488"/>
      <c r="F878" s="485"/>
      <c r="G878" s="485"/>
    </row>
    <row r="879" spans="1:7" ht="15.75" x14ac:dyDescent="0.25">
      <c r="A879" s="481"/>
      <c r="B879" s="481"/>
      <c r="C879" s="486"/>
      <c r="D879" s="487"/>
      <c r="E879" s="488"/>
      <c r="F879" s="485"/>
      <c r="G879" s="485"/>
    </row>
    <row r="880" spans="1:7" ht="15.75" x14ac:dyDescent="0.25">
      <c r="A880" s="481"/>
      <c r="B880" s="481"/>
      <c r="C880" s="486"/>
      <c r="D880" s="487"/>
      <c r="E880" s="488"/>
      <c r="F880" s="485"/>
      <c r="G880" s="485"/>
    </row>
    <row r="881" spans="1:7" ht="15.75" x14ac:dyDescent="0.25">
      <c r="A881" s="481"/>
      <c r="B881" s="481"/>
      <c r="C881" s="486"/>
      <c r="D881" s="487"/>
      <c r="E881" s="488"/>
      <c r="F881" s="485"/>
      <c r="G881" s="485"/>
    </row>
    <row r="882" spans="1:7" ht="15.75" x14ac:dyDescent="0.25">
      <c r="A882" s="481"/>
      <c r="B882" s="481"/>
      <c r="C882" s="486"/>
      <c r="D882" s="487"/>
      <c r="E882" s="488"/>
      <c r="F882" s="485"/>
      <c r="G882" s="485"/>
    </row>
    <row r="883" spans="1:7" ht="15.75" x14ac:dyDescent="0.25">
      <c r="A883" s="481"/>
      <c r="B883" s="481"/>
      <c r="C883" s="486"/>
      <c r="D883" s="487"/>
      <c r="E883" s="488"/>
      <c r="F883" s="485"/>
      <c r="G883" s="485"/>
    </row>
    <row r="884" spans="1:7" ht="15.75" x14ac:dyDescent="0.25">
      <c r="A884" s="481"/>
      <c r="B884" s="481"/>
      <c r="C884" s="486"/>
      <c r="D884" s="487"/>
      <c r="E884" s="488"/>
      <c r="F884" s="485"/>
      <c r="G884" s="485"/>
    </row>
    <row r="885" spans="1:7" ht="15.75" x14ac:dyDescent="0.25">
      <c r="A885" s="481"/>
      <c r="B885" s="481"/>
      <c r="C885" s="486"/>
      <c r="D885" s="487"/>
      <c r="E885" s="488"/>
      <c r="F885" s="485"/>
      <c r="G885" s="485"/>
    </row>
    <row r="886" spans="1:7" ht="15.75" x14ac:dyDescent="0.25">
      <c r="A886" s="481"/>
      <c r="B886" s="481"/>
      <c r="C886" s="486"/>
      <c r="D886" s="487"/>
      <c r="E886" s="488"/>
      <c r="F886" s="485"/>
      <c r="G886" s="485"/>
    </row>
    <row r="887" spans="1:7" ht="15.75" x14ac:dyDescent="0.25">
      <c r="A887" s="481"/>
      <c r="B887" s="481"/>
      <c r="C887" s="486"/>
      <c r="D887" s="487"/>
      <c r="E887" s="488"/>
      <c r="F887" s="485"/>
      <c r="G887" s="485"/>
    </row>
    <row r="888" spans="1:7" ht="15.75" x14ac:dyDescent="0.25">
      <c r="A888" s="481"/>
      <c r="B888" s="481"/>
      <c r="C888" s="486"/>
      <c r="D888" s="487"/>
      <c r="E888" s="488"/>
      <c r="F888" s="485"/>
      <c r="G888" s="485"/>
    </row>
    <row r="889" spans="1:7" ht="15.75" x14ac:dyDescent="0.25">
      <c r="A889" s="481"/>
      <c r="B889" s="481"/>
      <c r="C889" s="486"/>
      <c r="D889" s="487"/>
      <c r="E889" s="488"/>
      <c r="F889" s="485"/>
      <c r="G889" s="485"/>
    </row>
    <row r="890" spans="1:7" ht="15.75" x14ac:dyDescent="0.25">
      <c r="A890" s="481"/>
      <c r="B890" s="481"/>
      <c r="C890" s="486"/>
      <c r="D890" s="487"/>
      <c r="E890" s="488"/>
      <c r="F890" s="485"/>
      <c r="G890" s="485"/>
    </row>
    <row r="891" spans="1:7" ht="15.75" x14ac:dyDescent="0.25">
      <c r="A891" s="481"/>
      <c r="B891" s="481"/>
      <c r="C891" s="486"/>
      <c r="D891" s="487"/>
      <c r="E891" s="488"/>
      <c r="F891" s="485"/>
      <c r="G891" s="485"/>
    </row>
  </sheetData>
  <mergeCells count="1">
    <mergeCell ref="D1:E1"/>
  </mergeCells>
  <printOptions gridLines="1"/>
  <pageMargins left="0.78740157499999996" right="0.56999999999999995" top="0.78" bottom="0.66" header="0.4921259845" footer="0.47"/>
  <pageSetup paperSize="9" orientation="landscape" r:id="rId1"/>
  <headerFooter alignWithMargins="0">
    <oddHeader>&amp;C&amp;7PS 01.1 Strojnětechnologická část
Technická specifikace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33</vt:i4>
      </vt:variant>
    </vt:vector>
  </HeadingPairs>
  <TitlesOfParts>
    <vt:vector size="49" baseType="lpstr">
      <vt:lpstr>Rekapitulace stavby</vt:lpstr>
      <vt:lpstr>IO 01.1 - ČOV-stavební část</vt:lpstr>
      <vt:lpstr>IO 01.2 - Přípojka vody p...</vt:lpstr>
      <vt:lpstr>IO 01.3 - Zpevněné plochy...</vt:lpstr>
      <vt:lpstr>IO 01.4 - Oplocení areálu...</vt:lpstr>
      <vt:lpstr>IO 01.5 - Propojovací pot...</vt:lpstr>
      <vt:lpstr>IO 05.1 - Příjezdová komu...</vt:lpstr>
      <vt:lpstr>PS 01.1 - Strojnětechnolo...</vt:lpstr>
      <vt:lpstr>PS 01.1 - příloha</vt:lpstr>
      <vt:lpstr>PS 01.2 - Elektrotechnolo...</vt:lpstr>
      <vt:lpstr>PS0 01.2 - příloha</vt:lpstr>
      <vt:lpstr>PS 01.3 - MaR</vt:lpstr>
      <vt:lpstr>PS 01.3 - příloha</vt:lpstr>
      <vt:lpstr>VON 1 - Vedlejší rozpočto...</vt:lpstr>
      <vt:lpstr>VON 2 - Ostatní rozpočtov...</vt:lpstr>
      <vt:lpstr>Pokyny pro vyplnění</vt:lpstr>
      <vt:lpstr>'PS 01.3 - příloha'!Excel_BuiltIn_Print_Area</vt:lpstr>
      <vt:lpstr>'PS0 01.2 - příloha'!Excel_BuiltIn_Print_Area</vt:lpstr>
      <vt:lpstr>'IO 01.1 - ČOV-stavební část'!Názvy_tisku</vt:lpstr>
      <vt:lpstr>'IO 01.2 - Přípojka vody p...'!Názvy_tisku</vt:lpstr>
      <vt:lpstr>'IO 01.3 - Zpevněné plochy...'!Názvy_tisku</vt:lpstr>
      <vt:lpstr>'IO 01.4 - Oplocení areálu...'!Názvy_tisku</vt:lpstr>
      <vt:lpstr>'IO 01.5 - Propojovací pot...'!Názvy_tisku</vt:lpstr>
      <vt:lpstr>'IO 05.1 - Příjezdová komu...'!Názvy_tisku</vt:lpstr>
      <vt:lpstr>'PS 01.1 - příloha'!Názvy_tisku</vt:lpstr>
      <vt:lpstr>'PS 01.1 - Strojnětechnolo...'!Názvy_tisku</vt:lpstr>
      <vt:lpstr>'PS 01.2 - Elektrotechnolo...'!Názvy_tisku</vt:lpstr>
      <vt:lpstr>'PS 01.3 - MaR'!Názvy_tisku</vt:lpstr>
      <vt:lpstr>'PS 01.3 - příloha'!Názvy_tisku</vt:lpstr>
      <vt:lpstr>'PS0 01.2 - příloha'!Názvy_tisku</vt:lpstr>
      <vt:lpstr>'Rekapitulace stavby'!Názvy_tisku</vt:lpstr>
      <vt:lpstr>'VON 1 - Vedlejší rozpočto...'!Názvy_tisku</vt:lpstr>
      <vt:lpstr>'VON 2 - Ostatní rozpočtov...'!Názvy_tisku</vt:lpstr>
      <vt:lpstr>'IO 01.1 - ČOV-stavební část'!Oblast_tisku</vt:lpstr>
      <vt:lpstr>'IO 01.2 - Přípojka vody p...'!Oblast_tisku</vt:lpstr>
      <vt:lpstr>'IO 01.3 - Zpevněné plochy...'!Oblast_tisku</vt:lpstr>
      <vt:lpstr>'IO 01.4 - Oplocení areálu...'!Oblast_tisku</vt:lpstr>
      <vt:lpstr>'IO 01.5 - Propojovací pot...'!Oblast_tisku</vt:lpstr>
      <vt:lpstr>'IO 05.1 - Příjezdová komu...'!Oblast_tisku</vt:lpstr>
      <vt:lpstr>'Pokyny pro vyplnění'!Oblast_tisku</vt:lpstr>
      <vt:lpstr>'PS 01.1 - příloha'!Oblast_tisku</vt:lpstr>
      <vt:lpstr>'PS 01.1 - Strojnětechnolo...'!Oblast_tisku</vt:lpstr>
      <vt:lpstr>'PS 01.2 - Elektrotechnolo...'!Oblast_tisku</vt:lpstr>
      <vt:lpstr>'PS 01.3 - MaR'!Oblast_tisku</vt:lpstr>
      <vt:lpstr>'PS 01.3 - příloha'!Oblast_tisku</vt:lpstr>
      <vt:lpstr>'PS0 01.2 - příloha'!Oblast_tisku</vt:lpstr>
      <vt:lpstr>'Rekapitulace stavby'!Oblast_tisku</vt:lpstr>
      <vt:lpstr>'VON 1 - Vedlejší rozpočto...'!Oblast_tisku</vt:lpstr>
      <vt:lpstr>'VON 2 - Ostatní rozpočtov...'!Oblast_tisku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MARIE-DOMA\Maruška</dc:creator>
  <cp:lastModifiedBy>Lukas</cp:lastModifiedBy>
  <dcterms:created xsi:type="dcterms:W3CDTF">2017-07-21T09:06:49Z</dcterms:created>
  <dcterms:modified xsi:type="dcterms:W3CDTF">2017-07-21T12:34:53Z</dcterms:modified>
</cp:coreProperties>
</file>