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25" windowWidth="27495" windowHeight="14760"/>
  </bookViews>
  <sheets>
    <sheet name="Rekapitulace stavby" sheetId="1" r:id="rId1"/>
    <sheet name="SO101.2+SO102 - SO101.2+S..." sheetId="2" r:id="rId2"/>
    <sheet name="VRN - VRN" sheetId="3" r:id="rId3"/>
    <sheet name="Pokyny pro vyplnění" sheetId="4" r:id="rId4"/>
  </sheets>
  <definedNames>
    <definedName name="_xlnm._FilterDatabase" localSheetId="1" hidden="1">'SO101.2+SO102 - SO101.2+S...'!$C$94:$K$478</definedName>
    <definedName name="_xlnm._FilterDatabase" localSheetId="2" hidden="1">'VRN - VRN'!$C$76:$K$92</definedName>
    <definedName name="_xlnm.Print_Titles" localSheetId="0">'Rekapitulace stavby'!$49:$49</definedName>
    <definedName name="_xlnm.Print_Titles" localSheetId="1">'SO101.2+SO102 - SO101.2+S...'!$94:$94</definedName>
    <definedName name="_xlnm.Print_Titles" localSheetId="2">'VRN - VRN'!$76:$76</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'SO101.2+SO102 - SO101.2+S...'!$C$4:$J$36,'SO101.2+SO102 - SO101.2+S...'!$C$42:$J$76,'SO101.2+SO102 - SO101.2+S...'!$C$82:$K$478</definedName>
    <definedName name="_xlnm.Print_Area" localSheetId="2">'VRN - VRN'!$C$4:$J$36,'VRN - VRN'!$C$42:$J$58,'VRN - VRN'!$C$64:$K$92</definedName>
  </definedNames>
  <calcPr calcId="145621"/>
</workbook>
</file>

<file path=xl/calcChain.xml><?xml version="1.0" encoding="utf-8"?>
<calcChain xmlns="http://schemas.openxmlformats.org/spreadsheetml/2006/main">
  <c r="R78" i="3" l="1"/>
  <c r="R77" i="3" s="1"/>
  <c r="AY53" i="1"/>
  <c r="AX53" i="1"/>
  <c r="F34" i="3"/>
  <c r="BD53" i="1" s="1"/>
  <c r="F32" i="3"/>
  <c r="BB53" i="1" s="1"/>
  <c r="BI92" i="3"/>
  <c r="BH92" i="3"/>
  <c r="BG92" i="3"/>
  <c r="BF92" i="3"/>
  <c r="T92" i="3"/>
  <c r="R92" i="3"/>
  <c r="P92" i="3"/>
  <c r="BK92" i="3"/>
  <c r="J92" i="3"/>
  <c r="BE92" i="3" s="1"/>
  <c r="BI91" i="3"/>
  <c r="BH91" i="3"/>
  <c r="BG91" i="3"/>
  <c r="BF91" i="3"/>
  <c r="T91" i="3"/>
  <c r="R91" i="3"/>
  <c r="P91" i="3"/>
  <c r="BK91" i="3"/>
  <c r="J91" i="3"/>
  <c r="BE91" i="3" s="1"/>
  <c r="BI90" i="3"/>
  <c r="BH90" i="3"/>
  <c r="BG90" i="3"/>
  <c r="BF90" i="3"/>
  <c r="T90" i="3"/>
  <c r="R90" i="3"/>
  <c r="P90" i="3"/>
  <c r="BK90" i="3"/>
  <c r="J90" i="3"/>
  <c r="BE90" i="3" s="1"/>
  <c r="BI89" i="3"/>
  <c r="BH89" i="3"/>
  <c r="BG89" i="3"/>
  <c r="BF89" i="3"/>
  <c r="T89" i="3"/>
  <c r="R89" i="3"/>
  <c r="P89" i="3"/>
  <c r="BK89" i="3"/>
  <c r="J89" i="3"/>
  <c r="BE89" i="3" s="1"/>
  <c r="BI88" i="3"/>
  <c r="BH88" i="3"/>
  <c r="BG88" i="3"/>
  <c r="BF88" i="3"/>
  <c r="T88" i="3"/>
  <c r="R88" i="3"/>
  <c r="P88" i="3"/>
  <c r="BK88" i="3"/>
  <c r="J88" i="3"/>
  <c r="BE88" i="3" s="1"/>
  <c r="BI87" i="3"/>
  <c r="BH87" i="3"/>
  <c r="BG87" i="3"/>
  <c r="BF87" i="3"/>
  <c r="T87" i="3"/>
  <c r="R87" i="3"/>
  <c r="P87" i="3"/>
  <c r="BK87" i="3"/>
  <c r="J87" i="3"/>
  <c r="BE87" i="3" s="1"/>
  <c r="BI86" i="3"/>
  <c r="BH86" i="3"/>
  <c r="BG86" i="3"/>
  <c r="BF86" i="3"/>
  <c r="T86" i="3"/>
  <c r="R86" i="3"/>
  <c r="P86" i="3"/>
  <c r="BK86" i="3"/>
  <c r="J86" i="3"/>
  <c r="BE86" i="3" s="1"/>
  <c r="BI85" i="3"/>
  <c r="BH85" i="3"/>
  <c r="BG85" i="3"/>
  <c r="BF85" i="3"/>
  <c r="T85" i="3"/>
  <c r="R85" i="3"/>
  <c r="P85" i="3"/>
  <c r="BK85" i="3"/>
  <c r="J85" i="3"/>
  <c r="BE85" i="3" s="1"/>
  <c r="BI84" i="3"/>
  <c r="BH84" i="3"/>
  <c r="BG84" i="3"/>
  <c r="BF84" i="3"/>
  <c r="T84" i="3"/>
  <c r="R84" i="3"/>
  <c r="P84" i="3"/>
  <c r="BK84" i="3"/>
  <c r="J84" i="3"/>
  <c r="BE84" i="3" s="1"/>
  <c r="BI83" i="3"/>
  <c r="BH83" i="3"/>
  <c r="BG83" i="3"/>
  <c r="BF83" i="3"/>
  <c r="T83" i="3"/>
  <c r="R83" i="3"/>
  <c r="P83" i="3"/>
  <c r="BK83" i="3"/>
  <c r="J83" i="3"/>
  <c r="BE83" i="3" s="1"/>
  <c r="BI82" i="3"/>
  <c r="BH82" i="3"/>
  <c r="BG82" i="3"/>
  <c r="BF82" i="3"/>
  <c r="T82" i="3"/>
  <c r="R82" i="3"/>
  <c r="P82" i="3"/>
  <c r="BK82" i="3"/>
  <c r="J82" i="3"/>
  <c r="BE82" i="3" s="1"/>
  <c r="BI81" i="3"/>
  <c r="BH81" i="3"/>
  <c r="BG81" i="3"/>
  <c r="BF81" i="3"/>
  <c r="T81" i="3"/>
  <c r="R81" i="3"/>
  <c r="P81" i="3"/>
  <c r="BK81" i="3"/>
  <c r="J81" i="3"/>
  <c r="BE81" i="3" s="1"/>
  <c r="F30" i="3" s="1"/>
  <c r="AZ53" i="1" s="1"/>
  <c r="BI79" i="3"/>
  <c r="BH79" i="3"/>
  <c r="F33" i="3" s="1"/>
  <c r="BC53" i="1" s="1"/>
  <c r="BG79" i="3"/>
  <c r="BF79" i="3"/>
  <c r="J31" i="3" s="1"/>
  <c r="AW53" i="1" s="1"/>
  <c r="T79" i="3"/>
  <c r="R79" i="3"/>
  <c r="P79" i="3"/>
  <c r="BK79" i="3"/>
  <c r="BK78" i="3" s="1"/>
  <c r="BK77" i="3" s="1"/>
  <c r="J77" i="3" s="1"/>
  <c r="J79" i="3"/>
  <c r="BE79" i="3" s="1"/>
  <c r="F74" i="3"/>
  <c r="F71" i="3"/>
  <c r="E69" i="3"/>
  <c r="E67" i="3"/>
  <c r="J49" i="3"/>
  <c r="F49" i="3"/>
  <c r="E47" i="3"/>
  <c r="J21" i="3"/>
  <c r="E21" i="3"/>
  <c r="J73" i="3" s="1"/>
  <c r="J20" i="3"/>
  <c r="J18" i="3"/>
  <c r="E18" i="3"/>
  <c r="F52" i="3" s="1"/>
  <c r="J17" i="3"/>
  <c r="J15" i="3"/>
  <c r="E15" i="3"/>
  <c r="F51" i="3" s="1"/>
  <c r="J14" i="3"/>
  <c r="J12" i="3"/>
  <c r="J71" i="3" s="1"/>
  <c r="E7" i="3"/>
  <c r="E45" i="3" s="1"/>
  <c r="T459" i="2"/>
  <c r="P459" i="2"/>
  <c r="R434" i="2"/>
  <c r="T404" i="2"/>
  <c r="P404" i="2"/>
  <c r="BK404" i="2"/>
  <c r="J404" i="2" s="1"/>
  <c r="J73" i="2" s="1"/>
  <c r="R358" i="2"/>
  <c r="J358" i="2"/>
  <c r="J72" i="2" s="1"/>
  <c r="T333" i="2"/>
  <c r="P333" i="2"/>
  <c r="R325" i="2"/>
  <c r="T318" i="2"/>
  <c r="P318" i="2"/>
  <c r="BK318" i="2"/>
  <c r="J318" i="2" s="1"/>
  <c r="J69" i="2" s="1"/>
  <c r="R311" i="2"/>
  <c r="T297" i="2"/>
  <c r="P297" i="2"/>
  <c r="R281" i="2"/>
  <c r="T268" i="2"/>
  <c r="P268" i="2"/>
  <c r="J238" i="2"/>
  <c r="J64" i="2" s="1"/>
  <c r="P235" i="2"/>
  <c r="R212" i="2"/>
  <c r="T206" i="2"/>
  <c r="J191" i="2"/>
  <c r="J60" i="2" s="1"/>
  <c r="P162" i="2"/>
  <c r="R142" i="2"/>
  <c r="T96" i="2"/>
  <c r="AY52" i="1"/>
  <c r="AX52" i="1"/>
  <c r="BI478" i="2"/>
  <c r="BH478" i="2"/>
  <c r="BG478" i="2"/>
  <c r="BF478" i="2"/>
  <c r="BE478" i="2"/>
  <c r="T478" i="2"/>
  <c r="R478" i="2"/>
  <c r="P478" i="2"/>
  <c r="BK478" i="2"/>
  <c r="J478" i="2"/>
  <c r="BI477" i="2"/>
  <c r="BH477" i="2"/>
  <c r="BG477" i="2"/>
  <c r="BF477" i="2"/>
  <c r="BE477" i="2"/>
  <c r="T477" i="2"/>
  <c r="R477" i="2"/>
  <c r="P477" i="2"/>
  <c r="BK477" i="2"/>
  <c r="J477" i="2"/>
  <c r="BI475" i="2"/>
  <c r="BH475" i="2"/>
  <c r="BG475" i="2"/>
  <c r="BF475" i="2"/>
  <c r="BE475" i="2"/>
  <c r="T475" i="2"/>
  <c r="R475" i="2"/>
  <c r="P475" i="2"/>
  <c r="BK475" i="2"/>
  <c r="J475" i="2"/>
  <c r="BI473" i="2"/>
  <c r="BH473" i="2"/>
  <c r="BG473" i="2"/>
  <c r="BF473" i="2"/>
  <c r="BE473" i="2"/>
  <c r="T473" i="2"/>
  <c r="R473" i="2"/>
  <c r="P473" i="2"/>
  <c r="BK473" i="2"/>
  <c r="J473" i="2"/>
  <c r="BI471" i="2"/>
  <c r="BH471" i="2"/>
  <c r="BG471" i="2"/>
  <c r="BF471" i="2"/>
  <c r="BE471" i="2"/>
  <c r="T471" i="2"/>
  <c r="R471" i="2"/>
  <c r="P471" i="2"/>
  <c r="BK471" i="2"/>
  <c r="J471" i="2"/>
  <c r="BI470" i="2"/>
  <c r="BH470" i="2"/>
  <c r="BG470" i="2"/>
  <c r="BF470" i="2"/>
  <c r="BE470" i="2"/>
  <c r="T470" i="2"/>
  <c r="R470" i="2"/>
  <c r="P470" i="2"/>
  <c r="BK470" i="2"/>
  <c r="J470" i="2"/>
  <c r="BI469" i="2"/>
  <c r="BH469" i="2"/>
  <c r="BG469" i="2"/>
  <c r="BF469" i="2"/>
  <c r="BE469" i="2"/>
  <c r="T469" i="2"/>
  <c r="R469" i="2"/>
  <c r="P469" i="2"/>
  <c r="BK469" i="2"/>
  <c r="J469" i="2"/>
  <c r="BI468" i="2"/>
  <c r="BH468" i="2"/>
  <c r="BG468" i="2"/>
  <c r="BF468" i="2"/>
  <c r="BE468" i="2"/>
  <c r="T468" i="2"/>
  <c r="R468" i="2"/>
  <c r="P468" i="2"/>
  <c r="BK468" i="2"/>
  <c r="J468" i="2"/>
  <c r="BI466" i="2"/>
  <c r="BH466" i="2"/>
  <c r="BG466" i="2"/>
  <c r="BF466" i="2"/>
  <c r="BE466" i="2"/>
  <c r="T466" i="2"/>
  <c r="R466" i="2"/>
  <c r="P466" i="2"/>
  <c r="BK466" i="2"/>
  <c r="J466" i="2"/>
  <c r="BI465" i="2"/>
  <c r="BH465" i="2"/>
  <c r="BG465" i="2"/>
  <c r="BF465" i="2"/>
  <c r="BE465" i="2"/>
  <c r="T465" i="2"/>
  <c r="R465" i="2"/>
  <c r="P465" i="2"/>
  <c r="BK465" i="2"/>
  <c r="J465" i="2"/>
  <c r="BI464" i="2"/>
  <c r="BH464" i="2"/>
  <c r="BG464" i="2"/>
  <c r="BF464" i="2"/>
  <c r="BE464" i="2"/>
  <c r="T464" i="2"/>
  <c r="R464" i="2"/>
  <c r="P464" i="2"/>
  <c r="BK464" i="2"/>
  <c r="J464" i="2"/>
  <c r="BI462" i="2"/>
  <c r="BH462" i="2"/>
  <c r="BG462" i="2"/>
  <c r="BF462" i="2"/>
  <c r="BE462" i="2"/>
  <c r="T462" i="2"/>
  <c r="R462" i="2"/>
  <c r="P462" i="2"/>
  <c r="BK462" i="2"/>
  <c r="J462" i="2"/>
  <c r="BI460" i="2"/>
  <c r="BH460" i="2"/>
  <c r="BG460" i="2"/>
  <c r="BF460" i="2"/>
  <c r="BE460" i="2"/>
  <c r="T460" i="2"/>
  <c r="R460" i="2"/>
  <c r="R459" i="2" s="1"/>
  <c r="P460" i="2"/>
  <c r="BK460" i="2"/>
  <c r="BK459" i="2" s="1"/>
  <c r="J459" i="2" s="1"/>
  <c r="J75" i="2" s="1"/>
  <c r="J460" i="2"/>
  <c r="BI458" i="2"/>
  <c r="BH458" i="2"/>
  <c r="BG458" i="2"/>
  <c r="BF458" i="2"/>
  <c r="T458" i="2"/>
  <c r="R458" i="2"/>
  <c r="P458" i="2"/>
  <c r="BK458" i="2"/>
  <c r="J458" i="2"/>
  <c r="BE458" i="2" s="1"/>
  <c r="BI457" i="2"/>
  <c r="BH457" i="2"/>
  <c r="BG457" i="2"/>
  <c r="BF457" i="2"/>
  <c r="T457" i="2"/>
  <c r="R457" i="2"/>
  <c r="P457" i="2"/>
  <c r="BK457" i="2"/>
  <c r="J457" i="2"/>
  <c r="BE457" i="2" s="1"/>
  <c r="BI456" i="2"/>
  <c r="BH456" i="2"/>
  <c r="BG456" i="2"/>
  <c r="BF456" i="2"/>
  <c r="T456" i="2"/>
  <c r="R456" i="2"/>
  <c r="P456" i="2"/>
  <c r="BK456" i="2"/>
  <c r="J456" i="2"/>
  <c r="BE456" i="2" s="1"/>
  <c r="BI455" i="2"/>
  <c r="BH455" i="2"/>
  <c r="BG455" i="2"/>
  <c r="BF455" i="2"/>
  <c r="T455" i="2"/>
  <c r="R455" i="2"/>
  <c r="P455" i="2"/>
  <c r="BK455" i="2"/>
  <c r="J455" i="2"/>
  <c r="BE455" i="2" s="1"/>
  <c r="BI454" i="2"/>
  <c r="BH454" i="2"/>
  <c r="BG454" i="2"/>
  <c r="BF454" i="2"/>
  <c r="T454" i="2"/>
  <c r="R454" i="2"/>
  <c r="P454" i="2"/>
  <c r="BK454" i="2"/>
  <c r="J454" i="2"/>
  <c r="BE454" i="2" s="1"/>
  <c r="BI453" i="2"/>
  <c r="BH453" i="2"/>
  <c r="BG453" i="2"/>
  <c r="BF453" i="2"/>
  <c r="T453" i="2"/>
  <c r="R453" i="2"/>
  <c r="P453" i="2"/>
  <c r="BK453" i="2"/>
  <c r="J453" i="2"/>
  <c r="BE453" i="2" s="1"/>
  <c r="BI450" i="2"/>
  <c r="BH450" i="2"/>
  <c r="BG450" i="2"/>
  <c r="BF450" i="2"/>
  <c r="T450" i="2"/>
  <c r="R450" i="2"/>
  <c r="P450" i="2"/>
  <c r="BK450" i="2"/>
  <c r="J450" i="2"/>
  <c r="BE450" i="2" s="1"/>
  <c r="BI448" i="2"/>
  <c r="BH448" i="2"/>
  <c r="BG448" i="2"/>
  <c r="BF448" i="2"/>
  <c r="T448" i="2"/>
  <c r="R448" i="2"/>
  <c r="P448" i="2"/>
  <c r="BK448" i="2"/>
  <c r="J448" i="2"/>
  <c r="BE448" i="2" s="1"/>
  <c r="BI445" i="2"/>
  <c r="BH445" i="2"/>
  <c r="BG445" i="2"/>
  <c r="BF445" i="2"/>
  <c r="T445" i="2"/>
  <c r="R445" i="2"/>
  <c r="P445" i="2"/>
  <c r="BK445" i="2"/>
  <c r="J445" i="2"/>
  <c r="BE445" i="2" s="1"/>
  <c r="BI443" i="2"/>
  <c r="BH443" i="2"/>
  <c r="BG443" i="2"/>
  <c r="BF443" i="2"/>
  <c r="T443" i="2"/>
  <c r="R443" i="2"/>
  <c r="P443" i="2"/>
  <c r="BK443" i="2"/>
  <c r="J443" i="2"/>
  <c r="BE443" i="2" s="1"/>
  <c r="BI441" i="2"/>
  <c r="BH441" i="2"/>
  <c r="BG441" i="2"/>
  <c r="BF441" i="2"/>
  <c r="T441" i="2"/>
  <c r="R441" i="2"/>
  <c r="P441" i="2"/>
  <c r="BK441" i="2"/>
  <c r="J441" i="2"/>
  <c r="BE441" i="2" s="1"/>
  <c r="BI440" i="2"/>
  <c r="BH440" i="2"/>
  <c r="BG440" i="2"/>
  <c r="BF440" i="2"/>
  <c r="T440" i="2"/>
  <c r="R440" i="2"/>
  <c r="P440" i="2"/>
  <c r="BK440" i="2"/>
  <c r="J440" i="2"/>
  <c r="BE440" i="2" s="1"/>
  <c r="BI437" i="2"/>
  <c r="BH437" i="2"/>
  <c r="BG437" i="2"/>
  <c r="BF437" i="2"/>
  <c r="T437" i="2"/>
  <c r="R437" i="2"/>
  <c r="P437" i="2"/>
  <c r="BK437" i="2"/>
  <c r="J437" i="2"/>
  <c r="BE437" i="2" s="1"/>
  <c r="BI435" i="2"/>
  <c r="BH435" i="2"/>
  <c r="BG435" i="2"/>
  <c r="BF435" i="2"/>
  <c r="T435" i="2"/>
  <c r="T434" i="2" s="1"/>
  <c r="R435" i="2"/>
  <c r="P435" i="2"/>
  <c r="P434" i="2" s="1"/>
  <c r="BK435" i="2"/>
  <c r="BK434" i="2" s="1"/>
  <c r="J434" i="2" s="1"/>
  <c r="J74" i="2" s="1"/>
  <c r="J435" i="2"/>
  <c r="BE435" i="2" s="1"/>
  <c r="BI432" i="2"/>
  <c r="BH432" i="2"/>
  <c r="BG432" i="2"/>
  <c r="BF432" i="2"/>
  <c r="BE432" i="2"/>
  <c r="T432" i="2"/>
  <c r="R432" i="2"/>
  <c r="P432" i="2"/>
  <c r="BK432" i="2"/>
  <c r="J432" i="2"/>
  <c r="BI430" i="2"/>
  <c r="BH430" i="2"/>
  <c r="BG430" i="2"/>
  <c r="BF430" i="2"/>
  <c r="BE430" i="2"/>
  <c r="T430" i="2"/>
  <c r="R430" i="2"/>
  <c r="P430" i="2"/>
  <c r="BK430" i="2"/>
  <c r="J430" i="2"/>
  <c r="BI428" i="2"/>
  <c r="BH428" i="2"/>
  <c r="BG428" i="2"/>
  <c r="BF428" i="2"/>
  <c r="BE428" i="2"/>
  <c r="T428" i="2"/>
  <c r="R428" i="2"/>
  <c r="P428" i="2"/>
  <c r="BK428" i="2"/>
  <c r="J428" i="2"/>
  <c r="BI426" i="2"/>
  <c r="BH426" i="2"/>
  <c r="BG426" i="2"/>
  <c r="BF426" i="2"/>
  <c r="BE426" i="2"/>
  <c r="T426" i="2"/>
  <c r="R426" i="2"/>
  <c r="P426" i="2"/>
  <c r="BK426" i="2"/>
  <c r="J426" i="2"/>
  <c r="BI424" i="2"/>
  <c r="BH424" i="2"/>
  <c r="BG424" i="2"/>
  <c r="BF424" i="2"/>
  <c r="BE424" i="2"/>
  <c r="T424" i="2"/>
  <c r="R424" i="2"/>
  <c r="P424" i="2"/>
  <c r="BK424" i="2"/>
  <c r="J424" i="2"/>
  <c r="BI422" i="2"/>
  <c r="BH422" i="2"/>
  <c r="BG422" i="2"/>
  <c r="BF422" i="2"/>
  <c r="BE422" i="2"/>
  <c r="T422" i="2"/>
  <c r="R422" i="2"/>
  <c r="P422" i="2"/>
  <c r="BK422" i="2"/>
  <c r="J422" i="2"/>
  <c r="BI420" i="2"/>
  <c r="BH420" i="2"/>
  <c r="BG420" i="2"/>
  <c r="BF420" i="2"/>
  <c r="BE420" i="2"/>
  <c r="T420" i="2"/>
  <c r="R420" i="2"/>
  <c r="P420" i="2"/>
  <c r="BK420" i="2"/>
  <c r="J420" i="2"/>
  <c r="BI418" i="2"/>
  <c r="BH418" i="2"/>
  <c r="BG418" i="2"/>
  <c r="BF418" i="2"/>
  <c r="BE418" i="2"/>
  <c r="T418" i="2"/>
  <c r="R418" i="2"/>
  <c r="P418" i="2"/>
  <c r="BK418" i="2"/>
  <c r="J418" i="2"/>
  <c r="BI405" i="2"/>
  <c r="BH405" i="2"/>
  <c r="BG405" i="2"/>
  <c r="BF405" i="2"/>
  <c r="BE405" i="2"/>
  <c r="T405" i="2"/>
  <c r="R405" i="2"/>
  <c r="R404" i="2" s="1"/>
  <c r="P405" i="2"/>
  <c r="BK405" i="2"/>
  <c r="J405" i="2"/>
  <c r="BI402" i="2"/>
  <c r="BH402" i="2"/>
  <c r="BG402" i="2"/>
  <c r="BF402" i="2"/>
  <c r="T402" i="2"/>
  <c r="R402" i="2"/>
  <c r="P402" i="2"/>
  <c r="BK402" i="2"/>
  <c r="J402" i="2"/>
  <c r="BE402" i="2" s="1"/>
  <c r="BI400" i="2"/>
  <c r="BH400" i="2"/>
  <c r="BG400" i="2"/>
  <c r="BF400" i="2"/>
  <c r="T400" i="2"/>
  <c r="R400" i="2"/>
  <c r="P400" i="2"/>
  <c r="BK400" i="2"/>
  <c r="J400" i="2"/>
  <c r="BE400" i="2" s="1"/>
  <c r="BI398" i="2"/>
  <c r="BH398" i="2"/>
  <c r="BG398" i="2"/>
  <c r="BF398" i="2"/>
  <c r="T398" i="2"/>
  <c r="R398" i="2"/>
  <c r="P398" i="2"/>
  <c r="BK398" i="2"/>
  <c r="J398" i="2"/>
  <c r="BE398" i="2" s="1"/>
  <c r="BI397" i="2"/>
  <c r="BH397" i="2"/>
  <c r="BG397" i="2"/>
  <c r="BF397" i="2"/>
  <c r="T397" i="2"/>
  <c r="R397" i="2"/>
  <c r="P397" i="2"/>
  <c r="BK397" i="2"/>
  <c r="J397" i="2"/>
  <c r="BE397" i="2" s="1"/>
  <c r="BI396" i="2"/>
  <c r="BH396" i="2"/>
  <c r="BG396" i="2"/>
  <c r="BF396" i="2"/>
  <c r="T396" i="2"/>
  <c r="R396" i="2"/>
  <c r="P396" i="2"/>
  <c r="BK396" i="2"/>
  <c r="J396" i="2"/>
  <c r="BE396" i="2" s="1"/>
  <c r="BI395" i="2"/>
  <c r="BH395" i="2"/>
  <c r="BG395" i="2"/>
  <c r="BF395" i="2"/>
  <c r="T395" i="2"/>
  <c r="R395" i="2"/>
  <c r="P395" i="2"/>
  <c r="BK395" i="2"/>
  <c r="J395" i="2"/>
  <c r="BE395" i="2" s="1"/>
  <c r="BI394" i="2"/>
  <c r="BH394" i="2"/>
  <c r="BG394" i="2"/>
  <c r="BF394" i="2"/>
  <c r="T394" i="2"/>
  <c r="R394" i="2"/>
  <c r="P394" i="2"/>
  <c r="BK394" i="2"/>
  <c r="J394" i="2"/>
  <c r="BE394" i="2" s="1"/>
  <c r="BI393" i="2"/>
  <c r="BH393" i="2"/>
  <c r="BG393" i="2"/>
  <c r="BF393" i="2"/>
  <c r="T393" i="2"/>
  <c r="R393" i="2"/>
  <c r="P393" i="2"/>
  <c r="BK393" i="2"/>
  <c r="J393" i="2"/>
  <c r="BE393" i="2" s="1"/>
  <c r="BI391" i="2"/>
  <c r="BH391" i="2"/>
  <c r="BG391" i="2"/>
  <c r="BF391" i="2"/>
  <c r="T391" i="2"/>
  <c r="R391" i="2"/>
  <c r="P391" i="2"/>
  <c r="BK391" i="2"/>
  <c r="J391" i="2"/>
  <c r="BE391" i="2" s="1"/>
  <c r="BI390" i="2"/>
  <c r="BH390" i="2"/>
  <c r="BG390" i="2"/>
  <c r="BF390" i="2"/>
  <c r="T390" i="2"/>
  <c r="R390" i="2"/>
  <c r="P390" i="2"/>
  <c r="BK390" i="2"/>
  <c r="J390" i="2"/>
  <c r="BE390" i="2" s="1"/>
  <c r="BI389" i="2"/>
  <c r="BH389" i="2"/>
  <c r="BG389" i="2"/>
  <c r="BF389" i="2"/>
  <c r="T389" i="2"/>
  <c r="R389" i="2"/>
  <c r="P389" i="2"/>
  <c r="BK389" i="2"/>
  <c r="J389" i="2"/>
  <c r="BE389" i="2" s="1"/>
  <c r="BI387" i="2"/>
  <c r="BH387" i="2"/>
  <c r="BG387" i="2"/>
  <c r="BF387" i="2"/>
  <c r="T387" i="2"/>
  <c r="R387" i="2"/>
  <c r="P387" i="2"/>
  <c r="BK387" i="2"/>
  <c r="J387" i="2"/>
  <c r="BE387" i="2" s="1"/>
  <c r="BI386" i="2"/>
  <c r="BH386" i="2"/>
  <c r="BG386" i="2"/>
  <c r="BF386" i="2"/>
  <c r="T386" i="2"/>
  <c r="R386" i="2"/>
  <c r="P386" i="2"/>
  <c r="BK386" i="2"/>
  <c r="J386" i="2"/>
  <c r="BE386" i="2" s="1"/>
  <c r="BI384" i="2"/>
  <c r="BH384" i="2"/>
  <c r="BG384" i="2"/>
  <c r="BF384" i="2"/>
  <c r="T384" i="2"/>
  <c r="R384" i="2"/>
  <c r="P384" i="2"/>
  <c r="BK384" i="2"/>
  <c r="J384" i="2"/>
  <c r="BE384" i="2" s="1"/>
  <c r="BI382" i="2"/>
  <c r="BH382" i="2"/>
  <c r="BG382" i="2"/>
  <c r="BF382" i="2"/>
  <c r="T382" i="2"/>
  <c r="R382" i="2"/>
  <c r="P382" i="2"/>
  <c r="BK382" i="2"/>
  <c r="J382" i="2"/>
  <c r="BE382" i="2" s="1"/>
  <c r="BI381" i="2"/>
  <c r="BH381" i="2"/>
  <c r="BG381" i="2"/>
  <c r="BF381" i="2"/>
  <c r="T381" i="2"/>
  <c r="R381" i="2"/>
  <c r="P381" i="2"/>
  <c r="BK381" i="2"/>
  <c r="J381" i="2"/>
  <c r="BE381" i="2" s="1"/>
  <c r="BI379" i="2"/>
  <c r="BH379" i="2"/>
  <c r="BG379" i="2"/>
  <c r="BF379" i="2"/>
  <c r="T379" i="2"/>
  <c r="R379" i="2"/>
  <c r="P379" i="2"/>
  <c r="BK379" i="2"/>
  <c r="J379" i="2"/>
  <c r="BE379" i="2" s="1"/>
  <c r="BI377" i="2"/>
  <c r="BH377" i="2"/>
  <c r="BG377" i="2"/>
  <c r="BF377" i="2"/>
  <c r="T377" i="2"/>
  <c r="R377" i="2"/>
  <c r="P377" i="2"/>
  <c r="BK377" i="2"/>
  <c r="J377" i="2"/>
  <c r="BE377" i="2" s="1"/>
  <c r="BI376" i="2"/>
  <c r="BH376" i="2"/>
  <c r="BG376" i="2"/>
  <c r="BF376" i="2"/>
  <c r="T376" i="2"/>
  <c r="R376" i="2"/>
  <c r="P376" i="2"/>
  <c r="BK376" i="2"/>
  <c r="J376" i="2"/>
  <c r="BE376" i="2" s="1"/>
  <c r="BI375" i="2"/>
  <c r="BH375" i="2"/>
  <c r="BG375" i="2"/>
  <c r="BF375" i="2"/>
  <c r="T375" i="2"/>
  <c r="R375" i="2"/>
  <c r="P375" i="2"/>
  <c r="BK375" i="2"/>
  <c r="J375" i="2"/>
  <c r="BE375" i="2" s="1"/>
  <c r="BI373" i="2"/>
  <c r="BH373" i="2"/>
  <c r="BG373" i="2"/>
  <c r="BF373" i="2"/>
  <c r="T373" i="2"/>
  <c r="R373" i="2"/>
  <c r="P373" i="2"/>
  <c r="BK373" i="2"/>
  <c r="J373" i="2"/>
  <c r="BE373" i="2" s="1"/>
  <c r="BI372" i="2"/>
  <c r="BH372" i="2"/>
  <c r="BG372" i="2"/>
  <c r="BF372" i="2"/>
  <c r="T372" i="2"/>
  <c r="R372" i="2"/>
  <c r="P372" i="2"/>
  <c r="BK372" i="2"/>
  <c r="J372" i="2"/>
  <c r="BE372" i="2" s="1"/>
  <c r="BI370" i="2"/>
  <c r="BH370" i="2"/>
  <c r="BG370" i="2"/>
  <c r="BF370" i="2"/>
  <c r="T370" i="2"/>
  <c r="R370" i="2"/>
  <c r="P370" i="2"/>
  <c r="BK370" i="2"/>
  <c r="J370" i="2"/>
  <c r="BE370" i="2" s="1"/>
  <c r="BI369" i="2"/>
  <c r="BH369" i="2"/>
  <c r="BG369" i="2"/>
  <c r="BF369" i="2"/>
  <c r="T369" i="2"/>
  <c r="R369" i="2"/>
  <c r="P369" i="2"/>
  <c r="BK369" i="2"/>
  <c r="J369" i="2"/>
  <c r="BE369" i="2" s="1"/>
  <c r="BI368" i="2"/>
  <c r="BH368" i="2"/>
  <c r="BG368" i="2"/>
  <c r="BF368" i="2"/>
  <c r="T368" i="2"/>
  <c r="R368" i="2"/>
  <c r="P368" i="2"/>
  <c r="BK368" i="2"/>
  <c r="J368" i="2"/>
  <c r="BE368" i="2" s="1"/>
  <c r="BI366" i="2"/>
  <c r="BH366" i="2"/>
  <c r="BG366" i="2"/>
  <c r="BF366" i="2"/>
  <c r="T366" i="2"/>
  <c r="R366" i="2"/>
  <c r="P366" i="2"/>
  <c r="BK366" i="2"/>
  <c r="J366" i="2"/>
  <c r="BE366" i="2" s="1"/>
  <c r="BI365" i="2"/>
  <c r="BH365" i="2"/>
  <c r="BG365" i="2"/>
  <c r="BF365" i="2"/>
  <c r="T365" i="2"/>
  <c r="R365" i="2"/>
  <c r="P365" i="2"/>
  <c r="BK365" i="2"/>
  <c r="J365" i="2"/>
  <c r="BE365" i="2" s="1"/>
  <c r="BI364" i="2"/>
  <c r="BH364" i="2"/>
  <c r="BG364" i="2"/>
  <c r="BF364" i="2"/>
  <c r="T364" i="2"/>
  <c r="R364" i="2"/>
  <c r="P364" i="2"/>
  <c r="BK364" i="2"/>
  <c r="J364" i="2"/>
  <c r="BE364" i="2" s="1"/>
  <c r="BI363" i="2"/>
  <c r="BH363" i="2"/>
  <c r="BG363" i="2"/>
  <c r="BF363" i="2"/>
  <c r="T363" i="2"/>
  <c r="R363" i="2"/>
  <c r="P363" i="2"/>
  <c r="BK363" i="2"/>
  <c r="J363" i="2"/>
  <c r="BE363" i="2" s="1"/>
  <c r="BI362" i="2"/>
  <c r="BH362" i="2"/>
  <c r="BG362" i="2"/>
  <c r="BF362" i="2"/>
  <c r="T362" i="2"/>
  <c r="R362" i="2"/>
  <c r="P362" i="2"/>
  <c r="BK362" i="2"/>
  <c r="J362" i="2"/>
  <c r="BE362" i="2" s="1"/>
  <c r="BI359" i="2"/>
  <c r="BH359" i="2"/>
  <c r="BG359" i="2"/>
  <c r="BF359" i="2"/>
  <c r="T359" i="2"/>
  <c r="T358" i="2" s="1"/>
  <c r="R359" i="2"/>
  <c r="P359" i="2"/>
  <c r="P358" i="2" s="1"/>
  <c r="BK359" i="2"/>
  <c r="BK358" i="2" s="1"/>
  <c r="J359" i="2"/>
  <c r="BE359" i="2" s="1"/>
  <c r="BI356" i="2"/>
  <c r="BH356" i="2"/>
  <c r="BG356" i="2"/>
  <c r="BF356" i="2"/>
  <c r="BE356" i="2"/>
  <c r="T356" i="2"/>
  <c r="R356" i="2"/>
  <c r="P356" i="2"/>
  <c r="BK356" i="2"/>
  <c r="J356" i="2"/>
  <c r="BI355" i="2"/>
  <c r="BH355" i="2"/>
  <c r="BG355" i="2"/>
  <c r="BF355" i="2"/>
  <c r="BE355" i="2"/>
  <c r="T355" i="2"/>
  <c r="R355" i="2"/>
  <c r="P355" i="2"/>
  <c r="BK355" i="2"/>
  <c r="J355" i="2"/>
  <c r="BI354" i="2"/>
  <c r="BH354" i="2"/>
  <c r="BG354" i="2"/>
  <c r="BF354" i="2"/>
  <c r="BE354" i="2"/>
  <c r="T354" i="2"/>
  <c r="R354" i="2"/>
  <c r="P354" i="2"/>
  <c r="BK354" i="2"/>
  <c r="J354" i="2"/>
  <c r="BI353" i="2"/>
  <c r="BH353" i="2"/>
  <c r="BG353" i="2"/>
  <c r="BF353" i="2"/>
  <c r="BE353" i="2"/>
  <c r="T353" i="2"/>
  <c r="R353" i="2"/>
  <c r="P353" i="2"/>
  <c r="BK353" i="2"/>
  <c r="J353" i="2"/>
  <c r="BI350" i="2"/>
  <c r="BH350" i="2"/>
  <c r="BG350" i="2"/>
  <c r="BF350" i="2"/>
  <c r="BE350" i="2"/>
  <c r="T350" i="2"/>
  <c r="R350" i="2"/>
  <c r="P350" i="2"/>
  <c r="BK350" i="2"/>
  <c r="J350" i="2"/>
  <c r="BI349" i="2"/>
  <c r="BH349" i="2"/>
  <c r="BG349" i="2"/>
  <c r="BF349" i="2"/>
  <c r="BE349" i="2"/>
  <c r="T349" i="2"/>
  <c r="R349" i="2"/>
  <c r="P349" i="2"/>
  <c r="BK349" i="2"/>
  <c r="J349" i="2"/>
  <c r="BI348" i="2"/>
  <c r="BH348" i="2"/>
  <c r="BG348" i="2"/>
  <c r="BF348" i="2"/>
  <c r="BE348" i="2"/>
  <c r="T348" i="2"/>
  <c r="R348" i="2"/>
  <c r="P348" i="2"/>
  <c r="BK348" i="2"/>
  <c r="J348" i="2"/>
  <c r="BI347" i="2"/>
  <c r="BH347" i="2"/>
  <c r="BG347" i="2"/>
  <c r="BF347" i="2"/>
  <c r="BE347" i="2"/>
  <c r="T347" i="2"/>
  <c r="R347" i="2"/>
  <c r="P347" i="2"/>
  <c r="BK347" i="2"/>
  <c r="J347" i="2"/>
  <c r="BI346" i="2"/>
  <c r="BH346" i="2"/>
  <c r="BG346" i="2"/>
  <c r="BF346" i="2"/>
  <c r="BE346" i="2"/>
  <c r="T346" i="2"/>
  <c r="R346" i="2"/>
  <c r="P346" i="2"/>
  <c r="BK346" i="2"/>
  <c r="J346" i="2"/>
  <c r="BI345" i="2"/>
  <c r="BH345" i="2"/>
  <c r="BG345" i="2"/>
  <c r="BF345" i="2"/>
  <c r="BE345" i="2"/>
  <c r="T345" i="2"/>
  <c r="R345" i="2"/>
  <c r="P345" i="2"/>
  <c r="BK345" i="2"/>
  <c r="J345" i="2"/>
  <c r="BI344" i="2"/>
  <c r="BH344" i="2"/>
  <c r="BG344" i="2"/>
  <c r="BF344" i="2"/>
  <c r="BE344" i="2"/>
  <c r="T344" i="2"/>
  <c r="R344" i="2"/>
  <c r="P344" i="2"/>
  <c r="BK344" i="2"/>
  <c r="J344" i="2"/>
  <c r="BI341" i="2"/>
  <c r="BH341" i="2"/>
  <c r="BG341" i="2"/>
  <c r="BF341" i="2"/>
  <c r="BE341" i="2"/>
  <c r="T341" i="2"/>
  <c r="R341" i="2"/>
  <c r="P341" i="2"/>
  <c r="BK341" i="2"/>
  <c r="J341" i="2"/>
  <c r="BI339" i="2"/>
  <c r="BH339" i="2"/>
  <c r="BG339" i="2"/>
  <c r="BF339" i="2"/>
  <c r="BE339" i="2"/>
  <c r="T339" i="2"/>
  <c r="R339" i="2"/>
  <c r="P339" i="2"/>
  <c r="BK339" i="2"/>
  <c r="J339" i="2"/>
  <c r="BI337" i="2"/>
  <c r="BH337" i="2"/>
  <c r="BG337" i="2"/>
  <c r="BF337" i="2"/>
  <c r="BE337" i="2"/>
  <c r="T337" i="2"/>
  <c r="R337" i="2"/>
  <c r="P337" i="2"/>
  <c r="BK337" i="2"/>
  <c r="J337" i="2"/>
  <c r="BI334" i="2"/>
  <c r="BH334" i="2"/>
  <c r="BG334" i="2"/>
  <c r="BF334" i="2"/>
  <c r="BE334" i="2"/>
  <c r="T334" i="2"/>
  <c r="R334" i="2"/>
  <c r="R333" i="2" s="1"/>
  <c r="P334" i="2"/>
  <c r="BK334" i="2"/>
  <c r="BK333" i="2" s="1"/>
  <c r="J333" i="2" s="1"/>
  <c r="J71" i="2" s="1"/>
  <c r="J334" i="2"/>
  <c r="BI332" i="2"/>
  <c r="BH332" i="2"/>
  <c r="BG332" i="2"/>
  <c r="BF332" i="2"/>
  <c r="T332" i="2"/>
  <c r="R332" i="2"/>
  <c r="P332" i="2"/>
  <c r="BK332" i="2"/>
  <c r="J332" i="2"/>
  <c r="BE332" i="2" s="1"/>
  <c r="BI330" i="2"/>
  <c r="BH330" i="2"/>
  <c r="BG330" i="2"/>
  <c r="BF330" i="2"/>
  <c r="T330" i="2"/>
  <c r="R330" i="2"/>
  <c r="P330" i="2"/>
  <c r="BK330" i="2"/>
  <c r="J330" i="2"/>
  <c r="BE330" i="2" s="1"/>
  <c r="BI328" i="2"/>
  <c r="BH328" i="2"/>
  <c r="BG328" i="2"/>
  <c r="BF328" i="2"/>
  <c r="T328" i="2"/>
  <c r="R328" i="2"/>
  <c r="P328" i="2"/>
  <c r="BK328" i="2"/>
  <c r="J328" i="2"/>
  <c r="BE328" i="2" s="1"/>
  <c r="BI327" i="2"/>
  <c r="BH327" i="2"/>
  <c r="BG327" i="2"/>
  <c r="BF327" i="2"/>
  <c r="T327" i="2"/>
  <c r="R327" i="2"/>
  <c r="P327" i="2"/>
  <c r="BK327" i="2"/>
  <c r="J327" i="2"/>
  <c r="BE327" i="2" s="1"/>
  <c r="BI326" i="2"/>
  <c r="BH326" i="2"/>
  <c r="BG326" i="2"/>
  <c r="BF326" i="2"/>
  <c r="T326" i="2"/>
  <c r="T325" i="2" s="1"/>
  <c r="R326" i="2"/>
  <c r="P326" i="2"/>
  <c r="P325" i="2" s="1"/>
  <c r="BK326" i="2"/>
  <c r="BK325" i="2" s="1"/>
  <c r="J325" i="2" s="1"/>
  <c r="J70" i="2" s="1"/>
  <c r="J326" i="2"/>
  <c r="BE326" i="2" s="1"/>
  <c r="BI323" i="2"/>
  <c r="BH323" i="2"/>
  <c r="BG323" i="2"/>
  <c r="BF323" i="2"/>
  <c r="BE323" i="2"/>
  <c r="T323" i="2"/>
  <c r="R323" i="2"/>
  <c r="P323" i="2"/>
  <c r="BK323" i="2"/>
  <c r="J323" i="2"/>
  <c r="BI321" i="2"/>
  <c r="BH321" i="2"/>
  <c r="BG321" i="2"/>
  <c r="BF321" i="2"/>
  <c r="BE321" i="2"/>
  <c r="T321" i="2"/>
  <c r="R321" i="2"/>
  <c r="P321" i="2"/>
  <c r="BK321" i="2"/>
  <c r="J321" i="2"/>
  <c r="BI320" i="2"/>
  <c r="BH320" i="2"/>
  <c r="BG320" i="2"/>
  <c r="BF320" i="2"/>
  <c r="BE320" i="2"/>
  <c r="T320" i="2"/>
  <c r="R320" i="2"/>
  <c r="P320" i="2"/>
  <c r="BK320" i="2"/>
  <c r="J320" i="2"/>
  <c r="BI319" i="2"/>
  <c r="BH319" i="2"/>
  <c r="BG319" i="2"/>
  <c r="BF319" i="2"/>
  <c r="BE319" i="2"/>
  <c r="T319" i="2"/>
  <c r="R319" i="2"/>
  <c r="P319" i="2"/>
  <c r="BK319" i="2"/>
  <c r="J319" i="2"/>
  <c r="BI316" i="2"/>
  <c r="BH316" i="2"/>
  <c r="BG316" i="2"/>
  <c r="BF316" i="2"/>
  <c r="T316" i="2"/>
  <c r="R316" i="2"/>
  <c r="P316" i="2"/>
  <c r="BK316" i="2"/>
  <c r="J316" i="2"/>
  <c r="BE316" i="2" s="1"/>
  <c r="BI314" i="2"/>
  <c r="BH314" i="2"/>
  <c r="BG314" i="2"/>
  <c r="BF314" i="2"/>
  <c r="T314" i="2"/>
  <c r="R314" i="2"/>
  <c r="P314" i="2"/>
  <c r="BK314" i="2"/>
  <c r="J314" i="2"/>
  <c r="BE314" i="2" s="1"/>
  <c r="BI313" i="2"/>
  <c r="BH313" i="2"/>
  <c r="BG313" i="2"/>
  <c r="BF313" i="2"/>
  <c r="T313" i="2"/>
  <c r="R313" i="2"/>
  <c r="P313" i="2"/>
  <c r="BK313" i="2"/>
  <c r="J313" i="2"/>
  <c r="BE313" i="2" s="1"/>
  <c r="BI312" i="2"/>
  <c r="BH312" i="2"/>
  <c r="BG312" i="2"/>
  <c r="BF312" i="2"/>
  <c r="T312" i="2"/>
  <c r="R312" i="2"/>
  <c r="P312" i="2"/>
  <c r="BK312" i="2"/>
  <c r="BK311" i="2" s="1"/>
  <c r="J311" i="2" s="1"/>
  <c r="J68" i="2" s="1"/>
  <c r="J312" i="2"/>
  <c r="BE312" i="2" s="1"/>
  <c r="BI310" i="2"/>
  <c r="BH310" i="2"/>
  <c r="BG310" i="2"/>
  <c r="BF310" i="2"/>
  <c r="BE310" i="2"/>
  <c r="T310" i="2"/>
  <c r="R310" i="2"/>
  <c r="P310" i="2"/>
  <c r="BK310" i="2"/>
  <c r="J310" i="2"/>
  <c r="BI308" i="2"/>
  <c r="BH308" i="2"/>
  <c r="BG308" i="2"/>
  <c r="BF308" i="2"/>
  <c r="BE308" i="2"/>
  <c r="T308" i="2"/>
  <c r="R308" i="2"/>
  <c r="P308" i="2"/>
  <c r="BK308" i="2"/>
  <c r="J308" i="2"/>
  <c r="BI307" i="2"/>
  <c r="BH307" i="2"/>
  <c r="BG307" i="2"/>
  <c r="BF307" i="2"/>
  <c r="BE307" i="2"/>
  <c r="T307" i="2"/>
  <c r="R307" i="2"/>
  <c r="P307" i="2"/>
  <c r="BK307" i="2"/>
  <c r="J307" i="2"/>
  <c r="BI306" i="2"/>
  <c r="BH306" i="2"/>
  <c r="BG306" i="2"/>
  <c r="BF306" i="2"/>
  <c r="BE306" i="2"/>
  <c r="T306" i="2"/>
  <c r="R306" i="2"/>
  <c r="P306" i="2"/>
  <c r="BK306" i="2"/>
  <c r="J306" i="2"/>
  <c r="BI304" i="2"/>
  <c r="BH304" i="2"/>
  <c r="BG304" i="2"/>
  <c r="BF304" i="2"/>
  <c r="BE304" i="2"/>
  <c r="T304" i="2"/>
  <c r="R304" i="2"/>
  <c r="P304" i="2"/>
  <c r="BK304" i="2"/>
  <c r="J304" i="2"/>
  <c r="BI301" i="2"/>
  <c r="BH301" i="2"/>
  <c r="BG301" i="2"/>
  <c r="BF301" i="2"/>
  <c r="BE301" i="2"/>
  <c r="T301" i="2"/>
  <c r="R301" i="2"/>
  <c r="P301" i="2"/>
  <c r="BK301" i="2"/>
  <c r="J301" i="2"/>
  <c r="BI298" i="2"/>
  <c r="BH298" i="2"/>
  <c r="BG298" i="2"/>
  <c r="BF298" i="2"/>
  <c r="BE298" i="2"/>
  <c r="T298" i="2"/>
  <c r="R298" i="2"/>
  <c r="R297" i="2" s="1"/>
  <c r="P298" i="2"/>
  <c r="BK298" i="2"/>
  <c r="BK297" i="2" s="1"/>
  <c r="J297" i="2" s="1"/>
  <c r="J67" i="2" s="1"/>
  <c r="J298" i="2"/>
  <c r="BI296" i="2"/>
  <c r="BH296" i="2"/>
  <c r="BG296" i="2"/>
  <c r="BF296" i="2"/>
  <c r="T296" i="2"/>
  <c r="R296" i="2"/>
  <c r="P296" i="2"/>
  <c r="BK296" i="2"/>
  <c r="J296" i="2"/>
  <c r="BE296" i="2" s="1"/>
  <c r="BI294" i="2"/>
  <c r="BH294" i="2"/>
  <c r="BG294" i="2"/>
  <c r="BF294" i="2"/>
  <c r="T294" i="2"/>
  <c r="R294" i="2"/>
  <c r="P294" i="2"/>
  <c r="BK294" i="2"/>
  <c r="J294" i="2"/>
  <c r="BE294" i="2" s="1"/>
  <c r="BI293" i="2"/>
  <c r="BH293" i="2"/>
  <c r="BG293" i="2"/>
  <c r="BF293" i="2"/>
  <c r="T293" i="2"/>
  <c r="R293" i="2"/>
  <c r="P293" i="2"/>
  <c r="BK293" i="2"/>
  <c r="J293" i="2"/>
  <c r="BE293" i="2" s="1"/>
  <c r="BI292" i="2"/>
  <c r="BH292" i="2"/>
  <c r="BG292" i="2"/>
  <c r="BF292" i="2"/>
  <c r="T292" i="2"/>
  <c r="R292" i="2"/>
  <c r="P292" i="2"/>
  <c r="BK292" i="2"/>
  <c r="J292" i="2"/>
  <c r="BE292" i="2" s="1"/>
  <c r="BI290" i="2"/>
  <c r="BH290" i="2"/>
  <c r="BG290" i="2"/>
  <c r="BF290" i="2"/>
  <c r="T290" i="2"/>
  <c r="R290" i="2"/>
  <c r="P290" i="2"/>
  <c r="BK290" i="2"/>
  <c r="J290" i="2"/>
  <c r="BE290" i="2" s="1"/>
  <c r="BI286" i="2"/>
  <c r="BH286" i="2"/>
  <c r="BG286" i="2"/>
  <c r="BF286" i="2"/>
  <c r="T286" i="2"/>
  <c r="R286" i="2"/>
  <c r="P286" i="2"/>
  <c r="BK286" i="2"/>
  <c r="J286" i="2"/>
  <c r="BE286" i="2" s="1"/>
  <c r="BI284" i="2"/>
  <c r="BH284" i="2"/>
  <c r="BG284" i="2"/>
  <c r="BF284" i="2"/>
  <c r="T284" i="2"/>
  <c r="R284" i="2"/>
  <c r="P284" i="2"/>
  <c r="BK284" i="2"/>
  <c r="J284" i="2"/>
  <c r="BE284" i="2" s="1"/>
  <c r="BI283" i="2"/>
  <c r="BH283" i="2"/>
  <c r="BG283" i="2"/>
  <c r="BF283" i="2"/>
  <c r="T283" i="2"/>
  <c r="R283" i="2"/>
  <c r="P283" i="2"/>
  <c r="BK283" i="2"/>
  <c r="J283" i="2"/>
  <c r="BE283" i="2" s="1"/>
  <c r="BI282" i="2"/>
  <c r="BH282" i="2"/>
  <c r="BG282" i="2"/>
  <c r="BF282" i="2"/>
  <c r="T282" i="2"/>
  <c r="R282" i="2"/>
  <c r="P282" i="2"/>
  <c r="BK282" i="2"/>
  <c r="BK281" i="2" s="1"/>
  <c r="J281" i="2" s="1"/>
  <c r="J66" i="2" s="1"/>
  <c r="J282" i="2"/>
  <c r="BE282" i="2" s="1"/>
  <c r="BI280" i="2"/>
  <c r="BH280" i="2"/>
  <c r="BG280" i="2"/>
  <c r="BF280" i="2"/>
  <c r="BE280" i="2"/>
  <c r="T280" i="2"/>
  <c r="R280" i="2"/>
  <c r="P280" i="2"/>
  <c r="BK280" i="2"/>
  <c r="J280" i="2"/>
  <c r="BI279" i="2"/>
  <c r="BH279" i="2"/>
  <c r="BG279" i="2"/>
  <c r="BF279" i="2"/>
  <c r="BE279" i="2"/>
  <c r="T279" i="2"/>
  <c r="R279" i="2"/>
  <c r="P279" i="2"/>
  <c r="BK279" i="2"/>
  <c r="J279" i="2"/>
  <c r="BI277" i="2"/>
  <c r="BH277" i="2"/>
  <c r="BG277" i="2"/>
  <c r="BF277" i="2"/>
  <c r="BE277" i="2"/>
  <c r="T277" i="2"/>
  <c r="R277" i="2"/>
  <c r="P277" i="2"/>
  <c r="BK277" i="2"/>
  <c r="J277" i="2"/>
  <c r="BI275" i="2"/>
  <c r="BH275" i="2"/>
  <c r="BG275" i="2"/>
  <c r="BF275" i="2"/>
  <c r="BE275" i="2"/>
  <c r="T275" i="2"/>
  <c r="R275" i="2"/>
  <c r="P275" i="2"/>
  <c r="BK275" i="2"/>
  <c r="J275" i="2"/>
  <c r="BI272" i="2"/>
  <c r="BH272" i="2"/>
  <c r="BG272" i="2"/>
  <c r="BF272" i="2"/>
  <c r="BE272" i="2"/>
  <c r="T272" i="2"/>
  <c r="R272" i="2"/>
  <c r="P272" i="2"/>
  <c r="BK272" i="2"/>
  <c r="J272" i="2"/>
  <c r="BI269" i="2"/>
  <c r="BH269" i="2"/>
  <c r="BG269" i="2"/>
  <c r="BF269" i="2"/>
  <c r="BE269" i="2"/>
  <c r="T269" i="2"/>
  <c r="R269" i="2"/>
  <c r="R268" i="2" s="1"/>
  <c r="P269" i="2"/>
  <c r="BK269" i="2"/>
  <c r="BK268" i="2" s="1"/>
  <c r="J268" i="2" s="1"/>
  <c r="J65" i="2" s="1"/>
  <c r="J269" i="2"/>
  <c r="BI267" i="2"/>
  <c r="BH267" i="2"/>
  <c r="BG267" i="2"/>
  <c r="BF267" i="2"/>
  <c r="T267" i="2"/>
  <c r="R267" i="2"/>
  <c r="P267" i="2"/>
  <c r="BK267" i="2"/>
  <c r="J267" i="2"/>
  <c r="BE267" i="2" s="1"/>
  <c r="BI264" i="2"/>
  <c r="BH264" i="2"/>
  <c r="BG264" i="2"/>
  <c r="BF264" i="2"/>
  <c r="T264" i="2"/>
  <c r="R264" i="2"/>
  <c r="P264" i="2"/>
  <c r="BK264" i="2"/>
  <c r="J264" i="2"/>
  <c r="BE264" i="2" s="1"/>
  <c r="BI259" i="2"/>
  <c r="BH259" i="2"/>
  <c r="BG259" i="2"/>
  <c r="BF259" i="2"/>
  <c r="T259" i="2"/>
  <c r="R259" i="2"/>
  <c r="P259" i="2"/>
  <c r="BK259" i="2"/>
  <c r="J259" i="2"/>
  <c r="BE259" i="2" s="1"/>
  <c r="BI255" i="2"/>
  <c r="BH255" i="2"/>
  <c r="BG255" i="2"/>
  <c r="BF255" i="2"/>
  <c r="T255" i="2"/>
  <c r="R255" i="2"/>
  <c r="P255" i="2"/>
  <c r="BK255" i="2"/>
  <c r="J255" i="2"/>
  <c r="BE255" i="2" s="1"/>
  <c r="BI252" i="2"/>
  <c r="BH252" i="2"/>
  <c r="BG252" i="2"/>
  <c r="BF252" i="2"/>
  <c r="T252" i="2"/>
  <c r="R252" i="2"/>
  <c r="P252" i="2"/>
  <c r="BK252" i="2"/>
  <c r="J252" i="2"/>
  <c r="BE252" i="2" s="1"/>
  <c r="BI249" i="2"/>
  <c r="BH249" i="2"/>
  <c r="BG249" i="2"/>
  <c r="BF249" i="2"/>
  <c r="T249" i="2"/>
  <c r="R249" i="2"/>
  <c r="P249" i="2"/>
  <c r="BK249" i="2"/>
  <c r="J249" i="2"/>
  <c r="BE249" i="2" s="1"/>
  <c r="BI248" i="2"/>
  <c r="BH248" i="2"/>
  <c r="BG248" i="2"/>
  <c r="BF248" i="2"/>
  <c r="T248" i="2"/>
  <c r="R248" i="2"/>
  <c r="P248" i="2"/>
  <c r="BK248" i="2"/>
  <c r="J248" i="2"/>
  <c r="BE248" i="2" s="1"/>
  <c r="BI245" i="2"/>
  <c r="BH245" i="2"/>
  <c r="BG245" i="2"/>
  <c r="BF245" i="2"/>
  <c r="T245" i="2"/>
  <c r="R245" i="2"/>
  <c r="P245" i="2"/>
  <c r="BK245" i="2"/>
  <c r="J245" i="2"/>
  <c r="BE245" i="2" s="1"/>
  <c r="BI241" i="2"/>
  <c r="BH241" i="2"/>
  <c r="BG241" i="2"/>
  <c r="BF241" i="2"/>
  <c r="T241" i="2"/>
  <c r="R241" i="2"/>
  <c r="P241" i="2"/>
  <c r="BK241" i="2"/>
  <c r="J241" i="2"/>
  <c r="BE241" i="2" s="1"/>
  <c r="BI240" i="2"/>
  <c r="BH240" i="2"/>
  <c r="BG240" i="2"/>
  <c r="BF240" i="2"/>
  <c r="T240" i="2"/>
  <c r="R240" i="2"/>
  <c r="P240" i="2"/>
  <c r="BK240" i="2"/>
  <c r="J240" i="2"/>
  <c r="BE240" i="2" s="1"/>
  <c r="BI239" i="2"/>
  <c r="BH239" i="2"/>
  <c r="BG239" i="2"/>
  <c r="BF239" i="2"/>
  <c r="T239" i="2"/>
  <c r="T238" i="2" s="1"/>
  <c r="R239" i="2"/>
  <c r="R238" i="2" s="1"/>
  <c r="P239" i="2"/>
  <c r="P238" i="2" s="1"/>
  <c r="BK239" i="2"/>
  <c r="BK238" i="2" s="1"/>
  <c r="J239" i="2"/>
  <c r="BE239" i="2" s="1"/>
  <c r="BI236" i="2"/>
  <c r="BH236" i="2"/>
  <c r="BG236" i="2"/>
  <c r="BF236" i="2"/>
  <c r="BE236" i="2"/>
  <c r="T236" i="2"/>
  <c r="T235" i="2" s="1"/>
  <c r="R236" i="2"/>
  <c r="R235" i="2" s="1"/>
  <c r="P236" i="2"/>
  <c r="BK236" i="2"/>
  <c r="BK235" i="2" s="1"/>
  <c r="J235" i="2" s="1"/>
  <c r="J63" i="2" s="1"/>
  <c r="J236" i="2"/>
  <c r="BI234" i="2"/>
  <c r="BH234" i="2"/>
  <c r="BG234" i="2"/>
  <c r="BF234" i="2"/>
  <c r="T234" i="2"/>
  <c r="R234" i="2"/>
  <c r="P234" i="2"/>
  <c r="BK234" i="2"/>
  <c r="J234" i="2"/>
  <c r="BE234" i="2" s="1"/>
  <c r="BI232" i="2"/>
  <c r="BH232" i="2"/>
  <c r="BG232" i="2"/>
  <c r="BF232" i="2"/>
  <c r="T232" i="2"/>
  <c r="R232" i="2"/>
  <c r="P232" i="2"/>
  <c r="BK232" i="2"/>
  <c r="J232" i="2"/>
  <c r="BE232" i="2" s="1"/>
  <c r="BI231" i="2"/>
  <c r="BH231" i="2"/>
  <c r="BG231" i="2"/>
  <c r="BF231" i="2"/>
  <c r="T231" i="2"/>
  <c r="R231" i="2"/>
  <c r="P231" i="2"/>
  <c r="BK231" i="2"/>
  <c r="J231" i="2"/>
  <c r="BE231" i="2" s="1"/>
  <c r="BI229" i="2"/>
  <c r="BH229" i="2"/>
  <c r="BG229" i="2"/>
  <c r="BF229" i="2"/>
  <c r="T229" i="2"/>
  <c r="R229" i="2"/>
  <c r="P229" i="2"/>
  <c r="BK229" i="2"/>
  <c r="J229" i="2"/>
  <c r="BE229" i="2" s="1"/>
  <c r="BI228" i="2"/>
  <c r="BH228" i="2"/>
  <c r="BG228" i="2"/>
  <c r="BF228" i="2"/>
  <c r="T228" i="2"/>
  <c r="R228" i="2"/>
  <c r="P228" i="2"/>
  <c r="BK228" i="2"/>
  <c r="J228" i="2"/>
  <c r="BE228" i="2" s="1"/>
  <c r="BI224" i="2"/>
  <c r="BH224" i="2"/>
  <c r="BG224" i="2"/>
  <c r="BF224" i="2"/>
  <c r="T224" i="2"/>
  <c r="R224" i="2"/>
  <c r="P224" i="2"/>
  <c r="BK224" i="2"/>
  <c r="J224" i="2"/>
  <c r="BE224" i="2" s="1"/>
  <c r="BI223" i="2"/>
  <c r="BH223" i="2"/>
  <c r="BG223" i="2"/>
  <c r="BF223" i="2"/>
  <c r="T223" i="2"/>
  <c r="R223" i="2"/>
  <c r="P223" i="2"/>
  <c r="BK223" i="2"/>
  <c r="J223" i="2"/>
  <c r="BE223" i="2" s="1"/>
  <c r="BI222" i="2"/>
  <c r="BH222" i="2"/>
  <c r="BG222" i="2"/>
  <c r="BF222" i="2"/>
  <c r="T222" i="2"/>
  <c r="R222" i="2"/>
  <c r="P222" i="2"/>
  <c r="BK222" i="2"/>
  <c r="J222" i="2"/>
  <c r="BE222" i="2" s="1"/>
  <c r="BI218" i="2"/>
  <c r="BH218" i="2"/>
  <c r="BG218" i="2"/>
  <c r="BF218" i="2"/>
  <c r="T218" i="2"/>
  <c r="R218" i="2"/>
  <c r="P218" i="2"/>
  <c r="BK218" i="2"/>
  <c r="J218" i="2"/>
  <c r="BE218" i="2" s="1"/>
  <c r="BI216" i="2"/>
  <c r="BH216" i="2"/>
  <c r="BG216" i="2"/>
  <c r="BF216" i="2"/>
  <c r="T216" i="2"/>
  <c r="R216" i="2"/>
  <c r="P216" i="2"/>
  <c r="BK216" i="2"/>
  <c r="J216" i="2"/>
  <c r="BE216" i="2" s="1"/>
  <c r="BI213" i="2"/>
  <c r="BH213" i="2"/>
  <c r="BG213" i="2"/>
  <c r="BF213" i="2"/>
  <c r="T213" i="2"/>
  <c r="T212" i="2" s="1"/>
  <c r="R213" i="2"/>
  <c r="P213" i="2"/>
  <c r="P212" i="2" s="1"/>
  <c r="BK213" i="2"/>
  <c r="J213" i="2"/>
  <c r="BE213" i="2" s="1"/>
  <c r="BI211" i="2"/>
  <c r="BH211" i="2"/>
  <c r="BG211" i="2"/>
  <c r="BF211" i="2"/>
  <c r="BE211" i="2"/>
  <c r="T211" i="2"/>
  <c r="R211" i="2"/>
  <c r="P211" i="2"/>
  <c r="BK211" i="2"/>
  <c r="J211" i="2"/>
  <c r="BI210" i="2"/>
  <c r="BH210" i="2"/>
  <c r="BG210" i="2"/>
  <c r="BF210" i="2"/>
  <c r="BE210" i="2"/>
  <c r="T210" i="2"/>
  <c r="R210" i="2"/>
  <c r="P210" i="2"/>
  <c r="BK210" i="2"/>
  <c r="J210" i="2"/>
  <c r="BI207" i="2"/>
  <c r="BH207" i="2"/>
  <c r="BG207" i="2"/>
  <c r="BF207" i="2"/>
  <c r="BE207" i="2"/>
  <c r="T207" i="2"/>
  <c r="R207" i="2"/>
  <c r="R206" i="2" s="1"/>
  <c r="P207" i="2"/>
  <c r="P206" i="2" s="1"/>
  <c r="BK207" i="2"/>
  <c r="BK206" i="2" s="1"/>
  <c r="J206" i="2" s="1"/>
  <c r="J61" i="2" s="1"/>
  <c r="J207" i="2"/>
  <c r="BI202" i="2"/>
  <c r="BH202" i="2"/>
  <c r="BG202" i="2"/>
  <c r="BF202" i="2"/>
  <c r="T202" i="2"/>
  <c r="R202" i="2"/>
  <c r="P202" i="2"/>
  <c r="BK202" i="2"/>
  <c r="J202" i="2"/>
  <c r="BE202" i="2" s="1"/>
  <c r="BI198" i="2"/>
  <c r="BH198" i="2"/>
  <c r="BG198" i="2"/>
  <c r="BF198" i="2"/>
  <c r="T198" i="2"/>
  <c r="R198" i="2"/>
  <c r="P198" i="2"/>
  <c r="BK198" i="2"/>
  <c r="J198" i="2"/>
  <c r="BE198" i="2" s="1"/>
  <c r="BI197" i="2"/>
  <c r="BH197" i="2"/>
  <c r="BG197" i="2"/>
  <c r="BF197" i="2"/>
  <c r="T197" i="2"/>
  <c r="R197" i="2"/>
  <c r="P197" i="2"/>
  <c r="BK197" i="2"/>
  <c r="J197" i="2"/>
  <c r="BE197" i="2" s="1"/>
  <c r="BI194" i="2"/>
  <c r="BH194" i="2"/>
  <c r="BG194" i="2"/>
  <c r="BF194" i="2"/>
  <c r="T194" i="2"/>
  <c r="R194" i="2"/>
  <c r="P194" i="2"/>
  <c r="BK194" i="2"/>
  <c r="J194" i="2"/>
  <c r="BE194" i="2" s="1"/>
  <c r="BI192" i="2"/>
  <c r="BH192" i="2"/>
  <c r="BG192" i="2"/>
  <c r="BF192" i="2"/>
  <c r="T192" i="2"/>
  <c r="T191" i="2" s="1"/>
  <c r="R192" i="2"/>
  <c r="R191" i="2" s="1"/>
  <c r="P192" i="2"/>
  <c r="P191" i="2" s="1"/>
  <c r="BK192" i="2"/>
  <c r="BK191" i="2" s="1"/>
  <c r="J192" i="2"/>
  <c r="BE192" i="2" s="1"/>
  <c r="BI190" i="2"/>
  <c r="BH190" i="2"/>
  <c r="BG190" i="2"/>
  <c r="BF190" i="2"/>
  <c r="BE190" i="2"/>
  <c r="T190" i="2"/>
  <c r="R190" i="2"/>
  <c r="P190" i="2"/>
  <c r="BK190" i="2"/>
  <c r="J190" i="2"/>
  <c r="BI188" i="2"/>
  <c r="BH188" i="2"/>
  <c r="BG188" i="2"/>
  <c r="BF188" i="2"/>
  <c r="BE188" i="2"/>
  <c r="T188" i="2"/>
  <c r="R188" i="2"/>
  <c r="P188" i="2"/>
  <c r="BK188" i="2"/>
  <c r="J188" i="2"/>
  <c r="BI184" i="2"/>
  <c r="BH184" i="2"/>
  <c r="BG184" i="2"/>
  <c r="BF184" i="2"/>
  <c r="BE184" i="2"/>
  <c r="T184" i="2"/>
  <c r="R184" i="2"/>
  <c r="P184" i="2"/>
  <c r="BK184" i="2"/>
  <c r="J184" i="2"/>
  <c r="BI182" i="2"/>
  <c r="BH182" i="2"/>
  <c r="BG182" i="2"/>
  <c r="BF182" i="2"/>
  <c r="BE182" i="2"/>
  <c r="T182" i="2"/>
  <c r="R182" i="2"/>
  <c r="P182" i="2"/>
  <c r="BK182" i="2"/>
  <c r="J182" i="2"/>
  <c r="BI179" i="2"/>
  <c r="BH179" i="2"/>
  <c r="BG179" i="2"/>
  <c r="BF179" i="2"/>
  <c r="BE179" i="2"/>
  <c r="T179" i="2"/>
  <c r="R179" i="2"/>
  <c r="P179" i="2"/>
  <c r="BK179" i="2"/>
  <c r="J179" i="2"/>
  <c r="BI177" i="2"/>
  <c r="BH177" i="2"/>
  <c r="BG177" i="2"/>
  <c r="BF177" i="2"/>
  <c r="BE177" i="2"/>
  <c r="T177" i="2"/>
  <c r="R177" i="2"/>
  <c r="P177" i="2"/>
  <c r="BK177" i="2"/>
  <c r="J177" i="2"/>
  <c r="BI175" i="2"/>
  <c r="BH175" i="2"/>
  <c r="BG175" i="2"/>
  <c r="BF175" i="2"/>
  <c r="BE175" i="2"/>
  <c r="T175" i="2"/>
  <c r="R175" i="2"/>
  <c r="P175" i="2"/>
  <c r="BK175" i="2"/>
  <c r="J175" i="2"/>
  <c r="BI173" i="2"/>
  <c r="BH173" i="2"/>
  <c r="BG173" i="2"/>
  <c r="BF173" i="2"/>
  <c r="BE173" i="2"/>
  <c r="T173" i="2"/>
  <c r="R173" i="2"/>
  <c r="P173" i="2"/>
  <c r="BK173" i="2"/>
  <c r="J173" i="2"/>
  <c r="BI170" i="2"/>
  <c r="BH170" i="2"/>
  <c r="BG170" i="2"/>
  <c r="BF170" i="2"/>
  <c r="BE170" i="2"/>
  <c r="T170" i="2"/>
  <c r="R170" i="2"/>
  <c r="P170" i="2"/>
  <c r="BK170" i="2"/>
  <c r="J170" i="2"/>
  <c r="BI166" i="2"/>
  <c r="BH166" i="2"/>
  <c r="BG166" i="2"/>
  <c r="BF166" i="2"/>
  <c r="BE166" i="2"/>
  <c r="T166" i="2"/>
  <c r="R166" i="2"/>
  <c r="P166" i="2"/>
  <c r="BK166" i="2"/>
  <c r="J166" i="2"/>
  <c r="BI163" i="2"/>
  <c r="BH163" i="2"/>
  <c r="BG163" i="2"/>
  <c r="BF163" i="2"/>
  <c r="BE163" i="2"/>
  <c r="T163" i="2"/>
  <c r="T162" i="2" s="1"/>
  <c r="R163" i="2"/>
  <c r="R162" i="2" s="1"/>
  <c r="P163" i="2"/>
  <c r="BK163" i="2"/>
  <c r="BK162" i="2" s="1"/>
  <c r="J162" i="2" s="1"/>
  <c r="J59" i="2" s="1"/>
  <c r="J163" i="2"/>
  <c r="BI159" i="2"/>
  <c r="BH159" i="2"/>
  <c r="BG159" i="2"/>
  <c r="BF159" i="2"/>
  <c r="T159" i="2"/>
  <c r="R159" i="2"/>
  <c r="P159" i="2"/>
  <c r="BK159" i="2"/>
  <c r="J159" i="2"/>
  <c r="BE159" i="2" s="1"/>
  <c r="BI155" i="2"/>
  <c r="BH155" i="2"/>
  <c r="BG155" i="2"/>
  <c r="BF155" i="2"/>
  <c r="T155" i="2"/>
  <c r="R155" i="2"/>
  <c r="P155" i="2"/>
  <c r="BK155" i="2"/>
  <c r="J155" i="2"/>
  <c r="BE155" i="2" s="1"/>
  <c r="BI151" i="2"/>
  <c r="BH151" i="2"/>
  <c r="BG151" i="2"/>
  <c r="BF151" i="2"/>
  <c r="T151" i="2"/>
  <c r="R151" i="2"/>
  <c r="P151" i="2"/>
  <c r="BK151" i="2"/>
  <c r="J151" i="2"/>
  <c r="BE151" i="2" s="1"/>
  <c r="BI148" i="2"/>
  <c r="BH148" i="2"/>
  <c r="BG148" i="2"/>
  <c r="BF148" i="2"/>
  <c r="T148" i="2"/>
  <c r="R148" i="2"/>
  <c r="P148" i="2"/>
  <c r="BK148" i="2"/>
  <c r="J148" i="2"/>
  <c r="BE148" i="2" s="1"/>
  <c r="BI143" i="2"/>
  <c r="BH143" i="2"/>
  <c r="BG143" i="2"/>
  <c r="BF143" i="2"/>
  <c r="J31" i="2" s="1"/>
  <c r="AW52" i="1" s="1"/>
  <c r="T143" i="2"/>
  <c r="T142" i="2" s="1"/>
  <c r="R143" i="2"/>
  <c r="P143" i="2"/>
  <c r="P142" i="2" s="1"/>
  <c r="BK143" i="2"/>
  <c r="J143" i="2"/>
  <c r="BE143" i="2" s="1"/>
  <c r="BI140" i="2"/>
  <c r="BH140" i="2"/>
  <c r="BG140" i="2"/>
  <c r="BF140" i="2"/>
  <c r="BE140" i="2"/>
  <c r="T140" i="2"/>
  <c r="R140" i="2"/>
  <c r="P140" i="2"/>
  <c r="BK140" i="2"/>
  <c r="J140" i="2"/>
  <c r="BI137" i="2"/>
  <c r="BH137" i="2"/>
  <c r="BG137" i="2"/>
  <c r="BF137" i="2"/>
  <c r="BE137" i="2"/>
  <c r="T137" i="2"/>
  <c r="R137" i="2"/>
  <c r="P137" i="2"/>
  <c r="BK137" i="2"/>
  <c r="J137" i="2"/>
  <c r="BI132" i="2"/>
  <c r="BH132" i="2"/>
  <c r="BG132" i="2"/>
  <c r="BF132" i="2"/>
  <c r="BE132" i="2"/>
  <c r="T132" i="2"/>
  <c r="R132" i="2"/>
  <c r="P132" i="2"/>
  <c r="BK132" i="2"/>
  <c r="J132" i="2"/>
  <c r="BI129" i="2"/>
  <c r="BH129" i="2"/>
  <c r="BG129" i="2"/>
  <c r="BF129" i="2"/>
  <c r="BE129" i="2"/>
  <c r="T129" i="2"/>
  <c r="R129" i="2"/>
  <c r="P129" i="2"/>
  <c r="BK129" i="2"/>
  <c r="J129" i="2"/>
  <c r="BI124" i="2"/>
  <c r="BH124" i="2"/>
  <c r="BG124" i="2"/>
  <c r="BF124" i="2"/>
  <c r="BE124" i="2"/>
  <c r="T124" i="2"/>
  <c r="R124" i="2"/>
  <c r="P124" i="2"/>
  <c r="BK124" i="2"/>
  <c r="J124" i="2"/>
  <c r="BI119" i="2"/>
  <c r="BH119" i="2"/>
  <c r="BG119" i="2"/>
  <c r="BF119" i="2"/>
  <c r="BE119" i="2"/>
  <c r="T119" i="2"/>
  <c r="R119" i="2"/>
  <c r="P119" i="2"/>
  <c r="BK119" i="2"/>
  <c r="J119" i="2"/>
  <c r="BI114" i="2"/>
  <c r="BH114" i="2"/>
  <c r="BG114" i="2"/>
  <c r="BF114" i="2"/>
  <c r="BE114" i="2"/>
  <c r="T114" i="2"/>
  <c r="R114" i="2"/>
  <c r="P114" i="2"/>
  <c r="BK114" i="2"/>
  <c r="J114" i="2"/>
  <c r="BI106" i="2"/>
  <c r="BH106" i="2"/>
  <c r="BG106" i="2"/>
  <c r="BF106" i="2"/>
  <c r="BE106" i="2"/>
  <c r="T106" i="2"/>
  <c r="R106" i="2"/>
  <c r="P106" i="2"/>
  <c r="BK106" i="2"/>
  <c r="J106" i="2"/>
  <c r="BI101" i="2"/>
  <c r="BH101" i="2"/>
  <c r="BG101" i="2"/>
  <c r="BF101" i="2"/>
  <c r="BE101" i="2"/>
  <c r="T101" i="2"/>
  <c r="R101" i="2"/>
  <c r="P101" i="2"/>
  <c r="BK101" i="2"/>
  <c r="J101" i="2"/>
  <c r="BI99" i="2"/>
  <c r="BH99" i="2"/>
  <c r="BG99" i="2"/>
  <c r="BF99" i="2"/>
  <c r="BE99" i="2"/>
  <c r="T99" i="2"/>
  <c r="R99" i="2"/>
  <c r="P99" i="2"/>
  <c r="BK99" i="2"/>
  <c r="J99" i="2"/>
  <c r="BI97" i="2"/>
  <c r="F34" i="2" s="1"/>
  <c r="BD52" i="1" s="1"/>
  <c r="BD51" i="1" s="1"/>
  <c r="W30" i="1" s="1"/>
  <c r="BH97" i="2"/>
  <c r="F33" i="2" s="1"/>
  <c r="BC52" i="1" s="1"/>
  <c r="BC51" i="1" s="1"/>
  <c r="BG97" i="2"/>
  <c r="F32" i="2" s="1"/>
  <c r="BB52" i="1" s="1"/>
  <c r="BB51" i="1" s="1"/>
  <c r="BF97" i="2"/>
  <c r="BE97" i="2"/>
  <c r="T97" i="2"/>
  <c r="R97" i="2"/>
  <c r="R96" i="2" s="1"/>
  <c r="P97" i="2"/>
  <c r="P96" i="2" s="1"/>
  <c r="BK97" i="2"/>
  <c r="BK96" i="2" s="1"/>
  <c r="J97" i="2"/>
  <c r="J91" i="2"/>
  <c r="J89" i="2"/>
  <c r="F89" i="2"/>
  <c r="E87" i="2"/>
  <c r="F51" i="2"/>
  <c r="F49" i="2"/>
  <c r="E47" i="2"/>
  <c r="J21" i="2"/>
  <c r="E21" i="2"/>
  <c r="J51" i="2" s="1"/>
  <c r="J20" i="2"/>
  <c r="J18" i="2"/>
  <c r="E18" i="2"/>
  <c r="F92" i="2" s="1"/>
  <c r="J17" i="2"/>
  <c r="J15" i="2"/>
  <c r="E15" i="2"/>
  <c r="F91" i="2" s="1"/>
  <c r="J14" i="2"/>
  <c r="J12" i="2"/>
  <c r="J49" i="2" s="1"/>
  <c r="E7" i="2"/>
  <c r="E45" i="2" s="1"/>
  <c r="AS51" i="1"/>
  <c r="L47" i="1"/>
  <c r="AM46" i="1"/>
  <c r="L46" i="1"/>
  <c r="AM44" i="1"/>
  <c r="L44" i="1"/>
  <c r="L42" i="1"/>
  <c r="L41" i="1"/>
  <c r="J27" i="3" l="1"/>
  <c r="J56" i="3"/>
  <c r="W29" i="1"/>
  <c r="AY51" i="1"/>
  <c r="J96" i="2"/>
  <c r="J57" i="2" s="1"/>
  <c r="J30" i="2"/>
  <c r="AV52" i="1" s="1"/>
  <c r="AT52" i="1" s="1"/>
  <c r="R95" i="2"/>
  <c r="W28" i="1"/>
  <c r="AX51" i="1"/>
  <c r="F52" i="2"/>
  <c r="E85" i="2"/>
  <c r="BK142" i="2"/>
  <c r="J142" i="2" s="1"/>
  <c r="J58" i="2" s="1"/>
  <c r="BK212" i="2"/>
  <c r="J212" i="2" s="1"/>
  <c r="J62" i="2" s="1"/>
  <c r="T281" i="2"/>
  <c r="T95" i="2" s="1"/>
  <c r="T311" i="2"/>
  <c r="R318" i="2"/>
  <c r="J51" i="3"/>
  <c r="F73" i="3"/>
  <c r="P78" i="3"/>
  <c r="P77" i="3" s="1"/>
  <c r="AU53" i="1" s="1"/>
  <c r="F31" i="3"/>
  <c r="BA53" i="1" s="1"/>
  <c r="F30" i="2"/>
  <c r="AZ52" i="1" s="1"/>
  <c r="AZ51" i="1" s="1"/>
  <c r="J78" i="3"/>
  <c r="J57" i="3" s="1"/>
  <c r="F31" i="2"/>
  <c r="BA52" i="1" s="1"/>
  <c r="BA51" i="1" s="1"/>
  <c r="P281" i="2"/>
  <c r="P95" i="2" s="1"/>
  <c r="AU52" i="1" s="1"/>
  <c r="AU51" i="1" s="1"/>
  <c r="P311" i="2"/>
  <c r="J30" i="3"/>
  <c r="AV53" i="1" s="1"/>
  <c r="AT53" i="1" s="1"/>
  <c r="T78" i="3"/>
  <c r="T77" i="3" s="1"/>
  <c r="BK95" i="2" l="1"/>
  <c r="J95" i="2" s="1"/>
  <c r="AG53" i="1"/>
  <c r="AN53" i="1" s="1"/>
  <c r="J36" i="3"/>
  <c r="W26" i="1"/>
  <c r="AV51" i="1"/>
  <c r="AW51" i="1"/>
  <c r="AK27" i="1" s="1"/>
  <c r="W27" i="1"/>
  <c r="J56" i="2" l="1"/>
  <c r="J27" i="2"/>
  <c r="AT51" i="1"/>
  <c r="AK26" i="1"/>
  <c r="AG52" i="1" l="1"/>
  <c r="J36" i="2"/>
  <c r="AG51" i="1" l="1"/>
  <c r="AN52" i="1"/>
  <c r="AK23" i="1" l="1"/>
  <c r="AK32" i="1" s="1"/>
  <c r="AN51" i="1"/>
</calcChain>
</file>

<file path=xl/sharedStrings.xml><?xml version="1.0" encoding="utf-8"?>
<sst xmlns="http://schemas.openxmlformats.org/spreadsheetml/2006/main" count="4935" uniqueCount="1074">
  <si>
    <t>Export VZ</t>
  </si>
  <si>
    <t>List obsahuje:</t>
  </si>
  <si>
    <t>1) Rekapitulace stavby</t>
  </si>
  <si>
    <t>2) Rekapitulace objektů stavby a soupisů prací</t>
  </si>
  <si>
    <t>3.0</t>
  </si>
  <si>
    <t>ZAMOK</t>
  </si>
  <si>
    <t>False</t>
  </si>
  <si>
    <t>{b0cc2709-8c23-4e71-b946-03a34b066e7a}</t>
  </si>
  <si>
    <t>0,01</t>
  </si>
  <si>
    <t>21</t>
  </si>
  <si>
    <t>15</t>
  </si>
  <si>
    <t>REKAPITULACE STAVBY</t>
  </si>
  <si>
    <t>v ---  níže se nacházejí doplnkové a pomocné údaje k sestavám  --- v</t>
  </si>
  <si>
    <t>Návod na vyplnění</t>
  </si>
  <si>
    <t>0,001</t>
  </si>
  <si>
    <t>Kód:</t>
  </si>
  <si>
    <t>171120</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</si>
  <si>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</si>
  <si>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</si>
  <si>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Komunikace_SO101.2+SO102</t>
  </si>
  <si>
    <t>0,1</t>
  </si>
  <si>
    <t>KSO:</t>
  </si>
  <si>
    <t/>
  </si>
  <si>
    <t>CC-CZ:</t>
  </si>
  <si>
    <t>1</t>
  </si>
  <si>
    <t>Místo:</t>
  </si>
  <si>
    <t xml:space="preserve"> </t>
  </si>
  <si>
    <t>Datum:</t>
  </si>
  <si>
    <t>21. 11. 2017</t>
  </si>
  <si>
    <t>10</t>
  </si>
  <si>
    <t>100</t>
  </si>
  <si>
    <t>Zadavatel:</t>
  </si>
  <si>
    <t>IČ:</t>
  </si>
  <si>
    <t>DIČ:</t>
  </si>
  <si>
    <t>Uchazeč:</t>
  </si>
  <si>
    <t>Vyplň údaj</t>
  </si>
  <si>
    <t>Projektant:</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</si>
  <si>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</si>
  <si>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</si>
  <si>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</si>
  <si>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</si>
  <si>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</si>
  <si>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</si>
  <si>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</si>
  <si>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</si>
  <si>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</si>
  <si>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</si>
  <si>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</si>
  <si>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</si>
  <si>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</si>
  <si>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</si>
  <si>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</si>
  <si>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</si>
  <si>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</si>
  <si>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</si>
  <si>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</si>
  <si>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</si>
  <si>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</si>
  <si>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</si>
  <si>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</si>
  <si>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</si>
  <si>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</si>
  <si>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</si>
  <si>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</si>
  <si>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</si>
  <si>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</si>
  <si>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</si>
  <si>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</si>
  <si>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</si>
  <si>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</si>
  <si>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</si>
  <si>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</si>
  <si>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</si>
  <si>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</si>
  <si>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</si>
  <si>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</si>
  <si>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</si>
  <si>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</si>
  <si>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SO101.2+SO102</t>
  </si>
  <si>
    <t>STA</t>
  </si>
  <si>
    <t>{36f58bcb-b0ef-4944-88cd-05fe6e194f31}</t>
  </si>
  <si>
    <t>2</t>
  </si>
  <si>
    <t>VRN</t>
  </si>
  <si>
    <t>{e306ef33-9bc9-44e4-94df-67ffe76985ac}</t>
  </si>
  <si>
    <t>1) Krycí list soupisu</t>
  </si>
  <si>
    <t>2) Rekapitulace</t>
  </si>
  <si>
    <t>3) Soupis prací</t>
  </si>
  <si>
    <t>Zpět na list:</t>
  </si>
  <si>
    <t>Rekapitulace stavby</t>
  </si>
  <si>
    <t>KRYCÍ LIST SOUPISU</t>
  </si>
  <si>
    <t>Objekt:</t>
  </si>
  <si>
    <t>SO101.2+SO102 - SO101.2+SO102</t>
  </si>
  <si>
    <t>REKAPITULACE ČLENĚNÍ SOUPISU PRACÍ</t>
  </si>
  <si>
    <t>Kód dílu - Popis</t>
  </si>
  <si>
    <t>Cena celkem [CZK]</t>
  </si>
  <si>
    <t>Náklady soupisu celkem</t>
  </si>
  <si>
    <t>-1</t>
  </si>
  <si>
    <t>11 - Příprava území</t>
  </si>
  <si>
    <t>12 - Odkopávky a prokopávky</t>
  </si>
  <si>
    <t>16 - Přemístění výkopku</t>
  </si>
  <si>
    <t>18 - Povrchové úpravy terénu</t>
  </si>
  <si>
    <t>2 - Zakládání</t>
  </si>
  <si>
    <t>21 - Úprava podloží - drenáže a vsaky</t>
  </si>
  <si>
    <t>4 - Vodorovné konstrukce</t>
  </si>
  <si>
    <t>5a - Vozovka s krytem z asfaltového betonu  tl 450 mm</t>
  </si>
  <si>
    <t>5b - Parkovací stání z kamenné dlažby drobné tl 420 mm</t>
  </si>
  <si>
    <t>5c - Vjezdy z zámkové dlažby tl 420 mm</t>
  </si>
  <si>
    <t>5d - Chodník z zámkové dlažby tl 240 mm</t>
  </si>
  <si>
    <t>5e - Vjezdy z kamenné dlažby drobné tl 420 mm</t>
  </si>
  <si>
    <t>5f - Pojíždivé plochy z kamenné dlažby drobné tl 420 mm</t>
  </si>
  <si>
    <t>5g - Pojížděný chodník z betonové zámkové dlažby tl 420 mm</t>
  </si>
  <si>
    <t>8 - Trubní vedení</t>
  </si>
  <si>
    <t>91 - Doplňující konstrukce a práce na pozemních komunikacích</t>
  </si>
  <si>
    <t>99 - Přesun hmot</t>
  </si>
  <si>
    <t>M 21 - Elektromontáže ochrana kabelů</t>
  </si>
  <si>
    <t>M 46 - Zemní práce při montážích</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</si>
  <si>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</si>
  <si>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</si>
  <si>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</si>
  <si>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</si>
  <si>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</si>
  <si>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</si>
  <si>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</si>
  <si>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</si>
  <si>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</si>
  <si>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</si>
  <si>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</si>
  <si>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</si>
  <si>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</si>
  <si>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</si>
  <si>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11</t>
  </si>
  <si>
    <t>Příprava území</t>
  </si>
  <si>
    <t>ROZPOCET</t>
  </si>
  <si>
    <t>K</t>
  </si>
  <si>
    <t>112101101</t>
  </si>
  <si>
    <t>Kácení stromů s odřezáním kmene a s odvětvením listnatých, průměru kmene přes 100 do 300 mm</t>
  </si>
  <si>
    <t>kus</t>
  </si>
  <si>
    <t>CS ÚRS 2017 01</t>
  </si>
  <si>
    <t>4</t>
  </si>
  <si>
    <t>PSC</t>
  </si>
  <si>
    <t xml:space="preserve">Poznámka k souboru cen:_x000D_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</si>
  <si>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112201101</t>
  </si>
  <si>
    <t>Odstranění pařezů s jejich vykopáním, vytrháním nebo odstřelením, s přesekáním kořenů průměru přes 100 do 300 mm</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</si>
  <si>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</si>
  <si>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3</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</si>
  <si>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</si>
  <si>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</si>
  <si>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m2</t>
  </si>
  <si>
    <t>6</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</si>
  <si>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</si>
  <si>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</si>
  <si>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1,5*3,67</t>
  </si>
  <si>
    <t>True</t>
  </si>
  <si>
    <t>Součet</t>
  </si>
  <si>
    <t>SO101.2</t>
  </si>
  <si>
    <t>113106521</t>
  </si>
  <si>
    <t>Rozebrání dlažeb a dílců komunikací pro pěší, vozovek a ploch s přemístěním hmot na skládku na vzdálenost do 3 m nebo s naložením na dopravní prostředek vozovek a ploch, s jakoukoliv výplní spár v ploše jednotlivě přes 200 m2 z drobných kostek nebo odseků s ložem z kameniva těženého</t>
  </si>
  <si>
    <t>8</t>
  </si>
  <si>
    <t>P</t>
  </si>
  <si>
    <t>Poznámka k položce:
odečteno z programu AutoCAD - viz Koordinační situace</t>
  </si>
  <si>
    <t>(0,25*728+62,1+29,2)*1,05</t>
  </si>
  <si>
    <t>SO102</t>
  </si>
  <si>
    <t>(0,25*1036,7+362,6+69,6+48,4)*1,05</t>
  </si>
  <si>
    <t>5</t>
  </si>
  <si>
    <t>113107131</t>
  </si>
  <si>
    <t>Odstranění podkladů nebo krytů s přemístěním hmot na skládku na vzdálenost do 3 m nebo s naložením na dopravní prostředek v ploše jednotlivě do 50 m2 z betonu prostého, o tl. vrstvy přes 100 do 150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</si>
  <si>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</si>
  <si>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4*3,7</t>
  </si>
  <si>
    <t>113107222</t>
  </si>
  <si>
    <t>Odstranění podkladů nebo krytů s přemístěním hmot na skládku na vzdálenost do 20 m nebo s naložením na dopravní prostředek v ploše jednotlivě přes 200 m2 z kameniva hrubého drceného, o tl. vrstvy přes 100 do 200 mm</t>
  </si>
  <si>
    <t>12</t>
  </si>
  <si>
    <t>(728,5+62,1+78,4)*1,05</t>
  </si>
  <si>
    <t>(1036,7+362,6+69,6+14,8)*1,05</t>
  </si>
  <si>
    <t>7</t>
  </si>
  <si>
    <t>113107223</t>
  </si>
  <si>
    <t>Odstranění podkladů nebo krytů s přemístěním hmot na skládku na vzdálenost do 20 m nebo s naložením na dopravní prostředek v ploše jednotlivě přes 200 m2 z kameniva hrubého drceného, o tl. vrstvy přes 200 do 300 mm</t>
  </si>
  <si>
    <t>14</t>
  </si>
  <si>
    <t>(135,7+29,2)*1,05</t>
  </si>
  <si>
    <t>(48,4+5)*1,05</t>
  </si>
  <si>
    <t>113107181</t>
  </si>
  <si>
    <t>Odstranění podkladů nebo krytů s přemístěním hmot na skládku na vzdálenost do 20 m nebo s naložením na dopravní prostředek v ploše jednotlivě přes 50 m2 do 200 m2 živičných, o tl. vrstvy do 50 mm</t>
  </si>
  <si>
    <t>16</t>
  </si>
  <si>
    <t>135,7*1,05</t>
  </si>
  <si>
    <t>9</t>
  </si>
  <si>
    <t>113107242</t>
  </si>
  <si>
    <t>Odstranění podkladů nebo krytů s přemístěním hmot na skládku na vzdálenost do 20 m nebo s naložením na dopravní prostředek v ploše jednotlivě přes 200 m2 živičných, o tl. vrstvy přes 50 do 100 mm</t>
  </si>
  <si>
    <t>18</t>
  </si>
  <si>
    <t xml:space="preserve">(728,5*0,8)*1,05 </t>
  </si>
  <si>
    <t>(1036,7*0,8)*1,05</t>
  </si>
  <si>
    <t>113107244</t>
  </si>
  <si>
    <t>Odstranění podkladů nebo krytů s přemístěním hmot na skládku na vzdálenost do 20 m nebo s naložením na dopravní prostředek v ploše jednotlivě přes 200 m2 živičných, o tl. vrstvy přes 150 do 200 mm</t>
  </si>
  <si>
    <t>20</t>
  </si>
  <si>
    <t>(728,5*0,8)*1,05 + (1036,7*0,8)*1,05</t>
  </si>
  <si>
    <t>113202111</t>
  </si>
  <si>
    <t>Vytrhání obrub s vybouráním lože, s přemístěním hmot na skládku na vzdálenost do 3 m nebo s naložením na dopravní prostředek z krajníků nebo obrubníků stojatých</t>
  </si>
  <si>
    <t>m</t>
  </si>
  <si>
    <t>22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</si>
  <si>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</si>
  <si>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Odkopávky a prokopávky</t>
  </si>
  <si>
    <t>121101103</t>
  </si>
  <si>
    <t>Sejmutí ornice nebo lesní půdy s vodorovným přemístěním na hromady v místě upotřebení nebo na dočasné či trvalé skládky se složením, na vzdálenost přes 100 do 250 m</t>
  </si>
  <si>
    <t>m3</t>
  </si>
  <si>
    <t>24</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</si>
  <si>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</si>
  <si>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315,6*0,2</t>
  </si>
  <si>
    <t>558,5*0,2</t>
  </si>
  <si>
    <t>13</t>
  </si>
  <si>
    <t>122202201</t>
  </si>
  <si>
    <t>Odkopávky a prokopávky nezapažené pro silnice s přemístěním výkopku v příčných profilech na vzdálenost do 15 m nebo s naložením na dopravní prostředek v hornině tř. 3 do 100 m3</t>
  </si>
  <si>
    <t>26</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</si>
  <si>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</si>
  <si>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28+305*0,1*7+172</t>
  </si>
  <si>
    <t>122202209</t>
  </si>
  <si>
    <t>Odkopávky a prokopávky nezapažené pro silnice s přemístěním výkopku v příčných profilech na vzdálenost do 15 m nebo s naložením na dopravní prostředek v hornině tř. 3 Příplatek k cenám za lepivost horniny tř. 3</t>
  </si>
  <si>
    <t>28</t>
  </si>
  <si>
    <t>132201102</t>
  </si>
  <si>
    <t>Hloubení zapažených i nezapažených rýh šířky do 600 mm s urovnáním dna do předepsaného profilu a spádu v hornině tř. 3 přes 100 m3</t>
  </si>
  <si>
    <t>30</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</si>
  <si>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</si>
  <si>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drenáže komunikace</t>
  </si>
  <si>
    <t>541,2*0,12+0,8*66,1+0,7*57,64+50</t>
  </si>
  <si>
    <t>132201109</t>
  </si>
  <si>
    <t>Hloubení zapažených i nezapažených rýh šířky do 600 mm s urovnáním dna do předepsaného profilu a spádu v hornině tř. 3 Příplatek k cenám za lepivost horniny tř. 3</t>
  </si>
  <si>
    <t>34</t>
  </si>
  <si>
    <t>413,5</t>
  </si>
  <si>
    <t>Přemístění výkopku</t>
  </si>
  <si>
    <t>17</t>
  </si>
  <si>
    <t>161101101</t>
  </si>
  <si>
    <t>Svislé přemístění výkopku bez naložení do dopravní nádoby avšak s vyprázdněním dopravní nádoby na hromadu nebo do dopravního prostředku z horniny tř. 1 až 4, při hloubce výkopu přes 1 do 2,5 m</t>
  </si>
  <si>
    <t>36</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</si>
  <si>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</si>
  <si>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413,5+208,17+174,8</t>
  </si>
  <si>
    <t>167101102</t>
  </si>
  <si>
    <t>Nakládání, skládání a překládání neulehlého výkopku nebo sypaniny nakládání, množství přes 100 m3, z hornin tř. 1 až 4</t>
  </si>
  <si>
    <t>38</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</si>
  <si>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</si>
  <si>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 xml:space="preserve">796,47 - 65 </t>
  </si>
  <si>
    <t>19</t>
  </si>
  <si>
    <t>162301102</t>
  </si>
  <si>
    <t>Vodorovné přemístění výkopku nebo sypaniny po suchu na obvyklém dopravním prostředku, bez naložení výkopku, avšak se složením bez rozhrnutí z horniny tř. 1 až 4 na vzdálenost přes 500 do 1 000 m</t>
  </si>
  <si>
    <t>40</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</si>
  <si>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</si>
  <si>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přesun ornice po stavbě</t>
  </si>
  <si>
    <t>162301401</t>
  </si>
  <si>
    <t>Vodorovné přemístění větví, kmenů nebo pařezů s naložením, složením a dopravou do 5000 m větví stromů listnatých, průměru kmene přes 100 do 300 mm</t>
  </si>
  <si>
    <t>42</t>
  </si>
  <si>
    <t xml:space="preserve">Poznámka k souboru cen:_x000D_
1. Průměr kmene i pařezu se měří v místě řezu. 2. Měrná jednotka je 1 strom. </t>
  </si>
  <si>
    <t>162301411</t>
  </si>
  <si>
    <t>Vodorovné přemístění větví, kmenů nebo pařezů s naložením, složením a dopravou do 5000 m kmenů stromů listnatých, průměru přes 100 do 300 mm</t>
  </si>
  <si>
    <t>44</t>
  </si>
  <si>
    <t>162301421</t>
  </si>
  <si>
    <t>Vodorovné přemístění větví, kmenů nebo pařezů s naložením, složením a dopravou do 5000 m pařezů kmenů, průměru přes 100 do 300 mm</t>
  </si>
  <si>
    <t>46</t>
  </si>
  <si>
    <t>23</t>
  </si>
  <si>
    <t>162701105</t>
  </si>
  <si>
    <t>Vodorovné přemístění výkopku nebo sypaniny po suchu na obvyklém dopravním prostředku, bez naložení výkopku, avšak se složením bez rozhrnutí z horniny tř. 1 až 4 na vzdálenost přes 9 000 do 10 000 m</t>
  </si>
  <si>
    <t>48</t>
  </si>
  <si>
    <t>731,47-45,66-10</t>
  </si>
  <si>
    <t>171201201</t>
  </si>
  <si>
    <t>Uložení sypaniny na skládky</t>
  </si>
  <si>
    <t>50</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</si>
  <si>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</si>
  <si>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25</t>
  </si>
  <si>
    <t>171201211</t>
  </si>
  <si>
    <t>Uložení sypaniny poplatek za uložení sypaniny na skládce (skládkovné)</t>
  </si>
  <si>
    <t>t</t>
  </si>
  <si>
    <t>52</t>
  </si>
  <si>
    <t>675,81*1,8</t>
  </si>
  <si>
    <t>174101101</t>
  </si>
  <si>
    <t>Zásyp sypaninou z jakékoliv horniny s uložením výkopku ve vrstvách se zhutněním jam, šachet, rýh nebo kolem objektů v těchto vykopávkách</t>
  </si>
  <si>
    <t>54</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</si>
  <si>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</si>
  <si>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27</t>
  </si>
  <si>
    <t>175101105</t>
  </si>
  <si>
    <t>Uložení sypaniny z hornin do násypů hutněných na 103%PS 1x10</t>
  </si>
  <si>
    <t>56</t>
  </si>
  <si>
    <t>Povrchové úpravy terénu</t>
  </si>
  <si>
    <t>180402111</t>
  </si>
  <si>
    <t>Založení parkového trávníku výsevem v rovině a ve svahu do 1:5</t>
  </si>
  <si>
    <t>58</t>
  </si>
  <si>
    <t>299,3+0,45*349,5</t>
  </si>
  <si>
    <t>29</t>
  </si>
  <si>
    <t>181151113</t>
  </si>
  <si>
    <t>Úprava zrnitosti zemin pláně rozpojením balvanů v rovině nebo ve svahu sklonu do 1 : 5 při souvislé ploše do 500 m2 v hornině tř. 1 až 4, tl. vrstvy přes 150 do 200 mm</t>
  </si>
  <si>
    <t>60</t>
  </si>
  <si>
    <t xml:space="preserve">Poznámka k souboru cen:_x000D_
1. Ceny jsou určeny pro rozpojení balvanů průměru do 300 mm těžkou zemní frézou na balvany o průměru max. 100 mm (např. před následnou úpravou zemin hydraulickými pojivy). 2. Ceny -1153 až -1155 a -1253 až -1255 jsou určeny pouze pro horninu tř. 5, u které geologický posudek stanoví, že je tato hornina vhodná pro použití těžké zemní frézy. Pokud není možné těžkou frézu použít, ocení se tato práce individuálně. </t>
  </si>
  <si>
    <t>M</t>
  </si>
  <si>
    <t>005724100</t>
  </si>
  <si>
    <t>osivo směs travní parková</t>
  </si>
  <si>
    <t>kg</t>
  </si>
  <si>
    <t>1976184</t>
  </si>
  <si>
    <t>31</t>
  </si>
  <si>
    <t>181951102</t>
  </si>
  <si>
    <t>Úprava pláně vyrovnáním výškových rozdílů v hornině tř. 1 až 4 se zhutněním</t>
  </si>
  <si>
    <t>64</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</si>
  <si>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</si>
  <si>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1868,7+0,6*2266,4</t>
  </si>
  <si>
    <t>32</t>
  </si>
  <si>
    <t>182101101</t>
  </si>
  <si>
    <t>Svahování trvalých svahů do projektovaných profilů s potřebným přemístěním výkopku při svahování v zářezech v hornině tř. 1 až 4</t>
  </si>
  <si>
    <t>66</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</si>
  <si>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</si>
  <si>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 xml:space="preserve"> 467,18+0,5*279,6</t>
  </si>
  <si>
    <t>Zakládání</t>
  </si>
  <si>
    <t>33</t>
  </si>
  <si>
    <t>274313711</t>
  </si>
  <si>
    <t>Základy z betonu prostého pasy betonu kamenem neprokládaného tř. C 20/25</t>
  </si>
  <si>
    <t>68</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</si>
  <si>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</si>
  <si>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Poznámka k položce:
kilometrovník, telefonní budka, mobiliář a reklamní plochy</t>
  </si>
  <si>
    <t>274351215</t>
  </si>
  <si>
    <t>Bednění základových stěn pasů svislé nebo šikmé (odkloněné), půdorysně přímé nebo zalomené ve volných nebo zapažených jámách, rýhách, šachtách, včetně případných vzpěr zřízení</t>
  </si>
  <si>
    <t>70</t>
  </si>
  <si>
    <t>35</t>
  </si>
  <si>
    <t>274351216</t>
  </si>
  <si>
    <t>Bednění základových stěn pasů svislé nebo šikmé (odkloněné), půdorysně přímé nebo zalomené ve volných nebo zapažených jámách, rýhách, šachtách, včetně případných vzpěr odstranění</t>
  </si>
  <si>
    <t>72</t>
  </si>
  <si>
    <t>Úprava podloží - drenáže a vsaky</t>
  </si>
  <si>
    <t>212752212</t>
  </si>
  <si>
    <t>Trativody z drenážních trubek se zřízením štěrkopískového lože pod trubky a s jejich obsypem v průměrném celkovém množství do 0,15 m3/m v otevřeném výkopu z trubek plastových flexibilních D přes 65 do 100 mm</t>
  </si>
  <si>
    <t>74</t>
  </si>
  <si>
    <t>541,2+12,5*1,1</t>
  </si>
  <si>
    <t>37</t>
  </si>
  <si>
    <t>457531112</t>
  </si>
  <si>
    <t>Filtrační vrstvy jakékoliv tloušťky a sklonu z hrubého drceného kameniva bez zhutnění, frakce od 16-63 do 32-63 mm</t>
  </si>
  <si>
    <t>76</t>
  </si>
  <si>
    <t xml:space="preserve">Poznámka k souboru cen:_x000D_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</si>
  <si>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457571211</t>
  </si>
  <si>
    <t>Filtrační vrstvy jakékoliv tloušťky a sklonu z hrubého těženého kameniva bez zhutnění, frakce 16-32 mm</t>
  </si>
  <si>
    <t>78</t>
  </si>
  <si>
    <t>541,2*0,12</t>
  </si>
  <si>
    <t>39</t>
  </si>
  <si>
    <t>286112230</t>
  </si>
  <si>
    <t>Trubka PVC drenážní flexibilní d 100 mm</t>
  </si>
  <si>
    <t>80</t>
  </si>
  <si>
    <t>286112230.1</t>
  </si>
  <si>
    <t>Trubka PVC drenážní flexibilní d 200 mm</t>
  </si>
  <si>
    <t>82</t>
  </si>
  <si>
    <t>41</t>
  </si>
  <si>
    <t>211971110</t>
  </si>
  <si>
    <t>Zřízení opláštění výplně z geotextilie odvodňovacích žeber nebo trativodů v rýze nebo zářezu se stěnami šikmými o sklonu do 1:2</t>
  </si>
  <si>
    <t>84</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</si>
  <si>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</si>
  <si>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541,2*1,4+2*(5,5*1,5+5,5*1,6+1,5*1,6)+2*(1,5*4,8+1,5*1,6+4,8*1,6)+2*3,14*2,2*2,2/4+3,14*2,2*1,6</t>
  </si>
  <si>
    <t>693111150</t>
  </si>
  <si>
    <t>textilie netkaná vpichovaná š 200 cm 300 g/m2</t>
  </si>
  <si>
    <t>86</t>
  </si>
  <si>
    <t>43</t>
  </si>
  <si>
    <t>919726122</t>
  </si>
  <si>
    <t>Geotextilie netkaná pro ochranu, separaci nebo filtraci měrná hmotnost přes 200 do 300 g/m2</t>
  </si>
  <si>
    <t>88</t>
  </si>
  <si>
    <t xml:space="preserve">Poznámka k souboru cen:_x000D_
1. V cenách jsou započteny i náklady na položení a dodání geotextilie včetně přesahů. </t>
  </si>
  <si>
    <t>67352483</t>
  </si>
  <si>
    <t>Separační geotextilie FILTEK 300 g/m2 š. 200cm na zemní pláni</t>
  </si>
  <si>
    <t>90</t>
  </si>
  <si>
    <t>45</t>
  </si>
  <si>
    <t>919721131</t>
  </si>
  <si>
    <t>Geomříž pro stabilizaci podkladu tuhá trojosá z polypropylenu</t>
  </si>
  <si>
    <t>92</t>
  </si>
  <si>
    <t xml:space="preserve">Poznámka k souboru cen:_x000D_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</si>
  <si>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96310222</t>
  </si>
  <si>
    <t>Nosná geomříž PP GEOSYNTETIKA Fornit 20/20 KN/m,40x40 mm oka mříže,š.520cm</t>
  </si>
  <si>
    <t>94</t>
  </si>
  <si>
    <t>Vodorovné konstrukce</t>
  </si>
  <si>
    <t>47</t>
  </si>
  <si>
    <t>451572111</t>
  </si>
  <si>
    <t>Lože pod potrubí, stoky a drobné objekty v otevřeném výkopu z kameniva drobného těženého 0 až 4 mm</t>
  </si>
  <si>
    <t>96</t>
  </si>
  <si>
    <t xml:space="preserve">Poznámka k souboru cen:_x000D_
1. Ceny -1111 a -1192 lze použít i pro zřízení sběrných vrstev nad drenážními trubkami. 2. V cenách -5111 a -1192 jsou započteny i náklady na prohození výkopku získaného při zemních pracích. </t>
  </si>
  <si>
    <t>5a</t>
  </si>
  <si>
    <t>Vozovka s krytem z asfaltového betonu  tl 450 mm</t>
  </si>
  <si>
    <t>174</t>
  </si>
  <si>
    <t>564841113</t>
  </si>
  <si>
    <t>Podklad ze štěrkodrti ŠD s rozprostřením a zhutněním, po zhutnění tl. 140 mm</t>
  </si>
  <si>
    <t>-530605789</t>
  </si>
  <si>
    <t>564861111.1</t>
  </si>
  <si>
    <t>Podklad z ŠDA 0/64 tl. 160 mm po zhutnění</t>
  </si>
  <si>
    <t>49</t>
  </si>
  <si>
    <t>565145121</t>
  </si>
  <si>
    <t>Asfaltový beton vrstva podkladní ACP 16 (obalované kamenivo střednězrnné - OKS) s rozprostřením a zhutněním v pruhu šířky přes 3 m, po zhutnění tl. 60 mm</t>
  </si>
  <si>
    <t>102</t>
  </si>
  <si>
    <t xml:space="preserve">Poznámka k souboru cen:_x000D_
1. ČSN EN 13108-1 připouští pro ACP 16 pouze tl. 50 až 80 mm. </t>
  </si>
  <si>
    <t>1126,9+0,55*1373,5</t>
  </si>
  <si>
    <t>567122111</t>
  </si>
  <si>
    <t>Podklad ze směsi stmelené cementem SC bez dilatačních spár, s rozprostřením a zhutněním SC C 8/10 (KSC I), po zhutnění tl. 120 mm</t>
  </si>
  <si>
    <t>104</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</si>
  <si>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</si>
  <si>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51</t>
  </si>
  <si>
    <t>567122114R</t>
  </si>
  <si>
    <t>Podklad ze směsi stmelené cementem KZC I SC C 8/10 tl 20 cm</t>
  </si>
  <si>
    <t>106</t>
  </si>
  <si>
    <t>177</t>
  </si>
  <si>
    <t>573211111</t>
  </si>
  <si>
    <t>Postřik spojovací PS bez posypu kamenivem z asfaltu silničního, v množství 0,6 0 kg/m2</t>
  </si>
  <si>
    <t>-1997247968</t>
  </si>
  <si>
    <t>176</t>
  </si>
  <si>
    <t>573211112</t>
  </si>
  <si>
    <t>Postřik spojovací PS bez posypu kamenivem z asfaltu silničního, v množství 0,70 kg/m2</t>
  </si>
  <si>
    <t>2002916373</t>
  </si>
  <si>
    <t>53</t>
  </si>
  <si>
    <t>577134121</t>
  </si>
  <si>
    <t>Asfaltový beton vrstva obrusná ACO 11 (ABS) s rozprostřením a se zhutněním z nemodifikovaného asfaltu v pruhu šířky přes 3 m tř. I, po zhutnění tl. 40 mm</t>
  </si>
  <si>
    <t>112</t>
  </si>
  <si>
    <t xml:space="preserve">Poznámka k souboru cen:_x000D_
1. ČSN EN 13108-1 připouští pro ACO 11 pouze tl. 35 až 50 mm. </t>
  </si>
  <si>
    <t>591211111</t>
  </si>
  <si>
    <t>Kladení dlažby z kostek s provedením lože do tl. 50 mm, s vyplněním spár, s dvojím beraněním a se smetením přebytečného materiálu na krajnici drobných z kamene, do lože z kameniva těženého</t>
  </si>
  <si>
    <t>114</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</si>
  <si>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</si>
  <si>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Poznámka k položce:
Přídlažba - odvodňovací proužek z 4 řad kamenné drobné kostky získané ze stávající komunikace, vč. maltového lože a výplně spar</t>
  </si>
  <si>
    <t>151,4+28,2+0,55*190,9-32*0,4</t>
  </si>
  <si>
    <t>55</t>
  </si>
  <si>
    <t>916131213</t>
  </si>
  <si>
    <t>Osazení silničního obrubníku betonového se zřízením lože, s vyplněním a zatřením spár cementovou maltou stojatého s boční opěrou z betonu prostého tř. C 12/15, do lože z betonu prostého téže značky</t>
  </si>
  <si>
    <t>116</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</si>
  <si>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</si>
  <si>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583803730</t>
  </si>
  <si>
    <t>Obrubník betonový 100 x 15 x 25 cm</t>
  </si>
  <si>
    <t>118</t>
  </si>
  <si>
    <t>5b</t>
  </si>
  <si>
    <t>Parkovací stání z kamenné dlažby drobné tl 420 mm</t>
  </si>
  <si>
    <t>57</t>
  </si>
  <si>
    <t>796821545</t>
  </si>
  <si>
    <t>(53+98,2-6,7)*1,15</t>
  </si>
  <si>
    <t>122</t>
  </si>
  <si>
    <t>59</t>
  </si>
  <si>
    <t>567122114</t>
  </si>
  <si>
    <t>Podklad ze směsi stmelené cementem SC bez dilatačních spár, s rozprostřením a zhutněním SC C 8/10 (KSC I), po zhutnění tl. 150 mm</t>
  </si>
  <si>
    <t>124</t>
  </si>
  <si>
    <t>591211111.1</t>
  </si>
  <si>
    <t>Kladení dlažby z kostek malých do lože z kameniva tl 50 mm</t>
  </si>
  <si>
    <t>126</t>
  </si>
  <si>
    <t>Poznámka k položce:
použité vybourané kostky</t>
  </si>
  <si>
    <t>61</t>
  </si>
  <si>
    <t>916131213.1</t>
  </si>
  <si>
    <t>Osazení silničního obrubníku stojatého s boční opěrou do lože z betonu prostého</t>
  </si>
  <si>
    <t>128</t>
  </si>
  <si>
    <t>62</t>
  </si>
  <si>
    <t>592174600</t>
  </si>
  <si>
    <t>obrubník betonový chodníkový silniční vibrolisovaný 100x15x25 cm</t>
  </si>
  <si>
    <t>-308889187</t>
  </si>
  <si>
    <t>5c</t>
  </si>
  <si>
    <t>Vjezdy z zámkové dlažby tl 420 mm</t>
  </si>
  <si>
    <t>63</t>
  </si>
  <si>
    <t>1999468116</t>
  </si>
  <si>
    <t>132</t>
  </si>
  <si>
    <t>65</t>
  </si>
  <si>
    <t>134</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</si>
  <si>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</si>
  <si>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</si>
  <si>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136</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</si>
  <si>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</si>
  <si>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53+98,2-6,7</t>
  </si>
  <si>
    <t>67</t>
  </si>
  <si>
    <t>596211214</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</si>
  <si>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Příplatek k cenám dvou barev za dlažbu z prvků</t>
  </si>
  <si>
    <t>138</t>
  </si>
  <si>
    <t>592453110</t>
  </si>
  <si>
    <t>dlažba skladebná betonová základní 20 x 10 x 8 cm přírodní</t>
  </si>
  <si>
    <t>140</t>
  </si>
  <si>
    <t>69</t>
  </si>
  <si>
    <t>592451191</t>
  </si>
  <si>
    <t>Dlažba zámková slepecká 20 x 10 x 8 cm černá reliefní</t>
  </si>
  <si>
    <t>142</t>
  </si>
  <si>
    <t>916231213</t>
  </si>
  <si>
    <t>Osazení chodníkového obrubníku betonového se zřízením lože, s vyplněním a zatřením spár cementovou maltou stojatého s boční opěrou z betonu prostého tř. C 12/15, do lože z betonu prostého téže značky</t>
  </si>
  <si>
    <t>144</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</si>
  <si>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</si>
  <si>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71</t>
  </si>
  <si>
    <t>592174650</t>
  </si>
  <si>
    <t>obrubník betonový silniční vibrolisovaný 100x15x25 cm</t>
  </si>
  <si>
    <t>146</t>
  </si>
  <si>
    <t>5d</t>
  </si>
  <si>
    <t>Chodník z zámkové dlažby tl 240 mm</t>
  </si>
  <si>
    <t>564851111</t>
  </si>
  <si>
    <t>Podklad ze štěrkodrti ŠD s rozprostřením a zhutněním, po zhutnění tl. 150 mm</t>
  </si>
  <si>
    <t>148</t>
  </si>
  <si>
    <t>(332,1+0,7*485,2)*1,15</t>
  </si>
  <si>
    <t>73</t>
  </si>
  <si>
    <t>596211132R</t>
  </si>
  <si>
    <t>Kladení zámkové dlažby tl 60 mm do drtě 30 mm, plocha do 300 m2</t>
  </si>
  <si>
    <t>150</t>
  </si>
  <si>
    <t>332,1+0,7*485,2</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</si>
  <si>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</si>
  <si>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dvou barev za dlažbu z prvků</t>
  </si>
  <si>
    <t>152</t>
  </si>
  <si>
    <t>75</t>
  </si>
  <si>
    <t>592451190</t>
  </si>
  <si>
    <t>dlažba skladebná betonová slepecká 20x10x6 cm barevná</t>
  </si>
  <si>
    <t>154</t>
  </si>
  <si>
    <t>592453080</t>
  </si>
  <si>
    <t>dlažba skladebná betonová základní 20 x 10 x 6 cm přírodní</t>
  </si>
  <si>
    <t>156</t>
  </si>
  <si>
    <t>77</t>
  </si>
  <si>
    <t>916331111</t>
  </si>
  <si>
    <t>Osazení zahradního obrubníku betonového s ložem tl. od 50 do 100 mm z betonu prostého tř. C 12/15 bez boční opěry</t>
  </si>
  <si>
    <t>158</t>
  </si>
  <si>
    <t xml:space="preserve">Poznámka k souboru cen:_x000D_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</si>
  <si>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592173010</t>
  </si>
  <si>
    <t>obrubník betonový zahradní přírodní šedá 50x5x15 cm</t>
  </si>
  <si>
    <t>160</t>
  </si>
  <si>
    <t>5e</t>
  </si>
  <si>
    <t>Vjezdy z kamenné dlažby drobné tl 420 mm</t>
  </si>
  <si>
    <t>79</t>
  </si>
  <si>
    <t>564861111</t>
  </si>
  <si>
    <t>Podklad ze štěrkodrti ŠD s rozprostřením a zhutněním, po zhutnění tl. 200 mm</t>
  </si>
  <si>
    <t>162</t>
  </si>
  <si>
    <t>164</t>
  </si>
  <si>
    <t>81</t>
  </si>
  <si>
    <t>166</t>
  </si>
  <si>
    <t>168</t>
  </si>
  <si>
    <t>5f</t>
  </si>
  <si>
    <t>Pojíždivé plochy z kamenné dlažby drobné tl 420 mm</t>
  </si>
  <si>
    <t>83</t>
  </si>
  <si>
    <t>1308321601</t>
  </si>
  <si>
    <t>172</t>
  </si>
  <si>
    <t>85</t>
  </si>
  <si>
    <t>5g</t>
  </si>
  <si>
    <t>Pojížděný chodník z betonové zámkové dlažby tl 420 mm</t>
  </si>
  <si>
    <t>87</t>
  </si>
  <si>
    <t>178</t>
  </si>
  <si>
    <t>180</t>
  </si>
  <si>
    <t>89</t>
  </si>
  <si>
    <t>182</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</si>
  <si>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</si>
  <si>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</si>
  <si>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184</t>
  </si>
  <si>
    <t>91</t>
  </si>
  <si>
    <t>186</t>
  </si>
  <si>
    <t>Trubní vedení</t>
  </si>
  <si>
    <t>871355221</t>
  </si>
  <si>
    <t>Kanalizační potrubí z tvrdého PVC v otevřeném výkopu ve sklonu do 20 %, hladkého plnostěnného jednovrstvého, tuhost třídy SN 8 DN 200</t>
  </si>
  <si>
    <t>188</t>
  </si>
  <si>
    <t xml:space="preserve">Poznámka k souboru cen:_x000D_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</si>
  <si>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93</t>
  </si>
  <si>
    <t>892351111</t>
  </si>
  <si>
    <t>Tlakové zkoušky vodou na potrubí DN 150 nebo 200</t>
  </si>
  <si>
    <t>190</t>
  </si>
  <si>
    <t xml:space="preserve">Poznámka k souboru cen:_x000D_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</si>
  <si>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894212111</t>
  </si>
  <si>
    <t>Šachty revizní PVC s poklopem litina/beton průměr 630 mm</t>
  </si>
  <si>
    <t>ks</t>
  </si>
  <si>
    <t>192</t>
  </si>
  <si>
    <t>95</t>
  </si>
  <si>
    <t>895941311</t>
  </si>
  <si>
    <t>Zřízení vpusti kanalizační uliční z betonových dílců typ UVB-50</t>
  </si>
  <si>
    <t>194</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</si>
  <si>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</si>
  <si>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895941311.1</t>
  </si>
  <si>
    <t>Zřízení vpusti kanalizační uliční obrubníkové</t>
  </si>
  <si>
    <t>196</t>
  </si>
  <si>
    <t>97</t>
  </si>
  <si>
    <t>592238520</t>
  </si>
  <si>
    <t>dno betonové pro uliční vpusť s kalovou prohlubní 45x30x5 cm</t>
  </si>
  <si>
    <t>198</t>
  </si>
  <si>
    <t>98</t>
  </si>
  <si>
    <t>592238540</t>
  </si>
  <si>
    <t>skruž betonová pro uliční vpusť s výtokovým otvorem PVC, 45x35x5 cm</t>
  </si>
  <si>
    <t>200</t>
  </si>
  <si>
    <t>99</t>
  </si>
  <si>
    <t>592238570</t>
  </si>
  <si>
    <t>skruž betonová pro uliční vpusť horní 45 x 29,5 x 5 cm</t>
  </si>
  <si>
    <t>202</t>
  </si>
  <si>
    <t>592238640</t>
  </si>
  <si>
    <t>prstenec betonový pro uliční vpusť vyrovnávací 39 x 6 x 13 cm</t>
  </si>
  <si>
    <t>204</t>
  </si>
  <si>
    <t>101</t>
  </si>
  <si>
    <t>592238740</t>
  </si>
  <si>
    <t>koš vysoký pro uliční vpusti, žárově zinkovaný plech,pro rám 500/300</t>
  </si>
  <si>
    <t>206</t>
  </si>
  <si>
    <t>899202111</t>
  </si>
  <si>
    <t>Osazení mříží litinových včetně rámů a košů na bahno hmotnosti jednotlivě přes 50 do 100 kg</t>
  </si>
  <si>
    <t>208</t>
  </si>
  <si>
    <t xml:space="preserve">Poznámka k souboru cen:_x000D_
1. V cenách nejsou započteny náklady na dodání mříží, rámů a košů na bahno; tyto náklady se oceňují ve specifikaci. </t>
  </si>
  <si>
    <t>103</t>
  </si>
  <si>
    <t>592238780</t>
  </si>
  <si>
    <t>mříž vtoková pro uliční vpusti 500/500 mm</t>
  </si>
  <si>
    <t>210</t>
  </si>
  <si>
    <t>592238760</t>
  </si>
  <si>
    <t>rám zabetonovaný pro uliční vpusti 500/500 mm</t>
  </si>
  <si>
    <t>212</t>
  </si>
  <si>
    <t>105</t>
  </si>
  <si>
    <t>592230001</t>
  </si>
  <si>
    <t>Vpusť obrubníková typ Radbuza</t>
  </si>
  <si>
    <t>214</t>
  </si>
  <si>
    <t>899431111</t>
  </si>
  <si>
    <t>Výšková úprava uličního vstupu nebo vpusti do 200 mm zvýšením krycího hrnce, šoupěte nebo hydrantu bez úpravy armatur</t>
  </si>
  <si>
    <t>216</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</si>
  <si>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</si>
  <si>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Doplňující konstrukce a práce na pozemních komunikacích</t>
  </si>
  <si>
    <t>107</t>
  </si>
  <si>
    <t>914511112</t>
  </si>
  <si>
    <t>Montáž sloupku dopravních značek délky do 3,5 m do hliníkové patky</t>
  </si>
  <si>
    <t>218</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</si>
  <si>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</si>
  <si>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108</t>
  </si>
  <si>
    <t>404452250</t>
  </si>
  <si>
    <t>sloupek Zn 60 - 350</t>
  </si>
  <si>
    <t>220</t>
  </si>
  <si>
    <t>109</t>
  </si>
  <si>
    <t>404452400</t>
  </si>
  <si>
    <t>Patka hliníková HP 60</t>
  </si>
  <si>
    <t>222</t>
  </si>
  <si>
    <t>110</t>
  </si>
  <si>
    <t>404452530</t>
  </si>
  <si>
    <t>Víčko plastové na sloupek 60</t>
  </si>
  <si>
    <t>224</t>
  </si>
  <si>
    <t>111</t>
  </si>
  <si>
    <t>404452560</t>
  </si>
  <si>
    <t>upínací svorka na sloupek D 60 mm</t>
  </si>
  <si>
    <t>226</t>
  </si>
  <si>
    <t>914111111</t>
  </si>
  <si>
    <t>Montáž svislé dopravní značky základní velikosti do 1 m2 objímkami na sloupky nebo konzoly</t>
  </si>
  <si>
    <t>228</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</si>
  <si>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</si>
  <si>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113</t>
  </si>
  <si>
    <t>404442120</t>
  </si>
  <si>
    <t>značka dopravní svislá reflexní zákazová C AL- NK 700 mm</t>
  </si>
  <si>
    <t>230</t>
  </si>
  <si>
    <t>404442970</t>
  </si>
  <si>
    <t>značka dopravní svislá reflexní AL- 3M 1000 x 500 mm (IS 14, 12a, 12b, E11)</t>
  </si>
  <si>
    <t>232</t>
  </si>
  <si>
    <t>115</t>
  </si>
  <si>
    <t>915111112</t>
  </si>
  <si>
    <t>Vodorovné dopravní značení stříkané barvou dělící čára šířky 125 mm souvislá bílá retroreflexní</t>
  </si>
  <si>
    <t>234</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</si>
  <si>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</si>
  <si>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915111111</t>
  </si>
  <si>
    <t>Vodorovné dopravní značení bílým plastem přechody pro chodce, šipky, symboly</t>
  </si>
  <si>
    <t>236</t>
  </si>
  <si>
    <t>117</t>
  </si>
  <si>
    <t>915611111</t>
  </si>
  <si>
    <t>Předznačení pro vodorovné značení stříkané barvou nebo prováděné z nátěrových hmot liniové dělicí čáry, vodicí proužky</t>
  </si>
  <si>
    <t>238</t>
  </si>
  <si>
    <t xml:space="preserve">Poznámka k souboru cen:_x000D_
1. Množství měrných jednotek se určuje: a) pro cenu -1111 v m délky dělicí čáry nebo vodícího proužku (včetně mezer), b) pro cenu -1112 v m2 natírané nebo stříkané plochy. </t>
  </si>
  <si>
    <t>915611111.1</t>
  </si>
  <si>
    <t>Předznačení plošného značení</t>
  </si>
  <si>
    <t>240</t>
  </si>
  <si>
    <t>119</t>
  </si>
  <si>
    <t>915611111.2</t>
  </si>
  <si>
    <t>Vodorovné dopravní značení retroreflexní barvou dělící čáry přerušovaně šířky 250 mm</t>
  </si>
  <si>
    <t>242</t>
  </si>
  <si>
    <t>120</t>
  </si>
  <si>
    <t>919122111</t>
  </si>
  <si>
    <t>Utěsnění dilatačních spár zálivkou za tepla v cementobetonovém nebo živičném krytu včetně adhezního nátěru s těsnicím profilem pod zálivkou, pro komůrky šířky 10 mm, hloubky 20 mm</t>
  </si>
  <si>
    <t>244</t>
  </si>
  <si>
    <t xml:space="preserve">Poznámka k souboru cen:_x000D_
1. V cenách jsou započteny i náklady na vyčištění spár před těsněním a zalitím a náklady na impregnaci, těsnění a zalití spár včetně dodání hmot. </t>
  </si>
  <si>
    <t>121</t>
  </si>
  <si>
    <t>919735111</t>
  </si>
  <si>
    <t>Řezání stávajícího živičného krytu nebo podkladu hloubky do 50 mm</t>
  </si>
  <si>
    <t>246</t>
  </si>
  <si>
    <t xml:space="preserve">Poznámka k souboru cen:_x000D_
1. V cenách jsou započteny i náklady na spotřebu vody. </t>
  </si>
  <si>
    <t>599121111</t>
  </si>
  <si>
    <t>Zálivka živičná spár dlažby hloubky do 50 mm, s vyčištěním spár z drobných kostek</t>
  </si>
  <si>
    <t>248</t>
  </si>
  <si>
    <t>123</t>
  </si>
  <si>
    <t>935113111</t>
  </si>
  <si>
    <t>Osazení odvodňovacího žlabu s krycím roštem polymerbetonového šířky do 200 mm</t>
  </si>
  <si>
    <t>250</t>
  </si>
  <si>
    <t xml:space="preserve">Poznámka k souboru cen:_x000D_
1. V cenách jsou započteny i náklady na předepsané obetonování a lože z betonu. 2. V cenách nejsou započteny náklady na odvodňovací žlab s příslušenstvím; tyto náklady se oceňují ve specifikaci. </t>
  </si>
  <si>
    <t>935932422</t>
  </si>
  <si>
    <t>Odvodňovací plastový žlab pro třídu zatížení D 400 vnitřní šířky 200 mm s krycím roštem mřížkovým z litiny</t>
  </si>
  <si>
    <t>252</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</si>
  <si>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</si>
  <si>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125</t>
  </si>
  <si>
    <t>935932422.1</t>
  </si>
  <si>
    <t>Odvodňovací polymerbetonový žlab pro zatížení D400 s krycím roštem z litiny šíře do 150 mm</t>
  </si>
  <si>
    <t>254</t>
  </si>
  <si>
    <t>93600001R</t>
  </si>
  <si>
    <t>Zpětná montáž drobného mobilíáře</t>
  </si>
  <si>
    <t>256</t>
  </si>
  <si>
    <t>Poznámka k položce:
historický kilometrovník, památník, reklamní cedule</t>
  </si>
  <si>
    <t>127</t>
  </si>
  <si>
    <t>93600002R</t>
  </si>
  <si>
    <t>Přesun telefonní budky vč přepojení</t>
  </si>
  <si>
    <t>258</t>
  </si>
  <si>
    <t>93600002R.1</t>
  </si>
  <si>
    <t>Úprava betonové studny snížením o 8 cm</t>
  </si>
  <si>
    <t>260</t>
  </si>
  <si>
    <t>129</t>
  </si>
  <si>
    <t>961044111</t>
  </si>
  <si>
    <t>Bourání základů z betonu prostého</t>
  </si>
  <si>
    <t>262</t>
  </si>
  <si>
    <t>Poznámka k položce:
bourání základů budky, kilometrovníku a přístěšku na popelnice, bourání základů památníku a reklamních cedulí</t>
  </si>
  <si>
    <t>130</t>
  </si>
  <si>
    <t>96600001R</t>
  </si>
  <si>
    <t>Demontáž uliční vpusti</t>
  </si>
  <si>
    <t>264</t>
  </si>
  <si>
    <t>131</t>
  </si>
  <si>
    <t>96600002R</t>
  </si>
  <si>
    <t>Demontáž stávajícího kilometrovníku</t>
  </si>
  <si>
    <t>266</t>
  </si>
  <si>
    <t>96600003R</t>
  </si>
  <si>
    <t>Demontáž stávajícího památníku</t>
  </si>
  <si>
    <t>268</t>
  </si>
  <si>
    <t>133</t>
  </si>
  <si>
    <t>96600004R</t>
  </si>
  <si>
    <t>Demontáž stávajících reklamních tabulí</t>
  </si>
  <si>
    <t>270</t>
  </si>
  <si>
    <t>96600005R</t>
  </si>
  <si>
    <t>Bourání přístřešku na popelnice dřevěný</t>
  </si>
  <si>
    <t>272</t>
  </si>
  <si>
    <t>135</t>
  </si>
  <si>
    <t>966006132</t>
  </si>
  <si>
    <t>Odstranění dopravních nebo orientačních značek se sloupkem s uložením hmot na vzdálenost do 20 m nebo s naložením na dopravní prostředek, se zásypem jam a jeho zhutněním s betonovou patkou</t>
  </si>
  <si>
    <t>274</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</si>
  <si>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</si>
  <si>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</si>
  <si>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</si>
  <si>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276</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</si>
  <si>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</si>
  <si>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137</t>
  </si>
  <si>
    <t>979071021</t>
  </si>
  <si>
    <t>Očištění vybouraných dlažebních kostek při překopech inženýrských sítí od spojovacího materiálu, s přemístěním hmot na skládku na vzdálenost do 3 m nebo s naložením na dopravní prostředek drobných, s původním vyplněním spár kamenivem těženým</t>
  </si>
  <si>
    <t>278</t>
  </si>
  <si>
    <t xml:space="preserve">Poznámka k souboru cen:_x000D_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</si>
  <si>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Přesun hmot</t>
  </si>
  <si>
    <t>997221611</t>
  </si>
  <si>
    <t>Nakládání na dopravní prostředky pro vodorovnou dopravu suti</t>
  </si>
  <si>
    <t>280</t>
  </si>
  <si>
    <t xml:space="preserve">Poznámka k souboru cen:_x000D_
1. Ceny lze použít i pro překládání při lomené dopravě. 2. Ceny nelze použít při dopravě po železnici, po vodě nebo neobvyklými dopravními prostředky. </t>
  </si>
  <si>
    <t>kamenivo</t>
  </si>
  <si>
    <t>(2470,3*0,15*2)+(229,2*0,3*2)</t>
  </si>
  <si>
    <t>žulové obruby žulová dlažba</t>
  </si>
  <si>
    <t>(400*0,15)+(115)</t>
  </si>
  <si>
    <t>asfalty</t>
  </si>
  <si>
    <t>(142,5*0,05 + 1482,8*0,1 + 370,7*0,2)*2,2</t>
  </si>
  <si>
    <t>vpusti, základy, betony</t>
  </si>
  <si>
    <t>(14,8*0,15*2,2)+(7*2,2)</t>
  </si>
  <si>
    <t>dřevo</t>
  </si>
  <si>
    <t>13*1,5*0,7</t>
  </si>
  <si>
    <t>139</t>
  </si>
  <si>
    <t>997221561</t>
  </si>
  <si>
    <t>Vodorovná doprava suti bez naložení, ale se složením a s hrubým urovnáním z kusových materiálů, na vzdálenost do 1 km</t>
  </si>
  <si>
    <t>282</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</si>
  <si>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</si>
  <si>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997221569</t>
  </si>
  <si>
    <t>Vodorovná doprava suti bez naložení, ale se složením a s hrubým urovnáním Příplatek k ceně za každý další i započatý 1 km přes 1 km</t>
  </si>
  <si>
    <t>284</t>
  </si>
  <si>
    <t>141</t>
  </si>
  <si>
    <t>997013811</t>
  </si>
  <si>
    <t>Poplatek za uložení stavebního odpadu na skládce (skládkovné) dřevěného</t>
  </si>
  <si>
    <t>286</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</si>
  <si>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</si>
  <si>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997221815</t>
  </si>
  <si>
    <t>Poplatek za uložení stavebního odpadu na skládce (skládkovné) betonového</t>
  </si>
  <si>
    <t>288</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</si>
  <si>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</si>
  <si>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143</t>
  </si>
  <si>
    <t>997221845</t>
  </si>
  <si>
    <t>Poplatek za uložení stavebního odpadu na skládce (skládkovné) z asfaltových povrchů</t>
  </si>
  <si>
    <t>290</t>
  </si>
  <si>
    <t>997221855</t>
  </si>
  <si>
    <t>Poplatek za uložení stavebního odpadu na skládce (skládkovné) z kameniva</t>
  </si>
  <si>
    <t>292</t>
  </si>
  <si>
    <t>145</t>
  </si>
  <si>
    <t>998276101</t>
  </si>
  <si>
    <t>Přesun hmot pro trubní vedení hloubené z trub z plastických hmot nebo sklolaminátových pro vodovody nebo kanalizace v otevřeném výkopu dopravní vzdálenost do 15 m</t>
  </si>
  <si>
    <t>294</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</si>
  <si>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 </t>
  </si>
  <si>
    <t>998225111</t>
  </si>
  <si>
    <t>Přesun hmot pro komunikace s krytem z kameniva, monolitickým betonovým nebo živičným dopravní vzdálenost do 200 m jakékoliv délky objektu</t>
  </si>
  <si>
    <t>296</t>
  </si>
  <si>
    <t xml:space="preserve">Poznámka k souboru cen:_x000D_
1. Ceny lze použít i pro plochy letišť s krytem monolitickým betonovým nebo živičným. </t>
  </si>
  <si>
    <t>M 21</t>
  </si>
  <si>
    <t>Elektromontáže ochrana kabelů</t>
  </si>
  <si>
    <t>147</t>
  </si>
  <si>
    <t>120001101</t>
  </si>
  <si>
    <t>Příplatek k cenám vykopávek za ztížení vykopávky v blízkosti podzemního vedení nebo výbušnin v horninách jakékoliv třídy</t>
  </si>
  <si>
    <t>298</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</si>
  <si>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</si>
  <si>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300</t>
  </si>
  <si>
    <t>Poznámka k položce:
hloubení rýh pro posun kabelů ČEZ a O2 a pro uložení do chrániček</t>
  </si>
  <si>
    <t>149</t>
  </si>
  <si>
    <t>132201109.1</t>
  </si>
  <si>
    <t>Příplatek za lepivost k hloubení rýh š do 600 mm v hornině tř. 3</t>
  </si>
  <si>
    <t>302</t>
  </si>
  <si>
    <t>304</t>
  </si>
  <si>
    <t>151</t>
  </si>
  <si>
    <t>306</t>
  </si>
  <si>
    <t>167101101</t>
  </si>
  <si>
    <t>Nakládání, skládání a překládání neulehlého výkopku nebo sypaniny nakládání, množství do 100 m3, z hornin tř. 1 až 4</t>
  </si>
  <si>
    <t>308</t>
  </si>
  <si>
    <t>Poznámka k položce:
přebytečná zemina</t>
  </si>
  <si>
    <t>153</t>
  </si>
  <si>
    <t>310</t>
  </si>
  <si>
    <t>312</t>
  </si>
  <si>
    <t>155</t>
  </si>
  <si>
    <t>174101101.1</t>
  </si>
  <si>
    <t>Zásyp jam, šachet rýh nebo kolem objektů sypaninou se zhutněním</t>
  </si>
  <si>
    <t>314</t>
  </si>
  <si>
    <t>220182072</t>
  </si>
  <si>
    <t>Přenesení kabelu přes překážky do hmotnosti 3,5 kg/m do vzdálenosti 10 m od pokladače kabelu</t>
  </si>
  <si>
    <t>316</t>
  </si>
  <si>
    <t>157</t>
  </si>
  <si>
    <t>388995212</t>
  </si>
  <si>
    <t>Chránička kabelů z trub HDPE DN 100 dělená ochrana kabelů</t>
  </si>
  <si>
    <t>318</t>
  </si>
  <si>
    <t>451572111.1</t>
  </si>
  <si>
    <t>Lože pod potrubí, stoky a drobné objekty z písku a štěrkopísku do 63mm tl. 10 cm vč obsypů</t>
  </si>
  <si>
    <t>320</t>
  </si>
  <si>
    <t>159</t>
  </si>
  <si>
    <t>460490012</t>
  </si>
  <si>
    <t>Krytí kabelů, spojek, koncovek a odbočnic kabelů výstražnou fólií z PVC včetně vyrovnání povrchu rýhy, rozvinutí a uložení fólie do rýhy, fólie šířky do 25cm</t>
  </si>
  <si>
    <t>322</t>
  </si>
  <si>
    <t>043002001</t>
  </si>
  <si>
    <t>Asistence a spoluúčast pracovníků spravujících sítě, hodinová sazba dle ceníku</t>
  </si>
  <si>
    <t>hod</t>
  </si>
  <si>
    <t>324</t>
  </si>
  <si>
    <t>M 46</t>
  </si>
  <si>
    <t>Zemní práce při montážích</t>
  </si>
  <si>
    <t>161</t>
  </si>
  <si>
    <t>460010024</t>
  </si>
  <si>
    <t>Vytyčení trasy vedení kabelového (podzemního) v zastavěném prostoru</t>
  </si>
  <si>
    <t>km</t>
  </si>
  <si>
    <t>326</t>
  </si>
  <si>
    <t xml:space="preserve">Poznámka k souboru cen:_x000D_
1. V cenách jsou zahrnuty i náklady na: a) pochůzky projektovanou tratí, b) vyznačení budoucí trasy, c) rozmístění, očíslování a označení opěrných bodů, d) označení překážek a míst pro kabelové prostupy a podchodové štoly. </t>
  </si>
  <si>
    <t>460050004</t>
  </si>
  <si>
    <t>Hloubení nezapažených jam ručně pro stožáry s přemístěním výkopku do vzdálenosti 3 m od okraje jámy nebo naložením na dopravní prostředek, včetně zásypu, zhutnění a urovnání povrchu bez patky jednoduché na rovině, délky třídy 4 přes 6 do 8 m, v hornině</t>
  </si>
  <si>
    <t>328</t>
  </si>
  <si>
    <t xml:space="preserve">Poznámka k souboru cen:_x000D_
1. Ceny hloubení jam v hornině třídy 6 a 7 jsou stanoveny za použití pneumatického kladiva. </t>
  </si>
  <si>
    <t>163</t>
  </si>
  <si>
    <t>460080014</t>
  </si>
  <si>
    <t>Základové konstrukce základ bez bednění do rostlé zeminy z monolitického betonu tř. C 16/20</t>
  </si>
  <si>
    <t>330</t>
  </si>
  <si>
    <t>460200264</t>
  </si>
  <si>
    <t>Hloubení kabelových nezapažených rýh ručně š 50 cm, hl 80 cm, v hornině tř 4</t>
  </si>
  <si>
    <t>332</t>
  </si>
  <si>
    <t>165</t>
  </si>
  <si>
    <t>460421182</t>
  </si>
  <si>
    <t>Kabelové lože včetně podsypu, zhutnění a urovnání povrchu z písku nebo štěrkopísku tloušťky 10 cm nad kabel zakryté plastovou fólií, šířky lože přes 25 do 50 cm</t>
  </si>
  <si>
    <t>334</t>
  </si>
  <si>
    <t xml:space="preserve">Poznámka k souboru cen:_x000D_
1. V cenách -1021 až -1072, -1121 až -1172 a -1221 až -1272 nejsou započteny náklady na dodávku betonových a plastových desek. Tato dodávka se oceňuje ve specifikaci. </t>
  </si>
  <si>
    <t>460490023</t>
  </si>
  <si>
    <t>Krytí kabelů krycím pasem šířky 30 cm</t>
  </si>
  <si>
    <t>336</t>
  </si>
  <si>
    <t>167</t>
  </si>
  <si>
    <t>388995212.1</t>
  </si>
  <si>
    <t>Chránička kabelů z trub HDPE DN 100 dělená ochrana kabelů - VO</t>
  </si>
  <si>
    <t>338</t>
  </si>
  <si>
    <t>460560274</t>
  </si>
  <si>
    <t>Zásyp kabelových rýh ručně včetně zhutnění a uložení výkopku do vrstev a urovnání povrchu šířky 50 cm hloubky 90 cm, v hornině třídy 4</t>
  </si>
  <si>
    <t>340</t>
  </si>
  <si>
    <t>169</t>
  </si>
  <si>
    <t>460600023</t>
  </si>
  <si>
    <t>Přemístění (odvoz) horniny, suti a vybouraných hmot vodorovné přemístění horniny včetně složení, bez naložení a rozprostření jakékoliv třídy, na vzdálenost přes 500 do 1000 m</t>
  </si>
  <si>
    <t>342</t>
  </si>
  <si>
    <t xml:space="preserve">Poznámka k souboru cen:_x000D_
1. V cenách -0021 až -0031 nejsou započteny místní poplatky za uložení výkopku na řízenou skládku. 2. V cenách -0041 až -0071 nejsou započteny poplatky za uložení suti na řízenou skládku a recyklaci. </t>
  </si>
  <si>
    <t>170</t>
  </si>
  <si>
    <t>460600031</t>
  </si>
  <si>
    <t>Přemístění (odvoz) horniny, suti a vybouraných hmot vodorovné přemístění horniny včetně složení, bez naložení a rozprostření jakékoliv třídy, na vzdálenost Příplatek k ceně -0023 za každých dalších i započatých 1000 m</t>
  </si>
  <si>
    <t>344</t>
  </si>
  <si>
    <t>171</t>
  </si>
  <si>
    <t>346</t>
  </si>
  <si>
    <t>043002001.1</t>
  </si>
  <si>
    <t>Asistence a spoluúčast pracovníků spravujících VO, hodinová sazba dle ceníku</t>
  </si>
  <si>
    <t>348</t>
  </si>
  <si>
    <t>173</t>
  </si>
  <si>
    <t>043002000</t>
  </si>
  <si>
    <t>Zkoušky a ostatní měření</t>
  </si>
  <si>
    <t>Kč</t>
  </si>
  <si>
    <t>350</t>
  </si>
  <si>
    <t>VRN - VRN</t>
  </si>
  <si>
    <t>VRN - Vedlejší rozpočtové náklady</t>
  </si>
  <si>
    <t>Vedlejší rozpočtové náklady</t>
  </si>
  <si>
    <t>952711060</t>
  </si>
  <si>
    <t>Nájem dopravní značky přenosné vč sloupů a příchytek nad 7 dní DIO</t>
  </si>
  <si>
    <t xml:space="preserve">Poznámka k položce:
(10 značek x 30 dní) x 5 etap - viz příloha E. Zásady organizace výstvaby </t>
  </si>
  <si>
    <t>913121111</t>
  </si>
  <si>
    <t>Montáž a demontáž dočasné dopravní značky kompletní DIO</t>
  </si>
  <si>
    <t>012303000</t>
  </si>
  <si>
    <t>Geodetické vytyčení stavby vč zaměření skutečného provedení</t>
  </si>
  <si>
    <t>012303001</t>
  </si>
  <si>
    <t>Zhotovení oddělovacího geometrického plánu stavby včetně odsouhlasení Katastrálním úřadem</t>
  </si>
  <si>
    <t>012303005</t>
  </si>
  <si>
    <t>Zhotovení statických zkoušek únosnosti pláně</t>
  </si>
  <si>
    <t>013254000</t>
  </si>
  <si>
    <t>Dokumentace skutečného provedení stavby</t>
  </si>
  <si>
    <t>027400001</t>
  </si>
  <si>
    <t>Vytyčení stávajích sítí včetně ověření polohy sondami a inženýrská činnost při zakrývání podzemních zařízení včetně posunovaných a překládaných</t>
  </si>
  <si>
    <t>012303001.1</t>
  </si>
  <si>
    <t>Provizorní zajištění vstupů do objektů pěší lávkou přes výkop, délka lávky 2 – 3 m, šířka 1m, oboustranné zábradlí v. 1m - platí i pro zpřístupnění objektu České pošty</t>
  </si>
  <si>
    <t>012303002</t>
  </si>
  <si>
    <t>Provizorní zajištění vjezdů na sousední pozemky formou provizorní nezpevněné vozovky z kameniva 0/32 tl. 0,2-0,4 m, šířka 4,0m, délka 3,5m - platí i pro zpřístupnění objektu České pošty</t>
  </si>
  <si>
    <t>012303003</t>
  </si>
  <si>
    <t>Provizorní zajištění vjezdů do sousedních ulic formou provizorní nezpevněné vozovky z kameniva 0/32 tl. 0,2-0,4 m, 2x5x5=50m2</t>
  </si>
  <si>
    <t>012303004</t>
  </si>
  <si>
    <t>Koordinační činnost s projektem veřejného osvětlení</t>
  </si>
  <si>
    <t>030001000</t>
  </si>
  <si>
    <t>Zařízení staveniště denní úklid stavby, zabezpečení výkopů</t>
  </si>
  <si>
    <t>030001000.1</t>
  </si>
  <si>
    <t>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</si>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</sst>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sz val="8"/>
      <color rgb="FF80008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8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7"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30"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Border="1" applyAlignment="1" applyProtection="1">
      <alignment horizontal="left"/>
    </xf>
    <xf numFmtId="0" fontId="5" fillId="0" borderId="0" xfId="0" applyFont="1" applyBorder="1" applyAlignment="1" applyProtection="1">
      <alignment horizontal="left"/>
    </xf>
    <xf numFmtId="0" fontId="6" fillId="0" borderId="0" xfId="0" applyFont="1" applyAlignment="1" applyProtection="1">
      <protection locked="0"/>
    </xf>
    <xf numFmtId="4" fontId="5" fillId="0" borderId="0" xfId="0" applyNumberFormat="1" applyFont="1" applyBorder="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Border="1" applyAlignment="1" applyProtection="1">
      <alignment horizontal="left" vertical="center"/>
    </xf>
    <xf numFmtId="0" fontId="36" fillId="0" borderId="0" xfId="0" applyFont="1" applyBorder="1" applyAlignment="1" applyProtection="1">
      <alignment vertical="center" wrapText="1"/>
    </xf>
    <xf numFmtId="0" fontId="0" fillId="0" borderId="18" xfId="0" applyFont="1" applyBorder="1" applyAlignment="1" applyProtection="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7" fillId="0" borderId="5" xfId="0" applyFont="1" applyBorder="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167" fontId="7" fillId="0" borderId="0" xfId="0" applyNumberFormat="1" applyFont="1" applyAlignment="1" applyProtection="1">
      <alignment vertical="center"/>
    </xf>
    <xf numFmtId="0" fontId="7" fillId="0" borderId="0" xfId="0" applyFont="1" applyAlignment="1" applyProtection="1">
      <alignment vertical="center"/>
      <protection locked="0"/>
    </xf>
    <xf numFmtId="0" fontId="7" fillId="0" borderId="5" xfId="0" applyFont="1" applyBorder="1" applyAlignment="1">
      <alignment vertical="center"/>
    </xf>
    <xf numFmtId="0" fontId="7" fillId="0" borderId="18" xfId="0" applyFont="1" applyBorder="1" applyAlignment="1" applyProtection="1">
      <alignment vertical="center"/>
    </xf>
    <xf numFmtId="0" fontId="7" fillId="0" borderId="0" xfId="0" applyFont="1" applyBorder="1" applyAlignment="1" applyProtection="1">
      <alignment vertical="center"/>
    </xf>
    <xf numFmtId="0" fontId="7" fillId="0" borderId="19" xfId="0" applyFont="1" applyBorder="1" applyAlignment="1" applyProtection="1">
      <alignment vertical="center"/>
    </xf>
    <xf numFmtId="0" fontId="7" fillId="0" borderId="0" xfId="0" applyFont="1" applyAlignment="1">
      <alignment horizontal="lef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7" fillId="0" borderId="0" xfId="0" applyFont="1" applyAlignment="1" applyProtection="1">
      <alignment horizontal="left" vertical="center"/>
    </xf>
    <xf numFmtId="0" fontId="37"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8" fillId="0" borderId="0" xfId="0" applyFont="1" applyBorder="1" applyAlignment="1" applyProtection="1">
      <alignment horizontal="left" vertical="center"/>
    </xf>
    <xf numFmtId="0" fontId="38" fillId="0" borderId="0"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0" fontId="9" fillId="0" borderId="0" xfId="0" applyFont="1" applyAlignment="1" applyProtection="1">
      <alignment horizontal="left" vertical="center"/>
    </xf>
    <xf numFmtId="0" fontId="37" fillId="0" borderId="0" xfId="0" applyFont="1" applyBorder="1" applyAlignment="1" applyProtection="1">
      <alignment horizontal="left" vertical="center"/>
    </xf>
    <xf numFmtId="0" fontId="37"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left" vertical="center" wrapText="1"/>
    </xf>
    <xf numFmtId="167" fontId="7" fillId="0" borderId="0" xfId="0" applyNumberFormat="1" applyFont="1" applyBorder="1" applyAlignment="1" applyProtection="1">
      <alignment vertical="center"/>
    </xf>
    <xf numFmtId="0" fontId="39" fillId="0" borderId="28" xfId="0" applyFont="1" applyBorder="1" applyAlignment="1" applyProtection="1">
      <alignment horizontal="center" vertical="center"/>
    </xf>
    <xf numFmtId="49" fontId="39" fillId="0" borderId="28" xfId="0" applyNumberFormat="1" applyFont="1" applyBorder="1" applyAlignment="1" applyProtection="1">
      <alignment horizontal="left" vertical="center" wrapText="1"/>
    </xf>
    <xf numFmtId="0" fontId="39" fillId="0" borderId="28" xfId="0" applyFont="1" applyBorder="1" applyAlignment="1" applyProtection="1">
      <alignment horizontal="left" vertical="center" wrapText="1"/>
    </xf>
    <xf numFmtId="0" fontId="39" fillId="0" borderId="28" xfId="0" applyFont="1" applyBorder="1" applyAlignment="1" applyProtection="1">
      <alignment horizontal="center" vertical="center" wrapText="1"/>
    </xf>
    <xf numFmtId="167" fontId="39" fillId="0" borderId="28" xfId="0" applyNumberFormat="1" applyFont="1" applyBorder="1" applyAlignment="1" applyProtection="1">
      <alignment vertical="center"/>
    </xf>
    <xf numFmtId="4" fontId="39" fillId="4" borderId="28" xfId="0" applyNumberFormat="1" applyFont="1" applyFill="1" applyBorder="1" applyAlignment="1" applyProtection="1">
      <alignment vertical="center"/>
      <protection locked="0"/>
    </xf>
    <xf numFmtId="4" fontId="39" fillId="0" borderId="28" xfId="0" applyNumberFormat="1" applyFont="1" applyBorder="1" applyAlignment="1" applyProtection="1">
      <alignment vertical="center"/>
    </xf>
    <xf numFmtId="0" fontId="39" fillId="0" borderId="5" xfId="0" applyFont="1" applyBorder="1" applyAlignment="1">
      <alignment vertical="center"/>
    </xf>
    <xf numFmtId="0" fontId="39" fillId="4" borderId="2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40" fillId="0" borderId="29" xfId="0" applyFont="1" applyBorder="1" applyAlignment="1" applyProtection="1">
      <alignment vertical="center" wrapText="1"/>
      <protection locked="0"/>
    </xf>
    <xf numFmtId="0" fontId="40" fillId="0" borderId="30" xfId="0" applyFont="1" applyBorder="1" applyAlignment="1" applyProtection="1">
      <alignment vertical="center" wrapText="1"/>
      <protection locked="0"/>
    </xf>
    <xf numFmtId="0" fontId="40" fillId="0" borderId="31" xfId="0" applyFont="1" applyBorder="1" applyAlignment="1" applyProtection="1">
      <alignment vertical="center" wrapText="1"/>
      <protection locked="0"/>
    </xf>
    <xf numFmtId="0" fontId="40" fillId="0" borderId="3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2" xfId="0" applyFont="1" applyBorder="1" applyAlignment="1" applyProtection="1">
      <alignment vertical="center" wrapText="1"/>
      <protection locked="0"/>
    </xf>
    <xf numFmtId="0" fontId="40" fillId="0" borderId="33" xfId="0" applyFont="1" applyBorder="1" applyAlignment="1" applyProtection="1">
      <alignment vertical="center"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32"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0" fillId="0" borderId="36" xfId="0" applyFont="1" applyBorder="1" applyAlignment="1" applyProtection="1">
      <alignment vertical="center" wrapText="1"/>
      <protection locked="0"/>
    </xf>
    <xf numFmtId="0" fontId="40" fillId="0" borderId="1" xfId="0" applyFont="1" applyBorder="1" applyAlignment="1" applyProtection="1">
      <alignment vertical="top"/>
      <protection locked="0"/>
    </xf>
    <xf numFmtId="0" fontId="40" fillId="0" borderId="0" xfId="0" applyFont="1" applyAlignment="1" applyProtection="1">
      <alignment vertical="top"/>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42" fillId="0" borderId="34" xfId="0" applyFont="1" applyBorder="1" applyAlignment="1" applyProtection="1">
      <alignment horizontal="center" vertical="center"/>
      <protection locked="0"/>
    </xf>
    <xf numFmtId="0" fontId="45" fillId="0" borderId="34"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32" xfId="0" applyFont="1" applyBorder="1" applyAlignment="1" applyProtection="1">
      <alignment horizontal="left" vertical="center"/>
      <protection locked="0"/>
    </xf>
    <xf numFmtId="0" fontId="43" fillId="2" borderId="1" xfId="0" applyFont="1" applyFill="1" applyBorder="1" applyAlignment="1" applyProtection="1">
      <alignment horizontal="left" vertical="center"/>
      <protection locked="0"/>
    </xf>
    <xf numFmtId="0" fontId="43" fillId="2" borderId="1" xfId="0" applyFont="1" applyFill="1" applyBorder="1" applyAlignment="1" applyProtection="1">
      <alignment horizontal="center" vertical="center"/>
      <protection locked="0"/>
    </xf>
    <xf numFmtId="0" fontId="40" fillId="0" borderId="35"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protection locked="0"/>
    </xf>
    <xf numFmtId="0" fontId="43" fillId="0" borderId="35"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center" vertical="top"/>
      <protection locked="0"/>
    </xf>
    <xf numFmtId="0" fontId="43" fillId="0" borderId="35" xfId="0" applyFont="1" applyBorder="1" applyAlignment="1" applyProtection="1">
      <alignment horizontal="left" vertical="center"/>
      <protection locked="0"/>
    </xf>
    <xf numFmtId="0" fontId="43" fillId="0" borderId="36" xfId="0" applyFont="1" applyBorder="1" applyAlignment="1" applyProtection="1">
      <alignment horizontal="left" vertical="center"/>
      <protection locked="0"/>
    </xf>
    <xf numFmtId="0" fontId="45" fillId="0" borderId="0" xfId="0" applyFont="1" applyAlignment="1" applyProtection="1">
      <alignment vertical="center"/>
      <protection locked="0"/>
    </xf>
    <xf numFmtId="0" fontId="42" fillId="0" borderId="1"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3"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2" fillId="0" borderId="34" xfId="0" applyFont="1" applyBorder="1" applyAlignment="1" applyProtection="1">
      <alignment horizontal="left"/>
      <protection locked="0"/>
    </xf>
    <xf numFmtId="0" fontId="45" fillId="0" borderId="34" xfId="0" applyFont="1" applyBorder="1" applyAlignment="1" applyProtection="1">
      <protection locked="0"/>
    </xf>
    <xf numFmtId="0" fontId="40" fillId="0" borderId="32" xfId="0" applyFont="1" applyBorder="1" applyAlignment="1" applyProtection="1">
      <alignment vertical="top"/>
      <protection locked="0"/>
    </xf>
    <xf numFmtId="0" fontId="40" fillId="0" borderId="33" xfId="0" applyFont="1" applyBorder="1" applyAlignment="1" applyProtection="1">
      <alignment vertical="top"/>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left" vertical="top"/>
      <protection locked="0"/>
    </xf>
    <xf numFmtId="0" fontId="40" fillId="0" borderId="35" xfId="0" applyFont="1" applyBorder="1" applyAlignment="1" applyProtection="1">
      <alignment vertical="top"/>
      <protection locked="0"/>
    </xf>
    <xf numFmtId="0" fontId="40" fillId="0" borderId="34" xfId="0" applyFont="1" applyBorder="1" applyAlignment="1" applyProtection="1">
      <alignment vertical="top"/>
      <protection locked="0"/>
    </xf>
    <xf numFmtId="0" fontId="40"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3" borderId="0" xfId="1" applyFont="1" applyFill="1" applyAlignment="1">
      <alignment vertical="center"/>
    </xf>
    <xf numFmtId="0" fontId="43"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top"/>
      <protection locked="0"/>
    </xf>
    <xf numFmtId="0" fontId="42" fillId="0" borderId="34" xfId="0" applyFont="1" applyBorder="1" applyAlignment="1" applyProtection="1">
      <alignment horizontal="left"/>
      <protection locked="0"/>
    </xf>
    <xf numFmtId="0" fontId="41"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49" fontId="43"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2"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69"/>
      <c r="AS2" s="369"/>
      <c r="AT2" s="369"/>
      <c r="AU2" s="369"/>
      <c r="AV2" s="369"/>
      <c r="AW2" s="369"/>
      <c r="AX2" s="369"/>
      <c r="AY2" s="369"/>
      <c r="AZ2" s="369"/>
      <c r="BA2" s="369"/>
      <c r="BB2" s="369"/>
      <c r="BC2" s="369"/>
      <c r="BD2" s="369"/>
      <c r="BE2" s="369"/>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334" t="s">
        <v>16</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27"/>
      <c r="AQ5" s="29"/>
      <c r="BE5" s="332" t="s">
        <v>17</v>
      </c>
      <c r="BS5" s="22" t="s">
        <v>8</v>
      </c>
    </row>
    <row r="6" spans="1:74" ht="36.950000000000003" customHeight="1">
      <c r="B6" s="26"/>
      <c r="C6" s="27"/>
      <c r="D6" s="34" t="s">
        <v>18</v>
      </c>
      <c r="E6" s="27"/>
      <c r="F6" s="27"/>
      <c r="G6" s="27"/>
      <c r="H6" s="27"/>
      <c r="I6" s="27"/>
      <c r="J6" s="27"/>
      <c r="K6" s="336" t="s">
        <v>19</v>
      </c>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27"/>
      <c r="AQ6" s="29"/>
      <c r="BE6" s="333"/>
      <c r="BS6" s="22" t="s">
        <v>20</v>
      </c>
    </row>
    <row r="7" spans="1:74" ht="14.45" customHeight="1">
      <c r="B7" s="26"/>
      <c r="C7" s="27"/>
      <c r="D7" s="35" t="s">
        <v>21</v>
      </c>
      <c r="E7" s="27"/>
      <c r="F7" s="27"/>
      <c r="G7" s="27"/>
      <c r="H7" s="27"/>
      <c r="I7" s="27"/>
      <c r="J7" s="27"/>
      <c r="K7" s="33" t="s">
        <v>22</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23</v>
      </c>
      <c r="AL7" s="27"/>
      <c r="AM7" s="27"/>
      <c r="AN7" s="33" t="s">
        <v>22</v>
      </c>
      <c r="AO7" s="27"/>
      <c r="AP7" s="27"/>
      <c r="AQ7" s="29"/>
      <c r="BE7" s="333"/>
      <c r="BS7" s="22" t="s">
        <v>24</v>
      </c>
    </row>
    <row r="8" spans="1:74" ht="14.45" customHeight="1">
      <c r="B8" s="26"/>
      <c r="C8" s="27"/>
      <c r="D8" s="35"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27</v>
      </c>
      <c r="AL8" s="27"/>
      <c r="AM8" s="27"/>
      <c r="AN8" s="36" t="s">
        <v>28</v>
      </c>
      <c r="AO8" s="27"/>
      <c r="AP8" s="27"/>
      <c r="AQ8" s="29"/>
      <c r="BE8" s="333"/>
      <c r="BS8" s="22" t="s">
        <v>29</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33"/>
      <c r="BS9" s="22" t="s">
        <v>30</v>
      </c>
    </row>
    <row r="10" spans="1:74" ht="14.45" customHeight="1">
      <c r="B10" s="26"/>
      <c r="C10" s="27"/>
      <c r="D10" s="35" t="s">
        <v>31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32</v>
      </c>
      <c r="AL10" s="27"/>
      <c r="AM10" s="27"/>
      <c r="AN10" s="33" t="s">
        <v>22</v>
      </c>
      <c r="AO10" s="27"/>
      <c r="AP10" s="27"/>
      <c r="AQ10" s="29"/>
      <c r="BE10" s="333"/>
      <c r="BS10" s="22" t="s">
        <v>20</v>
      </c>
    </row>
    <row r="11" spans="1:74" ht="18.399999999999999" customHeight="1">
      <c r="B11" s="26"/>
      <c r="C11" s="27"/>
      <c r="D11" s="27"/>
      <c r="E11" s="33" t="s">
        <v>26</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33</v>
      </c>
      <c r="AL11" s="27"/>
      <c r="AM11" s="27"/>
      <c r="AN11" s="33" t="s">
        <v>22</v>
      </c>
      <c r="AO11" s="27"/>
      <c r="AP11" s="27"/>
      <c r="AQ11" s="29"/>
      <c r="BE11" s="333"/>
      <c r="BS11" s="22" t="s">
        <v>20</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33"/>
      <c r="BS12" s="22" t="s">
        <v>20</v>
      </c>
    </row>
    <row r="13" spans="1:74" ht="14.45" customHeight="1">
      <c r="B13" s="26"/>
      <c r="C13" s="27"/>
      <c r="D13" s="35" t="s">
        <v>34</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32</v>
      </c>
      <c r="AL13" s="27"/>
      <c r="AM13" s="27"/>
      <c r="AN13" s="37" t="s">
        <v>35</v>
      </c>
      <c r="AO13" s="27"/>
      <c r="AP13" s="27"/>
      <c r="AQ13" s="29"/>
      <c r="BE13" s="333"/>
      <c r="BS13" s="22" t="s">
        <v>20</v>
      </c>
    </row>
    <row r="14" spans="1:74">
      <c r="B14" s="26"/>
      <c r="C14" s="27"/>
      <c r="D14" s="27"/>
      <c r="E14" s="337" t="s">
        <v>35</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5" t="s">
        <v>33</v>
      </c>
      <c r="AL14" s="27"/>
      <c r="AM14" s="27"/>
      <c r="AN14" s="37" t="s">
        <v>35</v>
      </c>
      <c r="AO14" s="27"/>
      <c r="AP14" s="27"/>
      <c r="AQ14" s="29"/>
      <c r="BE14" s="333"/>
      <c r="BS14" s="22" t="s">
        <v>20</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33"/>
      <c r="BS15" s="22" t="s">
        <v>6</v>
      </c>
    </row>
    <row r="16" spans="1:74" ht="14.45" customHeight="1">
      <c r="B16" s="26"/>
      <c r="C16" s="27"/>
      <c r="D16" s="35" t="s">
        <v>36</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32</v>
      </c>
      <c r="AL16" s="27"/>
      <c r="AM16" s="27"/>
      <c r="AN16" s="33" t="s">
        <v>22</v>
      </c>
      <c r="AO16" s="27"/>
      <c r="AP16" s="27"/>
      <c r="AQ16" s="29"/>
      <c r="BE16" s="333"/>
      <c r="BS16" s="22" t="s">
        <v>6</v>
      </c>
    </row>
    <row r="17" spans="2:71" ht="18.399999999999999" customHeight="1">
      <c r="B17" s="26"/>
      <c r="C17" s="27"/>
      <c r="D17" s="27"/>
      <c r="E17" s="33" t="s">
        <v>26</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33</v>
      </c>
      <c r="AL17" s="27"/>
      <c r="AM17" s="27"/>
      <c r="AN17" s="33" t="s">
        <v>22</v>
      </c>
      <c r="AO17" s="27"/>
      <c r="AP17" s="27"/>
      <c r="AQ17" s="29"/>
      <c r="BE17" s="333"/>
      <c r="BS17" s="22" t="s">
        <v>6</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33"/>
      <c r="BS18" s="22" t="s">
        <v>8</v>
      </c>
    </row>
    <row r="19" spans="2:71" ht="14.45" customHeight="1">
      <c r="B19" s="26"/>
      <c r="C19" s="27"/>
      <c r="D19" s="35" t="s">
        <v>37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33"/>
      <c r="BS19" s="22" t="s">
        <v>8</v>
      </c>
    </row>
    <row r="20" spans="2:71" ht="48.75" customHeight="1">
      <c r="B20" s="26"/>
      <c r="C20" s="27"/>
      <c r="D20" s="27"/>
      <c r="E20" s="339" t="s">
        <v>38</v>
      </c>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27"/>
      <c r="AP20" s="27"/>
      <c r="AQ20" s="29"/>
      <c r="BE20" s="333"/>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33"/>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33"/>
    </row>
    <row r="23" spans="2:71" s="1" customFormat="1" ht="25.9" customHeight="1">
      <c r="B23" s="39"/>
      <c r="C23" s="40"/>
      <c r="D23" s="41" t="s">
        <v>39</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40">
        <f>ROUND(AG51,2)</f>
        <v>0</v>
      </c>
      <c r="AL23" s="341"/>
      <c r="AM23" s="341"/>
      <c r="AN23" s="341"/>
      <c r="AO23" s="341"/>
      <c r="AP23" s="40"/>
      <c r="AQ23" s="43"/>
      <c r="BE23" s="333"/>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33"/>
    </row>
    <row r="25" spans="2:71" s="1" customFormat="1" ht="13.5">
      <c r="B25" s="39"/>
      <c r="C25" s="40"/>
      <c r="D25" s="40"/>
      <c r="E25" s="40"/>
      <c r="F25" s="40"/>
      <c r="G25" s="40"/>
      <c r="H25" s="40"/>
      <c r="I25" s="40"/>
      <c r="J25" s="40"/>
      <c r="K25" s="40"/>
      <c r="L25" s="342" t="s">
        <v>40</v>
      </c>
      <c r="M25" s="342"/>
      <c r="N25" s="342"/>
      <c r="O25" s="342"/>
      <c r="P25" s="40"/>
      <c r="Q25" s="40"/>
      <c r="R25" s="40"/>
      <c r="S25" s="40"/>
      <c r="T25" s="40"/>
      <c r="U25" s="40"/>
      <c r="V25" s="40"/>
      <c r="W25" s="342" t="s">
        <v>41</v>
      </c>
      <c r="X25" s="342"/>
      <c r="Y25" s="342"/>
      <c r="Z25" s="342"/>
      <c r="AA25" s="342"/>
      <c r="AB25" s="342"/>
      <c r="AC25" s="342"/>
      <c r="AD25" s="342"/>
      <c r="AE25" s="342"/>
      <c r="AF25" s="40"/>
      <c r="AG25" s="40"/>
      <c r="AH25" s="40"/>
      <c r="AI25" s="40"/>
      <c r="AJ25" s="40"/>
      <c r="AK25" s="342" t="s">
        <v>42</v>
      </c>
      <c r="AL25" s="342"/>
      <c r="AM25" s="342"/>
      <c r="AN25" s="342"/>
      <c r="AO25" s="342"/>
      <c r="AP25" s="40"/>
      <c r="AQ25" s="43"/>
      <c r="BE25" s="333"/>
    </row>
    <row r="26" spans="2:71" s="2" customFormat="1" ht="14.45" customHeight="1">
      <c r="B26" s="45"/>
      <c r="C26" s="46"/>
      <c r="D26" s="47" t="s">
        <v>43</v>
      </c>
      <c r="E26" s="46"/>
      <c r="F26" s="47" t="s">
        <v>44</v>
      </c>
      <c r="G26" s="46"/>
      <c r="H26" s="46"/>
      <c r="I26" s="46"/>
      <c r="J26" s="46"/>
      <c r="K26" s="46"/>
      <c r="L26" s="343">
        <v>0.21</v>
      </c>
      <c r="M26" s="344"/>
      <c r="N26" s="344"/>
      <c r="O26" s="344"/>
      <c r="P26" s="46"/>
      <c r="Q26" s="46"/>
      <c r="R26" s="46"/>
      <c r="S26" s="46"/>
      <c r="T26" s="46"/>
      <c r="U26" s="46"/>
      <c r="V26" s="46"/>
      <c r="W26" s="345">
        <f>ROUND(AZ51,2)</f>
        <v>0</v>
      </c>
      <c r="X26" s="344"/>
      <c r="Y26" s="344"/>
      <c r="Z26" s="344"/>
      <c r="AA26" s="344"/>
      <c r="AB26" s="344"/>
      <c r="AC26" s="344"/>
      <c r="AD26" s="344"/>
      <c r="AE26" s="344"/>
      <c r="AF26" s="46"/>
      <c r="AG26" s="46"/>
      <c r="AH26" s="46"/>
      <c r="AI26" s="46"/>
      <c r="AJ26" s="46"/>
      <c r="AK26" s="345">
        <f>ROUND(AV51,2)</f>
        <v>0</v>
      </c>
      <c r="AL26" s="344"/>
      <c r="AM26" s="344"/>
      <c r="AN26" s="344"/>
      <c r="AO26" s="344"/>
      <c r="AP26" s="46"/>
      <c r="AQ26" s="48"/>
      <c r="BE26" s="333"/>
    </row>
    <row r="27" spans="2:71" s="2" customFormat="1" ht="14.45" customHeight="1">
      <c r="B27" s="45"/>
      <c r="C27" s="46"/>
      <c r="D27" s="46"/>
      <c r="E27" s="46"/>
      <c r="F27" s="47" t="s">
        <v>45</v>
      </c>
      <c r="G27" s="46"/>
      <c r="H27" s="46"/>
      <c r="I27" s="46"/>
      <c r="J27" s="46"/>
      <c r="K27" s="46"/>
      <c r="L27" s="343">
        <v>0.15</v>
      </c>
      <c r="M27" s="344"/>
      <c r="N27" s="344"/>
      <c r="O27" s="344"/>
      <c r="P27" s="46"/>
      <c r="Q27" s="46"/>
      <c r="R27" s="46"/>
      <c r="S27" s="46"/>
      <c r="T27" s="46"/>
      <c r="U27" s="46"/>
      <c r="V27" s="46"/>
      <c r="W27" s="345">
        <f>ROUND(BA51,2)</f>
        <v>0</v>
      </c>
      <c r="X27" s="344"/>
      <c r="Y27" s="344"/>
      <c r="Z27" s="344"/>
      <c r="AA27" s="344"/>
      <c r="AB27" s="344"/>
      <c r="AC27" s="344"/>
      <c r="AD27" s="344"/>
      <c r="AE27" s="344"/>
      <c r="AF27" s="46"/>
      <c r="AG27" s="46"/>
      <c r="AH27" s="46"/>
      <c r="AI27" s="46"/>
      <c r="AJ27" s="46"/>
      <c r="AK27" s="345">
        <f>ROUND(AW51,2)</f>
        <v>0</v>
      </c>
      <c r="AL27" s="344"/>
      <c r="AM27" s="344"/>
      <c r="AN27" s="344"/>
      <c r="AO27" s="344"/>
      <c r="AP27" s="46"/>
      <c r="AQ27" s="48"/>
      <c r="BE27" s="333"/>
    </row>
    <row r="28" spans="2:71" s="2" customFormat="1" ht="14.45" hidden="1" customHeight="1">
      <c r="B28" s="45"/>
      <c r="C28" s="46"/>
      <c r="D28" s="46"/>
      <c r="E28" s="46"/>
      <c r="F28" s="47" t="s">
        <v>46</v>
      </c>
      <c r="G28" s="46"/>
      <c r="H28" s="46"/>
      <c r="I28" s="46"/>
      <c r="J28" s="46"/>
      <c r="K28" s="46"/>
      <c r="L28" s="343">
        <v>0.21</v>
      </c>
      <c r="M28" s="344"/>
      <c r="N28" s="344"/>
      <c r="O28" s="344"/>
      <c r="P28" s="46"/>
      <c r="Q28" s="46"/>
      <c r="R28" s="46"/>
      <c r="S28" s="46"/>
      <c r="T28" s="46"/>
      <c r="U28" s="46"/>
      <c r="V28" s="46"/>
      <c r="W28" s="345">
        <f>ROUND(BB51,2)</f>
        <v>0</v>
      </c>
      <c r="X28" s="344"/>
      <c r="Y28" s="344"/>
      <c r="Z28" s="344"/>
      <c r="AA28" s="344"/>
      <c r="AB28" s="344"/>
      <c r="AC28" s="344"/>
      <c r="AD28" s="344"/>
      <c r="AE28" s="344"/>
      <c r="AF28" s="46"/>
      <c r="AG28" s="46"/>
      <c r="AH28" s="46"/>
      <c r="AI28" s="46"/>
      <c r="AJ28" s="46"/>
      <c r="AK28" s="345">
        <v>0</v>
      </c>
      <c r="AL28" s="344"/>
      <c r="AM28" s="344"/>
      <c r="AN28" s="344"/>
      <c r="AO28" s="344"/>
      <c r="AP28" s="46"/>
      <c r="AQ28" s="48"/>
      <c r="BE28" s="333"/>
    </row>
    <row r="29" spans="2:71" s="2" customFormat="1" ht="14.45" hidden="1" customHeight="1">
      <c r="B29" s="45"/>
      <c r="C29" s="46"/>
      <c r="D29" s="46"/>
      <c r="E29" s="46"/>
      <c r="F29" s="47" t="s">
        <v>47</v>
      </c>
      <c r="G29" s="46"/>
      <c r="H29" s="46"/>
      <c r="I29" s="46"/>
      <c r="J29" s="46"/>
      <c r="K29" s="46"/>
      <c r="L29" s="343">
        <v>0.15</v>
      </c>
      <c r="M29" s="344"/>
      <c r="N29" s="344"/>
      <c r="O29" s="344"/>
      <c r="P29" s="46"/>
      <c r="Q29" s="46"/>
      <c r="R29" s="46"/>
      <c r="S29" s="46"/>
      <c r="T29" s="46"/>
      <c r="U29" s="46"/>
      <c r="V29" s="46"/>
      <c r="W29" s="345">
        <f>ROUND(BC51,2)</f>
        <v>0</v>
      </c>
      <c r="X29" s="344"/>
      <c r="Y29" s="344"/>
      <c r="Z29" s="344"/>
      <c r="AA29" s="344"/>
      <c r="AB29" s="344"/>
      <c r="AC29" s="344"/>
      <c r="AD29" s="344"/>
      <c r="AE29" s="344"/>
      <c r="AF29" s="46"/>
      <c r="AG29" s="46"/>
      <c r="AH29" s="46"/>
      <c r="AI29" s="46"/>
      <c r="AJ29" s="46"/>
      <c r="AK29" s="345">
        <v>0</v>
      </c>
      <c r="AL29" s="344"/>
      <c r="AM29" s="344"/>
      <c r="AN29" s="344"/>
      <c r="AO29" s="344"/>
      <c r="AP29" s="46"/>
      <c r="AQ29" s="48"/>
      <c r="BE29" s="333"/>
    </row>
    <row r="30" spans="2:71" s="2" customFormat="1" ht="14.45" hidden="1" customHeight="1">
      <c r="B30" s="45"/>
      <c r="C30" s="46"/>
      <c r="D30" s="46"/>
      <c r="E30" s="46"/>
      <c r="F30" s="47" t="s">
        <v>48</v>
      </c>
      <c r="G30" s="46"/>
      <c r="H30" s="46"/>
      <c r="I30" s="46"/>
      <c r="J30" s="46"/>
      <c r="K30" s="46"/>
      <c r="L30" s="343">
        <v>0</v>
      </c>
      <c r="M30" s="344"/>
      <c r="N30" s="344"/>
      <c r="O30" s="344"/>
      <c r="P30" s="46"/>
      <c r="Q30" s="46"/>
      <c r="R30" s="46"/>
      <c r="S30" s="46"/>
      <c r="T30" s="46"/>
      <c r="U30" s="46"/>
      <c r="V30" s="46"/>
      <c r="W30" s="345">
        <f>ROUND(BD51,2)</f>
        <v>0</v>
      </c>
      <c r="X30" s="344"/>
      <c r="Y30" s="344"/>
      <c r="Z30" s="344"/>
      <c r="AA30" s="344"/>
      <c r="AB30" s="344"/>
      <c r="AC30" s="344"/>
      <c r="AD30" s="344"/>
      <c r="AE30" s="344"/>
      <c r="AF30" s="46"/>
      <c r="AG30" s="46"/>
      <c r="AH30" s="46"/>
      <c r="AI30" s="46"/>
      <c r="AJ30" s="46"/>
      <c r="AK30" s="345">
        <v>0</v>
      </c>
      <c r="AL30" s="344"/>
      <c r="AM30" s="344"/>
      <c r="AN30" s="344"/>
      <c r="AO30" s="344"/>
      <c r="AP30" s="46"/>
      <c r="AQ30" s="48"/>
      <c r="BE30" s="333"/>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33"/>
    </row>
    <row r="32" spans="2:71" s="1" customFormat="1" ht="25.9" customHeight="1">
      <c r="B32" s="39"/>
      <c r="C32" s="49"/>
      <c r="D32" s="50" t="s">
        <v>49</v>
      </c>
      <c r="E32" s="51"/>
      <c r="F32" s="51"/>
      <c r="G32" s="51"/>
      <c r="H32" s="51"/>
      <c r="I32" s="51"/>
      <c r="J32" s="51"/>
      <c r="K32" s="51"/>
      <c r="L32" s="51"/>
      <c r="M32" s="51"/>
      <c r="N32" s="51"/>
      <c r="O32" s="51"/>
      <c r="P32" s="51"/>
      <c r="Q32" s="51"/>
      <c r="R32" s="51"/>
      <c r="S32" s="51"/>
      <c r="T32" s="52" t="s">
        <v>50</v>
      </c>
      <c r="U32" s="51"/>
      <c r="V32" s="51"/>
      <c r="W32" s="51"/>
      <c r="X32" s="346" t="s">
        <v>51</v>
      </c>
      <c r="Y32" s="347"/>
      <c r="Z32" s="347"/>
      <c r="AA32" s="347"/>
      <c r="AB32" s="347"/>
      <c r="AC32" s="51"/>
      <c r="AD32" s="51"/>
      <c r="AE32" s="51"/>
      <c r="AF32" s="51"/>
      <c r="AG32" s="51"/>
      <c r="AH32" s="51"/>
      <c r="AI32" s="51"/>
      <c r="AJ32" s="51"/>
      <c r="AK32" s="348">
        <f>SUM(AK23:AK30)</f>
        <v>0</v>
      </c>
      <c r="AL32" s="347"/>
      <c r="AM32" s="347"/>
      <c r="AN32" s="347"/>
      <c r="AO32" s="349"/>
      <c r="AP32" s="49"/>
      <c r="AQ32" s="53"/>
      <c r="BE32" s="333"/>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6.950000000000003" customHeight="1">
      <c r="B39" s="39"/>
      <c r="C39" s="60" t="s">
        <v>52</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45" customHeight="1">
      <c r="B41" s="62"/>
      <c r="C41" s="63" t="s">
        <v>15</v>
      </c>
      <c r="D41" s="64"/>
      <c r="E41" s="64"/>
      <c r="F41" s="64"/>
      <c r="G41" s="64"/>
      <c r="H41" s="64"/>
      <c r="I41" s="64"/>
      <c r="J41" s="64"/>
      <c r="K41" s="64"/>
      <c r="L41" s="64" t="str">
        <f>K5</f>
        <v>171120</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6.950000000000003" customHeight="1">
      <c r="B42" s="66"/>
      <c r="C42" s="67" t="s">
        <v>18</v>
      </c>
      <c r="D42" s="68"/>
      <c r="E42" s="68"/>
      <c r="F42" s="68"/>
      <c r="G42" s="68"/>
      <c r="H42" s="68"/>
      <c r="I42" s="68"/>
      <c r="J42" s="68"/>
      <c r="K42" s="68"/>
      <c r="L42" s="350" t="str">
        <f>K6</f>
        <v>Komunikace_SO101.2+SO102</v>
      </c>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68"/>
      <c r="AQ42" s="68"/>
      <c r="AR42" s="69"/>
    </row>
    <row r="43" spans="2:56"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c r="B44" s="39"/>
      <c r="C44" s="63" t="s">
        <v>25</v>
      </c>
      <c r="D44" s="61"/>
      <c r="E44" s="61"/>
      <c r="F44" s="61"/>
      <c r="G44" s="61"/>
      <c r="H44" s="61"/>
      <c r="I44" s="61"/>
      <c r="J44" s="61"/>
      <c r="K44" s="61"/>
      <c r="L44" s="70" t="str">
        <f>IF(K8="","",K8)</f>
        <v xml:space="preserve"> </v>
      </c>
      <c r="M44" s="61"/>
      <c r="N44" s="61"/>
      <c r="O44" s="61"/>
      <c r="P44" s="61"/>
      <c r="Q44" s="61"/>
      <c r="R44" s="61"/>
      <c r="S44" s="61"/>
      <c r="T44" s="61"/>
      <c r="U44" s="61"/>
      <c r="V44" s="61"/>
      <c r="W44" s="61"/>
      <c r="X44" s="61"/>
      <c r="Y44" s="61"/>
      <c r="Z44" s="61"/>
      <c r="AA44" s="61"/>
      <c r="AB44" s="61"/>
      <c r="AC44" s="61"/>
      <c r="AD44" s="61"/>
      <c r="AE44" s="61"/>
      <c r="AF44" s="61"/>
      <c r="AG44" s="61"/>
      <c r="AH44" s="61"/>
      <c r="AI44" s="63" t="s">
        <v>27</v>
      </c>
      <c r="AJ44" s="61"/>
      <c r="AK44" s="61"/>
      <c r="AL44" s="61"/>
      <c r="AM44" s="352" t="str">
        <f>IF(AN8= "","",AN8)</f>
        <v>21. 11. 2017</v>
      </c>
      <c r="AN44" s="352"/>
      <c r="AO44" s="61"/>
      <c r="AP44" s="61"/>
      <c r="AQ44" s="61"/>
      <c r="AR44" s="59"/>
    </row>
    <row r="45" spans="2:56"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c r="B46" s="39"/>
      <c r="C46" s="63" t="s">
        <v>31</v>
      </c>
      <c r="D46" s="61"/>
      <c r="E46" s="61"/>
      <c r="F46" s="61"/>
      <c r="G46" s="61"/>
      <c r="H46" s="61"/>
      <c r="I46" s="61"/>
      <c r="J46" s="61"/>
      <c r="K46" s="61"/>
      <c r="L46" s="64" t="str">
        <f>IF(E11= "","",E11)</f>
        <v xml:space="preserve"> </v>
      </c>
      <c r="M46" s="61"/>
      <c r="N46" s="61"/>
      <c r="O46" s="61"/>
      <c r="P46" s="61"/>
      <c r="Q46" s="61"/>
      <c r="R46" s="61"/>
      <c r="S46" s="61"/>
      <c r="T46" s="61"/>
      <c r="U46" s="61"/>
      <c r="V46" s="61"/>
      <c r="W46" s="61"/>
      <c r="X46" s="61"/>
      <c r="Y46" s="61"/>
      <c r="Z46" s="61"/>
      <c r="AA46" s="61"/>
      <c r="AB46" s="61"/>
      <c r="AC46" s="61"/>
      <c r="AD46" s="61"/>
      <c r="AE46" s="61"/>
      <c r="AF46" s="61"/>
      <c r="AG46" s="61"/>
      <c r="AH46" s="61"/>
      <c r="AI46" s="63" t="s">
        <v>36</v>
      </c>
      <c r="AJ46" s="61"/>
      <c r="AK46" s="61"/>
      <c r="AL46" s="61"/>
      <c r="AM46" s="353" t="str">
        <f>IF(E17="","",E17)</f>
        <v xml:space="preserve"> </v>
      </c>
      <c r="AN46" s="353"/>
      <c r="AO46" s="353"/>
      <c r="AP46" s="353"/>
      <c r="AQ46" s="61"/>
      <c r="AR46" s="59"/>
      <c r="AS46" s="354" t="s">
        <v>53</v>
      </c>
      <c r="AT46" s="355"/>
      <c r="AU46" s="72"/>
      <c r="AV46" s="72"/>
      <c r="AW46" s="72"/>
      <c r="AX46" s="72"/>
      <c r="AY46" s="72"/>
      <c r="AZ46" s="72"/>
      <c r="BA46" s="72"/>
      <c r="BB46" s="72"/>
      <c r="BC46" s="72"/>
      <c r="BD46" s="73"/>
    </row>
    <row r="47" spans="2:56" s="1" customFormat="1">
      <c r="B47" s="39"/>
      <c r="C47" s="63" t="s">
        <v>34</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56"/>
      <c r="AT47" s="357"/>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58"/>
      <c r="AT48" s="359"/>
      <c r="AU48" s="40"/>
      <c r="AV48" s="40"/>
      <c r="AW48" s="40"/>
      <c r="AX48" s="40"/>
      <c r="AY48" s="40"/>
      <c r="AZ48" s="40"/>
      <c r="BA48" s="40"/>
      <c r="BB48" s="40"/>
      <c r="BC48" s="40"/>
      <c r="BD48" s="76"/>
    </row>
    <row r="49" spans="1:91" s="1" customFormat="1" ht="29.25" customHeight="1">
      <c r="B49" s="39"/>
      <c r="C49" s="360" t="s">
        <v>54</v>
      </c>
      <c r="D49" s="361"/>
      <c r="E49" s="361"/>
      <c r="F49" s="361"/>
      <c r="G49" s="361"/>
      <c r="H49" s="77"/>
      <c r="I49" s="362" t="s">
        <v>55</v>
      </c>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3" t="s">
        <v>56</v>
      </c>
      <c r="AH49" s="361"/>
      <c r="AI49" s="361"/>
      <c r="AJ49" s="361"/>
      <c r="AK49" s="361"/>
      <c r="AL49" s="361"/>
      <c r="AM49" s="361"/>
      <c r="AN49" s="362" t="s">
        <v>57</v>
      </c>
      <c r="AO49" s="361"/>
      <c r="AP49" s="361"/>
      <c r="AQ49" s="78" t="s">
        <v>58</v>
      </c>
      <c r="AR49" s="59"/>
      <c r="AS49" s="79" t="s">
        <v>59</v>
      </c>
      <c r="AT49" s="80" t="s">
        <v>60</v>
      </c>
      <c r="AU49" s="80" t="s">
        <v>61</v>
      </c>
      <c r="AV49" s="80" t="s">
        <v>62</v>
      </c>
      <c r="AW49" s="80" t="s">
        <v>63</v>
      </c>
      <c r="AX49" s="80" t="s">
        <v>64</v>
      </c>
      <c r="AY49" s="80" t="s">
        <v>65</v>
      </c>
      <c r="AZ49" s="80" t="s">
        <v>66</v>
      </c>
      <c r="BA49" s="80" t="s">
        <v>67</v>
      </c>
      <c r="BB49" s="80" t="s">
        <v>68</v>
      </c>
      <c r="BC49" s="80" t="s">
        <v>69</v>
      </c>
      <c r="BD49" s="81" t="s">
        <v>70</v>
      </c>
    </row>
    <row r="50" spans="1:91"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1" s="4" customFormat="1" ht="32.450000000000003" customHeight="1">
      <c r="B51" s="66"/>
      <c r="C51" s="85" t="s">
        <v>71</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67">
        <f>ROUND(SUM(AG52:AG53),2)</f>
        <v>0</v>
      </c>
      <c r="AH51" s="367"/>
      <c r="AI51" s="367"/>
      <c r="AJ51" s="367"/>
      <c r="AK51" s="367"/>
      <c r="AL51" s="367"/>
      <c r="AM51" s="367"/>
      <c r="AN51" s="368">
        <f>SUM(AG51,AT51)</f>
        <v>0</v>
      </c>
      <c r="AO51" s="368"/>
      <c r="AP51" s="368"/>
      <c r="AQ51" s="87" t="s">
        <v>22</v>
      </c>
      <c r="AR51" s="69"/>
      <c r="AS51" s="88">
        <f>ROUND(SUM(AS52:AS53),2)</f>
        <v>0</v>
      </c>
      <c r="AT51" s="89">
        <f>ROUND(SUM(AV51:AW51),2)</f>
        <v>0</v>
      </c>
      <c r="AU51" s="90">
        <f>ROUND(SUM(AU52:AU53),5)</f>
        <v>0</v>
      </c>
      <c r="AV51" s="89">
        <f>ROUND(AZ51*L26,2)</f>
        <v>0</v>
      </c>
      <c r="AW51" s="89">
        <f>ROUND(BA51*L27,2)</f>
        <v>0</v>
      </c>
      <c r="AX51" s="89">
        <f>ROUND(BB51*L26,2)</f>
        <v>0</v>
      </c>
      <c r="AY51" s="89">
        <f>ROUND(BC51*L27,2)</f>
        <v>0</v>
      </c>
      <c r="AZ51" s="89">
        <f>ROUND(SUM(AZ52:AZ53),2)</f>
        <v>0</v>
      </c>
      <c r="BA51" s="89">
        <f>ROUND(SUM(BA52:BA53),2)</f>
        <v>0</v>
      </c>
      <c r="BB51" s="89">
        <f>ROUND(SUM(BB52:BB53),2)</f>
        <v>0</v>
      </c>
      <c r="BC51" s="89">
        <f>ROUND(SUM(BC52:BC53),2)</f>
        <v>0</v>
      </c>
      <c r="BD51" s="91">
        <f>ROUND(SUM(BD52:BD53),2)</f>
        <v>0</v>
      </c>
      <c r="BS51" s="92" t="s">
        <v>72</v>
      </c>
      <c r="BT51" s="92" t="s">
        <v>73</v>
      </c>
      <c r="BU51" s="93" t="s">
        <v>74</v>
      </c>
      <c r="BV51" s="92" t="s">
        <v>75</v>
      </c>
      <c r="BW51" s="92" t="s">
        <v>7</v>
      </c>
      <c r="BX51" s="92" t="s">
        <v>76</v>
      </c>
      <c r="CL51" s="92" t="s">
        <v>22</v>
      </c>
    </row>
    <row r="52" spans="1:91" s="5" customFormat="1" ht="37.5" customHeight="1">
      <c r="A52" s="94" t="s">
        <v>77</v>
      </c>
      <c r="B52" s="95"/>
      <c r="C52" s="96"/>
      <c r="D52" s="366" t="s">
        <v>78</v>
      </c>
      <c r="E52" s="366"/>
      <c r="F52" s="366"/>
      <c r="G52" s="366"/>
      <c r="H52" s="366"/>
      <c r="I52" s="97"/>
      <c r="J52" s="366" t="s">
        <v>78</v>
      </c>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4">
        <f>'SO101.2+SO102 - SO101.2+S...'!J27</f>
        <v>0</v>
      </c>
      <c r="AH52" s="365"/>
      <c r="AI52" s="365"/>
      <c r="AJ52" s="365"/>
      <c r="AK52" s="365"/>
      <c r="AL52" s="365"/>
      <c r="AM52" s="365"/>
      <c r="AN52" s="364">
        <f>SUM(AG52,AT52)</f>
        <v>0</v>
      </c>
      <c r="AO52" s="365"/>
      <c r="AP52" s="365"/>
      <c r="AQ52" s="98" t="s">
        <v>79</v>
      </c>
      <c r="AR52" s="99"/>
      <c r="AS52" s="100">
        <v>0</v>
      </c>
      <c r="AT52" s="101">
        <f>ROUND(SUM(AV52:AW52),2)</f>
        <v>0</v>
      </c>
      <c r="AU52" s="102">
        <f>'SO101.2+SO102 - SO101.2+S...'!P95</f>
        <v>0</v>
      </c>
      <c r="AV52" s="101">
        <f>'SO101.2+SO102 - SO101.2+S...'!J30</f>
        <v>0</v>
      </c>
      <c r="AW52" s="101">
        <f>'SO101.2+SO102 - SO101.2+S...'!J31</f>
        <v>0</v>
      </c>
      <c r="AX52" s="101">
        <f>'SO101.2+SO102 - SO101.2+S...'!J32</f>
        <v>0</v>
      </c>
      <c r="AY52" s="101">
        <f>'SO101.2+SO102 - SO101.2+S...'!J33</f>
        <v>0</v>
      </c>
      <c r="AZ52" s="101">
        <f>'SO101.2+SO102 - SO101.2+S...'!F30</f>
        <v>0</v>
      </c>
      <c r="BA52" s="101">
        <f>'SO101.2+SO102 - SO101.2+S...'!F31</f>
        <v>0</v>
      </c>
      <c r="BB52" s="101">
        <f>'SO101.2+SO102 - SO101.2+S...'!F32</f>
        <v>0</v>
      </c>
      <c r="BC52" s="101">
        <f>'SO101.2+SO102 - SO101.2+S...'!F33</f>
        <v>0</v>
      </c>
      <c r="BD52" s="103">
        <f>'SO101.2+SO102 - SO101.2+S...'!F34</f>
        <v>0</v>
      </c>
      <c r="BT52" s="104" t="s">
        <v>24</v>
      </c>
      <c r="BV52" s="104" t="s">
        <v>75</v>
      </c>
      <c r="BW52" s="104" t="s">
        <v>80</v>
      </c>
      <c r="BX52" s="104" t="s">
        <v>7</v>
      </c>
      <c r="CL52" s="104" t="s">
        <v>22</v>
      </c>
      <c r="CM52" s="104" t="s">
        <v>81</v>
      </c>
    </row>
    <row r="53" spans="1:91" s="5" customFormat="1" ht="22.5" customHeight="1">
      <c r="A53" s="94" t="s">
        <v>77</v>
      </c>
      <c r="B53" s="95"/>
      <c r="C53" s="96"/>
      <c r="D53" s="366" t="s">
        <v>82</v>
      </c>
      <c r="E53" s="366"/>
      <c r="F53" s="366"/>
      <c r="G53" s="366"/>
      <c r="H53" s="366"/>
      <c r="I53" s="97"/>
      <c r="J53" s="366" t="s">
        <v>82</v>
      </c>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4">
        <f>'VRN - VRN'!J27</f>
        <v>0</v>
      </c>
      <c r="AH53" s="365"/>
      <c r="AI53" s="365"/>
      <c r="AJ53" s="365"/>
      <c r="AK53" s="365"/>
      <c r="AL53" s="365"/>
      <c r="AM53" s="365"/>
      <c r="AN53" s="364">
        <f>SUM(AG53,AT53)</f>
        <v>0</v>
      </c>
      <c r="AO53" s="365"/>
      <c r="AP53" s="365"/>
      <c r="AQ53" s="98" t="s">
        <v>79</v>
      </c>
      <c r="AR53" s="99"/>
      <c r="AS53" s="105">
        <v>0</v>
      </c>
      <c r="AT53" s="106">
        <f>ROUND(SUM(AV53:AW53),2)</f>
        <v>0</v>
      </c>
      <c r="AU53" s="107">
        <f>'VRN - VRN'!P77</f>
        <v>0</v>
      </c>
      <c r="AV53" s="106">
        <f>'VRN - VRN'!J30</f>
        <v>0</v>
      </c>
      <c r="AW53" s="106">
        <f>'VRN - VRN'!J31</f>
        <v>0</v>
      </c>
      <c r="AX53" s="106">
        <f>'VRN - VRN'!J32</f>
        <v>0</v>
      </c>
      <c r="AY53" s="106">
        <f>'VRN - VRN'!J33</f>
        <v>0</v>
      </c>
      <c r="AZ53" s="106">
        <f>'VRN - VRN'!F30</f>
        <v>0</v>
      </c>
      <c r="BA53" s="106">
        <f>'VRN - VRN'!F31</f>
        <v>0</v>
      </c>
      <c r="BB53" s="106">
        <f>'VRN - VRN'!F32</f>
        <v>0</v>
      </c>
      <c r="BC53" s="106">
        <f>'VRN - VRN'!F33</f>
        <v>0</v>
      </c>
      <c r="BD53" s="108">
        <f>'VRN - VRN'!F34</f>
        <v>0</v>
      </c>
      <c r="BT53" s="104" t="s">
        <v>24</v>
      </c>
      <c r="BV53" s="104" t="s">
        <v>75</v>
      </c>
      <c r="BW53" s="104" t="s">
        <v>83</v>
      </c>
      <c r="BX53" s="104" t="s">
        <v>7</v>
      </c>
      <c r="CL53" s="104" t="s">
        <v>22</v>
      </c>
      <c r="CM53" s="104" t="s">
        <v>81</v>
      </c>
    </row>
    <row r="54" spans="1:91" s="1" customFormat="1" ht="30" customHeight="1">
      <c r="B54" s="39"/>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59"/>
    </row>
    <row r="55" spans="1:91" s="1" customFormat="1" ht="6.95" customHeight="1">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9"/>
    </row>
  </sheetData>
  <sheetProtection password="CC35"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101.2+SO102 - SO101.2+S...'!C2" display="/"/>
    <hyperlink ref="A53" location="'VRN - VRN'!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84</v>
      </c>
      <c r="G1" s="377" t="s">
        <v>85</v>
      </c>
      <c r="H1" s="377"/>
      <c r="I1" s="113"/>
      <c r="J1" s="112" t="s">
        <v>86</v>
      </c>
      <c r="K1" s="111" t="s">
        <v>87</v>
      </c>
      <c r="L1" s="112" t="s">
        <v>88</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9"/>
      <c r="M2" s="369"/>
      <c r="N2" s="369"/>
      <c r="O2" s="369"/>
      <c r="P2" s="369"/>
      <c r="Q2" s="369"/>
      <c r="R2" s="369"/>
      <c r="S2" s="369"/>
      <c r="T2" s="369"/>
      <c r="U2" s="369"/>
      <c r="V2" s="369"/>
      <c r="AT2" s="22" t="s">
        <v>80</v>
      </c>
    </row>
    <row r="3" spans="1:70" ht="6.95" customHeight="1">
      <c r="B3" s="23"/>
      <c r="C3" s="24"/>
      <c r="D3" s="24"/>
      <c r="E3" s="24"/>
      <c r="F3" s="24"/>
      <c r="G3" s="24"/>
      <c r="H3" s="24"/>
      <c r="I3" s="114"/>
      <c r="J3" s="24"/>
      <c r="K3" s="25"/>
      <c r="AT3" s="22" t="s">
        <v>81</v>
      </c>
    </row>
    <row r="4" spans="1:70" ht="36.950000000000003" customHeight="1">
      <c r="B4" s="26"/>
      <c r="C4" s="27"/>
      <c r="D4" s="28" t="s">
        <v>89</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0" t="str">
        <f>'Rekapitulace stavby'!K6</f>
        <v>Komunikace_SO101.2+SO102</v>
      </c>
      <c r="F7" s="371"/>
      <c r="G7" s="371"/>
      <c r="H7" s="371"/>
      <c r="I7" s="115"/>
      <c r="J7" s="27"/>
      <c r="K7" s="29"/>
    </row>
    <row r="8" spans="1:70" s="1" customFormat="1">
      <c r="B8" s="39"/>
      <c r="C8" s="40"/>
      <c r="D8" s="35" t="s">
        <v>90</v>
      </c>
      <c r="E8" s="40"/>
      <c r="F8" s="40"/>
      <c r="G8" s="40"/>
      <c r="H8" s="40"/>
      <c r="I8" s="116"/>
      <c r="J8" s="40"/>
      <c r="K8" s="43"/>
    </row>
    <row r="9" spans="1:70" s="1" customFormat="1" ht="36.950000000000003" customHeight="1">
      <c r="B9" s="39"/>
      <c r="C9" s="40"/>
      <c r="D9" s="40"/>
      <c r="E9" s="372" t="s">
        <v>91</v>
      </c>
      <c r="F9" s="373"/>
      <c r="G9" s="373"/>
      <c r="H9" s="373"/>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21</v>
      </c>
      <c r="E11" s="40"/>
      <c r="F11" s="33" t="s">
        <v>22</v>
      </c>
      <c r="G11" s="40"/>
      <c r="H11" s="40"/>
      <c r="I11" s="117" t="s">
        <v>23</v>
      </c>
      <c r="J11" s="33" t="s">
        <v>22</v>
      </c>
      <c r="K11" s="43"/>
    </row>
    <row r="12" spans="1:70" s="1" customFormat="1" ht="14.45" customHeight="1">
      <c r="B12" s="39"/>
      <c r="C12" s="40"/>
      <c r="D12" s="35" t="s">
        <v>25</v>
      </c>
      <c r="E12" s="40"/>
      <c r="F12" s="33" t="s">
        <v>26</v>
      </c>
      <c r="G12" s="40"/>
      <c r="H12" s="40"/>
      <c r="I12" s="117" t="s">
        <v>27</v>
      </c>
      <c r="J12" s="118" t="str">
        <f>'Rekapitulace stavby'!AN8</f>
        <v>21. 11. 2017</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31</v>
      </c>
      <c r="E14" s="40"/>
      <c r="F14" s="40"/>
      <c r="G14" s="40"/>
      <c r="H14" s="40"/>
      <c r="I14" s="117" t="s">
        <v>32</v>
      </c>
      <c r="J14" s="33" t="str">
        <f>IF('Rekapitulace stavby'!AN10="","",'Rekapitulace stavby'!AN10)</f>
        <v/>
      </c>
      <c r="K14" s="43"/>
    </row>
    <row r="15" spans="1:70" s="1" customFormat="1" ht="18" customHeight="1">
      <c r="B15" s="39"/>
      <c r="C15" s="40"/>
      <c r="D15" s="40"/>
      <c r="E15" s="33" t="str">
        <f>IF('Rekapitulace stavby'!E11="","",'Rekapitulace stavby'!E11)</f>
        <v xml:space="preserve"> </v>
      </c>
      <c r="F15" s="40"/>
      <c r="G15" s="40"/>
      <c r="H15" s="40"/>
      <c r="I15" s="117" t="s">
        <v>33</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34</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33</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36</v>
      </c>
      <c r="E20" s="40"/>
      <c r="F20" s="40"/>
      <c r="G20" s="40"/>
      <c r="H20" s="40"/>
      <c r="I20" s="117" t="s">
        <v>32</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33</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37</v>
      </c>
      <c r="E23" s="40"/>
      <c r="F23" s="40"/>
      <c r="G23" s="40"/>
      <c r="H23" s="40"/>
      <c r="I23" s="116"/>
      <c r="J23" s="40"/>
      <c r="K23" s="43"/>
    </row>
    <row r="24" spans="2:11" s="6" customFormat="1" ht="22.5" customHeight="1">
      <c r="B24" s="119"/>
      <c r="C24" s="120"/>
      <c r="D24" s="120"/>
      <c r="E24" s="339" t="s">
        <v>22</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ROUND(J95,2)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ROUND(SUM(BE95:BE478), 2)</f>
        <v>0</v>
      </c>
      <c r="G30" s="40"/>
      <c r="H30" s="40"/>
      <c r="I30" s="129">
        <v>0.21</v>
      </c>
      <c r="J30" s="128">
        <f>ROUND(ROUND((SUM(BE95:BE478)), 2)*I30, 2)</f>
        <v>0</v>
      </c>
      <c r="K30" s="43"/>
    </row>
    <row r="31" spans="2:11" s="1" customFormat="1" ht="14.45" customHeight="1">
      <c r="B31" s="39"/>
      <c r="C31" s="40"/>
      <c r="D31" s="40"/>
      <c r="E31" s="47" t="s">
        <v>45</v>
      </c>
      <c r="F31" s="128">
        <f>ROUND(SUM(BF95:BF478), 2)</f>
        <v>0</v>
      </c>
      <c r="G31" s="40"/>
      <c r="H31" s="40"/>
      <c r="I31" s="129">
        <v>0.15</v>
      </c>
      <c r="J31" s="128">
        <f>ROUND(ROUND((SUM(BF95:BF478)), 2)*I31, 2)</f>
        <v>0</v>
      </c>
      <c r="K31" s="43"/>
    </row>
    <row r="32" spans="2:11" s="1" customFormat="1" ht="14.45" hidden="1" customHeight="1">
      <c r="B32" s="39"/>
      <c r="C32" s="40"/>
      <c r="D32" s="40"/>
      <c r="E32" s="47" t="s">
        <v>46</v>
      </c>
      <c r="F32" s="128">
        <f>ROUND(SUM(BG95:BG478), 2)</f>
        <v>0</v>
      </c>
      <c r="G32" s="40"/>
      <c r="H32" s="40"/>
      <c r="I32" s="129">
        <v>0.21</v>
      </c>
      <c r="J32" s="128">
        <v>0</v>
      </c>
      <c r="K32" s="43"/>
    </row>
    <row r="33" spans="2:11" s="1" customFormat="1" ht="14.45" hidden="1" customHeight="1">
      <c r="B33" s="39"/>
      <c r="C33" s="40"/>
      <c r="D33" s="40"/>
      <c r="E33" s="47" t="s">
        <v>47</v>
      </c>
      <c r="F33" s="128">
        <f>ROUND(SUM(BH95:BH478), 2)</f>
        <v>0</v>
      </c>
      <c r="G33" s="40"/>
      <c r="H33" s="40"/>
      <c r="I33" s="129">
        <v>0.15</v>
      </c>
      <c r="J33" s="128">
        <v>0</v>
      </c>
      <c r="K33" s="43"/>
    </row>
    <row r="34" spans="2:11" s="1" customFormat="1" ht="14.45" hidden="1" customHeight="1">
      <c r="B34" s="39"/>
      <c r="C34" s="40"/>
      <c r="D34" s="40"/>
      <c r="E34" s="47" t="s">
        <v>48</v>
      </c>
      <c r="F34" s="128">
        <f>ROUND(SUM(BI95:BI478),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92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22.5" customHeight="1">
      <c r="B45" s="39"/>
      <c r="C45" s="40"/>
      <c r="D45" s="40"/>
      <c r="E45" s="370" t="str">
        <f>E7</f>
        <v>Komunikace_SO101.2+SO102</v>
      </c>
      <c r="F45" s="371"/>
      <c r="G45" s="371"/>
      <c r="H45" s="371"/>
      <c r="I45" s="116"/>
      <c r="J45" s="40"/>
      <c r="K45" s="43"/>
    </row>
    <row r="46" spans="2:11" s="1" customFormat="1" ht="14.45" customHeight="1">
      <c r="B46" s="39"/>
      <c r="C46" s="35" t="s">
        <v>90</v>
      </c>
      <c r="D46" s="40"/>
      <c r="E46" s="40"/>
      <c r="F46" s="40"/>
      <c r="G46" s="40"/>
      <c r="H46" s="40"/>
      <c r="I46" s="116"/>
      <c r="J46" s="40"/>
      <c r="K46" s="43"/>
    </row>
    <row r="47" spans="2:11" s="1" customFormat="1" ht="23.25" customHeight="1">
      <c r="B47" s="39"/>
      <c r="C47" s="40"/>
      <c r="D47" s="40"/>
      <c r="E47" s="372" t="str">
        <f>E9</f>
        <v>SO101.2+SO102 - SO101.2+SO102</v>
      </c>
      <c r="F47" s="373"/>
      <c r="G47" s="373"/>
      <c r="H47" s="373"/>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25</v>
      </c>
      <c r="D49" s="40"/>
      <c r="E49" s="40"/>
      <c r="F49" s="33" t="str">
        <f>F12</f>
        <v xml:space="preserve"> </v>
      </c>
      <c r="G49" s="40"/>
      <c r="H49" s="40"/>
      <c r="I49" s="117" t="s">
        <v>27</v>
      </c>
      <c r="J49" s="118" t="str">
        <f>IF(J12="","",J12)</f>
        <v>21. 11. 2017</v>
      </c>
      <c r="K49" s="43"/>
    </row>
    <row r="50" spans="2:47" s="1" customFormat="1" ht="6.95" customHeight="1">
      <c r="B50" s="39"/>
      <c r="C50" s="40"/>
      <c r="D50" s="40"/>
      <c r="E50" s="40"/>
      <c r="F50" s="40"/>
      <c r="G50" s="40"/>
      <c r="H50" s="40"/>
      <c r="I50" s="116"/>
      <c r="J50" s="40"/>
      <c r="K50" s="43"/>
    </row>
    <row r="51" spans="2:47" s="1" customFormat="1">
      <c r="B51" s="39"/>
      <c r="C51" s="35" t="s">
        <v>31</v>
      </c>
      <c r="D51" s="40"/>
      <c r="E51" s="40"/>
      <c r="F51" s="33" t="str">
        <f>E15</f>
        <v xml:space="preserve"> </v>
      </c>
      <c r="G51" s="40"/>
      <c r="H51" s="40"/>
      <c r="I51" s="117" t="s">
        <v>36</v>
      </c>
      <c r="J51" s="33" t="str">
        <f>E21</f>
        <v xml:space="preserve"> </v>
      </c>
      <c r="K51" s="43"/>
    </row>
    <row r="52" spans="2:47" s="1" customFormat="1" ht="14.45" customHeight="1">
      <c r="B52" s="39"/>
      <c r="C52" s="35" t="s">
        <v>34</v>
      </c>
      <c r="D52" s="40"/>
      <c r="E52" s="40"/>
      <c r="F52" s="33" t="str">
        <f>IF(E18="","",E18)</f>
        <v/>
      </c>
      <c r="G52" s="40"/>
      <c r="H52" s="40"/>
      <c r="I52" s="116"/>
      <c r="J52" s="40"/>
      <c r="K52" s="43"/>
    </row>
    <row r="53" spans="2:47" s="1" customFormat="1" ht="10.35" customHeight="1">
      <c r="B53" s="39"/>
      <c r="C53" s="40"/>
      <c r="D53" s="40"/>
      <c r="E53" s="40"/>
      <c r="F53" s="40"/>
      <c r="G53" s="40"/>
      <c r="H53" s="40"/>
      <c r="I53" s="116"/>
      <c r="J53" s="40"/>
      <c r="K53" s="43"/>
    </row>
    <row r="54" spans="2:47" s="1" customFormat="1" ht="29.25" customHeight="1">
      <c r="B54" s="39"/>
      <c r="C54" s="142" t="s">
        <v>93</v>
      </c>
      <c r="D54" s="130"/>
      <c r="E54" s="130"/>
      <c r="F54" s="130"/>
      <c r="G54" s="130"/>
      <c r="H54" s="130"/>
      <c r="I54" s="143"/>
      <c r="J54" s="144" t="s">
        <v>94</v>
      </c>
      <c r="K54" s="145"/>
    </row>
    <row r="55" spans="2:47" s="1" customFormat="1" ht="10.35" customHeight="1">
      <c r="B55" s="39"/>
      <c r="C55" s="40"/>
      <c r="D55" s="40"/>
      <c r="E55" s="40"/>
      <c r="F55" s="40"/>
      <c r="G55" s="40"/>
      <c r="H55" s="40"/>
      <c r="I55" s="116"/>
      <c r="J55" s="40"/>
      <c r="K55" s="43"/>
    </row>
    <row r="56" spans="2:47" s="1" customFormat="1" ht="29.25" customHeight="1">
      <c r="B56" s="39"/>
      <c r="C56" s="146" t="s">
        <v>95</v>
      </c>
      <c r="D56" s="40"/>
      <c r="E56" s="40"/>
      <c r="F56" s="40"/>
      <c r="G56" s="40"/>
      <c r="H56" s="40"/>
      <c r="I56" s="116"/>
      <c r="J56" s="126">
        <f>J95</f>
        <v>0</v>
      </c>
      <c r="K56" s="43"/>
      <c r="AU56" s="22" t="s">
        <v>96</v>
      </c>
    </row>
    <row r="57" spans="2:47" s="7" customFormat="1" ht="24.95" customHeight="1">
      <c r="B57" s="147"/>
      <c r="C57" s="148"/>
      <c r="D57" s="149" t="s">
        <v>97</v>
      </c>
      <c r="E57" s="150"/>
      <c r="F57" s="150"/>
      <c r="G57" s="150"/>
      <c r="H57" s="150"/>
      <c r="I57" s="151"/>
      <c r="J57" s="152">
        <f>J96</f>
        <v>0</v>
      </c>
      <c r="K57" s="153"/>
    </row>
    <row r="58" spans="2:47" s="7" customFormat="1" ht="24.95" customHeight="1">
      <c r="B58" s="147"/>
      <c r="C58" s="148"/>
      <c r="D58" s="149" t="s">
        <v>98</v>
      </c>
      <c r="E58" s="150"/>
      <c r="F58" s="150"/>
      <c r="G58" s="150"/>
      <c r="H58" s="150"/>
      <c r="I58" s="151"/>
      <c r="J58" s="152">
        <f>J142</f>
        <v>0</v>
      </c>
      <c r="K58" s="153"/>
    </row>
    <row r="59" spans="2:47" s="7" customFormat="1" ht="24.95" customHeight="1">
      <c r="B59" s="147"/>
      <c r="C59" s="148"/>
      <c r="D59" s="149" t="s">
        <v>99</v>
      </c>
      <c r="E59" s="150"/>
      <c r="F59" s="150"/>
      <c r="G59" s="150"/>
      <c r="H59" s="150"/>
      <c r="I59" s="151"/>
      <c r="J59" s="152">
        <f>J162</f>
        <v>0</v>
      </c>
      <c r="K59" s="153"/>
    </row>
    <row r="60" spans="2:47" s="7" customFormat="1" ht="24.95" customHeight="1">
      <c r="B60" s="147"/>
      <c r="C60" s="148"/>
      <c r="D60" s="149" t="s">
        <v>100</v>
      </c>
      <c r="E60" s="150"/>
      <c r="F60" s="150"/>
      <c r="G60" s="150"/>
      <c r="H60" s="150"/>
      <c r="I60" s="151"/>
      <c r="J60" s="152">
        <f>J191</f>
        <v>0</v>
      </c>
      <c r="K60" s="153"/>
    </row>
    <row r="61" spans="2:47" s="7" customFormat="1" ht="24.95" customHeight="1">
      <c r="B61" s="147"/>
      <c r="C61" s="148"/>
      <c r="D61" s="149" t="s">
        <v>101</v>
      </c>
      <c r="E61" s="150"/>
      <c r="F61" s="150"/>
      <c r="G61" s="150"/>
      <c r="H61" s="150"/>
      <c r="I61" s="151"/>
      <c r="J61" s="152">
        <f>J206</f>
        <v>0</v>
      </c>
      <c r="K61" s="153"/>
    </row>
    <row r="62" spans="2:47" s="7" customFormat="1" ht="24.95" customHeight="1">
      <c r="B62" s="147"/>
      <c r="C62" s="148"/>
      <c r="D62" s="149" t="s">
        <v>102</v>
      </c>
      <c r="E62" s="150"/>
      <c r="F62" s="150"/>
      <c r="G62" s="150"/>
      <c r="H62" s="150"/>
      <c r="I62" s="151"/>
      <c r="J62" s="152">
        <f>J212</f>
        <v>0</v>
      </c>
      <c r="K62" s="153"/>
    </row>
    <row r="63" spans="2:47" s="7" customFormat="1" ht="24.95" customHeight="1">
      <c r="B63" s="147"/>
      <c r="C63" s="148"/>
      <c r="D63" s="149" t="s">
        <v>103</v>
      </c>
      <c r="E63" s="150"/>
      <c r="F63" s="150"/>
      <c r="G63" s="150"/>
      <c r="H63" s="150"/>
      <c r="I63" s="151"/>
      <c r="J63" s="152">
        <f>J235</f>
        <v>0</v>
      </c>
      <c r="K63" s="153"/>
    </row>
    <row r="64" spans="2:47" s="7" customFormat="1" ht="24.95" customHeight="1">
      <c r="B64" s="147"/>
      <c r="C64" s="148"/>
      <c r="D64" s="149" t="s">
        <v>104</v>
      </c>
      <c r="E64" s="150"/>
      <c r="F64" s="150"/>
      <c r="G64" s="150"/>
      <c r="H64" s="150"/>
      <c r="I64" s="151"/>
      <c r="J64" s="152">
        <f>J238</f>
        <v>0</v>
      </c>
      <c r="K64" s="153"/>
    </row>
    <row r="65" spans="2:11" s="7" customFormat="1" ht="24.95" customHeight="1">
      <c r="B65" s="147"/>
      <c r="C65" s="148"/>
      <c r="D65" s="149" t="s">
        <v>105</v>
      </c>
      <c r="E65" s="150"/>
      <c r="F65" s="150"/>
      <c r="G65" s="150"/>
      <c r="H65" s="150"/>
      <c r="I65" s="151"/>
      <c r="J65" s="152">
        <f>J268</f>
        <v>0</v>
      </c>
      <c r="K65" s="153"/>
    </row>
    <row r="66" spans="2:11" s="7" customFormat="1" ht="24.95" customHeight="1">
      <c r="B66" s="147"/>
      <c r="C66" s="148"/>
      <c r="D66" s="149" t="s">
        <v>106</v>
      </c>
      <c r="E66" s="150"/>
      <c r="F66" s="150"/>
      <c r="G66" s="150"/>
      <c r="H66" s="150"/>
      <c r="I66" s="151"/>
      <c r="J66" s="152">
        <f>J281</f>
        <v>0</v>
      </c>
      <c r="K66" s="153"/>
    </row>
    <row r="67" spans="2:11" s="7" customFormat="1" ht="24.95" customHeight="1">
      <c r="B67" s="147"/>
      <c r="C67" s="148"/>
      <c r="D67" s="149" t="s">
        <v>107</v>
      </c>
      <c r="E67" s="150"/>
      <c r="F67" s="150"/>
      <c r="G67" s="150"/>
      <c r="H67" s="150"/>
      <c r="I67" s="151"/>
      <c r="J67" s="152">
        <f>J297</f>
        <v>0</v>
      </c>
      <c r="K67" s="153"/>
    </row>
    <row r="68" spans="2:11" s="7" customFormat="1" ht="24.95" customHeight="1">
      <c r="B68" s="147"/>
      <c r="C68" s="148"/>
      <c r="D68" s="149" t="s">
        <v>108</v>
      </c>
      <c r="E68" s="150"/>
      <c r="F68" s="150"/>
      <c r="G68" s="150"/>
      <c r="H68" s="150"/>
      <c r="I68" s="151"/>
      <c r="J68" s="152">
        <f>J311</f>
        <v>0</v>
      </c>
      <c r="K68" s="153"/>
    </row>
    <row r="69" spans="2:11" s="7" customFormat="1" ht="24.95" customHeight="1">
      <c r="B69" s="147"/>
      <c r="C69" s="148"/>
      <c r="D69" s="149" t="s">
        <v>109</v>
      </c>
      <c r="E69" s="150"/>
      <c r="F69" s="150"/>
      <c r="G69" s="150"/>
      <c r="H69" s="150"/>
      <c r="I69" s="151"/>
      <c r="J69" s="152">
        <f>J318</f>
        <v>0</v>
      </c>
      <c r="K69" s="153"/>
    </row>
    <row r="70" spans="2:11" s="7" customFormat="1" ht="24.95" customHeight="1">
      <c r="B70" s="147"/>
      <c r="C70" s="148"/>
      <c r="D70" s="149" t="s">
        <v>110</v>
      </c>
      <c r="E70" s="150"/>
      <c r="F70" s="150"/>
      <c r="G70" s="150"/>
      <c r="H70" s="150"/>
      <c r="I70" s="151"/>
      <c r="J70" s="152">
        <f>J325</f>
        <v>0</v>
      </c>
      <c r="K70" s="153"/>
    </row>
    <row r="71" spans="2:11" s="7" customFormat="1" ht="24.95" customHeight="1">
      <c r="B71" s="147"/>
      <c r="C71" s="148"/>
      <c r="D71" s="149" t="s">
        <v>111</v>
      </c>
      <c r="E71" s="150"/>
      <c r="F71" s="150"/>
      <c r="G71" s="150"/>
      <c r="H71" s="150"/>
      <c r="I71" s="151"/>
      <c r="J71" s="152">
        <f>J333</f>
        <v>0</v>
      </c>
      <c r="K71" s="153"/>
    </row>
    <row r="72" spans="2:11" s="7" customFormat="1" ht="24.95" customHeight="1">
      <c r="B72" s="147"/>
      <c r="C72" s="148"/>
      <c r="D72" s="149" t="s">
        <v>112</v>
      </c>
      <c r="E72" s="150"/>
      <c r="F72" s="150"/>
      <c r="G72" s="150"/>
      <c r="H72" s="150"/>
      <c r="I72" s="151"/>
      <c r="J72" s="152">
        <f>J358</f>
        <v>0</v>
      </c>
      <c r="K72" s="153"/>
    </row>
    <row r="73" spans="2:11" s="7" customFormat="1" ht="24.95" customHeight="1">
      <c r="B73" s="147"/>
      <c r="C73" s="148"/>
      <c r="D73" s="149" t="s">
        <v>113</v>
      </c>
      <c r="E73" s="150"/>
      <c r="F73" s="150"/>
      <c r="G73" s="150"/>
      <c r="H73" s="150"/>
      <c r="I73" s="151"/>
      <c r="J73" s="152">
        <f>J404</f>
        <v>0</v>
      </c>
      <c r="K73" s="153"/>
    </row>
    <row r="74" spans="2:11" s="7" customFormat="1" ht="24.95" customHeight="1">
      <c r="B74" s="147"/>
      <c r="C74" s="148"/>
      <c r="D74" s="149" t="s">
        <v>114</v>
      </c>
      <c r="E74" s="150"/>
      <c r="F74" s="150"/>
      <c r="G74" s="150"/>
      <c r="H74" s="150"/>
      <c r="I74" s="151"/>
      <c r="J74" s="152">
        <f>J434</f>
        <v>0</v>
      </c>
      <c r="K74" s="153"/>
    </row>
    <row r="75" spans="2:11" s="7" customFormat="1" ht="24.95" customHeight="1">
      <c r="B75" s="147"/>
      <c r="C75" s="148"/>
      <c r="D75" s="149" t="s">
        <v>115</v>
      </c>
      <c r="E75" s="150"/>
      <c r="F75" s="150"/>
      <c r="G75" s="150"/>
      <c r="H75" s="150"/>
      <c r="I75" s="151"/>
      <c r="J75" s="152">
        <f>J459</f>
        <v>0</v>
      </c>
      <c r="K75" s="153"/>
    </row>
    <row r="76" spans="2:11" s="1" customFormat="1" ht="21.75" customHeight="1">
      <c r="B76" s="39"/>
      <c r="C76" s="40"/>
      <c r="D76" s="40"/>
      <c r="E76" s="40"/>
      <c r="F76" s="40"/>
      <c r="G76" s="40"/>
      <c r="H76" s="40"/>
      <c r="I76" s="116"/>
      <c r="J76" s="40"/>
      <c r="K76" s="43"/>
    </row>
    <row r="77" spans="2:11" s="1" customFormat="1" ht="6.95" customHeight="1">
      <c r="B77" s="54"/>
      <c r="C77" s="55"/>
      <c r="D77" s="55"/>
      <c r="E77" s="55"/>
      <c r="F77" s="55"/>
      <c r="G77" s="55"/>
      <c r="H77" s="55"/>
      <c r="I77" s="137"/>
      <c r="J77" s="55"/>
      <c r="K77" s="56"/>
    </row>
    <row r="81" spans="2:63" s="1" customFormat="1" ht="6.95" customHeight="1">
      <c r="B81" s="57"/>
      <c r="C81" s="58"/>
      <c r="D81" s="58"/>
      <c r="E81" s="58"/>
      <c r="F81" s="58"/>
      <c r="G81" s="58"/>
      <c r="H81" s="58"/>
      <c r="I81" s="140"/>
      <c r="J81" s="58"/>
      <c r="K81" s="58"/>
      <c r="L81" s="59"/>
    </row>
    <row r="82" spans="2:63" s="1" customFormat="1" ht="36.950000000000003" customHeight="1">
      <c r="B82" s="39"/>
      <c r="C82" s="60" t="s">
        <v>116</v>
      </c>
      <c r="D82" s="61"/>
      <c r="E82" s="61"/>
      <c r="F82" s="61"/>
      <c r="G82" s="61"/>
      <c r="H82" s="61"/>
      <c r="I82" s="154"/>
      <c r="J82" s="61"/>
      <c r="K82" s="61"/>
      <c r="L82" s="59"/>
    </row>
    <row r="83" spans="2:63" s="1" customFormat="1" ht="6.95" customHeight="1">
      <c r="B83" s="39"/>
      <c r="C83" s="61"/>
      <c r="D83" s="61"/>
      <c r="E83" s="61"/>
      <c r="F83" s="61"/>
      <c r="G83" s="61"/>
      <c r="H83" s="61"/>
      <c r="I83" s="154"/>
      <c r="J83" s="61"/>
      <c r="K83" s="61"/>
      <c r="L83" s="59"/>
    </row>
    <row r="84" spans="2:63" s="1" customFormat="1" ht="14.45" customHeight="1">
      <c r="B84" s="39"/>
      <c r="C84" s="63" t="s">
        <v>18</v>
      </c>
      <c r="D84" s="61"/>
      <c r="E84" s="61"/>
      <c r="F84" s="61"/>
      <c r="G84" s="61"/>
      <c r="H84" s="61"/>
      <c r="I84" s="154"/>
      <c r="J84" s="61"/>
      <c r="K84" s="61"/>
      <c r="L84" s="59"/>
    </row>
    <row r="85" spans="2:63" s="1" customFormat="1" ht="22.5" customHeight="1">
      <c r="B85" s="39"/>
      <c r="C85" s="61"/>
      <c r="D85" s="61"/>
      <c r="E85" s="374" t="str">
        <f>E7</f>
        <v>Komunikace_SO101.2+SO102</v>
      </c>
      <c r="F85" s="375"/>
      <c r="G85" s="375"/>
      <c r="H85" s="375"/>
      <c r="I85" s="154"/>
      <c r="J85" s="61"/>
      <c r="K85" s="61"/>
      <c r="L85" s="59"/>
    </row>
    <row r="86" spans="2:63" s="1" customFormat="1" ht="14.45" customHeight="1">
      <c r="B86" s="39"/>
      <c r="C86" s="63" t="s">
        <v>90</v>
      </c>
      <c r="D86" s="61"/>
      <c r="E86" s="61"/>
      <c r="F86" s="61"/>
      <c r="G86" s="61"/>
      <c r="H86" s="61"/>
      <c r="I86" s="154"/>
      <c r="J86" s="61"/>
      <c r="K86" s="61"/>
      <c r="L86" s="59"/>
    </row>
    <row r="87" spans="2:63" s="1" customFormat="1" ht="23.25" customHeight="1">
      <c r="B87" s="39"/>
      <c r="C87" s="61"/>
      <c r="D87" s="61"/>
      <c r="E87" s="350" t="str">
        <f>E9</f>
        <v>SO101.2+SO102 - SO101.2+SO102</v>
      </c>
      <c r="F87" s="376"/>
      <c r="G87" s="376"/>
      <c r="H87" s="376"/>
      <c r="I87" s="154"/>
      <c r="J87" s="61"/>
      <c r="K87" s="61"/>
      <c r="L87" s="59"/>
    </row>
    <row r="88" spans="2:63" s="1" customFormat="1" ht="6.95" customHeight="1">
      <c r="B88" s="39"/>
      <c r="C88" s="61"/>
      <c r="D88" s="61"/>
      <c r="E88" s="61"/>
      <c r="F88" s="61"/>
      <c r="G88" s="61"/>
      <c r="H88" s="61"/>
      <c r="I88" s="154"/>
      <c r="J88" s="61"/>
      <c r="K88" s="61"/>
      <c r="L88" s="59"/>
    </row>
    <row r="89" spans="2:63" s="1" customFormat="1" ht="18" customHeight="1">
      <c r="B89" s="39"/>
      <c r="C89" s="63" t="s">
        <v>25</v>
      </c>
      <c r="D89" s="61"/>
      <c r="E89" s="61"/>
      <c r="F89" s="155" t="str">
        <f>F12</f>
        <v xml:space="preserve"> </v>
      </c>
      <c r="G89" s="61"/>
      <c r="H89" s="61"/>
      <c r="I89" s="156" t="s">
        <v>27</v>
      </c>
      <c r="J89" s="71" t="str">
        <f>IF(J12="","",J12)</f>
        <v>21. 11. 2017</v>
      </c>
      <c r="K89" s="61"/>
      <c r="L89" s="59"/>
    </row>
    <row r="90" spans="2:63" s="1" customFormat="1" ht="6.95" customHeight="1">
      <c r="B90" s="39"/>
      <c r="C90" s="61"/>
      <c r="D90" s="61"/>
      <c r="E90" s="61"/>
      <c r="F90" s="61"/>
      <c r="G90" s="61"/>
      <c r="H90" s="61"/>
      <c r="I90" s="154"/>
      <c r="J90" s="61"/>
      <c r="K90" s="61"/>
      <c r="L90" s="59"/>
    </row>
    <row r="91" spans="2:63" s="1" customFormat="1">
      <c r="B91" s="39"/>
      <c r="C91" s="63" t="s">
        <v>31</v>
      </c>
      <c r="D91" s="61"/>
      <c r="E91" s="61"/>
      <c r="F91" s="155" t="str">
        <f>E15</f>
        <v xml:space="preserve"> </v>
      </c>
      <c r="G91" s="61"/>
      <c r="H91" s="61"/>
      <c r="I91" s="156" t="s">
        <v>36</v>
      </c>
      <c r="J91" s="155" t="str">
        <f>E21</f>
        <v xml:space="preserve"> </v>
      </c>
      <c r="K91" s="61"/>
      <c r="L91" s="59"/>
    </row>
    <row r="92" spans="2:63" s="1" customFormat="1" ht="14.45" customHeight="1">
      <c r="B92" s="39"/>
      <c r="C92" s="63" t="s">
        <v>34</v>
      </c>
      <c r="D92" s="61"/>
      <c r="E92" s="61"/>
      <c r="F92" s="155" t="str">
        <f>IF(E18="","",E18)</f>
        <v/>
      </c>
      <c r="G92" s="61"/>
      <c r="H92" s="61"/>
      <c r="I92" s="154"/>
      <c r="J92" s="61"/>
      <c r="K92" s="61"/>
      <c r="L92" s="59"/>
    </row>
    <row r="93" spans="2:63" s="1" customFormat="1" ht="10.35" customHeight="1">
      <c r="B93" s="39"/>
      <c r="C93" s="61"/>
      <c r="D93" s="61"/>
      <c r="E93" s="61"/>
      <c r="F93" s="61"/>
      <c r="G93" s="61"/>
      <c r="H93" s="61"/>
      <c r="I93" s="154"/>
      <c r="J93" s="61"/>
      <c r="K93" s="61"/>
      <c r="L93" s="59"/>
    </row>
    <row r="94" spans="2:63" s="8" customFormat="1" ht="29.25" customHeight="1">
      <c r="B94" s="157"/>
      <c r="C94" s="158" t="s">
        <v>117</v>
      </c>
      <c r="D94" s="159" t="s">
        <v>58</v>
      </c>
      <c r="E94" s="159" t="s">
        <v>54</v>
      </c>
      <c r="F94" s="159" t="s">
        <v>118</v>
      </c>
      <c r="G94" s="159" t="s">
        <v>119</v>
      </c>
      <c r="H94" s="159" t="s">
        <v>120</v>
      </c>
      <c r="I94" s="160" t="s">
        <v>121</v>
      </c>
      <c r="J94" s="159" t="s">
        <v>94</v>
      </c>
      <c r="K94" s="161" t="s">
        <v>122</v>
      </c>
      <c r="L94" s="162"/>
      <c r="M94" s="79" t="s">
        <v>123</v>
      </c>
      <c r="N94" s="80" t="s">
        <v>43</v>
      </c>
      <c r="O94" s="80" t="s">
        <v>124</v>
      </c>
      <c r="P94" s="80" t="s">
        <v>125</v>
      </c>
      <c r="Q94" s="80" t="s">
        <v>126</v>
      </c>
      <c r="R94" s="80" t="s">
        <v>127</v>
      </c>
      <c r="S94" s="80" t="s">
        <v>128</v>
      </c>
      <c r="T94" s="81" t="s">
        <v>129</v>
      </c>
    </row>
    <row r="95" spans="2:63" s="1" customFormat="1" ht="29.25" customHeight="1">
      <c r="B95" s="39"/>
      <c r="C95" s="85" t="s">
        <v>95</v>
      </c>
      <c r="D95" s="61"/>
      <c r="E95" s="61"/>
      <c r="F95" s="61"/>
      <c r="G95" s="61"/>
      <c r="H95" s="61"/>
      <c r="I95" s="154"/>
      <c r="J95" s="163">
        <f>BK95</f>
        <v>0</v>
      </c>
      <c r="K95" s="61"/>
      <c r="L95" s="59"/>
      <c r="M95" s="82"/>
      <c r="N95" s="83"/>
      <c r="O95" s="83"/>
      <c r="P95" s="164">
        <f>P96+P142+P162+P191+P206+P212+P235+P238+P268+P281+P297+P311+P318+P325+P333+P358+P404+P434+P459</f>
        <v>0</v>
      </c>
      <c r="Q95" s="83"/>
      <c r="R95" s="164">
        <f>R96+R142+R162+R191+R206+R212+R235+R238+R268+R281+R297+R311+R318+R325+R333+R358+R404+R434+R459</f>
        <v>2345.0592527347303</v>
      </c>
      <c r="S95" s="83"/>
      <c r="T95" s="165">
        <f>T96+T142+T162+T191+T206+T212+T235+T238+T268+T281+T297+T311+T318+T325+T333+T358+T404+T434+T459</f>
        <v>2266.488245</v>
      </c>
      <c r="AT95" s="22" t="s">
        <v>72</v>
      </c>
      <c r="AU95" s="22" t="s">
        <v>96</v>
      </c>
      <c r="BK95" s="166">
        <f>BK96+BK142+BK162+BK191+BK206+BK212+BK235+BK238+BK268+BK281+BK297+BK311+BK318+BK325+BK333+BK358+BK404+BK434+BK459</f>
        <v>0</v>
      </c>
    </row>
    <row r="96" spans="2:63" s="9" customFormat="1" ht="37.35" customHeight="1">
      <c r="B96" s="167"/>
      <c r="C96" s="168"/>
      <c r="D96" s="169" t="s">
        <v>72</v>
      </c>
      <c r="E96" s="170" t="s">
        <v>130</v>
      </c>
      <c r="F96" s="170" t="s">
        <v>131</v>
      </c>
      <c r="G96" s="168"/>
      <c r="H96" s="168"/>
      <c r="I96" s="171"/>
      <c r="J96" s="172">
        <f>BK96</f>
        <v>0</v>
      </c>
      <c r="K96" s="168"/>
      <c r="L96" s="173"/>
      <c r="M96" s="174"/>
      <c r="N96" s="175"/>
      <c r="O96" s="175"/>
      <c r="P96" s="176">
        <f>SUM(P97:P141)</f>
        <v>0</v>
      </c>
      <c r="Q96" s="175"/>
      <c r="R96" s="176">
        <f>SUM(R97:R141)</f>
        <v>6.0312199999999999E-4</v>
      </c>
      <c r="S96" s="175"/>
      <c r="T96" s="177">
        <f>SUM(T97:T141)</f>
        <v>2258.7502450000002</v>
      </c>
      <c r="AR96" s="178" t="s">
        <v>24</v>
      </c>
      <c r="AT96" s="179" t="s">
        <v>72</v>
      </c>
      <c r="AU96" s="179" t="s">
        <v>73</v>
      </c>
      <c r="AY96" s="178" t="s">
        <v>132</v>
      </c>
      <c r="BK96" s="180">
        <f>SUM(BK97:BK141)</f>
        <v>0</v>
      </c>
    </row>
    <row r="97" spans="2:65" s="1" customFormat="1" ht="31.5" customHeight="1">
      <c r="B97" s="39"/>
      <c r="C97" s="181" t="s">
        <v>24</v>
      </c>
      <c r="D97" s="181" t="s">
        <v>133</v>
      </c>
      <c r="E97" s="182" t="s">
        <v>134</v>
      </c>
      <c r="F97" s="183" t="s">
        <v>135</v>
      </c>
      <c r="G97" s="184" t="s">
        <v>136</v>
      </c>
      <c r="H97" s="185">
        <v>13</v>
      </c>
      <c r="I97" s="186"/>
      <c r="J97" s="187">
        <f>ROUND(I97*H97,2)</f>
        <v>0</v>
      </c>
      <c r="K97" s="183" t="s">
        <v>137</v>
      </c>
      <c r="L97" s="59"/>
      <c r="M97" s="188" t="s">
        <v>22</v>
      </c>
      <c r="N97" s="189" t="s">
        <v>44</v>
      </c>
      <c r="O97" s="40"/>
      <c r="P97" s="190">
        <f>O97*H97</f>
        <v>0</v>
      </c>
      <c r="Q97" s="190">
        <v>0</v>
      </c>
      <c r="R97" s="190">
        <f>Q97*H97</f>
        <v>0</v>
      </c>
      <c r="S97" s="190">
        <v>0</v>
      </c>
      <c r="T97" s="191">
        <f>S97*H97</f>
        <v>0</v>
      </c>
      <c r="AR97" s="22" t="s">
        <v>138</v>
      </c>
      <c r="AT97" s="22" t="s">
        <v>133</v>
      </c>
      <c r="AU97" s="22" t="s">
        <v>24</v>
      </c>
      <c r="AY97" s="22" t="s">
        <v>132</v>
      </c>
      <c r="BE97" s="192">
        <f>IF(N97="základní",J97,0)</f>
        <v>0</v>
      </c>
      <c r="BF97" s="192">
        <f>IF(N97="snížená",J97,0)</f>
        <v>0</v>
      </c>
      <c r="BG97" s="192">
        <f>IF(N97="zákl. přenesená",J97,0)</f>
        <v>0</v>
      </c>
      <c r="BH97" s="192">
        <f>IF(N97="sníž. přenesená",J97,0)</f>
        <v>0</v>
      </c>
      <c r="BI97" s="192">
        <f>IF(N97="nulová",J97,0)</f>
        <v>0</v>
      </c>
      <c r="BJ97" s="22" t="s">
        <v>24</v>
      </c>
      <c r="BK97" s="192">
        <f>ROUND(I97*H97,2)</f>
        <v>0</v>
      </c>
      <c r="BL97" s="22" t="s">
        <v>138</v>
      </c>
      <c r="BM97" s="22" t="s">
        <v>81</v>
      </c>
    </row>
    <row r="98" spans="2:65" s="1" customFormat="1" ht="121.5">
      <c r="B98" s="39"/>
      <c r="C98" s="61"/>
      <c r="D98" s="193" t="s">
        <v>139</v>
      </c>
      <c r="E98" s="61"/>
      <c r="F98" s="194" t="s">
        <v>140</v>
      </c>
      <c r="G98" s="61"/>
      <c r="H98" s="61"/>
      <c r="I98" s="154"/>
      <c r="J98" s="61"/>
      <c r="K98" s="61"/>
      <c r="L98" s="59"/>
      <c r="M98" s="195"/>
      <c r="N98" s="40"/>
      <c r="O98" s="40"/>
      <c r="P98" s="40"/>
      <c r="Q98" s="40"/>
      <c r="R98" s="40"/>
      <c r="S98" s="40"/>
      <c r="T98" s="76"/>
      <c r="AT98" s="22" t="s">
        <v>139</v>
      </c>
      <c r="AU98" s="22" t="s">
        <v>24</v>
      </c>
    </row>
    <row r="99" spans="2:65" s="1" customFormat="1" ht="31.5" customHeight="1">
      <c r="B99" s="39"/>
      <c r="C99" s="181" t="s">
        <v>81</v>
      </c>
      <c r="D99" s="181" t="s">
        <v>133</v>
      </c>
      <c r="E99" s="182" t="s">
        <v>141</v>
      </c>
      <c r="F99" s="183" t="s">
        <v>142</v>
      </c>
      <c r="G99" s="184" t="s">
        <v>136</v>
      </c>
      <c r="H99" s="185">
        <v>13</v>
      </c>
      <c r="I99" s="186"/>
      <c r="J99" s="187">
        <f>ROUND(I99*H99,2)</f>
        <v>0</v>
      </c>
      <c r="K99" s="183" t="s">
        <v>137</v>
      </c>
      <c r="L99" s="59"/>
      <c r="M99" s="188" t="s">
        <v>22</v>
      </c>
      <c r="N99" s="189" t="s">
        <v>44</v>
      </c>
      <c r="O99" s="40"/>
      <c r="P99" s="190">
        <f>O99*H99</f>
        <v>0</v>
      </c>
      <c r="Q99" s="190">
        <v>4.6394000000000003E-5</v>
      </c>
      <c r="R99" s="190">
        <f>Q99*H99</f>
        <v>6.0312199999999999E-4</v>
      </c>
      <c r="S99" s="190">
        <v>0</v>
      </c>
      <c r="T99" s="191">
        <f>S99*H99</f>
        <v>0</v>
      </c>
      <c r="AR99" s="22" t="s">
        <v>138</v>
      </c>
      <c r="AT99" s="22" t="s">
        <v>133</v>
      </c>
      <c r="AU99" s="22" t="s">
        <v>24</v>
      </c>
      <c r="AY99" s="22" t="s">
        <v>132</v>
      </c>
      <c r="BE99" s="192">
        <f>IF(N99="základní",J99,0)</f>
        <v>0</v>
      </c>
      <c r="BF99" s="192">
        <f>IF(N99="snížená",J99,0)</f>
        <v>0</v>
      </c>
      <c r="BG99" s="192">
        <f>IF(N99="zákl. přenesená",J99,0)</f>
        <v>0</v>
      </c>
      <c r="BH99" s="192">
        <f>IF(N99="sníž. přenesená",J99,0)</f>
        <v>0</v>
      </c>
      <c r="BI99" s="192">
        <f>IF(N99="nulová",J99,0)</f>
        <v>0</v>
      </c>
      <c r="BJ99" s="22" t="s">
        <v>24</v>
      </c>
      <c r="BK99" s="192">
        <f>ROUND(I99*H99,2)</f>
        <v>0</v>
      </c>
      <c r="BL99" s="22" t="s">
        <v>138</v>
      </c>
      <c r="BM99" s="22" t="s">
        <v>138</v>
      </c>
    </row>
    <row r="100" spans="2:65" s="1" customFormat="1" ht="108">
      <c r="B100" s="39"/>
      <c r="C100" s="61"/>
      <c r="D100" s="193" t="s">
        <v>139</v>
      </c>
      <c r="E100" s="61"/>
      <c r="F100" s="194" t="s">
        <v>143</v>
      </c>
      <c r="G100" s="61"/>
      <c r="H100" s="61"/>
      <c r="I100" s="154"/>
      <c r="J100" s="61"/>
      <c r="K100" s="61"/>
      <c r="L100" s="59"/>
      <c r="M100" s="195"/>
      <c r="N100" s="40"/>
      <c r="O100" s="40"/>
      <c r="P100" s="40"/>
      <c r="Q100" s="40"/>
      <c r="R100" s="40"/>
      <c r="S100" s="40"/>
      <c r="T100" s="76"/>
      <c r="AT100" s="22" t="s">
        <v>139</v>
      </c>
      <c r="AU100" s="22" t="s">
        <v>24</v>
      </c>
    </row>
    <row r="101" spans="2:65" s="1" customFormat="1" ht="44.25" customHeight="1">
      <c r="B101" s="39"/>
      <c r="C101" s="181" t="s">
        <v>144</v>
      </c>
      <c r="D101" s="181" t="s">
        <v>133</v>
      </c>
      <c r="E101" s="182" t="s">
        <v>145</v>
      </c>
      <c r="F101" s="183" t="s">
        <v>146</v>
      </c>
      <c r="G101" s="184" t="s">
        <v>147</v>
      </c>
      <c r="H101" s="185">
        <v>5.5049999999999999</v>
      </c>
      <c r="I101" s="186"/>
      <c r="J101" s="187">
        <f>ROUND(I101*H101,2)</f>
        <v>0</v>
      </c>
      <c r="K101" s="183" t="s">
        <v>137</v>
      </c>
      <c r="L101" s="59"/>
      <c r="M101" s="188" t="s">
        <v>22</v>
      </c>
      <c r="N101" s="189" t="s">
        <v>44</v>
      </c>
      <c r="O101" s="40"/>
      <c r="P101" s="190">
        <f>O101*H101</f>
        <v>0</v>
      </c>
      <c r="Q101" s="190">
        <v>0</v>
      </c>
      <c r="R101" s="190">
        <f>Q101*H101</f>
        <v>0</v>
      </c>
      <c r="S101" s="190">
        <v>0.26</v>
      </c>
      <c r="T101" s="191">
        <f>S101*H101</f>
        <v>1.4313</v>
      </c>
      <c r="AR101" s="22" t="s">
        <v>138</v>
      </c>
      <c r="AT101" s="22" t="s">
        <v>133</v>
      </c>
      <c r="AU101" s="22" t="s">
        <v>24</v>
      </c>
      <c r="AY101" s="22" t="s">
        <v>132</v>
      </c>
      <c r="BE101" s="192">
        <f>IF(N101="základní",J101,0)</f>
        <v>0</v>
      </c>
      <c r="BF101" s="192">
        <f>IF(N101="snížená",J101,0)</f>
        <v>0</v>
      </c>
      <c r="BG101" s="192">
        <f>IF(N101="zákl. přenesená",J101,0)</f>
        <v>0</v>
      </c>
      <c r="BH101" s="192">
        <f>IF(N101="sníž. přenesená",J101,0)</f>
        <v>0</v>
      </c>
      <c r="BI101" s="192">
        <f>IF(N101="nulová",J101,0)</f>
        <v>0</v>
      </c>
      <c r="BJ101" s="22" t="s">
        <v>24</v>
      </c>
      <c r="BK101" s="192">
        <f>ROUND(I101*H101,2)</f>
        <v>0</v>
      </c>
      <c r="BL101" s="22" t="s">
        <v>138</v>
      </c>
      <c r="BM101" s="22" t="s">
        <v>148</v>
      </c>
    </row>
    <row r="102" spans="2:65" s="1" customFormat="1" ht="189">
      <c r="B102" s="39"/>
      <c r="C102" s="61"/>
      <c r="D102" s="196" t="s">
        <v>139</v>
      </c>
      <c r="E102" s="61"/>
      <c r="F102" s="197" t="s">
        <v>149</v>
      </c>
      <c r="G102" s="61"/>
      <c r="H102" s="61"/>
      <c r="I102" s="154"/>
      <c r="J102" s="61"/>
      <c r="K102" s="61"/>
      <c r="L102" s="59"/>
      <c r="M102" s="195"/>
      <c r="N102" s="40"/>
      <c r="O102" s="40"/>
      <c r="P102" s="40"/>
      <c r="Q102" s="40"/>
      <c r="R102" s="40"/>
      <c r="S102" s="40"/>
      <c r="T102" s="76"/>
      <c r="AT102" s="22" t="s">
        <v>139</v>
      </c>
      <c r="AU102" s="22" t="s">
        <v>24</v>
      </c>
    </row>
    <row r="103" spans="2:65" s="10" customFormat="1" ht="13.5">
      <c r="B103" s="198"/>
      <c r="C103" s="199"/>
      <c r="D103" s="196" t="s">
        <v>150</v>
      </c>
      <c r="E103" s="200" t="s">
        <v>22</v>
      </c>
      <c r="F103" s="201" t="s">
        <v>151</v>
      </c>
      <c r="G103" s="199"/>
      <c r="H103" s="202">
        <v>5.5049999999999999</v>
      </c>
      <c r="I103" s="203"/>
      <c r="J103" s="199"/>
      <c r="K103" s="199"/>
      <c r="L103" s="204"/>
      <c r="M103" s="205"/>
      <c r="N103" s="206"/>
      <c r="O103" s="206"/>
      <c r="P103" s="206"/>
      <c r="Q103" s="206"/>
      <c r="R103" s="206"/>
      <c r="S103" s="206"/>
      <c r="T103" s="207"/>
      <c r="AT103" s="208" t="s">
        <v>150</v>
      </c>
      <c r="AU103" s="208" t="s">
        <v>24</v>
      </c>
      <c r="AV103" s="10" t="s">
        <v>81</v>
      </c>
      <c r="AW103" s="10" t="s">
        <v>152</v>
      </c>
      <c r="AX103" s="10" t="s">
        <v>73</v>
      </c>
      <c r="AY103" s="208" t="s">
        <v>132</v>
      </c>
    </row>
    <row r="104" spans="2:65" s="11" customFormat="1" ht="13.5">
      <c r="B104" s="209"/>
      <c r="C104" s="210"/>
      <c r="D104" s="196" t="s">
        <v>150</v>
      </c>
      <c r="E104" s="211" t="s">
        <v>22</v>
      </c>
      <c r="F104" s="212" t="s">
        <v>153</v>
      </c>
      <c r="G104" s="210"/>
      <c r="H104" s="213">
        <v>5.5049999999999999</v>
      </c>
      <c r="I104" s="214"/>
      <c r="J104" s="210"/>
      <c r="K104" s="210"/>
      <c r="L104" s="215"/>
      <c r="M104" s="216"/>
      <c r="N104" s="217"/>
      <c r="O104" s="217"/>
      <c r="P104" s="217"/>
      <c r="Q104" s="217"/>
      <c r="R104" s="217"/>
      <c r="S104" s="217"/>
      <c r="T104" s="218"/>
      <c r="AT104" s="219" t="s">
        <v>150</v>
      </c>
      <c r="AU104" s="219" t="s">
        <v>24</v>
      </c>
      <c r="AV104" s="11" t="s">
        <v>138</v>
      </c>
      <c r="AW104" s="11" t="s">
        <v>152</v>
      </c>
      <c r="AX104" s="11" t="s">
        <v>24</v>
      </c>
      <c r="AY104" s="219" t="s">
        <v>132</v>
      </c>
    </row>
    <row r="105" spans="2:65" s="12" customFormat="1" ht="13.5">
      <c r="B105" s="220"/>
      <c r="C105" s="221"/>
      <c r="D105" s="193" t="s">
        <v>150</v>
      </c>
      <c r="E105" s="222" t="s">
        <v>22</v>
      </c>
      <c r="F105" s="223" t="s">
        <v>154</v>
      </c>
      <c r="G105" s="221"/>
      <c r="H105" s="224" t="s">
        <v>22</v>
      </c>
      <c r="I105" s="225"/>
      <c r="J105" s="221"/>
      <c r="K105" s="221"/>
      <c r="L105" s="226"/>
      <c r="M105" s="227"/>
      <c r="N105" s="228"/>
      <c r="O105" s="228"/>
      <c r="P105" s="228"/>
      <c r="Q105" s="228"/>
      <c r="R105" s="228"/>
      <c r="S105" s="228"/>
      <c r="T105" s="229"/>
      <c r="AT105" s="230" t="s">
        <v>150</v>
      </c>
      <c r="AU105" s="230" t="s">
        <v>24</v>
      </c>
      <c r="AV105" s="12" t="s">
        <v>24</v>
      </c>
      <c r="AW105" s="12" t="s">
        <v>152</v>
      </c>
      <c r="AX105" s="12" t="s">
        <v>73</v>
      </c>
      <c r="AY105" s="230" t="s">
        <v>132</v>
      </c>
    </row>
    <row r="106" spans="2:65" s="1" customFormat="1" ht="57" customHeight="1">
      <c r="B106" s="39"/>
      <c r="C106" s="181" t="s">
        <v>138</v>
      </c>
      <c r="D106" s="181" t="s">
        <v>133</v>
      </c>
      <c r="E106" s="182" t="s">
        <v>155</v>
      </c>
      <c r="F106" s="183" t="s">
        <v>156</v>
      </c>
      <c r="G106" s="184" t="s">
        <v>147</v>
      </c>
      <c r="H106" s="185">
        <v>1063.729</v>
      </c>
      <c r="I106" s="186"/>
      <c r="J106" s="187">
        <f>ROUND(I106*H106,2)</f>
        <v>0</v>
      </c>
      <c r="K106" s="183" t="s">
        <v>137</v>
      </c>
      <c r="L106" s="59"/>
      <c r="M106" s="188" t="s">
        <v>22</v>
      </c>
      <c r="N106" s="189" t="s">
        <v>44</v>
      </c>
      <c r="O106" s="40"/>
      <c r="P106" s="190">
        <f>O106*H106</f>
        <v>0</v>
      </c>
      <c r="Q106" s="190">
        <v>0</v>
      </c>
      <c r="R106" s="190">
        <f>Q106*H106</f>
        <v>0</v>
      </c>
      <c r="S106" s="190">
        <v>0.32</v>
      </c>
      <c r="T106" s="191">
        <f>S106*H106</f>
        <v>340.39328</v>
      </c>
      <c r="AR106" s="22" t="s">
        <v>138</v>
      </c>
      <c r="AT106" s="22" t="s">
        <v>133</v>
      </c>
      <c r="AU106" s="22" t="s">
        <v>24</v>
      </c>
      <c r="AY106" s="22" t="s">
        <v>132</v>
      </c>
      <c r="BE106" s="192">
        <f>IF(N106="základní",J106,0)</f>
        <v>0</v>
      </c>
      <c r="BF106" s="192">
        <f>IF(N106="snížená",J106,0)</f>
        <v>0</v>
      </c>
      <c r="BG106" s="192">
        <f>IF(N106="zákl. přenesená",J106,0)</f>
        <v>0</v>
      </c>
      <c r="BH106" s="192">
        <f>IF(N106="sníž. přenesená",J106,0)</f>
        <v>0</v>
      </c>
      <c r="BI106" s="192">
        <f>IF(N106="nulová",J106,0)</f>
        <v>0</v>
      </c>
      <c r="BJ106" s="22" t="s">
        <v>24</v>
      </c>
      <c r="BK106" s="192">
        <f>ROUND(I106*H106,2)</f>
        <v>0</v>
      </c>
      <c r="BL106" s="22" t="s">
        <v>138</v>
      </c>
      <c r="BM106" s="22" t="s">
        <v>157</v>
      </c>
    </row>
    <row r="107" spans="2:65" s="1" customFormat="1" ht="189">
      <c r="B107" s="39"/>
      <c r="C107" s="61"/>
      <c r="D107" s="196" t="s">
        <v>139</v>
      </c>
      <c r="E107" s="61"/>
      <c r="F107" s="197" t="s">
        <v>149</v>
      </c>
      <c r="G107" s="61"/>
      <c r="H107" s="61"/>
      <c r="I107" s="154"/>
      <c r="J107" s="61"/>
      <c r="K107" s="61"/>
      <c r="L107" s="59"/>
      <c r="M107" s="195"/>
      <c r="N107" s="40"/>
      <c r="O107" s="40"/>
      <c r="P107" s="40"/>
      <c r="Q107" s="40"/>
      <c r="R107" s="40"/>
      <c r="S107" s="40"/>
      <c r="T107" s="76"/>
      <c r="AT107" s="22" t="s">
        <v>139</v>
      </c>
      <c r="AU107" s="22" t="s">
        <v>24</v>
      </c>
    </row>
    <row r="108" spans="2:65" s="1" customFormat="1" ht="27">
      <c r="B108" s="39"/>
      <c r="C108" s="61"/>
      <c r="D108" s="196" t="s">
        <v>158</v>
      </c>
      <c r="E108" s="61"/>
      <c r="F108" s="197" t="s">
        <v>159</v>
      </c>
      <c r="G108" s="61"/>
      <c r="H108" s="61"/>
      <c r="I108" s="154"/>
      <c r="J108" s="61"/>
      <c r="K108" s="61"/>
      <c r="L108" s="59"/>
      <c r="M108" s="195"/>
      <c r="N108" s="40"/>
      <c r="O108" s="40"/>
      <c r="P108" s="40"/>
      <c r="Q108" s="40"/>
      <c r="R108" s="40"/>
      <c r="S108" s="40"/>
      <c r="T108" s="76"/>
      <c r="AT108" s="22" t="s">
        <v>158</v>
      </c>
      <c r="AU108" s="22" t="s">
        <v>24</v>
      </c>
    </row>
    <row r="109" spans="2:65" s="12" customFormat="1" ht="13.5">
      <c r="B109" s="220"/>
      <c r="C109" s="221"/>
      <c r="D109" s="196" t="s">
        <v>150</v>
      </c>
      <c r="E109" s="231" t="s">
        <v>22</v>
      </c>
      <c r="F109" s="232" t="s">
        <v>154</v>
      </c>
      <c r="G109" s="221"/>
      <c r="H109" s="233" t="s">
        <v>22</v>
      </c>
      <c r="I109" s="225"/>
      <c r="J109" s="221"/>
      <c r="K109" s="221"/>
      <c r="L109" s="226"/>
      <c r="M109" s="227"/>
      <c r="N109" s="228"/>
      <c r="O109" s="228"/>
      <c r="P109" s="228"/>
      <c r="Q109" s="228"/>
      <c r="R109" s="228"/>
      <c r="S109" s="228"/>
      <c r="T109" s="229"/>
      <c r="AT109" s="230" t="s">
        <v>150</v>
      </c>
      <c r="AU109" s="230" t="s">
        <v>24</v>
      </c>
      <c r="AV109" s="12" t="s">
        <v>24</v>
      </c>
      <c r="AW109" s="12" t="s">
        <v>152</v>
      </c>
      <c r="AX109" s="12" t="s">
        <v>73</v>
      </c>
      <c r="AY109" s="230" t="s">
        <v>132</v>
      </c>
    </row>
    <row r="110" spans="2:65" s="10" customFormat="1" ht="13.5">
      <c r="B110" s="198"/>
      <c r="C110" s="199"/>
      <c r="D110" s="196" t="s">
        <v>150</v>
      </c>
      <c r="E110" s="200" t="s">
        <v>22</v>
      </c>
      <c r="F110" s="201" t="s">
        <v>160</v>
      </c>
      <c r="G110" s="199"/>
      <c r="H110" s="202">
        <v>286.96499999999997</v>
      </c>
      <c r="I110" s="203"/>
      <c r="J110" s="199"/>
      <c r="K110" s="199"/>
      <c r="L110" s="204"/>
      <c r="M110" s="205"/>
      <c r="N110" s="206"/>
      <c r="O110" s="206"/>
      <c r="P110" s="206"/>
      <c r="Q110" s="206"/>
      <c r="R110" s="206"/>
      <c r="S110" s="206"/>
      <c r="T110" s="207"/>
      <c r="AT110" s="208" t="s">
        <v>150</v>
      </c>
      <c r="AU110" s="208" t="s">
        <v>24</v>
      </c>
      <c r="AV110" s="10" t="s">
        <v>81</v>
      </c>
      <c r="AW110" s="10" t="s">
        <v>152</v>
      </c>
      <c r="AX110" s="10" t="s">
        <v>73</v>
      </c>
      <c r="AY110" s="208" t="s">
        <v>132</v>
      </c>
    </row>
    <row r="111" spans="2:65" s="12" customFormat="1" ht="13.5">
      <c r="B111" s="220"/>
      <c r="C111" s="221"/>
      <c r="D111" s="196" t="s">
        <v>150</v>
      </c>
      <c r="E111" s="231" t="s">
        <v>22</v>
      </c>
      <c r="F111" s="232" t="s">
        <v>161</v>
      </c>
      <c r="G111" s="221"/>
      <c r="H111" s="233" t="s">
        <v>22</v>
      </c>
      <c r="I111" s="225"/>
      <c r="J111" s="221"/>
      <c r="K111" s="221"/>
      <c r="L111" s="226"/>
      <c r="M111" s="227"/>
      <c r="N111" s="228"/>
      <c r="O111" s="228"/>
      <c r="P111" s="228"/>
      <c r="Q111" s="228"/>
      <c r="R111" s="228"/>
      <c r="S111" s="228"/>
      <c r="T111" s="229"/>
      <c r="AT111" s="230" t="s">
        <v>150</v>
      </c>
      <c r="AU111" s="230" t="s">
        <v>24</v>
      </c>
      <c r="AV111" s="12" t="s">
        <v>24</v>
      </c>
      <c r="AW111" s="12" t="s">
        <v>152</v>
      </c>
      <c r="AX111" s="12" t="s">
        <v>73</v>
      </c>
      <c r="AY111" s="230" t="s">
        <v>132</v>
      </c>
    </row>
    <row r="112" spans="2:65" s="10" customFormat="1" ht="13.5">
      <c r="B112" s="198"/>
      <c r="C112" s="199"/>
      <c r="D112" s="196" t="s">
        <v>150</v>
      </c>
      <c r="E112" s="200" t="s">
        <v>22</v>
      </c>
      <c r="F112" s="201" t="s">
        <v>162</v>
      </c>
      <c r="G112" s="199"/>
      <c r="H112" s="202">
        <v>776.76374999999996</v>
      </c>
      <c r="I112" s="203"/>
      <c r="J112" s="199"/>
      <c r="K112" s="199"/>
      <c r="L112" s="204"/>
      <c r="M112" s="205"/>
      <c r="N112" s="206"/>
      <c r="O112" s="206"/>
      <c r="P112" s="206"/>
      <c r="Q112" s="206"/>
      <c r="R112" s="206"/>
      <c r="S112" s="206"/>
      <c r="T112" s="207"/>
      <c r="AT112" s="208" t="s">
        <v>150</v>
      </c>
      <c r="AU112" s="208" t="s">
        <v>24</v>
      </c>
      <c r="AV112" s="10" t="s">
        <v>81</v>
      </c>
      <c r="AW112" s="10" t="s">
        <v>152</v>
      </c>
      <c r="AX112" s="10" t="s">
        <v>73</v>
      </c>
      <c r="AY112" s="208" t="s">
        <v>132</v>
      </c>
    </row>
    <row r="113" spans="2:65" s="11" customFormat="1" ht="13.5">
      <c r="B113" s="209"/>
      <c r="C113" s="210"/>
      <c r="D113" s="193" t="s">
        <v>150</v>
      </c>
      <c r="E113" s="234" t="s">
        <v>22</v>
      </c>
      <c r="F113" s="235" t="s">
        <v>153</v>
      </c>
      <c r="G113" s="210"/>
      <c r="H113" s="236">
        <v>1063.72875</v>
      </c>
      <c r="I113" s="214"/>
      <c r="J113" s="210"/>
      <c r="K113" s="210"/>
      <c r="L113" s="215"/>
      <c r="M113" s="216"/>
      <c r="N113" s="217"/>
      <c r="O113" s="217"/>
      <c r="P113" s="217"/>
      <c r="Q113" s="217"/>
      <c r="R113" s="217"/>
      <c r="S113" s="217"/>
      <c r="T113" s="218"/>
      <c r="AT113" s="219" t="s">
        <v>150</v>
      </c>
      <c r="AU113" s="219" t="s">
        <v>24</v>
      </c>
      <c r="AV113" s="11" t="s">
        <v>138</v>
      </c>
      <c r="AW113" s="11" t="s">
        <v>152</v>
      </c>
      <c r="AX113" s="11" t="s">
        <v>24</v>
      </c>
      <c r="AY113" s="219" t="s">
        <v>132</v>
      </c>
    </row>
    <row r="114" spans="2:65" s="1" customFormat="1" ht="44.25" customHeight="1">
      <c r="B114" s="39"/>
      <c r="C114" s="181" t="s">
        <v>163</v>
      </c>
      <c r="D114" s="181" t="s">
        <v>133</v>
      </c>
      <c r="E114" s="182" t="s">
        <v>164</v>
      </c>
      <c r="F114" s="183" t="s">
        <v>165</v>
      </c>
      <c r="G114" s="184" t="s">
        <v>147</v>
      </c>
      <c r="H114" s="185">
        <v>14.8</v>
      </c>
      <c r="I114" s="186"/>
      <c r="J114" s="187">
        <f>ROUND(I114*H114,2)</f>
        <v>0</v>
      </c>
      <c r="K114" s="183" t="s">
        <v>137</v>
      </c>
      <c r="L114" s="59"/>
      <c r="M114" s="188" t="s">
        <v>22</v>
      </c>
      <c r="N114" s="189" t="s">
        <v>44</v>
      </c>
      <c r="O114" s="40"/>
      <c r="P114" s="190">
        <f>O114*H114</f>
        <v>0</v>
      </c>
      <c r="Q114" s="190">
        <v>0</v>
      </c>
      <c r="R114" s="190">
        <f>Q114*H114</f>
        <v>0</v>
      </c>
      <c r="S114" s="190">
        <v>0.32500000000000001</v>
      </c>
      <c r="T114" s="191">
        <f>S114*H114</f>
        <v>4.8100000000000005</v>
      </c>
      <c r="AR114" s="22" t="s">
        <v>138</v>
      </c>
      <c r="AT114" s="22" t="s">
        <v>133</v>
      </c>
      <c r="AU114" s="22" t="s">
        <v>24</v>
      </c>
      <c r="AY114" s="22" t="s">
        <v>132</v>
      </c>
      <c r="BE114" s="192">
        <f>IF(N114="základní",J114,0)</f>
        <v>0</v>
      </c>
      <c r="BF114" s="192">
        <f>IF(N114="snížená",J114,0)</f>
        <v>0</v>
      </c>
      <c r="BG114" s="192">
        <f>IF(N114="zákl. přenesená",J114,0)</f>
        <v>0</v>
      </c>
      <c r="BH114" s="192">
        <f>IF(N114="sníž. přenesená",J114,0)</f>
        <v>0</v>
      </c>
      <c r="BI114" s="192">
        <f>IF(N114="nulová",J114,0)</f>
        <v>0</v>
      </c>
      <c r="BJ114" s="22" t="s">
        <v>24</v>
      </c>
      <c r="BK114" s="192">
        <f>ROUND(I114*H114,2)</f>
        <v>0</v>
      </c>
      <c r="BL114" s="22" t="s">
        <v>138</v>
      </c>
      <c r="BM114" s="22" t="s">
        <v>29</v>
      </c>
    </row>
    <row r="115" spans="2:65" s="1" customFormat="1" ht="256.5">
      <c r="B115" s="39"/>
      <c r="C115" s="61"/>
      <c r="D115" s="196" t="s">
        <v>139</v>
      </c>
      <c r="E115" s="61"/>
      <c r="F115" s="197" t="s">
        <v>166</v>
      </c>
      <c r="G115" s="61"/>
      <c r="H115" s="61"/>
      <c r="I115" s="154"/>
      <c r="J115" s="61"/>
      <c r="K115" s="61"/>
      <c r="L115" s="59"/>
      <c r="M115" s="195"/>
      <c r="N115" s="40"/>
      <c r="O115" s="40"/>
      <c r="P115" s="40"/>
      <c r="Q115" s="40"/>
      <c r="R115" s="40"/>
      <c r="S115" s="40"/>
      <c r="T115" s="76"/>
      <c r="AT115" s="22" t="s">
        <v>139</v>
      </c>
      <c r="AU115" s="22" t="s">
        <v>24</v>
      </c>
    </row>
    <row r="116" spans="2:65" s="10" customFormat="1" ht="13.5">
      <c r="B116" s="198"/>
      <c r="C116" s="199"/>
      <c r="D116" s="196" t="s">
        <v>150</v>
      </c>
      <c r="E116" s="200" t="s">
        <v>22</v>
      </c>
      <c r="F116" s="201" t="s">
        <v>167</v>
      </c>
      <c r="G116" s="199"/>
      <c r="H116" s="202">
        <v>14.8</v>
      </c>
      <c r="I116" s="203"/>
      <c r="J116" s="199"/>
      <c r="K116" s="199"/>
      <c r="L116" s="204"/>
      <c r="M116" s="205"/>
      <c r="N116" s="206"/>
      <c r="O116" s="206"/>
      <c r="P116" s="206"/>
      <c r="Q116" s="206"/>
      <c r="R116" s="206"/>
      <c r="S116" s="206"/>
      <c r="T116" s="207"/>
      <c r="AT116" s="208" t="s">
        <v>150</v>
      </c>
      <c r="AU116" s="208" t="s">
        <v>24</v>
      </c>
      <c r="AV116" s="10" t="s">
        <v>81</v>
      </c>
      <c r="AW116" s="10" t="s">
        <v>152</v>
      </c>
      <c r="AX116" s="10" t="s">
        <v>73</v>
      </c>
      <c r="AY116" s="208" t="s">
        <v>132</v>
      </c>
    </row>
    <row r="117" spans="2:65" s="11" customFormat="1" ht="13.5">
      <c r="B117" s="209"/>
      <c r="C117" s="210"/>
      <c r="D117" s="196" t="s">
        <v>150</v>
      </c>
      <c r="E117" s="211" t="s">
        <v>22</v>
      </c>
      <c r="F117" s="212" t="s">
        <v>153</v>
      </c>
      <c r="G117" s="210"/>
      <c r="H117" s="213">
        <v>14.8</v>
      </c>
      <c r="I117" s="214"/>
      <c r="J117" s="210"/>
      <c r="K117" s="210"/>
      <c r="L117" s="215"/>
      <c r="M117" s="216"/>
      <c r="N117" s="217"/>
      <c r="O117" s="217"/>
      <c r="P117" s="217"/>
      <c r="Q117" s="217"/>
      <c r="R117" s="217"/>
      <c r="S117" s="217"/>
      <c r="T117" s="218"/>
      <c r="AT117" s="219" t="s">
        <v>150</v>
      </c>
      <c r="AU117" s="219" t="s">
        <v>24</v>
      </c>
      <c r="AV117" s="11" t="s">
        <v>138</v>
      </c>
      <c r="AW117" s="11" t="s">
        <v>152</v>
      </c>
      <c r="AX117" s="11" t="s">
        <v>24</v>
      </c>
      <c r="AY117" s="219" t="s">
        <v>132</v>
      </c>
    </row>
    <row r="118" spans="2:65" s="12" customFormat="1" ht="13.5">
      <c r="B118" s="220"/>
      <c r="C118" s="221"/>
      <c r="D118" s="193" t="s">
        <v>150</v>
      </c>
      <c r="E118" s="222" t="s">
        <v>22</v>
      </c>
      <c r="F118" s="223" t="s">
        <v>154</v>
      </c>
      <c r="G118" s="221"/>
      <c r="H118" s="224" t="s">
        <v>22</v>
      </c>
      <c r="I118" s="225"/>
      <c r="J118" s="221"/>
      <c r="K118" s="221"/>
      <c r="L118" s="226"/>
      <c r="M118" s="227"/>
      <c r="N118" s="228"/>
      <c r="O118" s="228"/>
      <c r="P118" s="228"/>
      <c r="Q118" s="228"/>
      <c r="R118" s="228"/>
      <c r="S118" s="228"/>
      <c r="T118" s="229"/>
      <c r="AT118" s="230" t="s">
        <v>150</v>
      </c>
      <c r="AU118" s="230" t="s">
        <v>24</v>
      </c>
      <c r="AV118" s="12" t="s">
        <v>24</v>
      </c>
      <c r="AW118" s="12" t="s">
        <v>152</v>
      </c>
      <c r="AX118" s="12" t="s">
        <v>73</v>
      </c>
      <c r="AY118" s="230" t="s">
        <v>132</v>
      </c>
    </row>
    <row r="119" spans="2:65" s="1" customFormat="1" ht="44.25" customHeight="1">
      <c r="B119" s="39"/>
      <c r="C119" s="181" t="s">
        <v>148</v>
      </c>
      <c r="D119" s="181" t="s">
        <v>133</v>
      </c>
      <c r="E119" s="182" t="s">
        <v>168</v>
      </c>
      <c r="F119" s="183" t="s">
        <v>169</v>
      </c>
      <c r="G119" s="184" t="s">
        <v>147</v>
      </c>
      <c r="H119" s="185">
        <v>2470.335</v>
      </c>
      <c r="I119" s="186"/>
      <c r="J119" s="187">
        <f>ROUND(I119*H119,2)</f>
        <v>0</v>
      </c>
      <c r="K119" s="183" t="s">
        <v>137</v>
      </c>
      <c r="L119" s="59"/>
      <c r="M119" s="188" t="s">
        <v>22</v>
      </c>
      <c r="N119" s="189" t="s">
        <v>44</v>
      </c>
      <c r="O119" s="40"/>
      <c r="P119" s="190">
        <f>O119*H119</f>
        <v>0</v>
      </c>
      <c r="Q119" s="190">
        <v>0</v>
      </c>
      <c r="R119" s="190">
        <f>Q119*H119</f>
        <v>0</v>
      </c>
      <c r="S119" s="190">
        <v>0.28999999999999998</v>
      </c>
      <c r="T119" s="191">
        <f>S119*H119</f>
        <v>716.39715000000001</v>
      </c>
      <c r="AR119" s="22" t="s">
        <v>138</v>
      </c>
      <c r="AT119" s="22" t="s">
        <v>133</v>
      </c>
      <c r="AU119" s="22" t="s">
        <v>24</v>
      </c>
      <c r="AY119" s="22" t="s">
        <v>132</v>
      </c>
      <c r="BE119" s="192">
        <f>IF(N119="základní",J119,0)</f>
        <v>0</v>
      </c>
      <c r="BF119" s="192">
        <f>IF(N119="snížená",J119,0)</f>
        <v>0</v>
      </c>
      <c r="BG119" s="192">
        <f>IF(N119="zákl. přenesená",J119,0)</f>
        <v>0</v>
      </c>
      <c r="BH119" s="192">
        <f>IF(N119="sníž. přenesená",J119,0)</f>
        <v>0</v>
      </c>
      <c r="BI119" s="192">
        <f>IF(N119="nulová",J119,0)</f>
        <v>0</v>
      </c>
      <c r="BJ119" s="22" t="s">
        <v>24</v>
      </c>
      <c r="BK119" s="192">
        <f>ROUND(I119*H119,2)</f>
        <v>0</v>
      </c>
      <c r="BL119" s="22" t="s">
        <v>138</v>
      </c>
      <c r="BM119" s="22" t="s">
        <v>170</v>
      </c>
    </row>
    <row r="120" spans="2:65" s="1" customFormat="1" ht="256.5">
      <c r="B120" s="39"/>
      <c r="C120" s="61"/>
      <c r="D120" s="196" t="s">
        <v>139</v>
      </c>
      <c r="E120" s="61"/>
      <c r="F120" s="197" t="s">
        <v>166</v>
      </c>
      <c r="G120" s="61"/>
      <c r="H120" s="61"/>
      <c r="I120" s="154"/>
      <c r="J120" s="61"/>
      <c r="K120" s="61"/>
      <c r="L120" s="59"/>
      <c r="M120" s="195"/>
      <c r="N120" s="40"/>
      <c r="O120" s="40"/>
      <c r="P120" s="40"/>
      <c r="Q120" s="40"/>
      <c r="R120" s="40"/>
      <c r="S120" s="40"/>
      <c r="T120" s="76"/>
      <c r="AT120" s="22" t="s">
        <v>139</v>
      </c>
      <c r="AU120" s="22" t="s">
        <v>24</v>
      </c>
    </row>
    <row r="121" spans="2:65" s="10" customFormat="1" ht="13.5">
      <c r="B121" s="198"/>
      <c r="C121" s="199"/>
      <c r="D121" s="196" t="s">
        <v>150</v>
      </c>
      <c r="E121" s="200" t="s">
        <v>22</v>
      </c>
      <c r="F121" s="201" t="s">
        <v>171</v>
      </c>
      <c r="G121" s="199"/>
      <c r="H121" s="202">
        <v>912.45</v>
      </c>
      <c r="I121" s="203"/>
      <c r="J121" s="199"/>
      <c r="K121" s="199"/>
      <c r="L121" s="204"/>
      <c r="M121" s="205"/>
      <c r="N121" s="206"/>
      <c r="O121" s="206"/>
      <c r="P121" s="206"/>
      <c r="Q121" s="206"/>
      <c r="R121" s="206"/>
      <c r="S121" s="206"/>
      <c r="T121" s="207"/>
      <c r="AT121" s="208" t="s">
        <v>150</v>
      </c>
      <c r="AU121" s="208" t="s">
        <v>24</v>
      </c>
      <c r="AV121" s="10" t="s">
        <v>81</v>
      </c>
      <c r="AW121" s="10" t="s">
        <v>152</v>
      </c>
      <c r="AX121" s="10" t="s">
        <v>73</v>
      </c>
      <c r="AY121" s="208" t="s">
        <v>132</v>
      </c>
    </row>
    <row r="122" spans="2:65" s="10" customFormat="1" ht="13.5">
      <c r="B122" s="198"/>
      <c r="C122" s="199"/>
      <c r="D122" s="196" t="s">
        <v>150</v>
      </c>
      <c r="E122" s="200" t="s">
        <v>22</v>
      </c>
      <c r="F122" s="201" t="s">
        <v>172</v>
      </c>
      <c r="G122" s="199"/>
      <c r="H122" s="202">
        <v>1557.885</v>
      </c>
      <c r="I122" s="203"/>
      <c r="J122" s="199"/>
      <c r="K122" s="199"/>
      <c r="L122" s="204"/>
      <c r="M122" s="205"/>
      <c r="N122" s="206"/>
      <c r="O122" s="206"/>
      <c r="P122" s="206"/>
      <c r="Q122" s="206"/>
      <c r="R122" s="206"/>
      <c r="S122" s="206"/>
      <c r="T122" s="207"/>
      <c r="AT122" s="208" t="s">
        <v>150</v>
      </c>
      <c r="AU122" s="208" t="s">
        <v>24</v>
      </c>
      <c r="AV122" s="10" t="s">
        <v>81</v>
      </c>
      <c r="AW122" s="10" t="s">
        <v>152</v>
      </c>
      <c r="AX122" s="10" t="s">
        <v>73</v>
      </c>
      <c r="AY122" s="208" t="s">
        <v>132</v>
      </c>
    </row>
    <row r="123" spans="2:65" s="11" customFormat="1" ht="13.5">
      <c r="B123" s="209"/>
      <c r="C123" s="210"/>
      <c r="D123" s="193" t="s">
        <v>150</v>
      </c>
      <c r="E123" s="234" t="s">
        <v>22</v>
      </c>
      <c r="F123" s="235" t="s">
        <v>153</v>
      </c>
      <c r="G123" s="210"/>
      <c r="H123" s="236">
        <v>2470.335</v>
      </c>
      <c r="I123" s="214"/>
      <c r="J123" s="210"/>
      <c r="K123" s="210"/>
      <c r="L123" s="215"/>
      <c r="M123" s="216"/>
      <c r="N123" s="217"/>
      <c r="O123" s="217"/>
      <c r="P123" s="217"/>
      <c r="Q123" s="217"/>
      <c r="R123" s="217"/>
      <c r="S123" s="217"/>
      <c r="T123" s="218"/>
      <c r="AT123" s="219" t="s">
        <v>150</v>
      </c>
      <c r="AU123" s="219" t="s">
        <v>24</v>
      </c>
      <c r="AV123" s="11" t="s">
        <v>138</v>
      </c>
      <c r="AW123" s="11" t="s">
        <v>152</v>
      </c>
      <c r="AX123" s="11" t="s">
        <v>24</v>
      </c>
      <c r="AY123" s="219" t="s">
        <v>132</v>
      </c>
    </row>
    <row r="124" spans="2:65" s="1" customFormat="1" ht="44.25" customHeight="1">
      <c r="B124" s="39"/>
      <c r="C124" s="181" t="s">
        <v>173</v>
      </c>
      <c r="D124" s="181" t="s">
        <v>133</v>
      </c>
      <c r="E124" s="182" t="s">
        <v>174</v>
      </c>
      <c r="F124" s="183" t="s">
        <v>175</v>
      </c>
      <c r="G124" s="184" t="s">
        <v>147</v>
      </c>
      <c r="H124" s="185">
        <v>229.215</v>
      </c>
      <c r="I124" s="186"/>
      <c r="J124" s="187">
        <f>ROUND(I124*H124,2)</f>
        <v>0</v>
      </c>
      <c r="K124" s="183" t="s">
        <v>137</v>
      </c>
      <c r="L124" s="59"/>
      <c r="M124" s="188" t="s">
        <v>22</v>
      </c>
      <c r="N124" s="189" t="s">
        <v>44</v>
      </c>
      <c r="O124" s="40"/>
      <c r="P124" s="190">
        <f>O124*H124</f>
        <v>0</v>
      </c>
      <c r="Q124" s="190">
        <v>0</v>
      </c>
      <c r="R124" s="190">
        <f>Q124*H124</f>
        <v>0</v>
      </c>
      <c r="S124" s="190">
        <v>0.44</v>
      </c>
      <c r="T124" s="191">
        <f>S124*H124</f>
        <v>100.8546</v>
      </c>
      <c r="AR124" s="22" t="s">
        <v>138</v>
      </c>
      <c r="AT124" s="22" t="s">
        <v>133</v>
      </c>
      <c r="AU124" s="22" t="s">
        <v>24</v>
      </c>
      <c r="AY124" s="22" t="s">
        <v>132</v>
      </c>
      <c r="BE124" s="192">
        <f>IF(N124="základní",J124,0)</f>
        <v>0</v>
      </c>
      <c r="BF124" s="192">
        <f>IF(N124="snížená",J124,0)</f>
        <v>0</v>
      </c>
      <c r="BG124" s="192">
        <f>IF(N124="zákl. přenesená",J124,0)</f>
        <v>0</v>
      </c>
      <c r="BH124" s="192">
        <f>IF(N124="sníž. přenesená",J124,0)</f>
        <v>0</v>
      </c>
      <c r="BI124" s="192">
        <f>IF(N124="nulová",J124,0)</f>
        <v>0</v>
      </c>
      <c r="BJ124" s="22" t="s">
        <v>24</v>
      </c>
      <c r="BK124" s="192">
        <f>ROUND(I124*H124,2)</f>
        <v>0</v>
      </c>
      <c r="BL124" s="22" t="s">
        <v>138</v>
      </c>
      <c r="BM124" s="22" t="s">
        <v>176</v>
      </c>
    </row>
    <row r="125" spans="2:65" s="1" customFormat="1" ht="256.5">
      <c r="B125" s="39"/>
      <c r="C125" s="61"/>
      <c r="D125" s="196" t="s">
        <v>139</v>
      </c>
      <c r="E125" s="61"/>
      <c r="F125" s="197" t="s">
        <v>166</v>
      </c>
      <c r="G125" s="61"/>
      <c r="H125" s="61"/>
      <c r="I125" s="154"/>
      <c r="J125" s="61"/>
      <c r="K125" s="61"/>
      <c r="L125" s="59"/>
      <c r="M125" s="195"/>
      <c r="N125" s="40"/>
      <c r="O125" s="40"/>
      <c r="P125" s="40"/>
      <c r="Q125" s="40"/>
      <c r="R125" s="40"/>
      <c r="S125" s="40"/>
      <c r="T125" s="76"/>
      <c r="AT125" s="22" t="s">
        <v>139</v>
      </c>
      <c r="AU125" s="22" t="s">
        <v>24</v>
      </c>
    </row>
    <row r="126" spans="2:65" s="10" customFormat="1" ht="13.5">
      <c r="B126" s="198"/>
      <c r="C126" s="199"/>
      <c r="D126" s="196" t="s">
        <v>150</v>
      </c>
      <c r="E126" s="200" t="s">
        <v>22</v>
      </c>
      <c r="F126" s="201" t="s">
        <v>177</v>
      </c>
      <c r="G126" s="199"/>
      <c r="H126" s="202">
        <v>173.14500000000001</v>
      </c>
      <c r="I126" s="203"/>
      <c r="J126" s="199"/>
      <c r="K126" s="199"/>
      <c r="L126" s="204"/>
      <c r="M126" s="205"/>
      <c r="N126" s="206"/>
      <c r="O126" s="206"/>
      <c r="P126" s="206"/>
      <c r="Q126" s="206"/>
      <c r="R126" s="206"/>
      <c r="S126" s="206"/>
      <c r="T126" s="207"/>
      <c r="AT126" s="208" t="s">
        <v>150</v>
      </c>
      <c r="AU126" s="208" t="s">
        <v>24</v>
      </c>
      <c r="AV126" s="10" t="s">
        <v>81</v>
      </c>
      <c r="AW126" s="10" t="s">
        <v>152</v>
      </c>
      <c r="AX126" s="10" t="s">
        <v>73</v>
      </c>
      <c r="AY126" s="208" t="s">
        <v>132</v>
      </c>
    </row>
    <row r="127" spans="2:65" s="10" customFormat="1" ht="13.5">
      <c r="B127" s="198"/>
      <c r="C127" s="199"/>
      <c r="D127" s="196" t="s">
        <v>150</v>
      </c>
      <c r="E127" s="200" t="s">
        <v>22</v>
      </c>
      <c r="F127" s="201" t="s">
        <v>178</v>
      </c>
      <c r="G127" s="199"/>
      <c r="H127" s="202">
        <v>56.07</v>
      </c>
      <c r="I127" s="203"/>
      <c r="J127" s="199"/>
      <c r="K127" s="199"/>
      <c r="L127" s="204"/>
      <c r="M127" s="205"/>
      <c r="N127" s="206"/>
      <c r="O127" s="206"/>
      <c r="P127" s="206"/>
      <c r="Q127" s="206"/>
      <c r="R127" s="206"/>
      <c r="S127" s="206"/>
      <c r="T127" s="207"/>
      <c r="AT127" s="208" t="s">
        <v>150</v>
      </c>
      <c r="AU127" s="208" t="s">
        <v>24</v>
      </c>
      <c r="AV127" s="10" t="s">
        <v>81</v>
      </c>
      <c r="AW127" s="10" t="s">
        <v>152</v>
      </c>
      <c r="AX127" s="10" t="s">
        <v>73</v>
      </c>
      <c r="AY127" s="208" t="s">
        <v>132</v>
      </c>
    </row>
    <row r="128" spans="2:65" s="11" customFormat="1" ht="13.5">
      <c r="B128" s="209"/>
      <c r="C128" s="210"/>
      <c r="D128" s="193" t="s">
        <v>150</v>
      </c>
      <c r="E128" s="234" t="s">
        <v>22</v>
      </c>
      <c r="F128" s="235" t="s">
        <v>153</v>
      </c>
      <c r="G128" s="210"/>
      <c r="H128" s="236">
        <v>229.215</v>
      </c>
      <c r="I128" s="214"/>
      <c r="J128" s="210"/>
      <c r="K128" s="210"/>
      <c r="L128" s="215"/>
      <c r="M128" s="216"/>
      <c r="N128" s="217"/>
      <c r="O128" s="217"/>
      <c r="P128" s="217"/>
      <c r="Q128" s="217"/>
      <c r="R128" s="217"/>
      <c r="S128" s="217"/>
      <c r="T128" s="218"/>
      <c r="AT128" s="219" t="s">
        <v>150</v>
      </c>
      <c r="AU128" s="219" t="s">
        <v>24</v>
      </c>
      <c r="AV128" s="11" t="s">
        <v>138</v>
      </c>
      <c r="AW128" s="11" t="s">
        <v>152</v>
      </c>
      <c r="AX128" s="11" t="s">
        <v>24</v>
      </c>
      <c r="AY128" s="219" t="s">
        <v>132</v>
      </c>
    </row>
    <row r="129" spans="2:65" s="1" customFormat="1" ht="44.25" customHeight="1">
      <c r="B129" s="39"/>
      <c r="C129" s="181" t="s">
        <v>157</v>
      </c>
      <c r="D129" s="181" t="s">
        <v>133</v>
      </c>
      <c r="E129" s="182" t="s">
        <v>179</v>
      </c>
      <c r="F129" s="183" t="s">
        <v>180</v>
      </c>
      <c r="G129" s="184" t="s">
        <v>147</v>
      </c>
      <c r="H129" s="185">
        <v>142.48500000000001</v>
      </c>
      <c r="I129" s="186"/>
      <c r="J129" s="187">
        <f>ROUND(I129*H129,2)</f>
        <v>0</v>
      </c>
      <c r="K129" s="183" t="s">
        <v>137</v>
      </c>
      <c r="L129" s="59"/>
      <c r="M129" s="188" t="s">
        <v>22</v>
      </c>
      <c r="N129" s="189" t="s">
        <v>44</v>
      </c>
      <c r="O129" s="40"/>
      <c r="P129" s="190">
        <f>O129*H129</f>
        <v>0</v>
      </c>
      <c r="Q129" s="190">
        <v>0</v>
      </c>
      <c r="R129" s="190">
        <f>Q129*H129</f>
        <v>0</v>
      </c>
      <c r="S129" s="190">
        <v>9.8000000000000004E-2</v>
      </c>
      <c r="T129" s="191">
        <f>S129*H129</f>
        <v>13.963530000000002</v>
      </c>
      <c r="AR129" s="22" t="s">
        <v>138</v>
      </c>
      <c r="AT129" s="22" t="s">
        <v>133</v>
      </c>
      <c r="AU129" s="22" t="s">
        <v>24</v>
      </c>
      <c r="AY129" s="22" t="s">
        <v>132</v>
      </c>
      <c r="BE129" s="192">
        <f>IF(N129="základní",J129,0)</f>
        <v>0</v>
      </c>
      <c r="BF129" s="192">
        <f>IF(N129="snížená",J129,0)</f>
        <v>0</v>
      </c>
      <c r="BG129" s="192">
        <f>IF(N129="zákl. přenesená",J129,0)</f>
        <v>0</v>
      </c>
      <c r="BH129" s="192">
        <f>IF(N129="sníž. přenesená",J129,0)</f>
        <v>0</v>
      </c>
      <c r="BI129" s="192">
        <f>IF(N129="nulová",J129,0)</f>
        <v>0</v>
      </c>
      <c r="BJ129" s="22" t="s">
        <v>24</v>
      </c>
      <c r="BK129" s="192">
        <f>ROUND(I129*H129,2)</f>
        <v>0</v>
      </c>
      <c r="BL129" s="22" t="s">
        <v>138</v>
      </c>
      <c r="BM129" s="22" t="s">
        <v>181</v>
      </c>
    </row>
    <row r="130" spans="2:65" s="1" customFormat="1" ht="256.5">
      <c r="B130" s="39"/>
      <c r="C130" s="61"/>
      <c r="D130" s="196" t="s">
        <v>139</v>
      </c>
      <c r="E130" s="61"/>
      <c r="F130" s="197" t="s">
        <v>166</v>
      </c>
      <c r="G130" s="61"/>
      <c r="H130" s="61"/>
      <c r="I130" s="154"/>
      <c r="J130" s="61"/>
      <c r="K130" s="61"/>
      <c r="L130" s="59"/>
      <c r="M130" s="195"/>
      <c r="N130" s="40"/>
      <c r="O130" s="40"/>
      <c r="P130" s="40"/>
      <c r="Q130" s="40"/>
      <c r="R130" s="40"/>
      <c r="S130" s="40"/>
      <c r="T130" s="76"/>
      <c r="AT130" s="22" t="s">
        <v>139</v>
      </c>
      <c r="AU130" s="22" t="s">
        <v>24</v>
      </c>
    </row>
    <row r="131" spans="2:65" s="10" customFormat="1" ht="13.5">
      <c r="B131" s="198"/>
      <c r="C131" s="199"/>
      <c r="D131" s="193" t="s">
        <v>150</v>
      </c>
      <c r="E131" s="237" t="s">
        <v>22</v>
      </c>
      <c r="F131" s="238" t="s">
        <v>182</v>
      </c>
      <c r="G131" s="199"/>
      <c r="H131" s="239">
        <v>142.48500000000001</v>
      </c>
      <c r="I131" s="203"/>
      <c r="J131" s="199"/>
      <c r="K131" s="199"/>
      <c r="L131" s="204"/>
      <c r="M131" s="205"/>
      <c r="N131" s="206"/>
      <c r="O131" s="206"/>
      <c r="P131" s="206"/>
      <c r="Q131" s="206"/>
      <c r="R131" s="206"/>
      <c r="S131" s="206"/>
      <c r="T131" s="207"/>
      <c r="AT131" s="208" t="s">
        <v>150</v>
      </c>
      <c r="AU131" s="208" t="s">
        <v>24</v>
      </c>
      <c r="AV131" s="10" t="s">
        <v>81</v>
      </c>
      <c r="AW131" s="10" t="s">
        <v>152</v>
      </c>
      <c r="AX131" s="10" t="s">
        <v>24</v>
      </c>
      <c r="AY131" s="208" t="s">
        <v>132</v>
      </c>
    </row>
    <row r="132" spans="2:65" s="1" customFormat="1" ht="44.25" customHeight="1">
      <c r="B132" s="39"/>
      <c r="C132" s="181" t="s">
        <v>183</v>
      </c>
      <c r="D132" s="181" t="s">
        <v>133</v>
      </c>
      <c r="E132" s="182" t="s">
        <v>184</v>
      </c>
      <c r="F132" s="183" t="s">
        <v>185</v>
      </c>
      <c r="G132" s="184" t="s">
        <v>147</v>
      </c>
      <c r="H132" s="185">
        <v>1482.768</v>
      </c>
      <c r="I132" s="186"/>
      <c r="J132" s="187">
        <f>ROUND(I132*H132,2)</f>
        <v>0</v>
      </c>
      <c r="K132" s="183" t="s">
        <v>137</v>
      </c>
      <c r="L132" s="59"/>
      <c r="M132" s="188" t="s">
        <v>22</v>
      </c>
      <c r="N132" s="189" t="s">
        <v>44</v>
      </c>
      <c r="O132" s="40"/>
      <c r="P132" s="190">
        <f>O132*H132</f>
        <v>0</v>
      </c>
      <c r="Q132" s="190">
        <v>0</v>
      </c>
      <c r="R132" s="190">
        <f>Q132*H132</f>
        <v>0</v>
      </c>
      <c r="S132" s="190">
        <v>0.22</v>
      </c>
      <c r="T132" s="191">
        <f>S132*H132</f>
        <v>326.20895999999999</v>
      </c>
      <c r="AR132" s="22" t="s">
        <v>138</v>
      </c>
      <c r="AT132" s="22" t="s">
        <v>133</v>
      </c>
      <c r="AU132" s="22" t="s">
        <v>24</v>
      </c>
      <c r="AY132" s="22" t="s">
        <v>132</v>
      </c>
      <c r="BE132" s="192">
        <f>IF(N132="základní",J132,0)</f>
        <v>0</v>
      </c>
      <c r="BF132" s="192">
        <f>IF(N132="snížená",J132,0)</f>
        <v>0</v>
      </c>
      <c r="BG132" s="192">
        <f>IF(N132="zákl. přenesená",J132,0)</f>
        <v>0</v>
      </c>
      <c r="BH132" s="192">
        <f>IF(N132="sníž. přenesená",J132,0)</f>
        <v>0</v>
      </c>
      <c r="BI132" s="192">
        <f>IF(N132="nulová",J132,0)</f>
        <v>0</v>
      </c>
      <c r="BJ132" s="22" t="s">
        <v>24</v>
      </c>
      <c r="BK132" s="192">
        <f>ROUND(I132*H132,2)</f>
        <v>0</v>
      </c>
      <c r="BL132" s="22" t="s">
        <v>138</v>
      </c>
      <c r="BM132" s="22" t="s">
        <v>186</v>
      </c>
    </row>
    <row r="133" spans="2:65" s="1" customFormat="1" ht="256.5">
      <c r="B133" s="39"/>
      <c r="C133" s="61"/>
      <c r="D133" s="196" t="s">
        <v>139</v>
      </c>
      <c r="E133" s="61"/>
      <c r="F133" s="197" t="s">
        <v>166</v>
      </c>
      <c r="G133" s="61"/>
      <c r="H133" s="61"/>
      <c r="I133" s="154"/>
      <c r="J133" s="61"/>
      <c r="K133" s="61"/>
      <c r="L133" s="59"/>
      <c r="M133" s="195"/>
      <c r="N133" s="40"/>
      <c r="O133" s="40"/>
      <c r="P133" s="40"/>
      <c r="Q133" s="40"/>
      <c r="R133" s="40"/>
      <c r="S133" s="40"/>
      <c r="T133" s="76"/>
      <c r="AT133" s="22" t="s">
        <v>139</v>
      </c>
      <c r="AU133" s="22" t="s">
        <v>24</v>
      </c>
    </row>
    <row r="134" spans="2:65" s="10" customFormat="1" ht="13.5">
      <c r="B134" s="198"/>
      <c r="C134" s="199"/>
      <c r="D134" s="196" t="s">
        <v>150</v>
      </c>
      <c r="E134" s="200" t="s">
        <v>22</v>
      </c>
      <c r="F134" s="201" t="s">
        <v>187</v>
      </c>
      <c r="G134" s="199"/>
      <c r="H134" s="202">
        <v>611.94000000000005</v>
      </c>
      <c r="I134" s="203"/>
      <c r="J134" s="199"/>
      <c r="K134" s="199"/>
      <c r="L134" s="204"/>
      <c r="M134" s="205"/>
      <c r="N134" s="206"/>
      <c r="O134" s="206"/>
      <c r="P134" s="206"/>
      <c r="Q134" s="206"/>
      <c r="R134" s="206"/>
      <c r="S134" s="206"/>
      <c r="T134" s="207"/>
      <c r="AT134" s="208" t="s">
        <v>150</v>
      </c>
      <c r="AU134" s="208" t="s">
        <v>24</v>
      </c>
      <c r="AV134" s="10" t="s">
        <v>81</v>
      </c>
      <c r="AW134" s="10" t="s">
        <v>152</v>
      </c>
      <c r="AX134" s="10" t="s">
        <v>73</v>
      </c>
      <c r="AY134" s="208" t="s">
        <v>132</v>
      </c>
    </row>
    <row r="135" spans="2:65" s="10" customFormat="1" ht="13.5">
      <c r="B135" s="198"/>
      <c r="C135" s="199"/>
      <c r="D135" s="196" t="s">
        <v>150</v>
      </c>
      <c r="E135" s="200" t="s">
        <v>22</v>
      </c>
      <c r="F135" s="201" t="s">
        <v>188</v>
      </c>
      <c r="G135" s="199"/>
      <c r="H135" s="202">
        <v>870.82799999999997</v>
      </c>
      <c r="I135" s="203"/>
      <c r="J135" s="199"/>
      <c r="K135" s="199"/>
      <c r="L135" s="204"/>
      <c r="M135" s="205"/>
      <c r="N135" s="206"/>
      <c r="O135" s="206"/>
      <c r="P135" s="206"/>
      <c r="Q135" s="206"/>
      <c r="R135" s="206"/>
      <c r="S135" s="206"/>
      <c r="T135" s="207"/>
      <c r="AT135" s="208" t="s">
        <v>150</v>
      </c>
      <c r="AU135" s="208" t="s">
        <v>24</v>
      </c>
      <c r="AV135" s="10" t="s">
        <v>81</v>
      </c>
      <c r="AW135" s="10" t="s">
        <v>152</v>
      </c>
      <c r="AX135" s="10" t="s">
        <v>73</v>
      </c>
      <c r="AY135" s="208" t="s">
        <v>132</v>
      </c>
    </row>
    <row r="136" spans="2:65" s="11" customFormat="1" ht="13.5">
      <c r="B136" s="209"/>
      <c r="C136" s="210"/>
      <c r="D136" s="193" t="s">
        <v>150</v>
      </c>
      <c r="E136" s="234" t="s">
        <v>22</v>
      </c>
      <c r="F136" s="235" t="s">
        <v>153</v>
      </c>
      <c r="G136" s="210"/>
      <c r="H136" s="236">
        <v>1482.768</v>
      </c>
      <c r="I136" s="214"/>
      <c r="J136" s="210"/>
      <c r="K136" s="210"/>
      <c r="L136" s="215"/>
      <c r="M136" s="216"/>
      <c r="N136" s="217"/>
      <c r="O136" s="217"/>
      <c r="P136" s="217"/>
      <c r="Q136" s="217"/>
      <c r="R136" s="217"/>
      <c r="S136" s="217"/>
      <c r="T136" s="218"/>
      <c r="AT136" s="219" t="s">
        <v>150</v>
      </c>
      <c r="AU136" s="219" t="s">
        <v>24</v>
      </c>
      <c r="AV136" s="11" t="s">
        <v>138</v>
      </c>
      <c r="AW136" s="11" t="s">
        <v>152</v>
      </c>
      <c r="AX136" s="11" t="s">
        <v>24</v>
      </c>
      <c r="AY136" s="219" t="s">
        <v>132</v>
      </c>
    </row>
    <row r="137" spans="2:65" s="1" customFormat="1" ht="44.25" customHeight="1">
      <c r="B137" s="39"/>
      <c r="C137" s="181" t="s">
        <v>29</v>
      </c>
      <c r="D137" s="181" t="s">
        <v>133</v>
      </c>
      <c r="E137" s="182" t="s">
        <v>189</v>
      </c>
      <c r="F137" s="183" t="s">
        <v>190</v>
      </c>
      <c r="G137" s="184" t="s">
        <v>147</v>
      </c>
      <c r="H137" s="185">
        <v>1482.768</v>
      </c>
      <c r="I137" s="186"/>
      <c r="J137" s="187">
        <f>ROUND(I137*H137,2)</f>
        <v>0</v>
      </c>
      <c r="K137" s="183" t="s">
        <v>137</v>
      </c>
      <c r="L137" s="59"/>
      <c r="M137" s="188" t="s">
        <v>22</v>
      </c>
      <c r="N137" s="189" t="s">
        <v>44</v>
      </c>
      <c r="O137" s="40"/>
      <c r="P137" s="190">
        <f>O137*H137</f>
        <v>0</v>
      </c>
      <c r="Q137" s="190">
        <v>0</v>
      </c>
      <c r="R137" s="190">
        <f>Q137*H137</f>
        <v>0</v>
      </c>
      <c r="S137" s="190">
        <v>0.45</v>
      </c>
      <c r="T137" s="191">
        <f>S137*H137</f>
        <v>667.24560000000008</v>
      </c>
      <c r="AR137" s="22" t="s">
        <v>138</v>
      </c>
      <c r="AT137" s="22" t="s">
        <v>133</v>
      </c>
      <c r="AU137" s="22" t="s">
        <v>24</v>
      </c>
      <c r="AY137" s="22" t="s">
        <v>132</v>
      </c>
      <c r="BE137" s="192">
        <f>IF(N137="základní",J137,0)</f>
        <v>0</v>
      </c>
      <c r="BF137" s="192">
        <f>IF(N137="snížená",J137,0)</f>
        <v>0</v>
      </c>
      <c r="BG137" s="192">
        <f>IF(N137="zákl. přenesená",J137,0)</f>
        <v>0</v>
      </c>
      <c r="BH137" s="192">
        <f>IF(N137="sníž. přenesená",J137,0)</f>
        <v>0</v>
      </c>
      <c r="BI137" s="192">
        <f>IF(N137="nulová",J137,0)</f>
        <v>0</v>
      </c>
      <c r="BJ137" s="22" t="s">
        <v>24</v>
      </c>
      <c r="BK137" s="192">
        <f>ROUND(I137*H137,2)</f>
        <v>0</v>
      </c>
      <c r="BL137" s="22" t="s">
        <v>138</v>
      </c>
      <c r="BM137" s="22" t="s">
        <v>191</v>
      </c>
    </row>
    <row r="138" spans="2:65" s="1" customFormat="1" ht="256.5">
      <c r="B138" s="39"/>
      <c r="C138" s="61"/>
      <c r="D138" s="196" t="s">
        <v>139</v>
      </c>
      <c r="E138" s="61"/>
      <c r="F138" s="197" t="s">
        <v>166</v>
      </c>
      <c r="G138" s="61"/>
      <c r="H138" s="61"/>
      <c r="I138" s="154"/>
      <c r="J138" s="61"/>
      <c r="K138" s="61"/>
      <c r="L138" s="59"/>
      <c r="M138" s="195"/>
      <c r="N138" s="40"/>
      <c r="O138" s="40"/>
      <c r="P138" s="40"/>
      <c r="Q138" s="40"/>
      <c r="R138" s="40"/>
      <c r="S138" s="40"/>
      <c r="T138" s="76"/>
      <c r="AT138" s="22" t="s">
        <v>139</v>
      </c>
      <c r="AU138" s="22" t="s">
        <v>24</v>
      </c>
    </row>
    <row r="139" spans="2:65" s="10" customFormat="1" ht="13.5">
      <c r="B139" s="198"/>
      <c r="C139" s="199"/>
      <c r="D139" s="193" t="s">
        <v>150</v>
      </c>
      <c r="E139" s="237" t="s">
        <v>22</v>
      </c>
      <c r="F139" s="238" t="s">
        <v>192</v>
      </c>
      <c r="G139" s="199"/>
      <c r="H139" s="239">
        <v>1482.768</v>
      </c>
      <c r="I139" s="203"/>
      <c r="J139" s="199"/>
      <c r="K139" s="199"/>
      <c r="L139" s="204"/>
      <c r="M139" s="205"/>
      <c r="N139" s="206"/>
      <c r="O139" s="206"/>
      <c r="P139" s="206"/>
      <c r="Q139" s="206"/>
      <c r="R139" s="206"/>
      <c r="S139" s="206"/>
      <c r="T139" s="207"/>
      <c r="AT139" s="208" t="s">
        <v>150</v>
      </c>
      <c r="AU139" s="208" t="s">
        <v>24</v>
      </c>
      <c r="AV139" s="10" t="s">
        <v>81</v>
      </c>
      <c r="AW139" s="10" t="s">
        <v>152</v>
      </c>
      <c r="AX139" s="10" t="s">
        <v>24</v>
      </c>
      <c r="AY139" s="208" t="s">
        <v>132</v>
      </c>
    </row>
    <row r="140" spans="2:65" s="1" customFormat="1" ht="31.5" customHeight="1">
      <c r="B140" s="39"/>
      <c r="C140" s="181" t="s">
        <v>130</v>
      </c>
      <c r="D140" s="181" t="s">
        <v>133</v>
      </c>
      <c r="E140" s="182" t="s">
        <v>193</v>
      </c>
      <c r="F140" s="183" t="s">
        <v>194</v>
      </c>
      <c r="G140" s="184" t="s">
        <v>195</v>
      </c>
      <c r="H140" s="185">
        <v>426.565</v>
      </c>
      <c r="I140" s="186"/>
      <c r="J140" s="187">
        <f>ROUND(I140*H140,2)</f>
        <v>0</v>
      </c>
      <c r="K140" s="183" t="s">
        <v>137</v>
      </c>
      <c r="L140" s="59"/>
      <c r="M140" s="188" t="s">
        <v>22</v>
      </c>
      <c r="N140" s="189" t="s">
        <v>44</v>
      </c>
      <c r="O140" s="40"/>
      <c r="P140" s="190">
        <f>O140*H140</f>
        <v>0</v>
      </c>
      <c r="Q140" s="190">
        <v>0</v>
      </c>
      <c r="R140" s="190">
        <f>Q140*H140</f>
        <v>0</v>
      </c>
      <c r="S140" s="190">
        <v>0.20499999999999999</v>
      </c>
      <c r="T140" s="191">
        <f>S140*H140</f>
        <v>87.445824999999999</v>
      </c>
      <c r="AR140" s="22" t="s">
        <v>138</v>
      </c>
      <c r="AT140" s="22" t="s">
        <v>133</v>
      </c>
      <c r="AU140" s="22" t="s">
        <v>24</v>
      </c>
      <c r="AY140" s="22" t="s">
        <v>132</v>
      </c>
      <c r="BE140" s="192">
        <f>IF(N140="základní",J140,0)</f>
        <v>0</v>
      </c>
      <c r="BF140" s="192">
        <f>IF(N140="snížená",J140,0)</f>
        <v>0</v>
      </c>
      <c r="BG140" s="192">
        <f>IF(N140="zákl. přenesená",J140,0)</f>
        <v>0</v>
      </c>
      <c r="BH140" s="192">
        <f>IF(N140="sníž. přenesená",J140,0)</f>
        <v>0</v>
      </c>
      <c r="BI140" s="192">
        <f>IF(N140="nulová",J140,0)</f>
        <v>0</v>
      </c>
      <c r="BJ140" s="22" t="s">
        <v>24</v>
      </c>
      <c r="BK140" s="192">
        <f>ROUND(I140*H140,2)</f>
        <v>0</v>
      </c>
      <c r="BL140" s="22" t="s">
        <v>138</v>
      </c>
      <c r="BM140" s="22" t="s">
        <v>196</v>
      </c>
    </row>
    <row r="141" spans="2:65" s="1" customFormat="1" ht="148.5">
      <c r="B141" s="39"/>
      <c r="C141" s="61"/>
      <c r="D141" s="196" t="s">
        <v>139</v>
      </c>
      <c r="E141" s="61"/>
      <c r="F141" s="197" t="s">
        <v>197</v>
      </c>
      <c r="G141" s="61"/>
      <c r="H141" s="61"/>
      <c r="I141" s="154"/>
      <c r="J141" s="61"/>
      <c r="K141" s="61"/>
      <c r="L141" s="59"/>
      <c r="M141" s="195"/>
      <c r="N141" s="40"/>
      <c r="O141" s="40"/>
      <c r="P141" s="40"/>
      <c r="Q141" s="40"/>
      <c r="R141" s="40"/>
      <c r="S141" s="40"/>
      <c r="T141" s="76"/>
      <c r="AT141" s="22" t="s">
        <v>139</v>
      </c>
      <c r="AU141" s="22" t="s">
        <v>24</v>
      </c>
    </row>
    <row r="142" spans="2:65" s="9" customFormat="1" ht="37.35" customHeight="1">
      <c r="B142" s="167"/>
      <c r="C142" s="168"/>
      <c r="D142" s="169" t="s">
        <v>72</v>
      </c>
      <c r="E142" s="170" t="s">
        <v>170</v>
      </c>
      <c r="F142" s="170" t="s">
        <v>198</v>
      </c>
      <c r="G142" s="168"/>
      <c r="H142" s="168"/>
      <c r="I142" s="171"/>
      <c r="J142" s="172">
        <f>BK142</f>
        <v>0</v>
      </c>
      <c r="K142" s="168"/>
      <c r="L142" s="173"/>
      <c r="M142" s="174"/>
      <c r="N142" s="175"/>
      <c r="O142" s="175"/>
      <c r="P142" s="176">
        <f>SUM(P143:P161)</f>
        <v>0</v>
      </c>
      <c r="Q142" s="175"/>
      <c r="R142" s="176">
        <f>SUM(R143:R161)</f>
        <v>0</v>
      </c>
      <c r="S142" s="175"/>
      <c r="T142" s="177">
        <f>SUM(T143:T161)</f>
        <v>0</v>
      </c>
      <c r="AR142" s="178" t="s">
        <v>24</v>
      </c>
      <c r="AT142" s="179" t="s">
        <v>72</v>
      </c>
      <c r="AU142" s="179" t="s">
        <v>73</v>
      </c>
      <c r="AY142" s="178" t="s">
        <v>132</v>
      </c>
      <c r="BK142" s="180">
        <f>SUM(BK143:BK161)</f>
        <v>0</v>
      </c>
    </row>
    <row r="143" spans="2:65" s="1" customFormat="1" ht="44.25" customHeight="1">
      <c r="B143" s="39"/>
      <c r="C143" s="181" t="s">
        <v>170</v>
      </c>
      <c r="D143" s="181" t="s">
        <v>133</v>
      </c>
      <c r="E143" s="182" t="s">
        <v>199</v>
      </c>
      <c r="F143" s="183" t="s">
        <v>200</v>
      </c>
      <c r="G143" s="184" t="s">
        <v>201</v>
      </c>
      <c r="H143" s="185">
        <v>174.82</v>
      </c>
      <c r="I143" s="186"/>
      <c r="J143" s="187">
        <f>ROUND(I143*H143,2)</f>
        <v>0</v>
      </c>
      <c r="K143" s="183" t="s">
        <v>137</v>
      </c>
      <c r="L143" s="59"/>
      <c r="M143" s="188" t="s">
        <v>22</v>
      </c>
      <c r="N143" s="189" t="s">
        <v>44</v>
      </c>
      <c r="O143" s="40"/>
      <c r="P143" s="190">
        <f>O143*H143</f>
        <v>0</v>
      </c>
      <c r="Q143" s="190">
        <v>0</v>
      </c>
      <c r="R143" s="190">
        <f>Q143*H143</f>
        <v>0</v>
      </c>
      <c r="S143" s="190">
        <v>0</v>
      </c>
      <c r="T143" s="191">
        <f>S143*H143</f>
        <v>0</v>
      </c>
      <c r="AR143" s="22" t="s">
        <v>138</v>
      </c>
      <c r="AT143" s="22" t="s">
        <v>133</v>
      </c>
      <c r="AU143" s="22" t="s">
        <v>24</v>
      </c>
      <c r="AY143" s="22" t="s">
        <v>132</v>
      </c>
      <c r="BE143" s="192">
        <f>IF(N143="základní",J143,0)</f>
        <v>0</v>
      </c>
      <c r="BF143" s="192">
        <f>IF(N143="snížená",J143,0)</f>
        <v>0</v>
      </c>
      <c r="BG143" s="192">
        <f>IF(N143="zákl. přenesená",J143,0)</f>
        <v>0</v>
      </c>
      <c r="BH143" s="192">
        <f>IF(N143="sníž. přenesená",J143,0)</f>
        <v>0</v>
      </c>
      <c r="BI143" s="192">
        <f>IF(N143="nulová",J143,0)</f>
        <v>0</v>
      </c>
      <c r="BJ143" s="22" t="s">
        <v>24</v>
      </c>
      <c r="BK143" s="192">
        <f>ROUND(I143*H143,2)</f>
        <v>0</v>
      </c>
      <c r="BL143" s="22" t="s">
        <v>138</v>
      </c>
      <c r="BM143" s="22" t="s">
        <v>202</v>
      </c>
    </row>
    <row r="144" spans="2:65" s="1" customFormat="1" ht="229.5">
      <c r="B144" s="39"/>
      <c r="C144" s="61"/>
      <c r="D144" s="196" t="s">
        <v>139</v>
      </c>
      <c r="E144" s="61"/>
      <c r="F144" s="197" t="s">
        <v>203</v>
      </c>
      <c r="G144" s="61"/>
      <c r="H144" s="61"/>
      <c r="I144" s="154"/>
      <c r="J144" s="61"/>
      <c r="K144" s="61"/>
      <c r="L144" s="59"/>
      <c r="M144" s="195"/>
      <c r="N144" s="40"/>
      <c r="O144" s="40"/>
      <c r="P144" s="40"/>
      <c r="Q144" s="40"/>
      <c r="R144" s="40"/>
      <c r="S144" s="40"/>
      <c r="T144" s="76"/>
      <c r="AT144" s="22" t="s">
        <v>139</v>
      </c>
      <c r="AU144" s="22" t="s">
        <v>24</v>
      </c>
    </row>
    <row r="145" spans="2:65" s="10" customFormat="1" ht="13.5">
      <c r="B145" s="198"/>
      <c r="C145" s="199"/>
      <c r="D145" s="196" t="s">
        <v>150</v>
      </c>
      <c r="E145" s="200" t="s">
        <v>22</v>
      </c>
      <c r="F145" s="201" t="s">
        <v>204</v>
      </c>
      <c r="G145" s="199"/>
      <c r="H145" s="202">
        <v>63.12</v>
      </c>
      <c r="I145" s="203"/>
      <c r="J145" s="199"/>
      <c r="K145" s="199"/>
      <c r="L145" s="204"/>
      <c r="M145" s="205"/>
      <c r="N145" s="206"/>
      <c r="O145" s="206"/>
      <c r="P145" s="206"/>
      <c r="Q145" s="206"/>
      <c r="R145" s="206"/>
      <c r="S145" s="206"/>
      <c r="T145" s="207"/>
      <c r="AT145" s="208" t="s">
        <v>150</v>
      </c>
      <c r="AU145" s="208" t="s">
        <v>24</v>
      </c>
      <c r="AV145" s="10" t="s">
        <v>81</v>
      </c>
      <c r="AW145" s="10" t="s">
        <v>152</v>
      </c>
      <c r="AX145" s="10" t="s">
        <v>73</v>
      </c>
      <c r="AY145" s="208" t="s">
        <v>132</v>
      </c>
    </row>
    <row r="146" spans="2:65" s="10" customFormat="1" ht="13.5">
      <c r="B146" s="198"/>
      <c r="C146" s="199"/>
      <c r="D146" s="196" t="s">
        <v>150</v>
      </c>
      <c r="E146" s="200" t="s">
        <v>22</v>
      </c>
      <c r="F146" s="201" t="s">
        <v>205</v>
      </c>
      <c r="G146" s="199"/>
      <c r="H146" s="202">
        <v>111.7</v>
      </c>
      <c r="I146" s="203"/>
      <c r="J146" s="199"/>
      <c r="K146" s="199"/>
      <c r="L146" s="204"/>
      <c r="M146" s="205"/>
      <c r="N146" s="206"/>
      <c r="O146" s="206"/>
      <c r="P146" s="206"/>
      <c r="Q146" s="206"/>
      <c r="R146" s="206"/>
      <c r="S146" s="206"/>
      <c r="T146" s="207"/>
      <c r="AT146" s="208" t="s">
        <v>150</v>
      </c>
      <c r="AU146" s="208" t="s">
        <v>24</v>
      </c>
      <c r="AV146" s="10" t="s">
        <v>81</v>
      </c>
      <c r="AW146" s="10" t="s">
        <v>152</v>
      </c>
      <c r="AX146" s="10" t="s">
        <v>73</v>
      </c>
      <c r="AY146" s="208" t="s">
        <v>132</v>
      </c>
    </row>
    <row r="147" spans="2:65" s="11" customFormat="1" ht="13.5">
      <c r="B147" s="209"/>
      <c r="C147" s="210"/>
      <c r="D147" s="193" t="s">
        <v>150</v>
      </c>
      <c r="E147" s="234" t="s">
        <v>22</v>
      </c>
      <c r="F147" s="235" t="s">
        <v>153</v>
      </c>
      <c r="G147" s="210"/>
      <c r="H147" s="236">
        <v>174.82</v>
      </c>
      <c r="I147" s="214"/>
      <c r="J147" s="210"/>
      <c r="K147" s="210"/>
      <c r="L147" s="215"/>
      <c r="M147" s="216"/>
      <c r="N147" s="217"/>
      <c r="O147" s="217"/>
      <c r="P147" s="217"/>
      <c r="Q147" s="217"/>
      <c r="R147" s="217"/>
      <c r="S147" s="217"/>
      <c r="T147" s="218"/>
      <c r="AT147" s="219" t="s">
        <v>150</v>
      </c>
      <c r="AU147" s="219" t="s">
        <v>24</v>
      </c>
      <c r="AV147" s="11" t="s">
        <v>138</v>
      </c>
      <c r="AW147" s="11" t="s">
        <v>152</v>
      </c>
      <c r="AX147" s="11" t="s">
        <v>24</v>
      </c>
      <c r="AY147" s="219" t="s">
        <v>132</v>
      </c>
    </row>
    <row r="148" spans="2:65" s="1" customFormat="1" ht="44.25" customHeight="1">
      <c r="B148" s="39"/>
      <c r="C148" s="181" t="s">
        <v>206</v>
      </c>
      <c r="D148" s="181" t="s">
        <v>133</v>
      </c>
      <c r="E148" s="182" t="s">
        <v>207</v>
      </c>
      <c r="F148" s="183" t="s">
        <v>208</v>
      </c>
      <c r="G148" s="184" t="s">
        <v>201</v>
      </c>
      <c r="H148" s="185">
        <v>413.5</v>
      </c>
      <c r="I148" s="186"/>
      <c r="J148" s="187">
        <f>ROUND(I148*H148,2)</f>
        <v>0</v>
      </c>
      <c r="K148" s="183" t="s">
        <v>137</v>
      </c>
      <c r="L148" s="59"/>
      <c r="M148" s="188" t="s">
        <v>22</v>
      </c>
      <c r="N148" s="189" t="s">
        <v>44</v>
      </c>
      <c r="O148" s="40"/>
      <c r="P148" s="190">
        <f>O148*H148</f>
        <v>0</v>
      </c>
      <c r="Q148" s="190">
        <v>0</v>
      </c>
      <c r="R148" s="190">
        <f>Q148*H148</f>
        <v>0</v>
      </c>
      <c r="S148" s="190">
        <v>0</v>
      </c>
      <c r="T148" s="191">
        <f>S148*H148</f>
        <v>0</v>
      </c>
      <c r="AR148" s="22" t="s">
        <v>138</v>
      </c>
      <c r="AT148" s="22" t="s">
        <v>133</v>
      </c>
      <c r="AU148" s="22" t="s">
        <v>24</v>
      </c>
      <c r="AY148" s="22" t="s">
        <v>132</v>
      </c>
      <c r="BE148" s="192">
        <f>IF(N148="základní",J148,0)</f>
        <v>0</v>
      </c>
      <c r="BF148" s="192">
        <f>IF(N148="snížená",J148,0)</f>
        <v>0</v>
      </c>
      <c r="BG148" s="192">
        <f>IF(N148="zákl. přenesená",J148,0)</f>
        <v>0</v>
      </c>
      <c r="BH148" s="192">
        <f>IF(N148="sníž. přenesená",J148,0)</f>
        <v>0</v>
      </c>
      <c r="BI148" s="192">
        <f>IF(N148="nulová",J148,0)</f>
        <v>0</v>
      </c>
      <c r="BJ148" s="22" t="s">
        <v>24</v>
      </c>
      <c r="BK148" s="192">
        <f>ROUND(I148*H148,2)</f>
        <v>0</v>
      </c>
      <c r="BL148" s="22" t="s">
        <v>138</v>
      </c>
      <c r="BM148" s="22" t="s">
        <v>209</v>
      </c>
    </row>
    <row r="149" spans="2:65" s="1" customFormat="1" ht="270">
      <c r="B149" s="39"/>
      <c r="C149" s="61"/>
      <c r="D149" s="196" t="s">
        <v>139</v>
      </c>
      <c r="E149" s="61"/>
      <c r="F149" s="197" t="s">
        <v>210</v>
      </c>
      <c r="G149" s="61"/>
      <c r="H149" s="61"/>
      <c r="I149" s="154"/>
      <c r="J149" s="61"/>
      <c r="K149" s="61"/>
      <c r="L149" s="59"/>
      <c r="M149" s="195"/>
      <c r="N149" s="40"/>
      <c r="O149" s="40"/>
      <c r="P149" s="40"/>
      <c r="Q149" s="40"/>
      <c r="R149" s="40"/>
      <c r="S149" s="40"/>
      <c r="T149" s="76"/>
      <c r="AT149" s="22" t="s">
        <v>139</v>
      </c>
      <c r="AU149" s="22" t="s">
        <v>24</v>
      </c>
    </row>
    <row r="150" spans="2:65" s="10" customFormat="1" ht="13.5">
      <c r="B150" s="198"/>
      <c r="C150" s="199"/>
      <c r="D150" s="193" t="s">
        <v>150</v>
      </c>
      <c r="E150" s="237" t="s">
        <v>22</v>
      </c>
      <c r="F150" s="238" t="s">
        <v>211</v>
      </c>
      <c r="G150" s="199"/>
      <c r="H150" s="239">
        <v>413.5</v>
      </c>
      <c r="I150" s="203"/>
      <c r="J150" s="199"/>
      <c r="K150" s="199"/>
      <c r="L150" s="204"/>
      <c r="M150" s="205"/>
      <c r="N150" s="206"/>
      <c r="O150" s="206"/>
      <c r="P150" s="206"/>
      <c r="Q150" s="206"/>
      <c r="R150" s="206"/>
      <c r="S150" s="206"/>
      <c r="T150" s="207"/>
      <c r="AT150" s="208" t="s">
        <v>150</v>
      </c>
      <c r="AU150" s="208" t="s">
        <v>24</v>
      </c>
      <c r="AV150" s="10" t="s">
        <v>81</v>
      </c>
      <c r="AW150" s="10" t="s">
        <v>152</v>
      </c>
      <c r="AX150" s="10" t="s">
        <v>24</v>
      </c>
      <c r="AY150" s="208" t="s">
        <v>132</v>
      </c>
    </row>
    <row r="151" spans="2:65" s="1" customFormat="1" ht="44.25" customHeight="1">
      <c r="B151" s="39"/>
      <c r="C151" s="181" t="s">
        <v>176</v>
      </c>
      <c r="D151" s="181" t="s">
        <v>133</v>
      </c>
      <c r="E151" s="182" t="s">
        <v>212</v>
      </c>
      <c r="F151" s="183" t="s">
        <v>213</v>
      </c>
      <c r="G151" s="184" t="s">
        <v>201</v>
      </c>
      <c r="H151" s="185">
        <v>413.5</v>
      </c>
      <c r="I151" s="186"/>
      <c r="J151" s="187">
        <f>ROUND(I151*H151,2)</f>
        <v>0</v>
      </c>
      <c r="K151" s="183" t="s">
        <v>137</v>
      </c>
      <c r="L151" s="59"/>
      <c r="M151" s="188" t="s">
        <v>22</v>
      </c>
      <c r="N151" s="189" t="s">
        <v>44</v>
      </c>
      <c r="O151" s="40"/>
      <c r="P151" s="190">
        <f>O151*H151</f>
        <v>0</v>
      </c>
      <c r="Q151" s="190">
        <v>0</v>
      </c>
      <c r="R151" s="190">
        <f>Q151*H151</f>
        <v>0</v>
      </c>
      <c r="S151" s="190">
        <v>0</v>
      </c>
      <c r="T151" s="191">
        <f>S151*H151</f>
        <v>0</v>
      </c>
      <c r="AR151" s="22" t="s">
        <v>138</v>
      </c>
      <c r="AT151" s="22" t="s">
        <v>133</v>
      </c>
      <c r="AU151" s="22" t="s">
        <v>24</v>
      </c>
      <c r="AY151" s="22" t="s">
        <v>132</v>
      </c>
      <c r="BE151" s="192">
        <f>IF(N151="základní",J151,0)</f>
        <v>0</v>
      </c>
      <c r="BF151" s="192">
        <f>IF(N151="snížená",J151,0)</f>
        <v>0</v>
      </c>
      <c r="BG151" s="192">
        <f>IF(N151="zákl. přenesená",J151,0)</f>
        <v>0</v>
      </c>
      <c r="BH151" s="192">
        <f>IF(N151="sníž. přenesená",J151,0)</f>
        <v>0</v>
      </c>
      <c r="BI151" s="192">
        <f>IF(N151="nulová",J151,0)</f>
        <v>0</v>
      </c>
      <c r="BJ151" s="22" t="s">
        <v>24</v>
      </c>
      <c r="BK151" s="192">
        <f>ROUND(I151*H151,2)</f>
        <v>0</v>
      </c>
      <c r="BL151" s="22" t="s">
        <v>138</v>
      </c>
      <c r="BM151" s="22" t="s">
        <v>214</v>
      </c>
    </row>
    <row r="152" spans="2:65" s="1" customFormat="1" ht="270">
      <c r="B152" s="39"/>
      <c r="C152" s="61"/>
      <c r="D152" s="196" t="s">
        <v>139</v>
      </c>
      <c r="E152" s="61"/>
      <c r="F152" s="197" t="s">
        <v>210</v>
      </c>
      <c r="G152" s="61"/>
      <c r="H152" s="61"/>
      <c r="I152" s="154"/>
      <c r="J152" s="61"/>
      <c r="K152" s="61"/>
      <c r="L152" s="59"/>
      <c r="M152" s="195"/>
      <c r="N152" s="40"/>
      <c r="O152" s="40"/>
      <c r="P152" s="40"/>
      <c r="Q152" s="40"/>
      <c r="R152" s="40"/>
      <c r="S152" s="40"/>
      <c r="T152" s="76"/>
      <c r="AT152" s="22" t="s">
        <v>139</v>
      </c>
      <c r="AU152" s="22" t="s">
        <v>24</v>
      </c>
    </row>
    <row r="153" spans="2:65" s="10" customFormat="1" ht="13.5">
      <c r="B153" s="198"/>
      <c r="C153" s="199"/>
      <c r="D153" s="196" t="s">
        <v>150</v>
      </c>
      <c r="E153" s="200" t="s">
        <v>22</v>
      </c>
      <c r="F153" s="201" t="s">
        <v>211</v>
      </c>
      <c r="G153" s="199"/>
      <c r="H153" s="202">
        <v>413.5</v>
      </c>
      <c r="I153" s="203"/>
      <c r="J153" s="199"/>
      <c r="K153" s="199"/>
      <c r="L153" s="204"/>
      <c r="M153" s="205"/>
      <c r="N153" s="206"/>
      <c r="O153" s="206"/>
      <c r="P153" s="206"/>
      <c r="Q153" s="206"/>
      <c r="R153" s="206"/>
      <c r="S153" s="206"/>
      <c r="T153" s="207"/>
      <c r="AT153" s="208" t="s">
        <v>150</v>
      </c>
      <c r="AU153" s="208" t="s">
        <v>24</v>
      </c>
      <c r="AV153" s="10" t="s">
        <v>81</v>
      </c>
      <c r="AW153" s="10" t="s">
        <v>152</v>
      </c>
      <c r="AX153" s="10" t="s">
        <v>73</v>
      </c>
      <c r="AY153" s="208" t="s">
        <v>132</v>
      </c>
    </row>
    <row r="154" spans="2:65" s="11" customFormat="1" ht="13.5">
      <c r="B154" s="209"/>
      <c r="C154" s="210"/>
      <c r="D154" s="193" t="s">
        <v>150</v>
      </c>
      <c r="E154" s="234" t="s">
        <v>22</v>
      </c>
      <c r="F154" s="235" t="s">
        <v>153</v>
      </c>
      <c r="G154" s="210"/>
      <c r="H154" s="236">
        <v>413.5</v>
      </c>
      <c r="I154" s="214"/>
      <c r="J154" s="210"/>
      <c r="K154" s="210"/>
      <c r="L154" s="215"/>
      <c r="M154" s="216"/>
      <c r="N154" s="217"/>
      <c r="O154" s="217"/>
      <c r="P154" s="217"/>
      <c r="Q154" s="217"/>
      <c r="R154" s="217"/>
      <c r="S154" s="217"/>
      <c r="T154" s="218"/>
      <c r="AT154" s="219" t="s">
        <v>150</v>
      </c>
      <c r="AU154" s="219" t="s">
        <v>24</v>
      </c>
      <c r="AV154" s="11" t="s">
        <v>138</v>
      </c>
      <c r="AW154" s="11" t="s">
        <v>152</v>
      </c>
      <c r="AX154" s="11" t="s">
        <v>24</v>
      </c>
      <c r="AY154" s="219" t="s">
        <v>132</v>
      </c>
    </row>
    <row r="155" spans="2:65" s="1" customFormat="1" ht="31.5" customHeight="1">
      <c r="B155" s="39"/>
      <c r="C155" s="181" t="s">
        <v>10</v>
      </c>
      <c r="D155" s="181" t="s">
        <v>133</v>
      </c>
      <c r="E155" s="182" t="s">
        <v>215</v>
      </c>
      <c r="F155" s="183" t="s">
        <v>216</v>
      </c>
      <c r="G155" s="184" t="s">
        <v>201</v>
      </c>
      <c r="H155" s="185">
        <v>208.172</v>
      </c>
      <c r="I155" s="186"/>
      <c r="J155" s="187">
        <f>ROUND(I155*H155,2)</f>
        <v>0</v>
      </c>
      <c r="K155" s="183" t="s">
        <v>137</v>
      </c>
      <c r="L155" s="59"/>
      <c r="M155" s="188" t="s">
        <v>22</v>
      </c>
      <c r="N155" s="189" t="s">
        <v>44</v>
      </c>
      <c r="O155" s="40"/>
      <c r="P155" s="190">
        <f>O155*H155</f>
        <v>0</v>
      </c>
      <c r="Q155" s="190">
        <v>0</v>
      </c>
      <c r="R155" s="190">
        <f>Q155*H155</f>
        <v>0</v>
      </c>
      <c r="S155" s="190">
        <v>0</v>
      </c>
      <c r="T155" s="191">
        <f>S155*H155</f>
        <v>0</v>
      </c>
      <c r="AR155" s="22" t="s">
        <v>138</v>
      </c>
      <c r="AT155" s="22" t="s">
        <v>133</v>
      </c>
      <c r="AU155" s="22" t="s">
        <v>24</v>
      </c>
      <c r="AY155" s="22" t="s">
        <v>132</v>
      </c>
      <c r="BE155" s="192">
        <f>IF(N155="základní",J155,0)</f>
        <v>0</v>
      </c>
      <c r="BF155" s="192">
        <f>IF(N155="snížená",J155,0)</f>
        <v>0</v>
      </c>
      <c r="BG155" s="192">
        <f>IF(N155="zákl. přenesená",J155,0)</f>
        <v>0</v>
      </c>
      <c r="BH155" s="192">
        <f>IF(N155="sníž. přenesená",J155,0)</f>
        <v>0</v>
      </c>
      <c r="BI155" s="192">
        <f>IF(N155="nulová",J155,0)</f>
        <v>0</v>
      </c>
      <c r="BJ155" s="22" t="s">
        <v>24</v>
      </c>
      <c r="BK155" s="192">
        <f>ROUND(I155*H155,2)</f>
        <v>0</v>
      </c>
      <c r="BL155" s="22" t="s">
        <v>138</v>
      </c>
      <c r="BM155" s="22" t="s">
        <v>217</v>
      </c>
    </row>
    <row r="156" spans="2:65" s="1" customFormat="1" ht="94.5">
      <c r="B156" s="39"/>
      <c r="C156" s="61"/>
      <c r="D156" s="196" t="s">
        <v>139</v>
      </c>
      <c r="E156" s="61"/>
      <c r="F156" s="197" t="s">
        <v>218</v>
      </c>
      <c r="G156" s="61"/>
      <c r="H156" s="61"/>
      <c r="I156" s="154"/>
      <c r="J156" s="61"/>
      <c r="K156" s="61"/>
      <c r="L156" s="59"/>
      <c r="M156" s="195"/>
      <c r="N156" s="40"/>
      <c r="O156" s="40"/>
      <c r="P156" s="40"/>
      <c r="Q156" s="40"/>
      <c r="R156" s="40"/>
      <c r="S156" s="40"/>
      <c r="T156" s="76"/>
      <c r="AT156" s="22" t="s">
        <v>139</v>
      </c>
      <c r="AU156" s="22" t="s">
        <v>24</v>
      </c>
    </row>
    <row r="157" spans="2:65" s="1" customFormat="1" ht="27">
      <c r="B157" s="39"/>
      <c r="C157" s="61"/>
      <c r="D157" s="196" t="s">
        <v>158</v>
      </c>
      <c r="E157" s="61"/>
      <c r="F157" s="197" t="s">
        <v>219</v>
      </c>
      <c r="G157" s="61"/>
      <c r="H157" s="61"/>
      <c r="I157" s="154"/>
      <c r="J157" s="61"/>
      <c r="K157" s="61"/>
      <c r="L157" s="59"/>
      <c r="M157" s="195"/>
      <c r="N157" s="40"/>
      <c r="O157" s="40"/>
      <c r="P157" s="40"/>
      <c r="Q157" s="40"/>
      <c r="R157" s="40"/>
      <c r="S157" s="40"/>
      <c r="T157" s="76"/>
      <c r="AT157" s="22" t="s">
        <v>158</v>
      </c>
      <c r="AU157" s="22" t="s">
        <v>24</v>
      </c>
    </row>
    <row r="158" spans="2:65" s="10" customFormat="1" ht="13.5">
      <c r="B158" s="198"/>
      <c r="C158" s="199"/>
      <c r="D158" s="193" t="s">
        <v>150</v>
      </c>
      <c r="E158" s="237" t="s">
        <v>22</v>
      </c>
      <c r="F158" s="238" t="s">
        <v>220</v>
      </c>
      <c r="G158" s="199"/>
      <c r="H158" s="239">
        <v>208.172</v>
      </c>
      <c r="I158" s="203"/>
      <c r="J158" s="199"/>
      <c r="K158" s="199"/>
      <c r="L158" s="204"/>
      <c r="M158" s="205"/>
      <c r="N158" s="206"/>
      <c r="O158" s="206"/>
      <c r="P158" s="206"/>
      <c r="Q158" s="206"/>
      <c r="R158" s="206"/>
      <c r="S158" s="206"/>
      <c r="T158" s="207"/>
      <c r="AT158" s="208" t="s">
        <v>150</v>
      </c>
      <c r="AU158" s="208" t="s">
        <v>24</v>
      </c>
      <c r="AV158" s="10" t="s">
        <v>81</v>
      </c>
      <c r="AW158" s="10" t="s">
        <v>152</v>
      </c>
      <c r="AX158" s="10" t="s">
        <v>24</v>
      </c>
      <c r="AY158" s="208" t="s">
        <v>132</v>
      </c>
    </row>
    <row r="159" spans="2:65" s="1" customFormat="1" ht="31.5" customHeight="1">
      <c r="B159" s="39"/>
      <c r="C159" s="181" t="s">
        <v>181</v>
      </c>
      <c r="D159" s="181" t="s">
        <v>133</v>
      </c>
      <c r="E159" s="182" t="s">
        <v>221</v>
      </c>
      <c r="F159" s="183" t="s">
        <v>222</v>
      </c>
      <c r="G159" s="184" t="s">
        <v>201</v>
      </c>
      <c r="H159" s="185">
        <v>413.5</v>
      </c>
      <c r="I159" s="186"/>
      <c r="J159" s="187">
        <f>ROUND(I159*H159,2)</f>
        <v>0</v>
      </c>
      <c r="K159" s="183" t="s">
        <v>137</v>
      </c>
      <c r="L159" s="59"/>
      <c r="M159" s="188" t="s">
        <v>22</v>
      </c>
      <c r="N159" s="189" t="s">
        <v>44</v>
      </c>
      <c r="O159" s="40"/>
      <c r="P159" s="190">
        <f>O159*H159</f>
        <v>0</v>
      </c>
      <c r="Q159" s="190">
        <v>0</v>
      </c>
      <c r="R159" s="190">
        <f>Q159*H159</f>
        <v>0</v>
      </c>
      <c r="S159" s="190">
        <v>0</v>
      </c>
      <c r="T159" s="191">
        <f>S159*H159</f>
        <v>0</v>
      </c>
      <c r="AR159" s="22" t="s">
        <v>138</v>
      </c>
      <c r="AT159" s="22" t="s">
        <v>133</v>
      </c>
      <c r="AU159" s="22" t="s">
        <v>24</v>
      </c>
      <c r="AY159" s="22" t="s">
        <v>132</v>
      </c>
      <c r="BE159" s="192">
        <f>IF(N159="základní",J159,0)</f>
        <v>0</v>
      </c>
      <c r="BF159" s="192">
        <f>IF(N159="snížená",J159,0)</f>
        <v>0</v>
      </c>
      <c r="BG159" s="192">
        <f>IF(N159="zákl. přenesená",J159,0)</f>
        <v>0</v>
      </c>
      <c r="BH159" s="192">
        <f>IF(N159="sníž. přenesená",J159,0)</f>
        <v>0</v>
      </c>
      <c r="BI159" s="192">
        <f>IF(N159="nulová",J159,0)</f>
        <v>0</v>
      </c>
      <c r="BJ159" s="22" t="s">
        <v>24</v>
      </c>
      <c r="BK159" s="192">
        <f>ROUND(I159*H159,2)</f>
        <v>0</v>
      </c>
      <c r="BL159" s="22" t="s">
        <v>138</v>
      </c>
      <c r="BM159" s="22" t="s">
        <v>223</v>
      </c>
    </row>
    <row r="160" spans="2:65" s="1" customFormat="1" ht="94.5">
      <c r="B160" s="39"/>
      <c r="C160" s="61"/>
      <c r="D160" s="196" t="s">
        <v>139</v>
      </c>
      <c r="E160" s="61"/>
      <c r="F160" s="197" t="s">
        <v>218</v>
      </c>
      <c r="G160" s="61"/>
      <c r="H160" s="61"/>
      <c r="I160" s="154"/>
      <c r="J160" s="61"/>
      <c r="K160" s="61"/>
      <c r="L160" s="59"/>
      <c r="M160" s="195"/>
      <c r="N160" s="40"/>
      <c r="O160" s="40"/>
      <c r="P160" s="40"/>
      <c r="Q160" s="40"/>
      <c r="R160" s="40"/>
      <c r="S160" s="40"/>
      <c r="T160" s="76"/>
      <c r="AT160" s="22" t="s">
        <v>139</v>
      </c>
      <c r="AU160" s="22" t="s">
        <v>24</v>
      </c>
    </row>
    <row r="161" spans="2:65" s="10" customFormat="1" ht="13.5">
      <c r="B161" s="198"/>
      <c r="C161" s="199"/>
      <c r="D161" s="196" t="s">
        <v>150</v>
      </c>
      <c r="E161" s="200" t="s">
        <v>22</v>
      </c>
      <c r="F161" s="201" t="s">
        <v>224</v>
      </c>
      <c r="G161" s="199"/>
      <c r="H161" s="202">
        <v>413.5</v>
      </c>
      <c r="I161" s="203"/>
      <c r="J161" s="199"/>
      <c r="K161" s="199"/>
      <c r="L161" s="204"/>
      <c r="M161" s="205"/>
      <c r="N161" s="206"/>
      <c r="O161" s="206"/>
      <c r="P161" s="206"/>
      <c r="Q161" s="206"/>
      <c r="R161" s="206"/>
      <c r="S161" s="206"/>
      <c r="T161" s="207"/>
      <c r="AT161" s="208" t="s">
        <v>150</v>
      </c>
      <c r="AU161" s="208" t="s">
        <v>24</v>
      </c>
      <c r="AV161" s="10" t="s">
        <v>81</v>
      </c>
      <c r="AW161" s="10" t="s">
        <v>152</v>
      </c>
      <c r="AX161" s="10" t="s">
        <v>24</v>
      </c>
      <c r="AY161" s="208" t="s">
        <v>132</v>
      </c>
    </row>
    <row r="162" spans="2:65" s="9" customFormat="1" ht="37.35" customHeight="1">
      <c r="B162" s="167"/>
      <c r="C162" s="168"/>
      <c r="D162" s="169" t="s">
        <v>72</v>
      </c>
      <c r="E162" s="170" t="s">
        <v>181</v>
      </c>
      <c r="F162" s="170" t="s">
        <v>225</v>
      </c>
      <c r="G162" s="168"/>
      <c r="H162" s="168"/>
      <c r="I162" s="171"/>
      <c r="J162" s="172">
        <f>BK162</f>
        <v>0</v>
      </c>
      <c r="K162" s="168"/>
      <c r="L162" s="173"/>
      <c r="M162" s="174"/>
      <c r="N162" s="175"/>
      <c r="O162" s="175"/>
      <c r="P162" s="176">
        <f>SUM(P163:P190)</f>
        <v>0</v>
      </c>
      <c r="Q162" s="175"/>
      <c r="R162" s="176">
        <f>SUM(R163:R190)</f>
        <v>0</v>
      </c>
      <c r="S162" s="175"/>
      <c r="T162" s="177">
        <f>SUM(T163:T190)</f>
        <v>0</v>
      </c>
      <c r="AR162" s="178" t="s">
        <v>24</v>
      </c>
      <c r="AT162" s="179" t="s">
        <v>72</v>
      </c>
      <c r="AU162" s="179" t="s">
        <v>73</v>
      </c>
      <c r="AY162" s="178" t="s">
        <v>132</v>
      </c>
      <c r="BK162" s="180">
        <f>SUM(BK163:BK190)</f>
        <v>0</v>
      </c>
    </row>
    <row r="163" spans="2:65" s="1" customFormat="1" ht="44.25" customHeight="1">
      <c r="B163" s="39"/>
      <c r="C163" s="181" t="s">
        <v>226</v>
      </c>
      <c r="D163" s="181" t="s">
        <v>133</v>
      </c>
      <c r="E163" s="182" t="s">
        <v>227</v>
      </c>
      <c r="F163" s="183" t="s">
        <v>228</v>
      </c>
      <c r="G163" s="184" t="s">
        <v>201</v>
      </c>
      <c r="H163" s="185">
        <v>796.47</v>
      </c>
      <c r="I163" s="186"/>
      <c r="J163" s="187">
        <f>ROUND(I163*H163,2)</f>
        <v>0</v>
      </c>
      <c r="K163" s="183" t="s">
        <v>137</v>
      </c>
      <c r="L163" s="59"/>
      <c r="M163" s="188" t="s">
        <v>22</v>
      </c>
      <c r="N163" s="189" t="s">
        <v>44</v>
      </c>
      <c r="O163" s="40"/>
      <c r="P163" s="190">
        <f>O163*H163</f>
        <v>0</v>
      </c>
      <c r="Q163" s="190">
        <v>0</v>
      </c>
      <c r="R163" s="190">
        <f>Q163*H163</f>
        <v>0</v>
      </c>
      <c r="S163" s="190">
        <v>0</v>
      </c>
      <c r="T163" s="191">
        <f>S163*H163</f>
        <v>0</v>
      </c>
      <c r="AR163" s="22" t="s">
        <v>138</v>
      </c>
      <c r="AT163" s="22" t="s">
        <v>133</v>
      </c>
      <c r="AU163" s="22" t="s">
        <v>24</v>
      </c>
      <c r="AY163" s="22" t="s">
        <v>132</v>
      </c>
      <c r="BE163" s="192">
        <f>IF(N163="základní",J163,0)</f>
        <v>0</v>
      </c>
      <c r="BF163" s="192">
        <f>IF(N163="snížená",J163,0)</f>
        <v>0</v>
      </c>
      <c r="BG163" s="192">
        <f>IF(N163="zákl. přenesená",J163,0)</f>
        <v>0</v>
      </c>
      <c r="BH163" s="192">
        <f>IF(N163="sníž. přenesená",J163,0)</f>
        <v>0</v>
      </c>
      <c r="BI163" s="192">
        <f>IF(N163="nulová",J163,0)</f>
        <v>0</v>
      </c>
      <c r="BJ163" s="22" t="s">
        <v>24</v>
      </c>
      <c r="BK163" s="192">
        <f>ROUND(I163*H163,2)</f>
        <v>0</v>
      </c>
      <c r="BL163" s="22" t="s">
        <v>138</v>
      </c>
      <c r="BM163" s="22" t="s">
        <v>229</v>
      </c>
    </row>
    <row r="164" spans="2:65" s="1" customFormat="1" ht="94.5">
      <c r="B164" s="39"/>
      <c r="C164" s="61"/>
      <c r="D164" s="196" t="s">
        <v>139</v>
      </c>
      <c r="E164" s="61"/>
      <c r="F164" s="197" t="s">
        <v>230</v>
      </c>
      <c r="G164" s="61"/>
      <c r="H164" s="61"/>
      <c r="I164" s="154"/>
      <c r="J164" s="61"/>
      <c r="K164" s="61"/>
      <c r="L164" s="59"/>
      <c r="M164" s="195"/>
      <c r="N164" s="40"/>
      <c r="O164" s="40"/>
      <c r="P164" s="40"/>
      <c r="Q164" s="40"/>
      <c r="R164" s="40"/>
      <c r="S164" s="40"/>
      <c r="T164" s="76"/>
      <c r="AT164" s="22" t="s">
        <v>139</v>
      </c>
      <c r="AU164" s="22" t="s">
        <v>24</v>
      </c>
    </row>
    <row r="165" spans="2:65" s="10" customFormat="1" ht="13.5">
      <c r="B165" s="198"/>
      <c r="C165" s="199"/>
      <c r="D165" s="193" t="s">
        <v>150</v>
      </c>
      <c r="E165" s="237" t="s">
        <v>22</v>
      </c>
      <c r="F165" s="238" t="s">
        <v>231</v>
      </c>
      <c r="G165" s="199"/>
      <c r="H165" s="239">
        <v>796.47</v>
      </c>
      <c r="I165" s="203"/>
      <c r="J165" s="199"/>
      <c r="K165" s="199"/>
      <c r="L165" s="204"/>
      <c r="M165" s="205"/>
      <c r="N165" s="206"/>
      <c r="O165" s="206"/>
      <c r="P165" s="206"/>
      <c r="Q165" s="206"/>
      <c r="R165" s="206"/>
      <c r="S165" s="206"/>
      <c r="T165" s="207"/>
      <c r="AT165" s="208" t="s">
        <v>150</v>
      </c>
      <c r="AU165" s="208" t="s">
        <v>24</v>
      </c>
      <c r="AV165" s="10" t="s">
        <v>81</v>
      </c>
      <c r="AW165" s="10" t="s">
        <v>152</v>
      </c>
      <c r="AX165" s="10" t="s">
        <v>24</v>
      </c>
      <c r="AY165" s="208" t="s">
        <v>132</v>
      </c>
    </row>
    <row r="166" spans="2:65" s="1" customFormat="1" ht="31.5" customHeight="1">
      <c r="B166" s="39"/>
      <c r="C166" s="181" t="s">
        <v>186</v>
      </c>
      <c r="D166" s="181" t="s">
        <v>133</v>
      </c>
      <c r="E166" s="182" t="s">
        <v>232</v>
      </c>
      <c r="F166" s="183" t="s">
        <v>233</v>
      </c>
      <c r="G166" s="184" t="s">
        <v>201</v>
      </c>
      <c r="H166" s="185">
        <v>731.47</v>
      </c>
      <c r="I166" s="186"/>
      <c r="J166" s="187">
        <f>ROUND(I166*H166,2)</f>
        <v>0</v>
      </c>
      <c r="K166" s="183" t="s">
        <v>137</v>
      </c>
      <c r="L166" s="59"/>
      <c r="M166" s="188" t="s">
        <v>22</v>
      </c>
      <c r="N166" s="189" t="s">
        <v>44</v>
      </c>
      <c r="O166" s="40"/>
      <c r="P166" s="190">
        <f>O166*H166</f>
        <v>0</v>
      </c>
      <c r="Q166" s="190">
        <v>0</v>
      </c>
      <c r="R166" s="190">
        <f>Q166*H166</f>
        <v>0</v>
      </c>
      <c r="S166" s="190">
        <v>0</v>
      </c>
      <c r="T166" s="191">
        <f>S166*H166</f>
        <v>0</v>
      </c>
      <c r="AR166" s="22" t="s">
        <v>138</v>
      </c>
      <c r="AT166" s="22" t="s">
        <v>133</v>
      </c>
      <c r="AU166" s="22" t="s">
        <v>24</v>
      </c>
      <c r="AY166" s="22" t="s">
        <v>132</v>
      </c>
      <c r="BE166" s="192">
        <f>IF(N166="základní",J166,0)</f>
        <v>0</v>
      </c>
      <c r="BF166" s="192">
        <f>IF(N166="snížená",J166,0)</f>
        <v>0</v>
      </c>
      <c r="BG166" s="192">
        <f>IF(N166="zákl. přenesená",J166,0)</f>
        <v>0</v>
      </c>
      <c r="BH166" s="192">
        <f>IF(N166="sníž. přenesená",J166,0)</f>
        <v>0</v>
      </c>
      <c r="BI166" s="192">
        <f>IF(N166="nulová",J166,0)</f>
        <v>0</v>
      </c>
      <c r="BJ166" s="22" t="s">
        <v>24</v>
      </c>
      <c r="BK166" s="192">
        <f>ROUND(I166*H166,2)</f>
        <v>0</v>
      </c>
      <c r="BL166" s="22" t="s">
        <v>138</v>
      </c>
      <c r="BM166" s="22" t="s">
        <v>234</v>
      </c>
    </row>
    <row r="167" spans="2:65" s="1" customFormat="1" ht="148.5">
      <c r="B167" s="39"/>
      <c r="C167" s="61"/>
      <c r="D167" s="196" t="s">
        <v>139</v>
      </c>
      <c r="E167" s="61"/>
      <c r="F167" s="197" t="s">
        <v>235</v>
      </c>
      <c r="G167" s="61"/>
      <c r="H167" s="61"/>
      <c r="I167" s="154"/>
      <c r="J167" s="61"/>
      <c r="K167" s="61"/>
      <c r="L167" s="59"/>
      <c r="M167" s="195"/>
      <c r="N167" s="40"/>
      <c r="O167" s="40"/>
      <c r="P167" s="40"/>
      <c r="Q167" s="40"/>
      <c r="R167" s="40"/>
      <c r="S167" s="40"/>
      <c r="T167" s="76"/>
      <c r="AT167" s="22" t="s">
        <v>139</v>
      </c>
      <c r="AU167" s="22" t="s">
        <v>24</v>
      </c>
    </row>
    <row r="168" spans="2:65" s="10" customFormat="1" ht="13.5">
      <c r="B168" s="198"/>
      <c r="C168" s="199"/>
      <c r="D168" s="196" t="s">
        <v>150</v>
      </c>
      <c r="E168" s="200" t="s">
        <v>22</v>
      </c>
      <c r="F168" s="201" t="s">
        <v>236</v>
      </c>
      <c r="G168" s="199"/>
      <c r="H168" s="202">
        <v>731.47</v>
      </c>
      <c r="I168" s="203"/>
      <c r="J168" s="199"/>
      <c r="K168" s="199"/>
      <c r="L168" s="204"/>
      <c r="M168" s="205"/>
      <c r="N168" s="206"/>
      <c r="O168" s="206"/>
      <c r="P168" s="206"/>
      <c r="Q168" s="206"/>
      <c r="R168" s="206"/>
      <c r="S168" s="206"/>
      <c r="T168" s="207"/>
      <c r="AT168" s="208" t="s">
        <v>150</v>
      </c>
      <c r="AU168" s="208" t="s">
        <v>24</v>
      </c>
      <c r="AV168" s="10" t="s">
        <v>81</v>
      </c>
      <c r="AW168" s="10" t="s">
        <v>152</v>
      </c>
      <c r="AX168" s="10" t="s">
        <v>73</v>
      </c>
      <c r="AY168" s="208" t="s">
        <v>132</v>
      </c>
    </row>
    <row r="169" spans="2:65" s="11" customFormat="1" ht="13.5">
      <c r="B169" s="209"/>
      <c r="C169" s="210"/>
      <c r="D169" s="193" t="s">
        <v>150</v>
      </c>
      <c r="E169" s="234" t="s">
        <v>22</v>
      </c>
      <c r="F169" s="235" t="s">
        <v>153</v>
      </c>
      <c r="G169" s="210"/>
      <c r="H169" s="236">
        <v>731.47</v>
      </c>
      <c r="I169" s="214"/>
      <c r="J169" s="210"/>
      <c r="K169" s="210"/>
      <c r="L169" s="215"/>
      <c r="M169" s="216"/>
      <c r="N169" s="217"/>
      <c r="O169" s="217"/>
      <c r="P169" s="217"/>
      <c r="Q169" s="217"/>
      <c r="R169" s="217"/>
      <c r="S169" s="217"/>
      <c r="T169" s="218"/>
      <c r="AT169" s="219" t="s">
        <v>150</v>
      </c>
      <c r="AU169" s="219" t="s">
        <v>24</v>
      </c>
      <c r="AV169" s="11" t="s">
        <v>138</v>
      </c>
      <c r="AW169" s="11" t="s">
        <v>152</v>
      </c>
      <c r="AX169" s="11" t="s">
        <v>24</v>
      </c>
      <c r="AY169" s="219" t="s">
        <v>132</v>
      </c>
    </row>
    <row r="170" spans="2:65" s="1" customFormat="1" ht="44.25" customHeight="1">
      <c r="B170" s="39"/>
      <c r="C170" s="181" t="s">
        <v>237</v>
      </c>
      <c r="D170" s="181" t="s">
        <v>133</v>
      </c>
      <c r="E170" s="182" t="s">
        <v>238</v>
      </c>
      <c r="F170" s="183" t="s">
        <v>239</v>
      </c>
      <c r="G170" s="184" t="s">
        <v>201</v>
      </c>
      <c r="H170" s="185">
        <v>45.658000000000001</v>
      </c>
      <c r="I170" s="186"/>
      <c r="J170" s="187">
        <f>ROUND(I170*H170,2)</f>
        <v>0</v>
      </c>
      <c r="K170" s="183" t="s">
        <v>137</v>
      </c>
      <c r="L170" s="59"/>
      <c r="M170" s="188" t="s">
        <v>22</v>
      </c>
      <c r="N170" s="189" t="s">
        <v>44</v>
      </c>
      <c r="O170" s="40"/>
      <c r="P170" s="190">
        <f>O170*H170</f>
        <v>0</v>
      </c>
      <c r="Q170" s="190">
        <v>0</v>
      </c>
      <c r="R170" s="190">
        <f>Q170*H170</f>
        <v>0</v>
      </c>
      <c r="S170" s="190">
        <v>0</v>
      </c>
      <c r="T170" s="191">
        <f>S170*H170</f>
        <v>0</v>
      </c>
      <c r="AR170" s="22" t="s">
        <v>138</v>
      </c>
      <c r="AT170" s="22" t="s">
        <v>133</v>
      </c>
      <c r="AU170" s="22" t="s">
        <v>24</v>
      </c>
      <c r="AY170" s="22" t="s">
        <v>132</v>
      </c>
      <c r="BE170" s="192">
        <f>IF(N170="základní",J170,0)</f>
        <v>0</v>
      </c>
      <c r="BF170" s="192">
        <f>IF(N170="snížená",J170,0)</f>
        <v>0</v>
      </c>
      <c r="BG170" s="192">
        <f>IF(N170="zákl. přenesená",J170,0)</f>
        <v>0</v>
      </c>
      <c r="BH170" s="192">
        <f>IF(N170="sníž. přenesená",J170,0)</f>
        <v>0</v>
      </c>
      <c r="BI170" s="192">
        <f>IF(N170="nulová",J170,0)</f>
        <v>0</v>
      </c>
      <c r="BJ170" s="22" t="s">
        <v>24</v>
      </c>
      <c r="BK170" s="192">
        <f>ROUND(I170*H170,2)</f>
        <v>0</v>
      </c>
      <c r="BL170" s="22" t="s">
        <v>138</v>
      </c>
      <c r="BM170" s="22" t="s">
        <v>240</v>
      </c>
    </row>
    <row r="171" spans="2:65" s="1" customFormat="1" ht="189">
      <c r="B171" s="39"/>
      <c r="C171" s="61"/>
      <c r="D171" s="196" t="s">
        <v>139</v>
      </c>
      <c r="E171" s="61"/>
      <c r="F171" s="197" t="s">
        <v>241</v>
      </c>
      <c r="G171" s="61"/>
      <c r="H171" s="61"/>
      <c r="I171" s="154"/>
      <c r="J171" s="61"/>
      <c r="K171" s="61"/>
      <c r="L171" s="59"/>
      <c r="M171" s="195"/>
      <c r="N171" s="40"/>
      <c r="O171" s="40"/>
      <c r="P171" s="40"/>
      <c r="Q171" s="40"/>
      <c r="R171" s="40"/>
      <c r="S171" s="40"/>
      <c r="T171" s="76"/>
      <c r="AT171" s="22" t="s">
        <v>139</v>
      </c>
      <c r="AU171" s="22" t="s">
        <v>24</v>
      </c>
    </row>
    <row r="172" spans="2:65" s="1" customFormat="1" ht="27">
      <c r="B172" s="39"/>
      <c r="C172" s="61"/>
      <c r="D172" s="193" t="s">
        <v>158</v>
      </c>
      <c r="E172" s="61"/>
      <c r="F172" s="194" t="s">
        <v>242</v>
      </c>
      <c r="G172" s="61"/>
      <c r="H172" s="61"/>
      <c r="I172" s="154"/>
      <c r="J172" s="61"/>
      <c r="K172" s="61"/>
      <c r="L172" s="59"/>
      <c r="M172" s="195"/>
      <c r="N172" s="40"/>
      <c r="O172" s="40"/>
      <c r="P172" s="40"/>
      <c r="Q172" s="40"/>
      <c r="R172" s="40"/>
      <c r="S172" s="40"/>
      <c r="T172" s="76"/>
      <c r="AT172" s="22" t="s">
        <v>158</v>
      </c>
      <c r="AU172" s="22" t="s">
        <v>24</v>
      </c>
    </row>
    <row r="173" spans="2:65" s="1" customFormat="1" ht="31.5" customHeight="1">
      <c r="B173" s="39"/>
      <c r="C173" s="181" t="s">
        <v>191</v>
      </c>
      <c r="D173" s="181" t="s">
        <v>133</v>
      </c>
      <c r="E173" s="182" t="s">
        <v>243</v>
      </c>
      <c r="F173" s="183" t="s">
        <v>244</v>
      </c>
      <c r="G173" s="184" t="s">
        <v>136</v>
      </c>
      <c r="H173" s="185">
        <v>13</v>
      </c>
      <c r="I173" s="186"/>
      <c r="J173" s="187">
        <f>ROUND(I173*H173,2)</f>
        <v>0</v>
      </c>
      <c r="K173" s="183" t="s">
        <v>137</v>
      </c>
      <c r="L173" s="59"/>
      <c r="M173" s="188" t="s">
        <v>22</v>
      </c>
      <c r="N173" s="189" t="s">
        <v>44</v>
      </c>
      <c r="O173" s="40"/>
      <c r="P173" s="190">
        <f>O173*H173</f>
        <v>0</v>
      </c>
      <c r="Q173" s="190">
        <v>0</v>
      </c>
      <c r="R173" s="190">
        <f>Q173*H173</f>
        <v>0</v>
      </c>
      <c r="S173" s="190">
        <v>0</v>
      </c>
      <c r="T173" s="191">
        <f>S173*H173</f>
        <v>0</v>
      </c>
      <c r="AR173" s="22" t="s">
        <v>138</v>
      </c>
      <c r="AT173" s="22" t="s">
        <v>133</v>
      </c>
      <c r="AU173" s="22" t="s">
        <v>24</v>
      </c>
      <c r="AY173" s="22" t="s">
        <v>132</v>
      </c>
      <c r="BE173" s="192">
        <f>IF(N173="základní",J173,0)</f>
        <v>0</v>
      </c>
      <c r="BF173" s="192">
        <f>IF(N173="snížená",J173,0)</f>
        <v>0</v>
      </c>
      <c r="BG173" s="192">
        <f>IF(N173="zákl. přenesená",J173,0)</f>
        <v>0</v>
      </c>
      <c r="BH173" s="192">
        <f>IF(N173="sníž. přenesená",J173,0)</f>
        <v>0</v>
      </c>
      <c r="BI173" s="192">
        <f>IF(N173="nulová",J173,0)</f>
        <v>0</v>
      </c>
      <c r="BJ173" s="22" t="s">
        <v>24</v>
      </c>
      <c r="BK173" s="192">
        <f>ROUND(I173*H173,2)</f>
        <v>0</v>
      </c>
      <c r="BL173" s="22" t="s">
        <v>138</v>
      </c>
      <c r="BM173" s="22" t="s">
        <v>245</v>
      </c>
    </row>
    <row r="174" spans="2:65" s="1" customFormat="1" ht="27">
      <c r="B174" s="39"/>
      <c r="C174" s="61"/>
      <c r="D174" s="193" t="s">
        <v>139</v>
      </c>
      <c r="E174" s="61"/>
      <c r="F174" s="194" t="s">
        <v>246</v>
      </c>
      <c r="G174" s="61"/>
      <c r="H174" s="61"/>
      <c r="I174" s="154"/>
      <c r="J174" s="61"/>
      <c r="K174" s="61"/>
      <c r="L174" s="59"/>
      <c r="M174" s="195"/>
      <c r="N174" s="40"/>
      <c r="O174" s="40"/>
      <c r="P174" s="40"/>
      <c r="Q174" s="40"/>
      <c r="R174" s="40"/>
      <c r="S174" s="40"/>
      <c r="T174" s="76"/>
      <c r="AT174" s="22" t="s">
        <v>139</v>
      </c>
      <c r="AU174" s="22" t="s">
        <v>24</v>
      </c>
    </row>
    <row r="175" spans="2:65" s="1" customFormat="1" ht="31.5" customHeight="1">
      <c r="B175" s="39"/>
      <c r="C175" s="181" t="s">
        <v>9</v>
      </c>
      <c r="D175" s="181" t="s">
        <v>133</v>
      </c>
      <c r="E175" s="182" t="s">
        <v>247</v>
      </c>
      <c r="F175" s="183" t="s">
        <v>248</v>
      </c>
      <c r="G175" s="184" t="s">
        <v>136</v>
      </c>
      <c r="H175" s="185">
        <v>13</v>
      </c>
      <c r="I175" s="186"/>
      <c r="J175" s="187">
        <f>ROUND(I175*H175,2)</f>
        <v>0</v>
      </c>
      <c r="K175" s="183" t="s">
        <v>137</v>
      </c>
      <c r="L175" s="59"/>
      <c r="M175" s="188" t="s">
        <v>22</v>
      </c>
      <c r="N175" s="189" t="s">
        <v>44</v>
      </c>
      <c r="O175" s="40"/>
      <c r="P175" s="190">
        <f>O175*H175</f>
        <v>0</v>
      </c>
      <c r="Q175" s="190">
        <v>0</v>
      </c>
      <c r="R175" s="190">
        <f>Q175*H175</f>
        <v>0</v>
      </c>
      <c r="S175" s="190">
        <v>0</v>
      </c>
      <c r="T175" s="191">
        <f>S175*H175</f>
        <v>0</v>
      </c>
      <c r="AR175" s="22" t="s">
        <v>138</v>
      </c>
      <c r="AT175" s="22" t="s">
        <v>133</v>
      </c>
      <c r="AU175" s="22" t="s">
        <v>24</v>
      </c>
      <c r="AY175" s="22" t="s">
        <v>132</v>
      </c>
      <c r="BE175" s="192">
        <f>IF(N175="základní",J175,0)</f>
        <v>0</v>
      </c>
      <c r="BF175" s="192">
        <f>IF(N175="snížená",J175,0)</f>
        <v>0</v>
      </c>
      <c r="BG175" s="192">
        <f>IF(N175="zákl. přenesená",J175,0)</f>
        <v>0</v>
      </c>
      <c r="BH175" s="192">
        <f>IF(N175="sníž. přenesená",J175,0)</f>
        <v>0</v>
      </c>
      <c r="BI175" s="192">
        <f>IF(N175="nulová",J175,0)</f>
        <v>0</v>
      </c>
      <c r="BJ175" s="22" t="s">
        <v>24</v>
      </c>
      <c r="BK175" s="192">
        <f>ROUND(I175*H175,2)</f>
        <v>0</v>
      </c>
      <c r="BL175" s="22" t="s">
        <v>138</v>
      </c>
      <c r="BM175" s="22" t="s">
        <v>249</v>
      </c>
    </row>
    <row r="176" spans="2:65" s="1" customFormat="1" ht="27">
      <c r="B176" s="39"/>
      <c r="C176" s="61"/>
      <c r="D176" s="193" t="s">
        <v>139</v>
      </c>
      <c r="E176" s="61"/>
      <c r="F176" s="194" t="s">
        <v>246</v>
      </c>
      <c r="G176" s="61"/>
      <c r="H176" s="61"/>
      <c r="I176" s="154"/>
      <c r="J176" s="61"/>
      <c r="K176" s="61"/>
      <c r="L176" s="59"/>
      <c r="M176" s="195"/>
      <c r="N176" s="40"/>
      <c r="O176" s="40"/>
      <c r="P176" s="40"/>
      <c r="Q176" s="40"/>
      <c r="R176" s="40"/>
      <c r="S176" s="40"/>
      <c r="T176" s="76"/>
      <c r="AT176" s="22" t="s">
        <v>139</v>
      </c>
      <c r="AU176" s="22" t="s">
        <v>24</v>
      </c>
    </row>
    <row r="177" spans="2:65" s="1" customFormat="1" ht="31.5" customHeight="1">
      <c r="B177" s="39"/>
      <c r="C177" s="181" t="s">
        <v>196</v>
      </c>
      <c r="D177" s="181" t="s">
        <v>133</v>
      </c>
      <c r="E177" s="182" t="s">
        <v>250</v>
      </c>
      <c r="F177" s="183" t="s">
        <v>251</v>
      </c>
      <c r="G177" s="184" t="s">
        <v>136</v>
      </c>
      <c r="H177" s="185">
        <v>13</v>
      </c>
      <c r="I177" s="186"/>
      <c r="J177" s="187">
        <f>ROUND(I177*H177,2)</f>
        <v>0</v>
      </c>
      <c r="K177" s="183" t="s">
        <v>137</v>
      </c>
      <c r="L177" s="59"/>
      <c r="M177" s="188" t="s">
        <v>22</v>
      </c>
      <c r="N177" s="189" t="s">
        <v>44</v>
      </c>
      <c r="O177" s="40"/>
      <c r="P177" s="190">
        <f>O177*H177</f>
        <v>0</v>
      </c>
      <c r="Q177" s="190">
        <v>0</v>
      </c>
      <c r="R177" s="190">
        <f>Q177*H177</f>
        <v>0</v>
      </c>
      <c r="S177" s="190">
        <v>0</v>
      </c>
      <c r="T177" s="191">
        <f>S177*H177</f>
        <v>0</v>
      </c>
      <c r="AR177" s="22" t="s">
        <v>138</v>
      </c>
      <c r="AT177" s="22" t="s">
        <v>133</v>
      </c>
      <c r="AU177" s="22" t="s">
        <v>24</v>
      </c>
      <c r="AY177" s="22" t="s">
        <v>132</v>
      </c>
      <c r="BE177" s="192">
        <f>IF(N177="základní",J177,0)</f>
        <v>0</v>
      </c>
      <c r="BF177" s="192">
        <f>IF(N177="snížená",J177,0)</f>
        <v>0</v>
      </c>
      <c r="BG177" s="192">
        <f>IF(N177="zákl. přenesená",J177,0)</f>
        <v>0</v>
      </c>
      <c r="BH177" s="192">
        <f>IF(N177="sníž. přenesená",J177,0)</f>
        <v>0</v>
      </c>
      <c r="BI177" s="192">
        <f>IF(N177="nulová",J177,0)</f>
        <v>0</v>
      </c>
      <c r="BJ177" s="22" t="s">
        <v>24</v>
      </c>
      <c r="BK177" s="192">
        <f>ROUND(I177*H177,2)</f>
        <v>0</v>
      </c>
      <c r="BL177" s="22" t="s">
        <v>138</v>
      </c>
      <c r="BM177" s="22" t="s">
        <v>252</v>
      </c>
    </row>
    <row r="178" spans="2:65" s="1" customFormat="1" ht="27">
      <c r="B178" s="39"/>
      <c r="C178" s="61"/>
      <c r="D178" s="193" t="s">
        <v>139</v>
      </c>
      <c r="E178" s="61"/>
      <c r="F178" s="194" t="s">
        <v>246</v>
      </c>
      <c r="G178" s="61"/>
      <c r="H178" s="61"/>
      <c r="I178" s="154"/>
      <c r="J178" s="61"/>
      <c r="K178" s="61"/>
      <c r="L178" s="59"/>
      <c r="M178" s="195"/>
      <c r="N178" s="40"/>
      <c r="O178" s="40"/>
      <c r="P178" s="40"/>
      <c r="Q178" s="40"/>
      <c r="R178" s="40"/>
      <c r="S178" s="40"/>
      <c r="T178" s="76"/>
      <c r="AT178" s="22" t="s">
        <v>139</v>
      </c>
      <c r="AU178" s="22" t="s">
        <v>24</v>
      </c>
    </row>
    <row r="179" spans="2:65" s="1" customFormat="1" ht="44.25" customHeight="1">
      <c r="B179" s="39"/>
      <c r="C179" s="181" t="s">
        <v>253</v>
      </c>
      <c r="D179" s="181" t="s">
        <v>133</v>
      </c>
      <c r="E179" s="182" t="s">
        <v>254</v>
      </c>
      <c r="F179" s="183" t="s">
        <v>255</v>
      </c>
      <c r="G179" s="184" t="s">
        <v>201</v>
      </c>
      <c r="H179" s="185">
        <v>675.81</v>
      </c>
      <c r="I179" s="186"/>
      <c r="J179" s="187">
        <f>ROUND(I179*H179,2)</f>
        <v>0</v>
      </c>
      <c r="K179" s="183" t="s">
        <v>137</v>
      </c>
      <c r="L179" s="59"/>
      <c r="M179" s="188" t="s">
        <v>22</v>
      </c>
      <c r="N179" s="189" t="s">
        <v>44</v>
      </c>
      <c r="O179" s="40"/>
      <c r="P179" s="190">
        <f>O179*H179</f>
        <v>0</v>
      </c>
      <c r="Q179" s="190">
        <v>0</v>
      </c>
      <c r="R179" s="190">
        <f>Q179*H179</f>
        <v>0</v>
      </c>
      <c r="S179" s="190">
        <v>0</v>
      </c>
      <c r="T179" s="191">
        <f>S179*H179</f>
        <v>0</v>
      </c>
      <c r="AR179" s="22" t="s">
        <v>138</v>
      </c>
      <c r="AT179" s="22" t="s">
        <v>133</v>
      </c>
      <c r="AU179" s="22" t="s">
        <v>24</v>
      </c>
      <c r="AY179" s="22" t="s">
        <v>132</v>
      </c>
      <c r="BE179" s="192">
        <f>IF(N179="základní",J179,0)</f>
        <v>0</v>
      </c>
      <c r="BF179" s="192">
        <f>IF(N179="snížená",J179,0)</f>
        <v>0</v>
      </c>
      <c r="BG179" s="192">
        <f>IF(N179="zákl. přenesená",J179,0)</f>
        <v>0</v>
      </c>
      <c r="BH179" s="192">
        <f>IF(N179="sníž. přenesená",J179,0)</f>
        <v>0</v>
      </c>
      <c r="BI179" s="192">
        <f>IF(N179="nulová",J179,0)</f>
        <v>0</v>
      </c>
      <c r="BJ179" s="22" t="s">
        <v>24</v>
      </c>
      <c r="BK179" s="192">
        <f>ROUND(I179*H179,2)</f>
        <v>0</v>
      </c>
      <c r="BL179" s="22" t="s">
        <v>138</v>
      </c>
      <c r="BM179" s="22" t="s">
        <v>256</v>
      </c>
    </row>
    <row r="180" spans="2:65" s="1" customFormat="1" ht="189">
      <c r="B180" s="39"/>
      <c r="C180" s="61"/>
      <c r="D180" s="196" t="s">
        <v>139</v>
      </c>
      <c r="E180" s="61"/>
      <c r="F180" s="197" t="s">
        <v>241</v>
      </c>
      <c r="G180" s="61"/>
      <c r="H180" s="61"/>
      <c r="I180" s="154"/>
      <c r="J180" s="61"/>
      <c r="K180" s="61"/>
      <c r="L180" s="59"/>
      <c r="M180" s="195"/>
      <c r="N180" s="40"/>
      <c r="O180" s="40"/>
      <c r="P180" s="40"/>
      <c r="Q180" s="40"/>
      <c r="R180" s="40"/>
      <c r="S180" s="40"/>
      <c r="T180" s="76"/>
      <c r="AT180" s="22" t="s">
        <v>139</v>
      </c>
      <c r="AU180" s="22" t="s">
        <v>24</v>
      </c>
    </row>
    <row r="181" spans="2:65" s="10" customFormat="1" ht="13.5">
      <c r="B181" s="198"/>
      <c r="C181" s="199"/>
      <c r="D181" s="193" t="s">
        <v>150</v>
      </c>
      <c r="E181" s="237" t="s">
        <v>22</v>
      </c>
      <c r="F181" s="238" t="s">
        <v>257</v>
      </c>
      <c r="G181" s="199"/>
      <c r="H181" s="239">
        <v>675.81</v>
      </c>
      <c r="I181" s="203"/>
      <c r="J181" s="199"/>
      <c r="K181" s="199"/>
      <c r="L181" s="204"/>
      <c r="M181" s="205"/>
      <c r="N181" s="206"/>
      <c r="O181" s="206"/>
      <c r="P181" s="206"/>
      <c r="Q181" s="206"/>
      <c r="R181" s="206"/>
      <c r="S181" s="206"/>
      <c r="T181" s="207"/>
      <c r="AT181" s="208" t="s">
        <v>150</v>
      </c>
      <c r="AU181" s="208" t="s">
        <v>24</v>
      </c>
      <c r="AV181" s="10" t="s">
        <v>81</v>
      </c>
      <c r="AW181" s="10" t="s">
        <v>152</v>
      </c>
      <c r="AX181" s="10" t="s">
        <v>24</v>
      </c>
      <c r="AY181" s="208" t="s">
        <v>132</v>
      </c>
    </row>
    <row r="182" spans="2:65" s="1" customFormat="1" ht="22.5" customHeight="1">
      <c r="B182" s="39"/>
      <c r="C182" s="181" t="s">
        <v>202</v>
      </c>
      <c r="D182" s="181" t="s">
        <v>133</v>
      </c>
      <c r="E182" s="182" t="s">
        <v>258</v>
      </c>
      <c r="F182" s="183" t="s">
        <v>259</v>
      </c>
      <c r="G182" s="184" t="s">
        <v>201</v>
      </c>
      <c r="H182" s="185">
        <v>675.81</v>
      </c>
      <c r="I182" s="186"/>
      <c r="J182" s="187">
        <f>ROUND(I182*H182,2)</f>
        <v>0</v>
      </c>
      <c r="K182" s="183" t="s">
        <v>137</v>
      </c>
      <c r="L182" s="59"/>
      <c r="M182" s="188" t="s">
        <v>22</v>
      </c>
      <c r="N182" s="189" t="s">
        <v>44</v>
      </c>
      <c r="O182" s="40"/>
      <c r="P182" s="190">
        <f>O182*H182</f>
        <v>0</v>
      </c>
      <c r="Q182" s="190">
        <v>0</v>
      </c>
      <c r="R182" s="190">
        <f>Q182*H182</f>
        <v>0</v>
      </c>
      <c r="S182" s="190">
        <v>0</v>
      </c>
      <c r="T182" s="191">
        <f>S182*H182</f>
        <v>0</v>
      </c>
      <c r="AR182" s="22" t="s">
        <v>138</v>
      </c>
      <c r="AT182" s="22" t="s">
        <v>133</v>
      </c>
      <c r="AU182" s="22" t="s">
        <v>24</v>
      </c>
      <c r="AY182" s="22" t="s">
        <v>132</v>
      </c>
      <c r="BE182" s="192">
        <f>IF(N182="základní",J182,0)</f>
        <v>0</v>
      </c>
      <c r="BF182" s="192">
        <f>IF(N182="snížená",J182,0)</f>
        <v>0</v>
      </c>
      <c r="BG182" s="192">
        <f>IF(N182="zákl. přenesená",J182,0)</f>
        <v>0</v>
      </c>
      <c r="BH182" s="192">
        <f>IF(N182="sníž. přenesená",J182,0)</f>
        <v>0</v>
      </c>
      <c r="BI182" s="192">
        <f>IF(N182="nulová",J182,0)</f>
        <v>0</v>
      </c>
      <c r="BJ182" s="22" t="s">
        <v>24</v>
      </c>
      <c r="BK182" s="192">
        <f>ROUND(I182*H182,2)</f>
        <v>0</v>
      </c>
      <c r="BL182" s="22" t="s">
        <v>138</v>
      </c>
      <c r="BM182" s="22" t="s">
        <v>260</v>
      </c>
    </row>
    <row r="183" spans="2:65" s="1" customFormat="1" ht="297">
      <c r="B183" s="39"/>
      <c r="C183" s="61"/>
      <c r="D183" s="193" t="s">
        <v>139</v>
      </c>
      <c r="E183" s="61"/>
      <c r="F183" s="194" t="s">
        <v>261</v>
      </c>
      <c r="G183" s="61"/>
      <c r="H183" s="61"/>
      <c r="I183" s="154"/>
      <c r="J183" s="61"/>
      <c r="K183" s="61"/>
      <c r="L183" s="59"/>
      <c r="M183" s="195"/>
      <c r="N183" s="40"/>
      <c r="O183" s="40"/>
      <c r="P183" s="40"/>
      <c r="Q183" s="40"/>
      <c r="R183" s="40"/>
      <c r="S183" s="40"/>
      <c r="T183" s="76"/>
      <c r="AT183" s="22" t="s">
        <v>139</v>
      </c>
      <c r="AU183" s="22" t="s">
        <v>24</v>
      </c>
    </row>
    <row r="184" spans="2:65" s="1" customFormat="1" ht="22.5" customHeight="1">
      <c r="B184" s="39"/>
      <c r="C184" s="181" t="s">
        <v>262</v>
      </c>
      <c r="D184" s="181" t="s">
        <v>133</v>
      </c>
      <c r="E184" s="182" t="s">
        <v>263</v>
      </c>
      <c r="F184" s="183" t="s">
        <v>264</v>
      </c>
      <c r="G184" s="184" t="s">
        <v>265</v>
      </c>
      <c r="H184" s="185">
        <v>1216.4580000000001</v>
      </c>
      <c r="I184" s="186"/>
      <c r="J184" s="187">
        <f>ROUND(I184*H184,2)</f>
        <v>0</v>
      </c>
      <c r="K184" s="183" t="s">
        <v>137</v>
      </c>
      <c r="L184" s="59"/>
      <c r="M184" s="188" t="s">
        <v>22</v>
      </c>
      <c r="N184" s="189" t="s">
        <v>44</v>
      </c>
      <c r="O184" s="40"/>
      <c r="P184" s="190">
        <f>O184*H184</f>
        <v>0</v>
      </c>
      <c r="Q184" s="190">
        <v>0</v>
      </c>
      <c r="R184" s="190">
        <f>Q184*H184</f>
        <v>0</v>
      </c>
      <c r="S184" s="190">
        <v>0</v>
      </c>
      <c r="T184" s="191">
        <f>S184*H184</f>
        <v>0</v>
      </c>
      <c r="AR184" s="22" t="s">
        <v>138</v>
      </c>
      <c r="AT184" s="22" t="s">
        <v>133</v>
      </c>
      <c r="AU184" s="22" t="s">
        <v>24</v>
      </c>
      <c r="AY184" s="22" t="s">
        <v>132</v>
      </c>
      <c r="BE184" s="192">
        <f>IF(N184="základní",J184,0)</f>
        <v>0</v>
      </c>
      <c r="BF184" s="192">
        <f>IF(N184="snížená",J184,0)</f>
        <v>0</v>
      </c>
      <c r="BG184" s="192">
        <f>IF(N184="zákl. přenesená",J184,0)</f>
        <v>0</v>
      </c>
      <c r="BH184" s="192">
        <f>IF(N184="sníž. přenesená",J184,0)</f>
        <v>0</v>
      </c>
      <c r="BI184" s="192">
        <f>IF(N184="nulová",J184,0)</f>
        <v>0</v>
      </c>
      <c r="BJ184" s="22" t="s">
        <v>24</v>
      </c>
      <c r="BK184" s="192">
        <f>ROUND(I184*H184,2)</f>
        <v>0</v>
      </c>
      <c r="BL184" s="22" t="s">
        <v>138</v>
      </c>
      <c r="BM184" s="22" t="s">
        <v>266</v>
      </c>
    </row>
    <row r="185" spans="2:65" s="1" customFormat="1" ht="297">
      <c r="B185" s="39"/>
      <c r="C185" s="61"/>
      <c r="D185" s="196" t="s">
        <v>139</v>
      </c>
      <c r="E185" s="61"/>
      <c r="F185" s="197" t="s">
        <v>261</v>
      </c>
      <c r="G185" s="61"/>
      <c r="H185" s="61"/>
      <c r="I185" s="154"/>
      <c r="J185" s="61"/>
      <c r="K185" s="61"/>
      <c r="L185" s="59"/>
      <c r="M185" s="195"/>
      <c r="N185" s="40"/>
      <c r="O185" s="40"/>
      <c r="P185" s="40"/>
      <c r="Q185" s="40"/>
      <c r="R185" s="40"/>
      <c r="S185" s="40"/>
      <c r="T185" s="76"/>
      <c r="AT185" s="22" t="s">
        <v>139</v>
      </c>
      <c r="AU185" s="22" t="s">
        <v>24</v>
      </c>
    </row>
    <row r="186" spans="2:65" s="10" customFormat="1" ht="13.5">
      <c r="B186" s="198"/>
      <c r="C186" s="199"/>
      <c r="D186" s="196" t="s">
        <v>150</v>
      </c>
      <c r="E186" s="200" t="s">
        <v>22</v>
      </c>
      <c r="F186" s="201" t="s">
        <v>267</v>
      </c>
      <c r="G186" s="199"/>
      <c r="H186" s="202">
        <v>1216.4580000000001</v>
      </c>
      <c r="I186" s="203"/>
      <c r="J186" s="199"/>
      <c r="K186" s="199"/>
      <c r="L186" s="204"/>
      <c r="M186" s="205"/>
      <c r="N186" s="206"/>
      <c r="O186" s="206"/>
      <c r="P186" s="206"/>
      <c r="Q186" s="206"/>
      <c r="R186" s="206"/>
      <c r="S186" s="206"/>
      <c r="T186" s="207"/>
      <c r="AT186" s="208" t="s">
        <v>150</v>
      </c>
      <c r="AU186" s="208" t="s">
        <v>24</v>
      </c>
      <c r="AV186" s="10" t="s">
        <v>81</v>
      </c>
      <c r="AW186" s="10" t="s">
        <v>152</v>
      </c>
      <c r="AX186" s="10" t="s">
        <v>73</v>
      </c>
      <c r="AY186" s="208" t="s">
        <v>132</v>
      </c>
    </row>
    <row r="187" spans="2:65" s="11" customFormat="1" ht="13.5">
      <c r="B187" s="209"/>
      <c r="C187" s="210"/>
      <c r="D187" s="193" t="s">
        <v>150</v>
      </c>
      <c r="E187" s="234" t="s">
        <v>22</v>
      </c>
      <c r="F187" s="235" t="s">
        <v>153</v>
      </c>
      <c r="G187" s="210"/>
      <c r="H187" s="236">
        <v>1216.4580000000001</v>
      </c>
      <c r="I187" s="214"/>
      <c r="J187" s="210"/>
      <c r="K187" s="210"/>
      <c r="L187" s="215"/>
      <c r="M187" s="216"/>
      <c r="N187" s="217"/>
      <c r="O187" s="217"/>
      <c r="P187" s="217"/>
      <c r="Q187" s="217"/>
      <c r="R187" s="217"/>
      <c r="S187" s="217"/>
      <c r="T187" s="218"/>
      <c r="AT187" s="219" t="s">
        <v>150</v>
      </c>
      <c r="AU187" s="219" t="s">
        <v>24</v>
      </c>
      <c r="AV187" s="11" t="s">
        <v>138</v>
      </c>
      <c r="AW187" s="11" t="s">
        <v>152</v>
      </c>
      <c r="AX187" s="11" t="s">
        <v>24</v>
      </c>
      <c r="AY187" s="219" t="s">
        <v>132</v>
      </c>
    </row>
    <row r="188" spans="2:65" s="1" customFormat="1" ht="31.5" customHeight="1">
      <c r="B188" s="39"/>
      <c r="C188" s="181" t="s">
        <v>209</v>
      </c>
      <c r="D188" s="181" t="s">
        <v>133</v>
      </c>
      <c r="E188" s="182" t="s">
        <v>268</v>
      </c>
      <c r="F188" s="183" t="s">
        <v>269</v>
      </c>
      <c r="G188" s="184" t="s">
        <v>201</v>
      </c>
      <c r="H188" s="185">
        <v>65</v>
      </c>
      <c r="I188" s="186"/>
      <c r="J188" s="187">
        <f>ROUND(I188*H188,2)</f>
        <v>0</v>
      </c>
      <c r="K188" s="183" t="s">
        <v>137</v>
      </c>
      <c r="L188" s="59"/>
      <c r="M188" s="188" t="s">
        <v>22</v>
      </c>
      <c r="N188" s="189" t="s">
        <v>44</v>
      </c>
      <c r="O188" s="40"/>
      <c r="P188" s="190">
        <f>O188*H188</f>
        <v>0</v>
      </c>
      <c r="Q188" s="190">
        <v>0</v>
      </c>
      <c r="R188" s="190">
        <f>Q188*H188</f>
        <v>0</v>
      </c>
      <c r="S188" s="190">
        <v>0</v>
      </c>
      <c r="T188" s="191">
        <f>S188*H188</f>
        <v>0</v>
      </c>
      <c r="AR188" s="22" t="s">
        <v>138</v>
      </c>
      <c r="AT188" s="22" t="s">
        <v>133</v>
      </c>
      <c r="AU188" s="22" t="s">
        <v>24</v>
      </c>
      <c r="AY188" s="22" t="s">
        <v>132</v>
      </c>
      <c r="BE188" s="192">
        <f>IF(N188="základní",J188,0)</f>
        <v>0</v>
      </c>
      <c r="BF188" s="192">
        <f>IF(N188="snížená",J188,0)</f>
        <v>0</v>
      </c>
      <c r="BG188" s="192">
        <f>IF(N188="zákl. přenesená",J188,0)</f>
        <v>0</v>
      </c>
      <c r="BH188" s="192">
        <f>IF(N188="sníž. přenesená",J188,0)</f>
        <v>0</v>
      </c>
      <c r="BI188" s="192">
        <f>IF(N188="nulová",J188,0)</f>
        <v>0</v>
      </c>
      <c r="BJ188" s="22" t="s">
        <v>24</v>
      </c>
      <c r="BK188" s="192">
        <f>ROUND(I188*H188,2)</f>
        <v>0</v>
      </c>
      <c r="BL188" s="22" t="s">
        <v>138</v>
      </c>
      <c r="BM188" s="22" t="s">
        <v>270</v>
      </c>
    </row>
    <row r="189" spans="2:65" s="1" customFormat="1" ht="409.5">
      <c r="B189" s="39"/>
      <c r="C189" s="61"/>
      <c r="D189" s="193" t="s">
        <v>139</v>
      </c>
      <c r="E189" s="61"/>
      <c r="F189" s="194" t="s">
        <v>271</v>
      </c>
      <c r="G189" s="61"/>
      <c r="H189" s="61"/>
      <c r="I189" s="154"/>
      <c r="J189" s="61"/>
      <c r="K189" s="61"/>
      <c r="L189" s="59"/>
      <c r="M189" s="195"/>
      <c r="N189" s="40"/>
      <c r="O189" s="40"/>
      <c r="P189" s="40"/>
      <c r="Q189" s="40"/>
      <c r="R189" s="40"/>
      <c r="S189" s="40"/>
      <c r="T189" s="76"/>
      <c r="AT189" s="22" t="s">
        <v>139</v>
      </c>
      <c r="AU189" s="22" t="s">
        <v>24</v>
      </c>
    </row>
    <row r="190" spans="2:65" s="1" customFormat="1" ht="22.5" customHeight="1">
      <c r="B190" s="39"/>
      <c r="C190" s="181" t="s">
        <v>272</v>
      </c>
      <c r="D190" s="181" t="s">
        <v>133</v>
      </c>
      <c r="E190" s="182" t="s">
        <v>273</v>
      </c>
      <c r="F190" s="183" t="s">
        <v>274</v>
      </c>
      <c r="G190" s="184" t="s">
        <v>201</v>
      </c>
      <c r="H190" s="185">
        <v>10</v>
      </c>
      <c r="I190" s="186"/>
      <c r="J190" s="187">
        <f>ROUND(I190*H190,2)</f>
        <v>0</v>
      </c>
      <c r="K190" s="183" t="s">
        <v>22</v>
      </c>
      <c r="L190" s="59"/>
      <c r="M190" s="188" t="s">
        <v>22</v>
      </c>
      <c r="N190" s="189" t="s">
        <v>44</v>
      </c>
      <c r="O190" s="40"/>
      <c r="P190" s="190">
        <f>O190*H190</f>
        <v>0</v>
      </c>
      <c r="Q190" s="190">
        <v>0</v>
      </c>
      <c r="R190" s="190">
        <f>Q190*H190</f>
        <v>0</v>
      </c>
      <c r="S190" s="190">
        <v>0</v>
      </c>
      <c r="T190" s="191">
        <f>S190*H190</f>
        <v>0</v>
      </c>
      <c r="AR190" s="22" t="s">
        <v>138</v>
      </c>
      <c r="AT190" s="22" t="s">
        <v>133</v>
      </c>
      <c r="AU190" s="22" t="s">
        <v>24</v>
      </c>
      <c r="AY190" s="22" t="s">
        <v>132</v>
      </c>
      <c r="BE190" s="192">
        <f>IF(N190="základní",J190,0)</f>
        <v>0</v>
      </c>
      <c r="BF190" s="192">
        <f>IF(N190="snížená",J190,0)</f>
        <v>0</v>
      </c>
      <c r="BG190" s="192">
        <f>IF(N190="zákl. přenesená",J190,0)</f>
        <v>0</v>
      </c>
      <c r="BH190" s="192">
        <f>IF(N190="sníž. přenesená",J190,0)</f>
        <v>0</v>
      </c>
      <c r="BI190" s="192">
        <f>IF(N190="nulová",J190,0)</f>
        <v>0</v>
      </c>
      <c r="BJ190" s="22" t="s">
        <v>24</v>
      </c>
      <c r="BK190" s="192">
        <f>ROUND(I190*H190,2)</f>
        <v>0</v>
      </c>
      <c r="BL190" s="22" t="s">
        <v>138</v>
      </c>
      <c r="BM190" s="22" t="s">
        <v>275</v>
      </c>
    </row>
    <row r="191" spans="2:65" s="9" customFormat="1" ht="37.35" customHeight="1">
      <c r="B191" s="167"/>
      <c r="C191" s="168"/>
      <c r="D191" s="169" t="s">
        <v>72</v>
      </c>
      <c r="E191" s="170" t="s">
        <v>186</v>
      </c>
      <c r="F191" s="170" t="s">
        <v>276</v>
      </c>
      <c r="G191" s="168"/>
      <c r="H191" s="168"/>
      <c r="I191" s="171"/>
      <c r="J191" s="172">
        <f>BK191</f>
        <v>0</v>
      </c>
      <c r="K191" s="168"/>
      <c r="L191" s="173"/>
      <c r="M191" s="174"/>
      <c r="N191" s="175"/>
      <c r="O191" s="175"/>
      <c r="P191" s="176">
        <f>SUM(P192:P205)</f>
        <v>0</v>
      </c>
      <c r="Q191" s="175"/>
      <c r="R191" s="176">
        <f>SUM(R192:R205)</f>
        <v>1.4E-2</v>
      </c>
      <c r="S191" s="175"/>
      <c r="T191" s="177">
        <f>SUM(T192:T205)</f>
        <v>0</v>
      </c>
      <c r="AR191" s="178" t="s">
        <v>24</v>
      </c>
      <c r="AT191" s="179" t="s">
        <v>72</v>
      </c>
      <c r="AU191" s="179" t="s">
        <v>73</v>
      </c>
      <c r="AY191" s="178" t="s">
        <v>132</v>
      </c>
      <c r="BK191" s="180">
        <f>SUM(BK192:BK205)</f>
        <v>0</v>
      </c>
    </row>
    <row r="192" spans="2:65" s="1" customFormat="1" ht="22.5" customHeight="1">
      <c r="B192" s="39"/>
      <c r="C192" s="181" t="s">
        <v>214</v>
      </c>
      <c r="D192" s="181" t="s">
        <v>133</v>
      </c>
      <c r="E192" s="182" t="s">
        <v>277</v>
      </c>
      <c r="F192" s="183" t="s">
        <v>278</v>
      </c>
      <c r="G192" s="184" t="s">
        <v>147</v>
      </c>
      <c r="H192" s="185">
        <v>456.57499999999999</v>
      </c>
      <c r="I192" s="186"/>
      <c r="J192" s="187">
        <f>ROUND(I192*H192,2)</f>
        <v>0</v>
      </c>
      <c r="K192" s="183" t="s">
        <v>22</v>
      </c>
      <c r="L192" s="59"/>
      <c r="M192" s="188" t="s">
        <v>22</v>
      </c>
      <c r="N192" s="189" t="s">
        <v>44</v>
      </c>
      <c r="O192" s="40"/>
      <c r="P192" s="190">
        <f>O192*H192</f>
        <v>0</v>
      </c>
      <c r="Q192" s="190">
        <v>0</v>
      </c>
      <c r="R192" s="190">
        <f>Q192*H192</f>
        <v>0</v>
      </c>
      <c r="S192" s="190">
        <v>0</v>
      </c>
      <c r="T192" s="191">
        <f>S192*H192</f>
        <v>0</v>
      </c>
      <c r="AR192" s="22" t="s">
        <v>138</v>
      </c>
      <c r="AT192" s="22" t="s">
        <v>133</v>
      </c>
      <c r="AU192" s="22" t="s">
        <v>24</v>
      </c>
      <c r="AY192" s="22" t="s">
        <v>132</v>
      </c>
      <c r="BE192" s="192">
        <f>IF(N192="základní",J192,0)</f>
        <v>0</v>
      </c>
      <c r="BF192" s="192">
        <f>IF(N192="snížená",J192,0)</f>
        <v>0</v>
      </c>
      <c r="BG192" s="192">
        <f>IF(N192="zákl. přenesená",J192,0)</f>
        <v>0</v>
      </c>
      <c r="BH192" s="192">
        <f>IF(N192="sníž. přenesená",J192,0)</f>
        <v>0</v>
      </c>
      <c r="BI192" s="192">
        <f>IF(N192="nulová",J192,0)</f>
        <v>0</v>
      </c>
      <c r="BJ192" s="22" t="s">
        <v>24</v>
      </c>
      <c r="BK192" s="192">
        <f>ROUND(I192*H192,2)</f>
        <v>0</v>
      </c>
      <c r="BL192" s="22" t="s">
        <v>138</v>
      </c>
      <c r="BM192" s="22" t="s">
        <v>279</v>
      </c>
    </row>
    <row r="193" spans="2:65" s="10" customFormat="1" ht="13.5">
      <c r="B193" s="198"/>
      <c r="C193" s="199"/>
      <c r="D193" s="193" t="s">
        <v>150</v>
      </c>
      <c r="E193" s="237" t="s">
        <v>22</v>
      </c>
      <c r="F193" s="238" t="s">
        <v>280</v>
      </c>
      <c r="G193" s="199"/>
      <c r="H193" s="239">
        <v>456.57499999999999</v>
      </c>
      <c r="I193" s="203"/>
      <c r="J193" s="199"/>
      <c r="K193" s="199"/>
      <c r="L193" s="204"/>
      <c r="M193" s="205"/>
      <c r="N193" s="206"/>
      <c r="O193" s="206"/>
      <c r="P193" s="206"/>
      <c r="Q193" s="206"/>
      <c r="R193" s="206"/>
      <c r="S193" s="206"/>
      <c r="T193" s="207"/>
      <c r="AT193" s="208" t="s">
        <v>150</v>
      </c>
      <c r="AU193" s="208" t="s">
        <v>24</v>
      </c>
      <c r="AV193" s="10" t="s">
        <v>81</v>
      </c>
      <c r="AW193" s="10" t="s">
        <v>152</v>
      </c>
      <c r="AX193" s="10" t="s">
        <v>24</v>
      </c>
      <c r="AY193" s="208" t="s">
        <v>132</v>
      </c>
    </row>
    <row r="194" spans="2:65" s="1" customFormat="1" ht="31.5" customHeight="1">
      <c r="B194" s="39"/>
      <c r="C194" s="181" t="s">
        <v>281</v>
      </c>
      <c r="D194" s="181" t="s">
        <v>133</v>
      </c>
      <c r="E194" s="182" t="s">
        <v>282</v>
      </c>
      <c r="F194" s="183" t="s">
        <v>283</v>
      </c>
      <c r="G194" s="184" t="s">
        <v>147</v>
      </c>
      <c r="H194" s="185">
        <v>456.57499999999999</v>
      </c>
      <c r="I194" s="186"/>
      <c r="J194" s="187">
        <f>ROUND(I194*H194,2)</f>
        <v>0</v>
      </c>
      <c r="K194" s="183" t="s">
        <v>137</v>
      </c>
      <c r="L194" s="59"/>
      <c r="M194" s="188" t="s">
        <v>22</v>
      </c>
      <c r="N194" s="189" t="s">
        <v>44</v>
      </c>
      <c r="O194" s="40"/>
      <c r="P194" s="190">
        <f>O194*H194</f>
        <v>0</v>
      </c>
      <c r="Q194" s="190">
        <v>0</v>
      </c>
      <c r="R194" s="190">
        <f>Q194*H194</f>
        <v>0</v>
      </c>
      <c r="S194" s="190">
        <v>0</v>
      </c>
      <c r="T194" s="191">
        <f>S194*H194</f>
        <v>0</v>
      </c>
      <c r="AR194" s="22" t="s">
        <v>138</v>
      </c>
      <c r="AT194" s="22" t="s">
        <v>133</v>
      </c>
      <c r="AU194" s="22" t="s">
        <v>24</v>
      </c>
      <c r="AY194" s="22" t="s">
        <v>132</v>
      </c>
      <c r="BE194" s="192">
        <f>IF(N194="základní",J194,0)</f>
        <v>0</v>
      </c>
      <c r="BF194" s="192">
        <f>IF(N194="snížená",J194,0)</f>
        <v>0</v>
      </c>
      <c r="BG194" s="192">
        <f>IF(N194="zákl. přenesená",J194,0)</f>
        <v>0</v>
      </c>
      <c r="BH194" s="192">
        <f>IF(N194="sníž. přenesená",J194,0)</f>
        <v>0</v>
      </c>
      <c r="BI194" s="192">
        <f>IF(N194="nulová",J194,0)</f>
        <v>0</v>
      </c>
      <c r="BJ194" s="22" t="s">
        <v>24</v>
      </c>
      <c r="BK194" s="192">
        <f>ROUND(I194*H194,2)</f>
        <v>0</v>
      </c>
      <c r="BL194" s="22" t="s">
        <v>138</v>
      </c>
      <c r="BM194" s="22" t="s">
        <v>284</v>
      </c>
    </row>
    <row r="195" spans="2:65" s="1" customFormat="1" ht="81">
      <c r="B195" s="39"/>
      <c r="C195" s="61"/>
      <c r="D195" s="196" t="s">
        <v>139</v>
      </c>
      <c r="E195" s="61"/>
      <c r="F195" s="197" t="s">
        <v>285</v>
      </c>
      <c r="G195" s="61"/>
      <c r="H195" s="61"/>
      <c r="I195" s="154"/>
      <c r="J195" s="61"/>
      <c r="K195" s="61"/>
      <c r="L195" s="59"/>
      <c r="M195" s="195"/>
      <c r="N195" s="40"/>
      <c r="O195" s="40"/>
      <c r="P195" s="40"/>
      <c r="Q195" s="40"/>
      <c r="R195" s="40"/>
      <c r="S195" s="40"/>
      <c r="T195" s="76"/>
      <c r="AT195" s="22" t="s">
        <v>139</v>
      </c>
      <c r="AU195" s="22" t="s">
        <v>24</v>
      </c>
    </row>
    <row r="196" spans="2:65" s="10" customFormat="1" ht="13.5">
      <c r="B196" s="198"/>
      <c r="C196" s="199"/>
      <c r="D196" s="193" t="s">
        <v>150</v>
      </c>
      <c r="E196" s="237" t="s">
        <v>22</v>
      </c>
      <c r="F196" s="238" t="s">
        <v>280</v>
      </c>
      <c r="G196" s="199"/>
      <c r="H196" s="239">
        <v>456.57499999999999</v>
      </c>
      <c r="I196" s="203"/>
      <c r="J196" s="199"/>
      <c r="K196" s="199"/>
      <c r="L196" s="204"/>
      <c r="M196" s="205"/>
      <c r="N196" s="206"/>
      <c r="O196" s="206"/>
      <c r="P196" s="206"/>
      <c r="Q196" s="206"/>
      <c r="R196" s="206"/>
      <c r="S196" s="206"/>
      <c r="T196" s="207"/>
      <c r="AT196" s="208" t="s">
        <v>150</v>
      </c>
      <c r="AU196" s="208" t="s">
        <v>24</v>
      </c>
      <c r="AV196" s="10" t="s">
        <v>81</v>
      </c>
      <c r="AW196" s="10" t="s">
        <v>152</v>
      </c>
      <c r="AX196" s="10" t="s">
        <v>24</v>
      </c>
      <c r="AY196" s="208" t="s">
        <v>132</v>
      </c>
    </row>
    <row r="197" spans="2:65" s="1" customFormat="1" ht="22.5" customHeight="1">
      <c r="B197" s="39"/>
      <c r="C197" s="240" t="s">
        <v>217</v>
      </c>
      <c r="D197" s="240" t="s">
        <v>286</v>
      </c>
      <c r="E197" s="241" t="s">
        <v>287</v>
      </c>
      <c r="F197" s="242" t="s">
        <v>288</v>
      </c>
      <c r="G197" s="243" t="s">
        <v>289</v>
      </c>
      <c r="H197" s="244">
        <v>14</v>
      </c>
      <c r="I197" s="245"/>
      <c r="J197" s="246">
        <f>ROUND(I197*H197,2)</f>
        <v>0</v>
      </c>
      <c r="K197" s="242" t="s">
        <v>137</v>
      </c>
      <c r="L197" s="247"/>
      <c r="M197" s="248" t="s">
        <v>22</v>
      </c>
      <c r="N197" s="249" t="s">
        <v>44</v>
      </c>
      <c r="O197" s="40"/>
      <c r="P197" s="190">
        <f>O197*H197</f>
        <v>0</v>
      </c>
      <c r="Q197" s="190">
        <v>1E-3</v>
      </c>
      <c r="R197" s="190">
        <f>Q197*H197</f>
        <v>1.4E-2</v>
      </c>
      <c r="S197" s="190">
        <v>0</v>
      </c>
      <c r="T197" s="191">
        <f>S197*H197</f>
        <v>0</v>
      </c>
      <c r="AR197" s="22" t="s">
        <v>157</v>
      </c>
      <c r="AT197" s="22" t="s">
        <v>286</v>
      </c>
      <c r="AU197" s="22" t="s">
        <v>24</v>
      </c>
      <c r="AY197" s="22" t="s">
        <v>132</v>
      </c>
      <c r="BE197" s="192">
        <f>IF(N197="základní",J197,0)</f>
        <v>0</v>
      </c>
      <c r="BF197" s="192">
        <f>IF(N197="snížená",J197,0)</f>
        <v>0</v>
      </c>
      <c r="BG197" s="192">
        <f>IF(N197="zákl. přenesená",J197,0)</f>
        <v>0</v>
      </c>
      <c r="BH197" s="192">
        <f>IF(N197="sníž. přenesená",J197,0)</f>
        <v>0</v>
      </c>
      <c r="BI197" s="192">
        <f>IF(N197="nulová",J197,0)</f>
        <v>0</v>
      </c>
      <c r="BJ197" s="22" t="s">
        <v>24</v>
      </c>
      <c r="BK197" s="192">
        <f>ROUND(I197*H197,2)</f>
        <v>0</v>
      </c>
      <c r="BL197" s="22" t="s">
        <v>138</v>
      </c>
      <c r="BM197" s="22" t="s">
        <v>290</v>
      </c>
    </row>
    <row r="198" spans="2:65" s="1" customFormat="1" ht="22.5" customHeight="1">
      <c r="B198" s="39"/>
      <c r="C198" s="181" t="s">
        <v>291</v>
      </c>
      <c r="D198" s="181" t="s">
        <v>133</v>
      </c>
      <c r="E198" s="182" t="s">
        <v>292</v>
      </c>
      <c r="F198" s="183" t="s">
        <v>293</v>
      </c>
      <c r="G198" s="184" t="s">
        <v>147</v>
      </c>
      <c r="H198" s="185">
        <v>3228.54</v>
      </c>
      <c r="I198" s="186"/>
      <c r="J198" s="187">
        <f>ROUND(I198*H198,2)</f>
        <v>0</v>
      </c>
      <c r="K198" s="183" t="s">
        <v>137</v>
      </c>
      <c r="L198" s="59"/>
      <c r="M198" s="188" t="s">
        <v>22</v>
      </c>
      <c r="N198" s="189" t="s">
        <v>44</v>
      </c>
      <c r="O198" s="40"/>
      <c r="P198" s="190">
        <f>O198*H198</f>
        <v>0</v>
      </c>
      <c r="Q198" s="190">
        <v>0</v>
      </c>
      <c r="R198" s="190">
        <f>Q198*H198</f>
        <v>0</v>
      </c>
      <c r="S198" s="190">
        <v>0</v>
      </c>
      <c r="T198" s="191">
        <f>S198*H198</f>
        <v>0</v>
      </c>
      <c r="AR198" s="22" t="s">
        <v>138</v>
      </c>
      <c r="AT198" s="22" t="s">
        <v>133</v>
      </c>
      <c r="AU198" s="22" t="s">
        <v>24</v>
      </c>
      <c r="AY198" s="22" t="s">
        <v>132</v>
      </c>
      <c r="BE198" s="192">
        <f>IF(N198="základní",J198,0)</f>
        <v>0</v>
      </c>
      <c r="BF198" s="192">
        <f>IF(N198="snížená",J198,0)</f>
        <v>0</v>
      </c>
      <c r="BG198" s="192">
        <f>IF(N198="zákl. přenesená",J198,0)</f>
        <v>0</v>
      </c>
      <c r="BH198" s="192">
        <f>IF(N198="sníž. přenesená",J198,0)</f>
        <v>0</v>
      </c>
      <c r="BI198" s="192">
        <f>IF(N198="nulová",J198,0)</f>
        <v>0</v>
      </c>
      <c r="BJ198" s="22" t="s">
        <v>24</v>
      </c>
      <c r="BK198" s="192">
        <f>ROUND(I198*H198,2)</f>
        <v>0</v>
      </c>
      <c r="BL198" s="22" t="s">
        <v>138</v>
      </c>
      <c r="BM198" s="22" t="s">
        <v>294</v>
      </c>
    </row>
    <row r="199" spans="2:65" s="1" customFormat="1" ht="162">
      <c r="B199" s="39"/>
      <c r="C199" s="61"/>
      <c r="D199" s="196" t="s">
        <v>139</v>
      </c>
      <c r="E199" s="61"/>
      <c r="F199" s="197" t="s">
        <v>295</v>
      </c>
      <c r="G199" s="61"/>
      <c r="H199" s="61"/>
      <c r="I199" s="154"/>
      <c r="J199" s="61"/>
      <c r="K199" s="61"/>
      <c r="L199" s="59"/>
      <c r="M199" s="195"/>
      <c r="N199" s="40"/>
      <c r="O199" s="40"/>
      <c r="P199" s="40"/>
      <c r="Q199" s="40"/>
      <c r="R199" s="40"/>
      <c r="S199" s="40"/>
      <c r="T199" s="76"/>
      <c r="AT199" s="22" t="s">
        <v>139</v>
      </c>
      <c r="AU199" s="22" t="s">
        <v>24</v>
      </c>
    </row>
    <row r="200" spans="2:65" s="10" customFormat="1" ht="13.5">
      <c r="B200" s="198"/>
      <c r="C200" s="199"/>
      <c r="D200" s="196" t="s">
        <v>150</v>
      </c>
      <c r="E200" s="200" t="s">
        <v>22</v>
      </c>
      <c r="F200" s="201" t="s">
        <v>296</v>
      </c>
      <c r="G200" s="199"/>
      <c r="H200" s="202">
        <v>3228.54</v>
      </c>
      <c r="I200" s="203"/>
      <c r="J200" s="199"/>
      <c r="K200" s="199"/>
      <c r="L200" s="204"/>
      <c r="M200" s="205"/>
      <c r="N200" s="206"/>
      <c r="O200" s="206"/>
      <c r="P200" s="206"/>
      <c r="Q200" s="206"/>
      <c r="R200" s="206"/>
      <c r="S200" s="206"/>
      <c r="T200" s="207"/>
      <c r="AT200" s="208" t="s">
        <v>150</v>
      </c>
      <c r="AU200" s="208" t="s">
        <v>24</v>
      </c>
      <c r="AV200" s="10" t="s">
        <v>81</v>
      </c>
      <c r="AW200" s="10" t="s">
        <v>152</v>
      </c>
      <c r="AX200" s="10" t="s">
        <v>73</v>
      </c>
      <c r="AY200" s="208" t="s">
        <v>132</v>
      </c>
    </row>
    <row r="201" spans="2:65" s="11" customFormat="1" ht="13.5">
      <c r="B201" s="209"/>
      <c r="C201" s="210"/>
      <c r="D201" s="193" t="s">
        <v>150</v>
      </c>
      <c r="E201" s="234" t="s">
        <v>22</v>
      </c>
      <c r="F201" s="235" t="s">
        <v>153</v>
      </c>
      <c r="G201" s="210"/>
      <c r="H201" s="236">
        <v>3228.54</v>
      </c>
      <c r="I201" s="214"/>
      <c r="J201" s="210"/>
      <c r="K201" s="210"/>
      <c r="L201" s="215"/>
      <c r="M201" s="216"/>
      <c r="N201" s="217"/>
      <c r="O201" s="217"/>
      <c r="P201" s="217"/>
      <c r="Q201" s="217"/>
      <c r="R201" s="217"/>
      <c r="S201" s="217"/>
      <c r="T201" s="218"/>
      <c r="AT201" s="219" t="s">
        <v>150</v>
      </c>
      <c r="AU201" s="219" t="s">
        <v>24</v>
      </c>
      <c r="AV201" s="11" t="s">
        <v>138</v>
      </c>
      <c r="AW201" s="11" t="s">
        <v>152</v>
      </c>
      <c r="AX201" s="11" t="s">
        <v>24</v>
      </c>
      <c r="AY201" s="219" t="s">
        <v>132</v>
      </c>
    </row>
    <row r="202" spans="2:65" s="1" customFormat="1" ht="31.5" customHeight="1">
      <c r="B202" s="39"/>
      <c r="C202" s="181" t="s">
        <v>297</v>
      </c>
      <c r="D202" s="181" t="s">
        <v>133</v>
      </c>
      <c r="E202" s="182" t="s">
        <v>298</v>
      </c>
      <c r="F202" s="183" t="s">
        <v>299</v>
      </c>
      <c r="G202" s="184" t="s">
        <v>147</v>
      </c>
      <c r="H202" s="185">
        <v>606.98</v>
      </c>
      <c r="I202" s="186"/>
      <c r="J202" s="187">
        <f>ROUND(I202*H202,2)</f>
        <v>0</v>
      </c>
      <c r="K202" s="183" t="s">
        <v>137</v>
      </c>
      <c r="L202" s="59"/>
      <c r="M202" s="188" t="s">
        <v>22</v>
      </c>
      <c r="N202" s="189" t="s">
        <v>44</v>
      </c>
      <c r="O202" s="40"/>
      <c r="P202" s="190">
        <f>O202*H202</f>
        <v>0</v>
      </c>
      <c r="Q202" s="190">
        <v>0</v>
      </c>
      <c r="R202" s="190">
        <f>Q202*H202</f>
        <v>0</v>
      </c>
      <c r="S202" s="190">
        <v>0</v>
      </c>
      <c r="T202" s="191">
        <f>S202*H202</f>
        <v>0</v>
      </c>
      <c r="AR202" s="22" t="s">
        <v>138</v>
      </c>
      <c r="AT202" s="22" t="s">
        <v>133</v>
      </c>
      <c r="AU202" s="22" t="s">
        <v>24</v>
      </c>
      <c r="AY202" s="22" t="s">
        <v>132</v>
      </c>
      <c r="BE202" s="192">
        <f>IF(N202="základní",J202,0)</f>
        <v>0</v>
      </c>
      <c r="BF202" s="192">
        <f>IF(N202="snížená",J202,0)</f>
        <v>0</v>
      </c>
      <c r="BG202" s="192">
        <f>IF(N202="zákl. přenesená",J202,0)</f>
        <v>0</v>
      </c>
      <c r="BH202" s="192">
        <f>IF(N202="sníž. přenesená",J202,0)</f>
        <v>0</v>
      </c>
      <c r="BI202" s="192">
        <f>IF(N202="nulová",J202,0)</f>
        <v>0</v>
      </c>
      <c r="BJ202" s="22" t="s">
        <v>24</v>
      </c>
      <c r="BK202" s="192">
        <f>ROUND(I202*H202,2)</f>
        <v>0</v>
      </c>
      <c r="BL202" s="22" t="s">
        <v>138</v>
      </c>
      <c r="BM202" s="22" t="s">
        <v>300</v>
      </c>
    </row>
    <row r="203" spans="2:65" s="1" customFormat="1" ht="121.5">
      <c r="B203" s="39"/>
      <c r="C203" s="61"/>
      <c r="D203" s="196" t="s">
        <v>139</v>
      </c>
      <c r="E203" s="61"/>
      <c r="F203" s="197" t="s">
        <v>301</v>
      </c>
      <c r="G203" s="61"/>
      <c r="H203" s="61"/>
      <c r="I203" s="154"/>
      <c r="J203" s="61"/>
      <c r="K203" s="61"/>
      <c r="L203" s="59"/>
      <c r="M203" s="195"/>
      <c r="N203" s="40"/>
      <c r="O203" s="40"/>
      <c r="P203" s="40"/>
      <c r="Q203" s="40"/>
      <c r="R203" s="40"/>
      <c r="S203" s="40"/>
      <c r="T203" s="76"/>
      <c r="AT203" s="22" t="s">
        <v>139</v>
      </c>
      <c r="AU203" s="22" t="s">
        <v>24</v>
      </c>
    </row>
    <row r="204" spans="2:65" s="10" customFormat="1" ht="13.5">
      <c r="B204" s="198"/>
      <c r="C204" s="199"/>
      <c r="D204" s="196" t="s">
        <v>150</v>
      </c>
      <c r="E204" s="200" t="s">
        <v>22</v>
      </c>
      <c r="F204" s="201" t="s">
        <v>302</v>
      </c>
      <c r="G204" s="199"/>
      <c r="H204" s="202">
        <v>606.98</v>
      </c>
      <c r="I204" s="203"/>
      <c r="J204" s="199"/>
      <c r="K204" s="199"/>
      <c r="L204" s="204"/>
      <c r="M204" s="205"/>
      <c r="N204" s="206"/>
      <c r="O204" s="206"/>
      <c r="P204" s="206"/>
      <c r="Q204" s="206"/>
      <c r="R204" s="206"/>
      <c r="S204" s="206"/>
      <c r="T204" s="207"/>
      <c r="AT204" s="208" t="s">
        <v>150</v>
      </c>
      <c r="AU204" s="208" t="s">
        <v>24</v>
      </c>
      <c r="AV204" s="10" t="s">
        <v>81</v>
      </c>
      <c r="AW204" s="10" t="s">
        <v>152</v>
      </c>
      <c r="AX204" s="10" t="s">
        <v>73</v>
      </c>
      <c r="AY204" s="208" t="s">
        <v>132</v>
      </c>
    </row>
    <row r="205" spans="2:65" s="11" customFormat="1" ht="13.5">
      <c r="B205" s="209"/>
      <c r="C205" s="210"/>
      <c r="D205" s="196" t="s">
        <v>150</v>
      </c>
      <c r="E205" s="211" t="s">
        <v>22</v>
      </c>
      <c r="F205" s="212" t="s">
        <v>153</v>
      </c>
      <c r="G205" s="210"/>
      <c r="H205" s="213">
        <v>606.98</v>
      </c>
      <c r="I205" s="214"/>
      <c r="J205" s="210"/>
      <c r="K205" s="210"/>
      <c r="L205" s="215"/>
      <c r="M205" s="216"/>
      <c r="N205" s="217"/>
      <c r="O205" s="217"/>
      <c r="P205" s="217"/>
      <c r="Q205" s="217"/>
      <c r="R205" s="217"/>
      <c r="S205" s="217"/>
      <c r="T205" s="218"/>
      <c r="AT205" s="219" t="s">
        <v>150</v>
      </c>
      <c r="AU205" s="219" t="s">
        <v>24</v>
      </c>
      <c r="AV205" s="11" t="s">
        <v>138</v>
      </c>
      <c r="AW205" s="11" t="s">
        <v>152</v>
      </c>
      <c r="AX205" s="11" t="s">
        <v>24</v>
      </c>
      <c r="AY205" s="219" t="s">
        <v>132</v>
      </c>
    </row>
    <row r="206" spans="2:65" s="9" customFormat="1" ht="37.35" customHeight="1">
      <c r="B206" s="167"/>
      <c r="C206" s="168"/>
      <c r="D206" s="169" t="s">
        <v>72</v>
      </c>
      <c r="E206" s="170" t="s">
        <v>81</v>
      </c>
      <c r="F206" s="170" t="s">
        <v>303</v>
      </c>
      <c r="G206" s="168"/>
      <c r="H206" s="168"/>
      <c r="I206" s="171"/>
      <c r="J206" s="172">
        <f>BK206</f>
        <v>0</v>
      </c>
      <c r="K206" s="168"/>
      <c r="L206" s="173"/>
      <c r="M206" s="174"/>
      <c r="N206" s="175"/>
      <c r="O206" s="175"/>
      <c r="P206" s="176">
        <f>SUM(P207:P211)</f>
        <v>0</v>
      </c>
      <c r="Q206" s="175"/>
      <c r="R206" s="176">
        <f>SUM(R207:R211)</f>
        <v>8.5957558139999986</v>
      </c>
      <c r="S206" s="175"/>
      <c r="T206" s="177">
        <f>SUM(T207:T211)</f>
        <v>0</v>
      </c>
      <c r="AR206" s="178" t="s">
        <v>24</v>
      </c>
      <c r="AT206" s="179" t="s">
        <v>72</v>
      </c>
      <c r="AU206" s="179" t="s">
        <v>73</v>
      </c>
      <c r="AY206" s="178" t="s">
        <v>132</v>
      </c>
      <c r="BK206" s="180">
        <f>SUM(BK207:BK211)</f>
        <v>0</v>
      </c>
    </row>
    <row r="207" spans="2:65" s="1" customFormat="1" ht="22.5" customHeight="1">
      <c r="B207" s="39"/>
      <c r="C207" s="181" t="s">
        <v>304</v>
      </c>
      <c r="D207" s="181" t="s">
        <v>133</v>
      </c>
      <c r="E207" s="182" t="s">
        <v>305</v>
      </c>
      <c r="F207" s="183" t="s">
        <v>306</v>
      </c>
      <c r="G207" s="184" t="s">
        <v>201</v>
      </c>
      <c r="H207" s="185">
        <v>3.5</v>
      </c>
      <c r="I207" s="186"/>
      <c r="J207" s="187">
        <f>ROUND(I207*H207,2)</f>
        <v>0</v>
      </c>
      <c r="K207" s="183" t="s">
        <v>137</v>
      </c>
      <c r="L207" s="59"/>
      <c r="M207" s="188" t="s">
        <v>22</v>
      </c>
      <c r="N207" s="189" t="s">
        <v>44</v>
      </c>
      <c r="O207" s="40"/>
      <c r="P207" s="190">
        <f>O207*H207</f>
        <v>0</v>
      </c>
      <c r="Q207" s="190">
        <v>2.4532922039999998</v>
      </c>
      <c r="R207" s="190">
        <f>Q207*H207</f>
        <v>8.5865227139999991</v>
      </c>
      <c r="S207" s="190">
        <v>0</v>
      </c>
      <c r="T207" s="191">
        <f>S207*H207</f>
        <v>0</v>
      </c>
      <c r="AR207" s="22" t="s">
        <v>138</v>
      </c>
      <c r="AT207" s="22" t="s">
        <v>133</v>
      </c>
      <c r="AU207" s="22" t="s">
        <v>24</v>
      </c>
      <c r="AY207" s="22" t="s">
        <v>132</v>
      </c>
      <c r="BE207" s="192">
        <f>IF(N207="základní",J207,0)</f>
        <v>0</v>
      </c>
      <c r="BF207" s="192">
        <f>IF(N207="snížená",J207,0)</f>
        <v>0</v>
      </c>
      <c r="BG207" s="192">
        <f>IF(N207="zákl. přenesená",J207,0)</f>
        <v>0</v>
      </c>
      <c r="BH207" s="192">
        <f>IF(N207="sníž. přenesená",J207,0)</f>
        <v>0</v>
      </c>
      <c r="BI207" s="192">
        <f>IF(N207="nulová",J207,0)</f>
        <v>0</v>
      </c>
      <c r="BJ207" s="22" t="s">
        <v>24</v>
      </c>
      <c r="BK207" s="192">
        <f>ROUND(I207*H207,2)</f>
        <v>0</v>
      </c>
      <c r="BL207" s="22" t="s">
        <v>138</v>
      </c>
      <c r="BM207" s="22" t="s">
        <v>307</v>
      </c>
    </row>
    <row r="208" spans="2:65" s="1" customFormat="1" ht="81">
      <c r="B208" s="39"/>
      <c r="C208" s="61"/>
      <c r="D208" s="196" t="s">
        <v>139</v>
      </c>
      <c r="E208" s="61"/>
      <c r="F208" s="197" t="s">
        <v>308</v>
      </c>
      <c r="G208" s="61"/>
      <c r="H208" s="61"/>
      <c r="I208" s="154"/>
      <c r="J208" s="61"/>
      <c r="K208" s="61"/>
      <c r="L208" s="59"/>
      <c r="M208" s="195"/>
      <c r="N208" s="40"/>
      <c r="O208" s="40"/>
      <c r="P208" s="40"/>
      <c r="Q208" s="40"/>
      <c r="R208" s="40"/>
      <c r="S208" s="40"/>
      <c r="T208" s="76"/>
      <c r="AT208" s="22" t="s">
        <v>139</v>
      </c>
      <c r="AU208" s="22" t="s">
        <v>24</v>
      </c>
    </row>
    <row r="209" spans="2:65" s="1" customFormat="1" ht="27">
      <c r="B209" s="39"/>
      <c r="C209" s="61"/>
      <c r="D209" s="193" t="s">
        <v>158</v>
      </c>
      <c r="E209" s="61"/>
      <c r="F209" s="194" t="s">
        <v>309</v>
      </c>
      <c r="G209" s="61"/>
      <c r="H209" s="61"/>
      <c r="I209" s="154"/>
      <c r="J209" s="61"/>
      <c r="K209" s="61"/>
      <c r="L209" s="59"/>
      <c r="M209" s="195"/>
      <c r="N209" s="40"/>
      <c r="O209" s="40"/>
      <c r="P209" s="40"/>
      <c r="Q209" s="40"/>
      <c r="R209" s="40"/>
      <c r="S209" s="40"/>
      <c r="T209" s="76"/>
      <c r="AT209" s="22" t="s">
        <v>158</v>
      </c>
      <c r="AU209" s="22" t="s">
        <v>24</v>
      </c>
    </row>
    <row r="210" spans="2:65" s="1" customFormat="1" ht="44.25" customHeight="1">
      <c r="B210" s="39"/>
      <c r="C210" s="181" t="s">
        <v>223</v>
      </c>
      <c r="D210" s="181" t="s">
        <v>133</v>
      </c>
      <c r="E210" s="182" t="s">
        <v>310</v>
      </c>
      <c r="F210" s="183" t="s">
        <v>311</v>
      </c>
      <c r="G210" s="184" t="s">
        <v>147</v>
      </c>
      <c r="H210" s="185">
        <v>9</v>
      </c>
      <c r="I210" s="186"/>
      <c r="J210" s="187">
        <f>ROUND(I210*H210,2)</f>
        <v>0</v>
      </c>
      <c r="K210" s="183" t="s">
        <v>137</v>
      </c>
      <c r="L210" s="59"/>
      <c r="M210" s="188" t="s">
        <v>22</v>
      </c>
      <c r="N210" s="189" t="s">
        <v>44</v>
      </c>
      <c r="O210" s="40"/>
      <c r="P210" s="190">
        <f>O210*H210</f>
        <v>0</v>
      </c>
      <c r="Q210" s="190">
        <v>1.0258999999999999E-3</v>
      </c>
      <c r="R210" s="190">
        <f>Q210*H210</f>
        <v>9.2330999999999993E-3</v>
      </c>
      <c r="S210" s="190">
        <v>0</v>
      </c>
      <c r="T210" s="191">
        <f>S210*H210</f>
        <v>0</v>
      </c>
      <c r="AR210" s="22" t="s">
        <v>138</v>
      </c>
      <c r="AT210" s="22" t="s">
        <v>133</v>
      </c>
      <c r="AU210" s="22" t="s">
        <v>24</v>
      </c>
      <c r="AY210" s="22" t="s">
        <v>132</v>
      </c>
      <c r="BE210" s="192">
        <f>IF(N210="základní",J210,0)</f>
        <v>0</v>
      </c>
      <c r="BF210" s="192">
        <f>IF(N210="snížená",J210,0)</f>
        <v>0</v>
      </c>
      <c r="BG210" s="192">
        <f>IF(N210="zákl. přenesená",J210,0)</f>
        <v>0</v>
      </c>
      <c r="BH210" s="192">
        <f>IF(N210="sníž. přenesená",J210,0)</f>
        <v>0</v>
      </c>
      <c r="BI210" s="192">
        <f>IF(N210="nulová",J210,0)</f>
        <v>0</v>
      </c>
      <c r="BJ210" s="22" t="s">
        <v>24</v>
      </c>
      <c r="BK210" s="192">
        <f>ROUND(I210*H210,2)</f>
        <v>0</v>
      </c>
      <c r="BL210" s="22" t="s">
        <v>138</v>
      </c>
      <c r="BM210" s="22" t="s">
        <v>312</v>
      </c>
    </row>
    <row r="211" spans="2:65" s="1" customFormat="1" ht="44.25" customHeight="1">
      <c r="B211" s="39"/>
      <c r="C211" s="181" t="s">
        <v>313</v>
      </c>
      <c r="D211" s="181" t="s">
        <v>133</v>
      </c>
      <c r="E211" s="182" t="s">
        <v>314</v>
      </c>
      <c r="F211" s="183" t="s">
        <v>315</v>
      </c>
      <c r="G211" s="184" t="s">
        <v>147</v>
      </c>
      <c r="H211" s="185">
        <v>9</v>
      </c>
      <c r="I211" s="186"/>
      <c r="J211" s="187">
        <f>ROUND(I211*H211,2)</f>
        <v>0</v>
      </c>
      <c r="K211" s="183" t="s">
        <v>137</v>
      </c>
      <c r="L211" s="59"/>
      <c r="M211" s="188" t="s">
        <v>22</v>
      </c>
      <c r="N211" s="189" t="s">
        <v>44</v>
      </c>
      <c r="O211" s="40"/>
      <c r="P211" s="190">
        <f>O211*H211</f>
        <v>0</v>
      </c>
      <c r="Q211" s="190">
        <v>0</v>
      </c>
      <c r="R211" s="190">
        <f>Q211*H211</f>
        <v>0</v>
      </c>
      <c r="S211" s="190">
        <v>0</v>
      </c>
      <c r="T211" s="191">
        <f>S211*H211</f>
        <v>0</v>
      </c>
      <c r="AR211" s="22" t="s">
        <v>138</v>
      </c>
      <c r="AT211" s="22" t="s">
        <v>133</v>
      </c>
      <c r="AU211" s="22" t="s">
        <v>24</v>
      </c>
      <c r="AY211" s="22" t="s">
        <v>132</v>
      </c>
      <c r="BE211" s="192">
        <f>IF(N211="základní",J211,0)</f>
        <v>0</v>
      </c>
      <c r="BF211" s="192">
        <f>IF(N211="snížená",J211,0)</f>
        <v>0</v>
      </c>
      <c r="BG211" s="192">
        <f>IF(N211="zákl. přenesená",J211,0)</f>
        <v>0</v>
      </c>
      <c r="BH211" s="192">
        <f>IF(N211="sníž. přenesená",J211,0)</f>
        <v>0</v>
      </c>
      <c r="BI211" s="192">
        <f>IF(N211="nulová",J211,0)</f>
        <v>0</v>
      </c>
      <c r="BJ211" s="22" t="s">
        <v>24</v>
      </c>
      <c r="BK211" s="192">
        <f>ROUND(I211*H211,2)</f>
        <v>0</v>
      </c>
      <c r="BL211" s="22" t="s">
        <v>138</v>
      </c>
      <c r="BM211" s="22" t="s">
        <v>316</v>
      </c>
    </row>
    <row r="212" spans="2:65" s="9" customFormat="1" ht="37.35" customHeight="1">
      <c r="B212" s="167"/>
      <c r="C212" s="168"/>
      <c r="D212" s="169" t="s">
        <v>72</v>
      </c>
      <c r="E212" s="170" t="s">
        <v>9</v>
      </c>
      <c r="F212" s="170" t="s">
        <v>317</v>
      </c>
      <c r="G212" s="168"/>
      <c r="H212" s="168"/>
      <c r="I212" s="171"/>
      <c r="J212" s="172">
        <f>BK212</f>
        <v>0</v>
      </c>
      <c r="K212" s="168"/>
      <c r="L212" s="173"/>
      <c r="M212" s="174"/>
      <c r="N212" s="175"/>
      <c r="O212" s="175"/>
      <c r="P212" s="176">
        <f>SUM(P213:P234)</f>
        <v>0</v>
      </c>
      <c r="Q212" s="175"/>
      <c r="R212" s="176">
        <f>SUM(R213:R234)</f>
        <v>320.28760208597998</v>
      </c>
      <c r="S212" s="175"/>
      <c r="T212" s="177">
        <f>SUM(T213:T234)</f>
        <v>0</v>
      </c>
      <c r="AR212" s="178" t="s">
        <v>24</v>
      </c>
      <c r="AT212" s="179" t="s">
        <v>72</v>
      </c>
      <c r="AU212" s="179" t="s">
        <v>73</v>
      </c>
      <c r="AY212" s="178" t="s">
        <v>132</v>
      </c>
      <c r="BK212" s="180">
        <f>SUM(BK213:BK234)</f>
        <v>0</v>
      </c>
    </row>
    <row r="213" spans="2:65" s="1" customFormat="1" ht="44.25" customHeight="1">
      <c r="B213" s="39"/>
      <c r="C213" s="181" t="s">
        <v>229</v>
      </c>
      <c r="D213" s="181" t="s">
        <v>133</v>
      </c>
      <c r="E213" s="182" t="s">
        <v>318</v>
      </c>
      <c r="F213" s="183" t="s">
        <v>319</v>
      </c>
      <c r="G213" s="184" t="s">
        <v>195</v>
      </c>
      <c r="H213" s="185">
        <v>554.95000000000005</v>
      </c>
      <c r="I213" s="186"/>
      <c r="J213" s="187">
        <f>ROUND(I213*H213,2)</f>
        <v>0</v>
      </c>
      <c r="K213" s="183" t="s">
        <v>137</v>
      </c>
      <c r="L213" s="59"/>
      <c r="M213" s="188" t="s">
        <v>22</v>
      </c>
      <c r="N213" s="189" t="s">
        <v>44</v>
      </c>
      <c r="O213" s="40"/>
      <c r="P213" s="190">
        <f>O213*H213</f>
        <v>0</v>
      </c>
      <c r="Q213" s="190">
        <v>0.22656960000000001</v>
      </c>
      <c r="R213" s="190">
        <f>Q213*H213</f>
        <v>125.73479952000001</v>
      </c>
      <c r="S213" s="190">
        <v>0</v>
      </c>
      <c r="T213" s="191">
        <f>S213*H213</f>
        <v>0</v>
      </c>
      <c r="AR213" s="22" t="s">
        <v>138</v>
      </c>
      <c r="AT213" s="22" t="s">
        <v>133</v>
      </c>
      <c r="AU213" s="22" t="s">
        <v>24</v>
      </c>
      <c r="AY213" s="22" t="s">
        <v>132</v>
      </c>
      <c r="BE213" s="192">
        <f>IF(N213="základní",J213,0)</f>
        <v>0</v>
      </c>
      <c r="BF213" s="192">
        <f>IF(N213="snížená",J213,0)</f>
        <v>0</v>
      </c>
      <c r="BG213" s="192">
        <f>IF(N213="zákl. přenesená",J213,0)</f>
        <v>0</v>
      </c>
      <c r="BH213" s="192">
        <f>IF(N213="sníž. přenesená",J213,0)</f>
        <v>0</v>
      </c>
      <c r="BI213" s="192">
        <f>IF(N213="nulová",J213,0)</f>
        <v>0</v>
      </c>
      <c r="BJ213" s="22" t="s">
        <v>24</v>
      </c>
      <c r="BK213" s="192">
        <f>ROUND(I213*H213,2)</f>
        <v>0</v>
      </c>
      <c r="BL213" s="22" t="s">
        <v>138</v>
      </c>
      <c r="BM213" s="22" t="s">
        <v>320</v>
      </c>
    </row>
    <row r="214" spans="2:65" s="10" customFormat="1" ht="13.5">
      <c r="B214" s="198"/>
      <c r="C214" s="199"/>
      <c r="D214" s="196" t="s">
        <v>150</v>
      </c>
      <c r="E214" s="200" t="s">
        <v>22</v>
      </c>
      <c r="F214" s="201" t="s">
        <v>321</v>
      </c>
      <c r="G214" s="199"/>
      <c r="H214" s="202">
        <v>554.95000000000005</v>
      </c>
      <c r="I214" s="203"/>
      <c r="J214" s="199"/>
      <c r="K214" s="199"/>
      <c r="L214" s="204"/>
      <c r="M214" s="205"/>
      <c r="N214" s="206"/>
      <c r="O214" s="206"/>
      <c r="P214" s="206"/>
      <c r="Q214" s="206"/>
      <c r="R214" s="206"/>
      <c r="S214" s="206"/>
      <c r="T214" s="207"/>
      <c r="AT214" s="208" t="s">
        <v>150</v>
      </c>
      <c r="AU214" s="208" t="s">
        <v>24</v>
      </c>
      <c r="AV214" s="10" t="s">
        <v>81</v>
      </c>
      <c r="AW214" s="10" t="s">
        <v>152</v>
      </c>
      <c r="AX214" s="10" t="s">
        <v>73</v>
      </c>
      <c r="AY214" s="208" t="s">
        <v>132</v>
      </c>
    </row>
    <row r="215" spans="2:65" s="11" customFormat="1" ht="13.5">
      <c r="B215" s="209"/>
      <c r="C215" s="210"/>
      <c r="D215" s="193" t="s">
        <v>150</v>
      </c>
      <c r="E215" s="234" t="s">
        <v>22</v>
      </c>
      <c r="F215" s="235" t="s">
        <v>153</v>
      </c>
      <c r="G215" s="210"/>
      <c r="H215" s="236">
        <v>554.95000000000005</v>
      </c>
      <c r="I215" s="214"/>
      <c r="J215" s="210"/>
      <c r="K215" s="210"/>
      <c r="L215" s="215"/>
      <c r="M215" s="216"/>
      <c r="N215" s="217"/>
      <c r="O215" s="217"/>
      <c r="P215" s="217"/>
      <c r="Q215" s="217"/>
      <c r="R215" s="217"/>
      <c r="S215" s="217"/>
      <c r="T215" s="218"/>
      <c r="AT215" s="219" t="s">
        <v>150</v>
      </c>
      <c r="AU215" s="219" t="s">
        <v>24</v>
      </c>
      <c r="AV215" s="11" t="s">
        <v>138</v>
      </c>
      <c r="AW215" s="11" t="s">
        <v>152</v>
      </c>
      <c r="AX215" s="11" t="s">
        <v>24</v>
      </c>
      <c r="AY215" s="219" t="s">
        <v>132</v>
      </c>
    </row>
    <row r="216" spans="2:65" s="1" customFormat="1" ht="31.5" customHeight="1">
      <c r="B216" s="39"/>
      <c r="C216" s="181" t="s">
        <v>322</v>
      </c>
      <c r="D216" s="181" t="s">
        <v>133</v>
      </c>
      <c r="E216" s="182" t="s">
        <v>323</v>
      </c>
      <c r="F216" s="183" t="s">
        <v>324</v>
      </c>
      <c r="G216" s="184" t="s">
        <v>201</v>
      </c>
      <c r="H216" s="185">
        <v>41.1</v>
      </c>
      <c r="I216" s="186"/>
      <c r="J216" s="187">
        <f>ROUND(I216*H216,2)</f>
        <v>0</v>
      </c>
      <c r="K216" s="183" t="s">
        <v>137</v>
      </c>
      <c r="L216" s="59"/>
      <c r="M216" s="188" t="s">
        <v>22</v>
      </c>
      <c r="N216" s="189" t="s">
        <v>44</v>
      </c>
      <c r="O216" s="40"/>
      <c r="P216" s="190">
        <f>O216*H216</f>
        <v>0</v>
      </c>
      <c r="Q216" s="190">
        <v>1.89</v>
      </c>
      <c r="R216" s="190">
        <f>Q216*H216</f>
        <v>77.679000000000002</v>
      </c>
      <c r="S216" s="190">
        <v>0</v>
      </c>
      <c r="T216" s="191">
        <f>S216*H216</f>
        <v>0</v>
      </c>
      <c r="AR216" s="22" t="s">
        <v>138</v>
      </c>
      <c r="AT216" s="22" t="s">
        <v>133</v>
      </c>
      <c r="AU216" s="22" t="s">
        <v>24</v>
      </c>
      <c r="AY216" s="22" t="s">
        <v>132</v>
      </c>
      <c r="BE216" s="192">
        <f>IF(N216="základní",J216,0)</f>
        <v>0</v>
      </c>
      <c r="BF216" s="192">
        <f>IF(N216="snížená",J216,0)</f>
        <v>0</v>
      </c>
      <c r="BG216" s="192">
        <f>IF(N216="zákl. přenesená",J216,0)</f>
        <v>0</v>
      </c>
      <c r="BH216" s="192">
        <f>IF(N216="sníž. přenesená",J216,0)</f>
        <v>0</v>
      </c>
      <c r="BI216" s="192">
        <f>IF(N216="nulová",J216,0)</f>
        <v>0</v>
      </c>
      <c r="BJ216" s="22" t="s">
        <v>24</v>
      </c>
      <c r="BK216" s="192">
        <f>ROUND(I216*H216,2)</f>
        <v>0</v>
      </c>
      <c r="BL216" s="22" t="s">
        <v>138</v>
      </c>
      <c r="BM216" s="22" t="s">
        <v>325</v>
      </c>
    </row>
    <row r="217" spans="2:65" s="1" customFormat="1" ht="81">
      <c r="B217" s="39"/>
      <c r="C217" s="61"/>
      <c r="D217" s="193" t="s">
        <v>139</v>
      </c>
      <c r="E217" s="61"/>
      <c r="F217" s="194" t="s">
        <v>326</v>
      </c>
      <c r="G217" s="61"/>
      <c r="H217" s="61"/>
      <c r="I217" s="154"/>
      <c r="J217" s="61"/>
      <c r="K217" s="61"/>
      <c r="L217" s="59"/>
      <c r="M217" s="195"/>
      <c r="N217" s="40"/>
      <c r="O217" s="40"/>
      <c r="P217" s="40"/>
      <c r="Q217" s="40"/>
      <c r="R217" s="40"/>
      <c r="S217" s="40"/>
      <c r="T217" s="76"/>
      <c r="AT217" s="22" t="s">
        <v>139</v>
      </c>
      <c r="AU217" s="22" t="s">
        <v>24</v>
      </c>
    </row>
    <row r="218" spans="2:65" s="1" customFormat="1" ht="31.5" customHeight="1">
      <c r="B218" s="39"/>
      <c r="C218" s="181" t="s">
        <v>234</v>
      </c>
      <c r="D218" s="181" t="s">
        <v>133</v>
      </c>
      <c r="E218" s="182" t="s">
        <v>327</v>
      </c>
      <c r="F218" s="183" t="s">
        <v>328</v>
      </c>
      <c r="G218" s="184" t="s">
        <v>201</v>
      </c>
      <c r="H218" s="185">
        <v>64.944000000000003</v>
      </c>
      <c r="I218" s="186"/>
      <c r="J218" s="187">
        <f>ROUND(I218*H218,2)</f>
        <v>0</v>
      </c>
      <c r="K218" s="183" t="s">
        <v>137</v>
      </c>
      <c r="L218" s="59"/>
      <c r="M218" s="188" t="s">
        <v>22</v>
      </c>
      <c r="N218" s="189" t="s">
        <v>44</v>
      </c>
      <c r="O218" s="40"/>
      <c r="P218" s="190">
        <f>O218*H218</f>
        <v>0</v>
      </c>
      <c r="Q218" s="190">
        <v>1.7535000000000001</v>
      </c>
      <c r="R218" s="190">
        <f>Q218*H218</f>
        <v>113.879304</v>
      </c>
      <c r="S218" s="190">
        <v>0</v>
      </c>
      <c r="T218" s="191">
        <f>S218*H218</f>
        <v>0</v>
      </c>
      <c r="AR218" s="22" t="s">
        <v>138</v>
      </c>
      <c r="AT218" s="22" t="s">
        <v>133</v>
      </c>
      <c r="AU218" s="22" t="s">
        <v>24</v>
      </c>
      <c r="AY218" s="22" t="s">
        <v>132</v>
      </c>
      <c r="BE218" s="192">
        <f>IF(N218="základní",J218,0)</f>
        <v>0</v>
      </c>
      <c r="BF218" s="192">
        <f>IF(N218="snížená",J218,0)</f>
        <v>0</v>
      </c>
      <c r="BG218" s="192">
        <f>IF(N218="zákl. přenesená",J218,0)</f>
        <v>0</v>
      </c>
      <c r="BH218" s="192">
        <f>IF(N218="sníž. přenesená",J218,0)</f>
        <v>0</v>
      </c>
      <c r="BI218" s="192">
        <f>IF(N218="nulová",J218,0)</f>
        <v>0</v>
      </c>
      <c r="BJ218" s="22" t="s">
        <v>24</v>
      </c>
      <c r="BK218" s="192">
        <f>ROUND(I218*H218,2)</f>
        <v>0</v>
      </c>
      <c r="BL218" s="22" t="s">
        <v>138</v>
      </c>
      <c r="BM218" s="22" t="s">
        <v>329</v>
      </c>
    </row>
    <row r="219" spans="2:65" s="1" customFormat="1" ht="81">
      <c r="B219" s="39"/>
      <c r="C219" s="61"/>
      <c r="D219" s="196" t="s">
        <v>139</v>
      </c>
      <c r="E219" s="61"/>
      <c r="F219" s="197" t="s">
        <v>326</v>
      </c>
      <c r="G219" s="61"/>
      <c r="H219" s="61"/>
      <c r="I219" s="154"/>
      <c r="J219" s="61"/>
      <c r="K219" s="61"/>
      <c r="L219" s="59"/>
      <c r="M219" s="195"/>
      <c r="N219" s="40"/>
      <c r="O219" s="40"/>
      <c r="P219" s="40"/>
      <c r="Q219" s="40"/>
      <c r="R219" s="40"/>
      <c r="S219" s="40"/>
      <c r="T219" s="76"/>
      <c r="AT219" s="22" t="s">
        <v>139</v>
      </c>
      <c r="AU219" s="22" t="s">
        <v>24</v>
      </c>
    </row>
    <row r="220" spans="2:65" s="10" customFormat="1" ht="13.5">
      <c r="B220" s="198"/>
      <c r="C220" s="199"/>
      <c r="D220" s="196" t="s">
        <v>150</v>
      </c>
      <c r="E220" s="200" t="s">
        <v>22</v>
      </c>
      <c r="F220" s="201" t="s">
        <v>330</v>
      </c>
      <c r="G220" s="199"/>
      <c r="H220" s="202">
        <v>64.944000000000003</v>
      </c>
      <c r="I220" s="203"/>
      <c r="J220" s="199"/>
      <c r="K220" s="199"/>
      <c r="L220" s="204"/>
      <c r="M220" s="205"/>
      <c r="N220" s="206"/>
      <c r="O220" s="206"/>
      <c r="P220" s="206"/>
      <c r="Q220" s="206"/>
      <c r="R220" s="206"/>
      <c r="S220" s="206"/>
      <c r="T220" s="207"/>
      <c r="AT220" s="208" t="s">
        <v>150</v>
      </c>
      <c r="AU220" s="208" t="s">
        <v>24</v>
      </c>
      <c r="AV220" s="10" t="s">
        <v>81</v>
      </c>
      <c r="AW220" s="10" t="s">
        <v>152</v>
      </c>
      <c r="AX220" s="10" t="s">
        <v>73</v>
      </c>
      <c r="AY220" s="208" t="s">
        <v>132</v>
      </c>
    </row>
    <row r="221" spans="2:65" s="11" customFormat="1" ht="13.5">
      <c r="B221" s="209"/>
      <c r="C221" s="210"/>
      <c r="D221" s="193" t="s">
        <v>150</v>
      </c>
      <c r="E221" s="234" t="s">
        <v>22</v>
      </c>
      <c r="F221" s="235" t="s">
        <v>153</v>
      </c>
      <c r="G221" s="210"/>
      <c r="H221" s="236">
        <v>64.944000000000003</v>
      </c>
      <c r="I221" s="214"/>
      <c r="J221" s="210"/>
      <c r="K221" s="210"/>
      <c r="L221" s="215"/>
      <c r="M221" s="216"/>
      <c r="N221" s="217"/>
      <c r="O221" s="217"/>
      <c r="P221" s="217"/>
      <c r="Q221" s="217"/>
      <c r="R221" s="217"/>
      <c r="S221" s="217"/>
      <c r="T221" s="218"/>
      <c r="AT221" s="219" t="s">
        <v>150</v>
      </c>
      <c r="AU221" s="219" t="s">
        <v>24</v>
      </c>
      <c r="AV221" s="11" t="s">
        <v>138</v>
      </c>
      <c r="AW221" s="11" t="s">
        <v>152</v>
      </c>
      <c r="AX221" s="11" t="s">
        <v>24</v>
      </c>
      <c r="AY221" s="219" t="s">
        <v>132</v>
      </c>
    </row>
    <row r="222" spans="2:65" s="1" customFormat="1" ht="22.5" customHeight="1">
      <c r="B222" s="39"/>
      <c r="C222" s="240" t="s">
        <v>331</v>
      </c>
      <c r="D222" s="240" t="s">
        <v>286</v>
      </c>
      <c r="E222" s="241" t="s">
        <v>332</v>
      </c>
      <c r="F222" s="242" t="s">
        <v>333</v>
      </c>
      <c r="G222" s="243" t="s">
        <v>195</v>
      </c>
      <c r="H222" s="244">
        <v>541.20000000000005</v>
      </c>
      <c r="I222" s="245"/>
      <c r="J222" s="246">
        <f>ROUND(I222*H222,2)</f>
        <v>0</v>
      </c>
      <c r="K222" s="242" t="s">
        <v>22</v>
      </c>
      <c r="L222" s="247"/>
      <c r="M222" s="248" t="s">
        <v>22</v>
      </c>
      <c r="N222" s="249" t="s">
        <v>44</v>
      </c>
      <c r="O222" s="40"/>
      <c r="P222" s="190">
        <f>O222*H222</f>
        <v>0</v>
      </c>
      <c r="Q222" s="190">
        <v>4.8000000000000001E-4</v>
      </c>
      <c r="R222" s="190">
        <f>Q222*H222</f>
        <v>0.25977600000000001</v>
      </c>
      <c r="S222" s="190">
        <v>0</v>
      </c>
      <c r="T222" s="191">
        <f>S222*H222</f>
        <v>0</v>
      </c>
      <c r="AR222" s="22" t="s">
        <v>157</v>
      </c>
      <c r="AT222" s="22" t="s">
        <v>286</v>
      </c>
      <c r="AU222" s="22" t="s">
        <v>24</v>
      </c>
      <c r="AY222" s="22" t="s">
        <v>132</v>
      </c>
      <c r="BE222" s="192">
        <f>IF(N222="základní",J222,0)</f>
        <v>0</v>
      </c>
      <c r="BF222" s="192">
        <f>IF(N222="snížená",J222,0)</f>
        <v>0</v>
      </c>
      <c r="BG222" s="192">
        <f>IF(N222="zákl. přenesená",J222,0)</f>
        <v>0</v>
      </c>
      <c r="BH222" s="192">
        <f>IF(N222="sníž. přenesená",J222,0)</f>
        <v>0</v>
      </c>
      <c r="BI222" s="192">
        <f>IF(N222="nulová",J222,0)</f>
        <v>0</v>
      </c>
      <c r="BJ222" s="22" t="s">
        <v>24</v>
      </c>
      <c r="BK222" s="192">
        <f>ROUND(I222*H222,2)</f>
        <v>0</v>
      </c>
      <c r="BL222" s="22" t="s">
        <v>138</v>
      </c>
      <c r="BM222" s="22" t="s">
        <v>334</v>
      </c>
    </row>
    <row r="223" spans="2:65" s="1" customFormat="1" ht="22.5" customHeight="1">
      <c r="B223" s="39"/>
      <c r="C223" s="240" t="s">
        <v>240</v>
      </c>
      <c r="D223" s="240" t="s">
        <v>286</v>
      </c>
      <c r="E223" s="241" t="s">
        <v>335</v>
      </c>
      <c r="F223" s="242" t="s">
        <v>336</v>
      </c>
      <c r="G223" s="243" t="s">
        <v>195</v>
      </c>
      <c r="H223" s="244">
        <v>13.75</v>
      </c>
      <c r="I223" s="245"/>
      <c r="J223" s="246">
        <f>ROUND(I223*H223,2)</f>
        <v>0</v>
      </c>
      <c r="K223" s="242" t="s">
        <v>22</v>
      </c>
      <c r="L223" s="247"/>
      <c r="M223" s="248" t="s">
        <v>22</v>
      </c>
      <c r="N223" s="249" t="s">
        <v>44</v>
      </c>
      <c r="O223" s="40"/>
      <c r="P223" s="190">
        <f>O223*H223</f>
        <v>0</v>
      </c>
      <c r="Q223" s="190">
        <v>0</v>
      </c>
      <c r="R223" s="190">
        <f>Q223*H223</f>
        <v>0</v>
      </c>
      <c r="S223" s="190">
        <v>0</v>
      </c>
      <c r="T223" s="191">
        <f>S223*H223</f>
        <v>0</v>
      </c>
      <c r="AR223" s="22" t="s">
        <v>157</v>
      </c>
      <c r="AT223" s="22" t="s">
        <v>286</v>
      </c>
      <c r="AU223" s="22" t="s">
        <v>24</v>
      </c>
      <c r="AY223" s="22" t="s">
        <v>132</v>
      </c>
      <c r="BE223" s="192">
        <f>IF(N223="základní",J223,0)</f>
        <v>0</v>
      </c>
      <c r="BF223" s="192">
        <f>IF(N223="snížená",J223,0)</f>
        <v>0</v>
      </c>
      <c r="BG223" s="192">
        <f>IF(N223="zákl. přenesená",J223,0)</f>
        <v>0</v>
      </c>
      <c r="BH223" s="192">
        <f>IF(N223="sníž. přenesená",J223,0)</f>
        <v>0</v>
      </c>
      <c r="BI223" s="192">
        <f>IF(N223="nulová",J223,0)</f>
        <v>0</v>
      </c>
      <c r="BJ223" s="22" t="s">
        <v>24</v>
      </c>
      <c r="BK223" s="192">
        <f>ROUND(I223*H223,2)</f>
        <v>0</v>
      </c>
      <c r="BL223" s="22" t="s">
        <v>138</v>
      </c>
      <c r="BM223" s="22" t="s">
        <v>337</v>
      </c>
    </row>
    <row r="224" spans="2:65" s="1" customFormat="1" ht="31.5" customHeight="1">
      <c r="B224" s="39"/>
      <c r="C224" s="181" t="s">
        <v>338</v>
      </c>
      <c r="D224" s="181" t="s">
        <v>133</v>
      </c>
      <c r="E224" s="182" t="s">
        <v>339</v>
      </c>
      <c r="F224" s="183" t="s">
        <v>340</v>
      </c>
      <c r="G224" s="184" t="s">
        <v>147</v>
      </c>
      <c r="H224" s="185">
        <v>849.79200000000003</v>
      </c>
      <c r="I224" s="186"/>
      <c r="J224" s="187">
        <f>ROUND(I224*H224,2)</f>
        <v>0</v>
      </c>
      <c r="K224" s="183" t="s">
        <v>137</v>
      </c>
      <c r="L224" s="59"/>
      <c r="M224" s="188" t="s">
        <v>22</v>
      </c>
      <c r="N224" s="189" t="s">
        <v>44</v>
      </c>
      <c r="O224" s="40"/>
      <c r="P224" s="190">
        <f>O224*H224</f>
        <v>0</v>
      </c>
      <c r="Q224" s="190">
        <v>1.6694E-4</v>
      </c>
      <c r="R224" s="190">
        <f>Q224*H224</f>
        <v>0.14186427648</v>
      </c>
      <c r="S224" s="190">
        <v>0</v>
      </c>
      <c r="T224" s="191">
        <f>S224*H224</f>
        <v>0</v>
      </c>
      <c r="AR224" s="22" t="s">
        <v>138</v>
      </c>
      <c r="AT224" s="22" t="s">
        <v>133</v>
      </c>
      <c r="AU224" s="22" t="s">
        <v>24</v>
      </c>
      <c r="AY224" s="22" t="s">
        <v>132</v>
      </c>
      <c r="BE224" s="192">
        <f>IF(N224="základní",J224,0)</f>
        <v>0</v>
      </c>
      <c r="BF224" s="192">
        <f>IF(N224="snížená",J224,0)</f>
        <v>0</v>
      </c>
      <c r="BG224" s="192">
        <f>IF(N224="zákl. přenesená",J224,0)</f>
        <v>0</v>
      </c>
      <c r="BH224" s="192">
        <f>IF(N224="sníž. přenesená",J224,0)</f>
        <v>0</v>
      </c>
      <c r="BI224" s="192">
        <f>IF(N224="nulová",J224,0)</f>
        <v>0</v>
      </c>
      <c r="BJ224" s="22" t="s">
        <v>24</v>
      </c>
      <c r="BK224" s="192">
        <f>ROUND(I224*H224,2)</f>
        <v>0</v>
      </c>
      <c r="BL224" s="22" t="s">
        <v>138</v>
      </c>
      <c r="BM224" s="22" t="s">
        <v>341</v>
      </c>
    </row>
    <row r="225" spans="2:65" s="1" customFormat="1" ht="189">
      <c r="B225" s="39"/>
      <c r="C225" s="61"/>
      <c r="D225" s="196" t="s">
        <v>139</v>
      </c>
      <c r="E225" s="61"/>
      <c r="F225" s="197" t="s">
        <v>342</v>
      </c>
      <c r="G225" s="61"/>
      <c r="H225" s="61"/>
      <c r="I225" s="154"/>
      <c r="J225" s="61"/>
      <c r="K225" s="61"/>
      <c r="L225" s="59"/>
      <c r="M225" s="195"/>
      <c r="N225" s="40"/>
      <c r="O225" s="40"/>
      <c r="P225" s="40"/>
      <c r="Q225" s="40"/>
      <c r="R225" s="40"/>
      <c r="S225" s="40"/>
      <c r="T225" s="76"/>
      <c r="AT225" s="22" t="s">
        <v>139</v>
      </c>
      <c r="AU225" s="22" t="s">
        <v>24</v>
      </c>
    </row>
    <row r="226" spans="2:65" s="10" customFormat="1" ht="27">
      <c r="B226" s="198"/>
      <c r="C226" s="199"/>
      <c r="D226" s="196" t="s">
        <v>150</v>
      </c>
      <c r="E226" s="200" t="s">
        <v>22</v>
      </c>
      <c r="F226" s="201" t="s">
        <v>343</v>
      </c>
      <c r="G226" s="199"/>
      <c r="H226" s="202">
        <v>849.79160000000002</v>
      </c>
      <c r="I226" s="203"/>
      <c r="J226" s="199"/>
      <c r="K226" s="199"/>
      <c r="L226" s="204"/>
      <c r="M226" s="205"/>
      <c r="N226" s="206"/>
      <c r="O226" s="206"/>
      <c r="P226" s="206"/>
      <c r="Q226" s="206"/>
      <c r="R226" s="206"/>
      <c r="S226" s="206"/>
      <c r="T226" s="207"/>
      <c r="AT226" s="208" t="s">
        <v>150</v>
      </c>
      <c r="AU226" s="208" t="s">
        <v>24</v>
      </c>
      <c r="AV226" s="10" t="s">
        <v>81</v>
      </c>
      <c r="AW226" s="10" t="s">
        <v>152</v>
      </c>
      <c r="AX226" s="10" t="s">
        <v>73</v>
      </c>
      <c r="AY226" s="208" t="s">
        <v>132</v>
      </c>
    </row>
    <row r="227" spans="2:65" s="11" customFormat="1" ht="13.5">
      <c r="B227" s="209"/>
      <c r="C227" s="210"/>
      <c r="D227" s="193" t="s">
        <v>150</v>
      </c>
      <c r="E227" s="234" t="s">
        <v>22</v>
      </c>
      <c r="F227" s="235" t="s">
        <v>153</v>
      </c>
      <c r="G227" s="210"/>
      <c r="H227" s="236">
        <v>849.79160000000002</v>
      </c>
      <c r="I227" s="214"/>
      <c r="J227" s="210"/>
      <c r="K227" s="210"/>
      <c r="L227" s="215"/>
      <c r="M227" s="216"/>
      <c r="N227" s="217"/>
      <c r="O227" s="217"/>
      <c r="P227" s="217"/>
      <c r="Q227" s="217"/>
      <c r="R227" s="217"/>
      <c r="S227" s="217"/>
      <c r="T227" s="218"/>
      <c r="AT227" s="219" t="s">
        <v>150</v>
      </c>
      <c r="AU227" s="219" t="s">
        <v>24</v>
      </c>
      <c r="AV227" s="11" t="s">
        <v>138</v>
      </c>
      <c r="AW227" s="11" t="s">
        <v>152</v>
      </c>
      <c r="AX227" s="11" t="s">
        <v>24</v>
      </c>
      <c r="AY227" s="219" t="s">
        <v>132</v>
      </c>
    </row>
    <row r="228" spans="2:65" s="1" customFormat="1" ht="22.5" customHeight="1">
      <c r="B228" s="39"/>
      <c r="C228" s="240" t="s">
        <v>245</v>
      </c>
      <c r="D228" s="240" t="s">
        <v>286</v>
      </c>
      <c r="E228" s="241" t="s">
        <v>344</v>
      </c>
      <c r="F228" s="242" t="s">
        <v>345</v>
      </c>
      <c r="G228" s="243" t="s">
        <v>147</v>
      </c>
      <c r="H228" s="244">
        <v>900</v>
      </c>
      <c r="I228" s="245"/>
      <c r="J228" s="246">
        <f>ROUND(I228*H228,2)</f>
        <v>0</v>
      </c>
      <c r="K228" s="242" t="s">
        <v>137</v>
      </c>
      <c r="L228" s="247"/>
      <c r="M228" s="248" t="s">
        <v>22</v>
      </c>
      <c r="N228" s="249" t="s">
        <v>44</v>
      </c>
      <c r="O228" s="40"/>
      <c r="P228" s="190">
        <f>O228*H228</f>
        <v>0</v>
      </c>
      <c r="Q228" s="190">
        <v>2.9999999999999997E-4</v>
      </c>
      <c r="R228" s="190">
        <f>Q228*H228</f>
        <v>0.26999999999999996</v>
      </c>
      <c r="S228" s="190">
        <v>0</v>
      </c>
      <c r="T228" s="191">
        <f>S228*H228</f>
        <v>0</v>
      </c>
      <c r="AR228" s="22" t="s">
        <v>157</v>
      </c>
      <c r="AT228" s="22" t="s">
        <v>286</v>
      </c>
      <c r="AU228" s="22" t="s">
        <v>24</v>
      </c>
      <c r="AY228" s="22" t="s">
        <v>132</v>
      </c>
      <c r="BE228" s="192">
        <f>IF(N228="základní",J228,0)</f>
        <v>0</v>
      </c>
      <c r="BF228" s="192">
        <f>IF(N228="snížená",J228,0)</f>
        <v>0</v>
      </c>
      <c r="BG228" s="192">
        <f>IF(N228="zákl. přenesená",J228,0)</f>
        <v>0</v>
      </c>
      <c r="BH228" s="192">
        <f>IF(N228="sníž. přenesená",J228,0)</f>
        <v>0</v>
      </c>
      <c r="BI228" s="192">
        <f>IF(N228="nulová",J228,0)</f>
        <v>0</v>
      </c>
      <c r="BJ228" s="22" t="s">
        <v>24</v>
      </c>
      <c r="BK228" s="192">
        <f>ROUND(I228*H228,2)</f>
        <v>0</v>
      </c>
      <c r="BL228" s="22" t="s">
        <v>138</v>
      </c>
      <c r="BM228" s="22" t="s">
        <v>346</v>
      </c>
    </row>
    <row r="229" spans="2:65" s="1" customFormat="1" ht="31.5" customHeight="1">
      <c r="B229" s="39"/>
      <c r="C229" s="181" t="s">
        <v>347</v>
      </c>
      <c r="D229" s="181" t="s">
        <v>133</v>
      </c>
      <c r="E229" s="182" t="s">
        <v>348</v>
      </c>
      <c r="F229" s="183" t="s">
        <v>349</v>
      </c>
      <c r="G229" s="184" t="s">
        <v>147</v>
      </c>
      <c r="H229" s="185">
        <v>2984.7089999999998</v>
      </c>
      <c r="I229" s="186"/>
      <c r="J229" s="187">
        <f>ROUND(I229*H229,2)</f>
        <v>0</v>
      </c>
      <c r="K229" s="183" t="s">
        <v>137</v>
      </c>
      <c r="L229" s="59"/>
      <c r="M229" s="188" t="s">
        <v>22</v>
      </c>
      <c r="N229" s="189" t="s">
        <v>44</v>
      </c>
      <c r="O229" s="40"/>
      <c r="P229" s="190">
        <f>O229*H229</f>
        <v>0</v>
      </c>
      <c r="Q229" s="190">
        <v>4.6749999999999998E-4</v>
      </c>
      <c r="R229" s="190">
        <f>Q229*H229</f>
        <v>1.3953514574999999</v>
      </c>
      <c r="S229" s="190">
        <v>0</v>
      </c>
      <c r="T229" s="191">
        <f>S229*H229</f>
        <v>0</v>
      </c>
      <c r="AR229" s="22" t="s">
        <v>138</v>
      </c>
      <c r="AT229" s="22" t="s">
        <v>133</v>
      </c>
      <c r="AU229" s="22" t="s">
        <v>24</v>
      </c>
      <c r="AY229" s="22" t="s">
        <v>132</v>
      </c>
      <c r="BE229" s="192">
        <f>IF(N229="základní",J229,0)</f>
        <v>0</v>
      </c>
      <c r="BF229" s="192">
        <f>IF(N229="snížená",J229,0)</f>
        <v>0</v>
      </c>
      <c r="BG229" s="192">
        <f>IF(N229="zákl. přenesená",J229,0)</f>
        <v>0</v>
      </c>
      <c r="BH229" s="192">
        <f>IF(N229="sníž. přenesená",J229,0)</f>
        <v>0</v>
      </c>
      <c r="BI229" s="192">
        <f>IF(N229="nulová",J229,0)</f>
        <v>0</v>
      </c>
      <c r="BJ229" s="22" t="s">
        <v>24</v>
      </c>
      <c r="BK229" s="192">
        <f>ROUND(I229*H229,2)</f>
        <v>0</v>
      </c>
      <c r="BL229" s="22" t="s">
        <v>138</v>
      </c>
      <c r="BM229" s="22" t="s">
        <v>350</v>
      </c>
    </row>
    <row r="230" spans="2:65" s="1" customFormat="1" ht="27">
      <c r="B230" s="39"/>
      <c r="C230" s="61"/>
      <c r="D230" s="193" t="s">
        <v>139</v>
      </c>
      <c r="E230" s="61"/>
      <c r="F230" s="194" t="s">
        <v>351</v>
      </c>
      <c r="G230" s="61"/>
      <c r="H230" s="61"/>
      <c r="I230" s="154"/>
      <c r="J230" s="61"/>
      <c r="K230" s="61"/>
      <c r="L230" s="59"/>
      <c r="M230" s="195"/>
      <c r="N230" s="40"/>
      <c r="O230" s="40"/>
      <c r="P230" s="40"/>
      <c r="Q230" s="40"/>
      <c r="R230" s="40"/>
      <c r="S230" s="40"/>
      <c r="T230" s="76"/>
      <c r="AT230" s="22" t="s">
        <v>139</v>
      </c>
      <c r="AU230" s="22" t="s">
        <v>24</v>
      </c>
    </row>
    <row r="231" spans="2:65" s="1" customFormat="1" ht="22.5" customHeight="1">
      <c r="B231" s="39"/>
      <c r="C231" s="240" t="s">
        <v>249</v>
      </c>
      <c r="D231" s="240" t="s">
        <v>286</v>
      </c>
      <c r="E231" s="241" t="s">
        <v>352</v>
      </c>
      <c r="F231" s="242" t="s">
        <v>353</v>
      </c>
      <c r="G231" s="243" t="s">
        <v>147</v>
      </c>
      <c r="H231" s="244">
        <v>3000</v>
      </c>
      <c r="I231" s="245"/>
      <c r="J231" s="246">
        <f>ROUND(I231*H231,2)</f>
        <v>0</v>
      </c>
      <c r="K231" s="242" t="s">
        <v>22</v>
      </c>
      <c r="L231" s="247"/>
      <c r="M231" s="248" t="s">
        <v>22</v>
      </c>
      <c r="N231" s="249" t="s">
        <v>44</v>
      </c>
      <c r="O231" s="40"/>
      <c r="P231" s="190">
        <f>O231*H231</f>
        <v>0</v>
      </c>
      <c r="Q231" s="190">
        <v>0</v>
      </c>
      <c r="R231" s="190">
        <f>Q231*H231</f>
        <v>0</v>
      </c>
      <c r="S231" s="190">
        <v>0</v>
      </c>
      <c r="T231" s="191">
        <f>S231*H231</f>
        <v>0</v>
      </c>
      <c r="AR231" s="22" t="s">
        <v>157</v>
      </c>
      <c r="AT231" s="22" t="s">
        <v>286</v>
      </c>
      <c r="AU231" s="22" t="s">
        <v>24</v>
      </c>
      <c r="AY231" s="22" t="s">
        <v>132</v>
      </c>
      <c r="BE231" s="192">
        <f>IF(N231="základní",J231,0)</f>
        <v>0</v>
      </c>
      <c r="BF231" s="192">
        <f>IF(N231="snížená",J231,0)</f>
        <v>0</v>
      </c>
      <c r="BG231" s="192">
        <f>IF(N231="zákl. přenesená",J231,0)</f>
        <v>0</v>
      </c>
      <c r="BH231" s="192">
        <f>IF(N231="sníž. přenesená",J231,0)</f>
        <v>0</v>
      </c>
      <c r="BI231" s="192">
        <f>IF(N231="nulová",J231,0)</f>
        <v>0</v>
      </c>
      <c r="BJ231" s="22" t="s">
        <v>24</v>
      </c>
      <c r="BK231" s="192">
        <f>ROUND(I231*H231,2)</f>
        <v>0</v>
      </c>
      <c r="BL231" s="22" t="s">
        <v>138</v>
      </c>
      <c r="BM231" s="22" t="s">
        <v>354</v>
      </c>
    </row>
    <row r="232" spans="2:65" s="1" customFormat="1" ht="22.5" customHeight="1">
      <c r="B232" s="39"/>
      <c r="C232" s="181" t="s">
        <v>355</v>
      </c>
      <c r="D232" s="181" t="s">
        <v>133</v>
      </c>
      <c r="E232" s="182" t="s">
        <v>356</v>
      </c>
      <c r="F232" s="183" t="s">
        <v>357</v>
      </c>
      <c r="G232" s="184" t="s">
        <v>147</v>
      </c>
      <c r="H232" s="185">
        <v>2520.3989999999999</v>
      </c>
      <c r="I232" s="186"/>
      <c r="J232" s="187">
        <f>ROUND(I232*H232,2)</f>
        <v>0</v>
      </c>
      <c r="K232" s="183" t="s">
        <v>137</v>
      </c>
      <c r="L232" s="59"/>
      <c r="M232" s="188" t="s">
        <v>22</v>
      </c>
      <c r="N232" s="189" t="s">
        <v>44</v>
      </c>
      <c r="O232" s="40"/>
      <c r="P232" s="190">
        <f>O232*H232</f>
        <v>0</v>
      </c>
      <c r="Q232" s="190">
        <v>3.68E-4</v>
      </c>
      <c r="R232" s="190">
        <f>Q232*H232</f>
        <v>0.92750683199999995</v>
      </c>
      <c r="S232" s="190">
        <v>0</v>
      </c>
      <c r="T232" s="191">
        <f>S232*H232</f>
        <v>0</v>
      </c>
      <c r="AR232" s="22" t="s">
        <v>138</v>
      </c>
      <c r="AT232" s="22" t="s">
        <v>133</v>
      </c>
      <c r="AU232" s="22" t="s">
        <v>24</v>
      </c>
      <c r="AY232" s="22" t="s">
        <v>132</v>
      </c>
      <c r="BE232" s="192">
        <f>IF(N232="základní",J232,0)</f>
        <v>0</v>
      </c>
      <c r="BF232" s="192">
        <f>IF(N232="snížená",J232,0)</f>
        <v>0</v>
      </c>
      <c r="BG232" s="192">
        <f>IF(N232="zákl. přenesená",J232,0)</f>
        <v>0</v>
      </c>
      <c r="BH232" s="192">
        <f>IF(N232="sníž. přenesená",J232,0)</f>
        <v>0</v>
      </c>
      <c r="BI232" s="192">
        <f>IF(N232="nulová",J232,0)</f>
        <v>0</v>
      </c>
      <c r="BJ232" s="22" t="s">
        <v>24</v>
      </c>
      <c r="BK232" s="192">
        <f>ROUND(I232*H232,2)</f>
        <v>0</v>
      </c>
      <c r="BL232" s="22" t="s">
        <v>138</v>
      </c>
      <c r="BM232" s="22" t="s">
        <v>358</v>
      </c>
    </row>
    <row r="233" spans="2:65" s="1" customFormat="1" ht="94.5">
      <c r="B233" s="39"/>
      <c r="C233" s="61"/>
      <c r="D233" s="193" t="s">
        <v>139</v>
      </c>
      <c r="E233" s="61"/>
      <c r="F233" s="194" t="s">
        <v>359</v>
      </c>
      <c r="G233" s="61"/>
      <c r="H233" s="61"/>
      <c r="I233" s="154"/>
      <c r="J233" s="61"/>
      <c r="K233" s="61"/>
      <c r="L233" s="59"/>
      <c r="M233" s="195"/>
      <c r="N233" s="40"/>
      <c r="O233" s="40"/>
      <c r="P233" s="40"/>
      <c r="Q233" s="40"/>
      <c r="R233" s="40"/>
      <c r="S233" s="40"/>
      <c r="T233" s="76"/>
      <c r="AT233" s="22" t="s">
        <v>139</v>
      </c>
      <c r="AU233" s="22" t="s">
        <v>24</v>
      </c>
    </row>
    <row r="234" spans="2:65" s="1" customFormat="1" ht="22.5" customHeight="1">
      <c r="B234" s="39"/>
      <c r="C234" s="240" t="s">
        <v>252</v>
      </c>
      <c r="D234" s="240" t="s">
        <v>286</v>
      </c>
      <c r="E234" s="241" t="s">
        <v>360</v>
      </c>
      <c r="F234" s="242" t="s">
        <v>361</v>
      </c>
      <c r="G234" s="243" t="s">
        <v>147</v>
      </c>
      <c r="H234" s="244">
        <v>2600</v>
      </c>
      <c r="I234" s="245"/>
      <c r="J234" s="246">
        <f>ROUND(I234*H234,2)</f>
        <v>0</v>
      </c>
      <c r="K234" s="242" t="s">
        <v>22</v>
      </c>
      <c r="L234" s="247"/>
      <c r="M234" s="248" t="s">
        <v>22</v>
      </c>
      <c r="N234" s="249" t="s">
        <v>44</v>
      </c>
      <c r="O234" s="40"/>
      <c r="P234" s="190">
        <f>O234*H234</f>
        <v>0</v>
      </c>
      <c r="Q234" s="190">
        <v>0</v>
      </c>
      <c r="R234" s="190">
        <f>Q234*H234</f>
        <v>0</v>
      </c>
      <c r="S234" s="190">
        <v>0</v>
      </c>
      <c r="T234" s="191">
        <f>S234*H234</f>
        <v>0</v>
      </c>
      <c r="AR234" s="22" t="s">
        <v>157</v>
      </c>
      <c r="AT234" s="22" t="s">
        <v>286</v>
      </c>
      <c r="AU234" s="22" t="s">
        <v>24</v>
      </c>
      <c r="AY234" s="22" t="s">
        <v>132</v>
      </c>
      <c r="BE234" s="192">
        <f>IF(N234="základní",J234,0)</f>
        <v>0</v>
      </c>
      <c r="BF234" s="192">
        <f>IF(N234="snížená",J234,0)</f>
        <v>0</v>
      </c>
      <c r="BG234" s="192">
        <f>IF(N234="zákl. přenesená",J234,0)</f>
        <v>0</v>
      </c>
      <c r="BH234" s="192">
        <f>IF(N234="sníž. přenesená",J234,0)</f>
        <v>0</v>
      </c>
      <c r="BI234" s="192">
        <f>IF(N234="nulová",J234,0)</f>
        <v>0</v>
      </c>
      <c r="BJ234" s="22" t="s">
        <v>24</v>
      </c>
      <c r="BK234" s="192">
        <f>ROUND(I234*H234,2)</f>
        <v>0</v>
      </c>
      <c r="BL234" s="22" t="s">
        <v>138</v>
      </c>
      <c r="BM234" s="22" t="s">
        <v>362</v>
      </c>
    </row>
    <row r="235" spans="2:65" s="9" customFormat="1" ht="37.35" customHeight="1">
      <c r="B235" s="167"/>
      <c r="C235" s="168"/>
      <c r="D235" s="169" t="s">
        <v>72</v>
      </c>
      <c r="E235" s="170" t="s">
        <v>138</v>
      </c>
      <c r="F235" s="170" t="s">
        <v>363</v>
      </c>
      <c r="G235" s="168"/>
      <c r="H235" s="168"/>
      <c r="I235" s="171"/>
      <c r="J235" s="172">
        <f>BK235</f>
        <v>0</v>
      </c>
      <c r="K235" s="168"/>
      <c r="L235" s="173"/>
      <c r="M235" s="174"/>
      <c r="N235" s="175"/>
      <c r="O235" s="175"/>
      <c r="P235" s="176">
        <f>SUM(P236:P237)</f>
        <v>0</v>
      </c>
      <c r="Q235" s="175"/>
      <c r="R235" s="176">
        <f>SUM(R236:R237)</f>
        <v>35.924630000000001</v>
      </c>
      <c r="S235" s="175"/>
      <c r="T235" s="177">
        <f>SUM(T236:T237)</f>
        <v>0</v>
      </c>
      <c r="AR235" s="178" t="s">
        <v>24</v>
      </c>
      <c r="AT235" s="179" t="s">
        <v>72</v>
      </c>
      <c r="AU235" s="179" t="s">
        <v>73</v>
      </c>
      <c r="AY235" s="178" t="s">
        <v>132</v>
      </c>
      <c r="BK235" s="180">
        <f>SUM(BK236:BK237)</f>
        <v>0</v>
      </c>
    </row>
    <row r="236" spans="2:65" s="1" customFormat="1" ht="31.5" customHeight="1">
      <c r="B236" s="39"/>
      <c r="C236" s="181" t="s">
        <v>364</v>
      </c>
      <c r="D236" s="181" t="s">
        <v>133</v>
      </c>
      <c r="E236" s="182" t="s">
        <v>365</v>
      </c>
      <c r="F236" s="183" t="s">
        <v>366</v>
      </c>
      <c r="G236" s="184" t="s">
        <v>201</v>
      </c>
      <c r="H236" s="185">
        <v>19</v>
      </c>
      <c r="I236" s="186"/>
      <c r="J236" s="187">
        <f>ROUND(I236*H236,2)</f>
        <v>0</v>
      </c>
      <c r="K236" s="183" t="s">
        <v>137</v>
      </c>
      <c r="L236" s="59"/>
      <c r="M236" s="188" t="s">
        <v>22</v>
      </c>
      <c r="N236" s="189" t="s">
        <v>44</v>
      </c>
      <c r="O236" s="40"/>
      <c r="P236" s="190">
        <f>O236*H236</f>
        <v>0</v>
      </c>
      <c r="Q236" s="190">
        <v>1.8907700000000001</v>
      </c>
      <c r="R236" s="190">
        <f>Q236*H236</f>
        <v>35.924630000000001</v>
      </c>
      <c r="S236" s="190">
        <v>0</v>
      </c>
      <c r="T236" s="191">
        <f>S236*H236</f>
        <v>0</v>
      </c>
      <c r="AR236" s="22" t="s">
        <v>138</v>
      </c>
      <c r="AT236" s="22" t="s">
        <v>133</v>
      </c>
      <c r="AU236" s="22" t="s">
        <v>24</v>
      </c>
      <c r="AY236" s="22" t="s">
        <v>132</v>
      </c>
      <c r="BE236" s="192">
        <f>IF(N236="základní",J236,0)</f>
        <v>0</v>
      </c>
      <c r="BF236" s="192">
        <f>IF(N236="snížená",J236,0)</f>
        <v>0</v>
      </c>
      <c r="BG236" s="192">
        <f>IF(N236="zákl. přenesená",J236,0)</f>
        <v>0</v>
      </c>
      <c r="BH236" s="192">
        <f>IF(N236="sníž. přenesená",J236,0)</f>
        <v>0</v>
      </c>
      <c r="BI236" s="192">
        <f>IF(N236="nulová",J236,0)</f>
        <v>0</v>
      </c>
      <c r="BJ236" s="22" t="s">
        <v>24</v>
      </c>
      <c r="BK236" s="192">
        <f>ROUND(I236*H236,2)</f>
        <v>0</v>
      </c>
      <c r="BL236" s="22" t="s">
        <v>138</v>
      </c>
      <c r="BM236" s="22" t="s">
        <v>367</v>
      </c>
    </row>
    <row r="237" spans="2:65" s="1" customFormat="1" ht="54">
      <c r="B237" s="39"/>
      <c r="C237" s="61"/>
      <c r="D237" s="196" t="s">
        <v>139</v>
      </c>
      <c r="E237" s="61"/>
      <c r="F237" s="197" t="s">
        <v>368</v>
      </c>
      <c r="G237" s="61"/>
      <c r="H237" s="61"/>
      <c r="I237" s="154"/>
      <c r="J237" s="61"/>
      <c r="K237" s="61"/>
      <c r="L237" s="59"/>
      <c r="M237" s="195"/>
      <c r="N237" s="40"/>
      <c r="O237" s="40"/>
      <c r="P237" s="40"/>
      <c r="Q237" s="40"/>
      <c r="R237" s="40"/>
      <c r="S237" s="40"/>
      <c r="T237" s="76"/>
      <c r="AT237" s="22" t="s">
        <v>139</v>
      </c>
      <c r="AU237" s="22" t="s">
        <v>24</v>
      </c>
    </row>
    <row r="238" spans="2:65" s="9" customFormat="1" ht="37.35" customHeight="1">
      <c r="B238" s="167"/>
      <c r="C238" s="168"/>
      <c r="D238" s="169" t="s">
        <v>72</v>
      </c>
      <c r="E238" s="170" t="s">
        <v>369</v>
      </c>
      <c r="F238" s="170" t="s">
        <v>370</v>
      </c>
      <c r="G238" s="168"/>
      <c r="H238" s="168"/>
      <c r="I238" s="171"/>
      <c r="J238" s="172">
        <f>BK238</f>
        <v>0</v>
      </c>
      <c r="K238" s="168"/>
      <c r="L238" s="173"/>
      <c r="M238" s="174"/>
      <c r="N238" s="175"/>
      <c r="O238" s="175"/>
      <c r="P238" s="176">
        <f>SUM(P239:P267)</f>
        <v>0</v>
      </c>
      <c r="Q238" s="175"/>
      <c r="R238" s="176">
        <f>SUM(R239:R267)</f>
        <v>1281.3281655460003</v>
      </c>
      <c r="S238" s="175"/>
      <c r="T238" s="177">
        <f>SUM(T239:T267)</f>
        <v>0</v>
      </c>
      <c r="AR238" s="178" t="s">
        <v>24</v>
      </c>
      <c r="AT238" s="179" t="s">
        <v>72</v>
      </c>
      <c r="AU238" s="179" t="s">
        <v>73</v>
      </c>
      <c r="AY238" s="178" t="s">
        <v>132</v>
      </c>
      <c r="BK238" s="180">
        <f>SUM(BK239:BK267)</f>
        <v>0</v>
      </c>
    </row>
    <row r="239" spans="2:65" s="1" customFormat="1" ht="22.5" customHeight="1">
      <c r="B239" s="39"/>
      <c r="C239" s="181" t="s">
        <v>371</v>
      </c>
      <c r="D239" s="181" t="s">
        <v>133</v>
      </c>
      <c r="E239" s="182" t="s">
        <v>372</v>
      </c>
      <c r="F239" s="183" t="s">
        <v>373</v>
      </c>
      <c r="G239" s="184" t="s">
        <v>147</v>
      </c>
      <c r="H239" s="185">
        <v>2489.375</v>
      </c>
      <c r="I239" s="186"/>
      <c r="J239" s="187">
        <f>ROUND(I239*H239,2)</f>
        <v>0</v>
      </c>
      <c r="K239" s="183" t="s">
        <v>137</v>
      </c>
      <c r="L239" s="59"/>
      <c r="M239" s="188" t="s">
        <v>22</v>
      </c>
      <c r="N239" s="189" t="s">
        <v>44</v>
      </c>
      <c r="O239" s="40"/>
      <c r="P239" s="190">
        <f>O239*H239</f>
        <v>0</v>
      </c>
      <c r="Q239" s="190">
        <v>0</v>
      </c>
      <c r="R239" s="190">
        <f>Q239*H239</f>
        <v>0</v>
      </c>
      <c r="S239" s="190">
        <v>0</v>
      </c>
      <c r="T239" s="191">
        <f>S239*H239</f>
        <v>0</v>
      </c>
      <c r="AR239" s="22" t="s">
        <v>138</v>
      </c>
      <c r="AT239" s="22" t="s">
        <v>133</v>
      </c>
      <c r="AU239" s="22" t="s">
        <v>24</v>
      </c>
      <c r="AY239" s="22" t="s">
        <v>132</v>
      </c>
      <c r="BE239" s="192">
        <f>IF(N239="základní",J239,0)</f>
        <v>0</v>
      </c>
      <c r="BF239" s="192">
        <f>IF(N239="snížená",J239,0)</f>
        <v>0</v>
      </c>
      <c r="BG239" s="192">
        <f>IF(N239="zákl. přenesená",J239,0)</f>
        <v>0</v>
      </c>
      <c r="BH239" s="192">
        <f>IF(N239="sníž. přenesená",J239,0)</f>
        <v>0</v>
      </c>
      <c r="BI239" s="192">
        <f>IF(N239="nulová",J239,0)</f>
        <v>0</v>
      </c>
      <c r="BJ239" s="22" t="s">
        <v>24</v>
      </c>
      <c r="BK239" s="192">
        <f>ROUND(I239*H239,2)</f>
        <v>0</v>
      </c>
      <c r="BL239" s="22" t="s">
        <v>138</v>
      </c>
      <c r="BM239" s="22" t="s">
        <v>374</v>
      </c>
    </row>
    <row r="240" spans="2:65" s="1" customFormat="1" ht="22.5" customHeight="1">
      <c r="B240" s="39"/>
      <c r="C240" s="181" t="s">
        <v>256</v>
      </c>
      <c r="D240" s="181" t="s">
        <v>133</v>
      </c>
      <c r="E240" s="182" t="s">
        <v>375</v>
      </c>
      <c r="F240" s="183" t="s">
        <v>376</v>
      </c>
      <c r="G240" s="184" t="s">
        <v>147</v>
      </c>
      <c r="H240" s="185">
        <v>2489.375</v>
      </c>
      <c r="I240" s="186"/>
      <c r="J240" s="187">
        <f>ROUND(I240*H240,2)</f>
        <v>0</v>
      </c>
      <c r="K240" s="183" t="s">
        <v>22</v>
      </c>
      <c r="L240" s="59"/>
      <c r="M240" s="188" t="s">
        <v>22</v>
      </c>
      <c r="N240" s="189" t="s">
        <v>44</v>
      </c>
      <c r="O240" s="40"/>
      <c r="P240" s="190">
        <f>O240*H240</f>
        <v>0</v>
      </c>
      <c r="Q240" s="190">
        <v>0</v>
      </c>
      <c r="R240" s="190">
        <f>Q240*H240</f>
        <v>0</v>
      </c>
      <c r="S240" s="190">
        <v>0</v>
      </c>
      <c r="T240" s="191">
        <f>S240*H240</f>
        <v>0</v>
      </c>
      <c r="AR240" s="22" t="s">
        <v>138</v>
      </c>
      <c r="AT240" s="22" t="s">
        <v>133</v>
      </c>
      <c r="AU240" s="22" t="s">
        <v>24</v>
      </c>
      <c r="AY240" s="22" t="s">
        <v>132</v>
      </c>
      <c r="BE240" s="192">
        <f>IF(N240="základní",J240,0)</f>
        <v>0</v>
      </c>
      <c r="BF240" s="192">
        <f>IF(N240="snížená",J240,0)</f>
        <v>0</v>
      </c>
      <c r="BG240" s="192">
        <f>IF(N240="zákl. přenesená",J240,0)</f>
        <v>0</v>
      </c>
      <c r="BH240" s="192">
        <f>IF(N240="sníž. přenesená",J240,0)</f>
        <v>0</v>
      </c>
      <c r="BI240" s="192">
        <f>IF(N240="nulová",J240,0)</f>
        <v>0</v>
      </c>
      <c r="BJ240" s="22" t="s">
        <v>24</v>
      </c>
      <c r="BK240" s="192">
        <f>ROUND(I240*H240,2)</f>
        <v>0</v>
      </c>
      <c r="BL240" s="22" t="s">
        <v>138</v>
      </c>
      <c r="BM240" s="22" t="s">
        <v>30</v>
      </c>
    </row>
    <row r="241" spans="2:65" s="1" customFormat="1" ht="31.5" customHeight="1">
      <c r="B241" s="39"/>
      <c r="C241" s="181" t="s">
        <v>377</v>
      </c>
      <c r="D241" s="181" t="s">
        <v>133</v>
      </c>
      <c r="E241" s="182" t="s">
        <v>378</v>
      </c>
      <c r="F241" s="183" t="s">
        <v>379</v>
      </c>
      <c r="G241" s="184" t="s">
        <v>147</v>
      </c>
      <c r="H241" s="185">
        <v>1882.325</v>
      </c>
      <c r="I241" s="186"/>
      <c r="J241" s="187">
        <f>ROUND(I241*H241,2)</f>
        <v>0</v>
      </c>
      <c r="K241" s="183" t="s">
        <v>137</v>
      </c>
      <c r="L241" s="59"/>
      <c r="M241" s="188" t="s">
        <v>22</v>
      </c>
      <c r="N241" s="189" t="s">
        <v>44</v>
      </c>
      <c r="O241" s="40"/>
      <c r="P241" s="190">
        <f>O241*H241</f>
        <v>0</v>
      </c>
      <c r="Q241" s="190">
        <v>0.15826000000000001</v>
      </c>
      <c r="R241" s="190">
        <f>Q241*H241</f>
        <v>297.89675450000004</v>
      </c>
      <c r="S241" s="190">
        <v>0</v>
      </c>
      <c r="T241" s="191">
        <f>S241*H241</f>
        <v>0</v>
      </c>
      <c r="AR241" s="22" t="s">
        <v>138</v>
      </c>
      <c r="AT241" s="22" t="s">
        <v>133</v>
      </c>
      <c r="AU241" s="22" t="s">
        <v>24</v>
      </c>
      <c r="AY241" s="22" t="s">
        <v>132</v>
      </c>
      <c r="BE241" s="192">
        <f>IF(N241="základní",J241,0)</f>
        <v>0</v>
      </c>
      <c r="BF241" s="192">
        <f>IF(N241="snížená",J241,0)</f>
        <v>0</v>
      </c>
      <c r="BG241" s="192">
        <f>IF(N241="zákl. přenesená",J241,0)</f>
        <v>0</v>
      </c>
      <c r="BH241" s="192">
        <f>IF(N241="sníž. přenesená",J241,0)</f>
        <v>0</v>
      </c>
      <c r="BI241" s="192">
        <f>IF(N241="nulová",J241,0)</f>
        <v>0</v>
      </c>
      <c r="BJ241" s="22" t="s">
        <v>24</v>
      </c>
      <c r="BK241" s="192">
        <f>ROUND(I241*H241,2)</f>
        <v>0</v>
      </c>
      <c r="BL241" s="22" t="s">
        <v>138</v>
      </c>
      <c r="BM241" s="22" t="s">
        <v>380</v>
      </c>
    </row>
    <row r="242" spans="2:65" s="1" customFormat="1" ht="27">
      <c r="B242" s="39"/>
      <c r="C242" s="61"/>
      <c r="D242" s="196" t="s">
        <v>139</v>
      </c>
      <c r="E242" s="61"/>
      <c r="F242" s="197" t="s">
        <v>381</v>
      </c>
      <c r="G242" s="61"/>
      <c r="H242" s="61"/>
      <c r="I242" s="154"/>
      <c r="J242" s="61"/>
      <c r="K242" s="61"/>
      <c r="L242" s="59"/>
      <c r="M242" s="195"/>
      <c r="N242" s="40"/>
      <c r="O242" s="40"/>
      <c r="P242" s="40"/>
      <c r="Q242" s="40"/>
      <c r="R242" s="40"/>
      <c r="S242" s="40"/>
      <c r="T242" s="76"/>
      <c r="AT242" s="22" t="s">
        <v>139</v>
      </c>
      <c r="AU242" s="22" t="s">
        <v>24</v>
      </c>
    </row>
    <row r="243" spans="2:65" s="10" customFormat="1" ht="13.5">
      <c r="B243" s="198"/>
      <c r="C243" s="199"/>
      <c r="D243" s="196" t="s">
        <v>150</v>
      </c>
      <c r="E243" s="200" t="s">
        <v>22</v>
      </c>
      <c r="F243" s="201" t="s">
        <v>382</v>
      </c>
      <c r="G243" s="199"/>
      <c r="H243" s="202">
        <v>1882.325</v>
      </c>
      <c r="I243" s="203"/>
      <c r="J243" s="199"/>
      <c r="K243" s="199"/>
      <c r="L243" s="204"/>
      <c r="M243" s="205"/>
      <c r="N243" s="206"/>
      <c r="O243" s="206"/>
      <c r="P243" s="206"/>
      <c r="Q243" s="206"/>
      <c r="R243" s="206"/>
      <c r="S243" s="206"/>
      <c r="T243" s="207"/>
      <c r="AT243" s="208" t="s">
        <v>150</v>
      </c>
      <c r="AU243" s="208" t="s">
        <v>24</v>
      </c>
      <c r="AV243" s="10" t="s">
        <v>81</v>
      </c>
      <c r="AW243" s="10" t="s">
        <v>152</v>
      </c>
      <c r="AX243" s="10" t="s">
        <v>73</v>
      </c>
      <c r="AY243" s="208" t="s">
        <v>132</v>
      </c>
    </row>
    <row r="244" spans="2:65" s="11" customFormat="1" ht="13.5">
      <c r="B244" s="209"/>
      <c r="C244" s="210"/>
      <c r="D244" s="193" t="s">
        <v>150</v>
      </c>
      <c r="E244" s="234" t="s">
        <v>22</v>
      </c>
      <c r="F244" s="235" t="s">
        <v>153</v>
      </c>
      <c r="G244" s="210"/>
      <c r="H244" s="236">
        <v>1882.325</v>
      </c>
      <c r="I244" s="214"/>
      <c r="J244" s="210"/>
      <c r="K244" s="210"/>
      <c r="L244" s="215"/>
      <c r="M244" s="216"/>
      <c r="N244" s="217"/>
      <c r="O244" s="217"/>
      <c r="P244" s="217"/>
      <c r="Q244" s="217"/>
      <c r="R244" s="217"/>
      <c r="S244" s="217"/>
      <c r="T244" s="218"/>
      <c r="AT244" s="219" t="s">
        <v>150</v>
      </c>
      <c r="AU244" s="219" t="s">
        <v>24</v>
      </c>
      <c r="AV244" s="11" t="s">
        <v>138</v>
      </c>
      <c r="AW244" s="11" t="s">
        <v>152</v>
      </c>
      <c r="AX244" s="11" t="s">
        <v>24</v>
      </c>
      <c r="AY244" s="219" t="s">
        <v>132</v>
      </c>
    </row>
    <row r="245" spans="2:65" s="1" customFormat="1" ht="31.5" customHeight="1">
      <c r="B245" s="39"/>
      <c r="C245" s="181" t="s">
        <v>260</v>
      </c>
      <c r="D245" s="181" t="s">
        <v>133</v>
      </c>
      <c r="E245" s="182" t="s">
        <v>383</v>
      </c>
      <c r="F245" s="183" t="s">
        <v>384</v>
      </c>
      <c r="G245" s="184" t="s">
        <v>147</v>
      </c>
      <c r="H245" s="185">
        <v>2089.674</v>
      </c>
      <c r="I245" s="186"/>
      <c r="J245" s="187">
        <f>ROUND(I245*H245,2)</f>
        <v>0</v>
      </c>
      <c r="K245" s="183" t="s">
        <v>137</v>
      </c>
      <c r="L245" s="59"/>
      <c r="M245" s="188" t="s">
        <v>22</v>
      </c>
      <c r="N245" s="189" t="s">
        <v>44</v>
      </c>
      <c r="O245" s="40"/>
      <c r="P245" s="190">
        <f>O245*H245</f>
        <v>0</v>
      </c>
      <c r="Q245" s="190">
        <v>0.30651479999999998</v>
      </c>
      <c r="R245" s="190">
        <f>Q245*H245</f>
        <v>640.5160081752</v>
      </c>
      <c r="S245" s="190">
        <v>0</v>
      </c>
      <c r="T245" s="191">
        <f>S245*H245</f>
        <v>0</v>
      </c>
      <c r="AR245" s="22" t="s">
        <v>138</v>
      </c>
      <c r="AT245" s="22" t="s">
        <v>133</v>
      </c>
      <c r="AU245" s="22" t="s">
        <v>24</v>
      </c>
      <c r="AY245" s="22" t="s">
        <v>132</v>
      </c>
      <c r="BE245" s="192">
        <f>IF(N245="základní",J245,0)</f>
        <v>0</v>
      </c>
      <c r="BF245" s="192">
        <f>IF(N245="snížená",J245,0)</f>
        <v>0</v>
      </c>
      <c r="BG245" s="192">
        <f>IF(N245="zákl. přenesená",J245,0)</f>
        <v>0</v>
      </c>
      <c r="BH245" s="192">
        <f>IF(N245="sníž. přenesená",J245,0)</f>
        <v>0</v>
      </c>
      <c r="BI245" s="192">
        <f>IF(N245="nulová",J245,0)</f>
        <v>0</v>
      </c>
      <c r="BJ245" s="22" t="s">
        <v>24</v>
      </c>
      <c r="BK245" s="192">
        <f>ROUND(I245*H245,2)</f>
        <v>0</v>
      </c>
      <c r="BL245" s="22" t="s">
        <v>138</v>
      </c>
      <c r="BM245" s="22" t="s">
        <v>385</v>
      </c>
    </row>
    <row r="246" spans="2:65" s="1" customFormat="1" ht="94.5">
      <c r="B246" s="39"/>
      <c r="C246" s="61"/>
      <c r="D246" s="196" t="s">
        <v>139</v>
      </c>
      <c r="E246" s="61"/>
      <c r="F246" s="197" t="s">
        <v>386</v>
      </c>
      <c r="G246" s="61"/>
      <c r="H246" s="61"/>
      <c r="I246" s="154"/>
      <c r="J246" s="61"/>
      <c r="K246" s="61"/>
      <c r="L246" s="59"/>
      <c r="M246" s="195"/>
      <c r="N246" s="40"/>
      <c r="O246" s="40"/>
      <c r="P246" s="40"/>
      <c r="Q246" s="40"/>
      <c r="R246" s="40"/>
      <c r="S246" s="40"/>
      <c r="T246" s="76"/>
      <c r="AT246" s="22" t="s">
        <v>139</v>
      </c>
      <c r="AU246" s="22" t="s">
        <v>24</v>
      </c>
    </row>
    <row r="247" spans="2:65" s="1" customFormat="1" ht="27">
      <c r="B247" s="39"/>
      <c r="C247" s="61"/>
      <c r="D247" s="193" t="s">
        <v>158</v>
      </c>
      <c r="E247" s="61"/>
      <c r="F247" s="194" t="s">
        <v>159</v>
      </c>
      <c r="G247" s="61"/>
      <c r="H247" s="61"/>
      <c r="I247" s="154"/>
      <c r="J247" s="61"/>
      <c r="K247" s="61"/>
      <c r="L247" s="59"/>
      <c r="M247" s="195"/>
      <c r="N247" s="40"/>
      <c r="O247" s="40"/>
      <c r="P247" s="40"/>
      <c r="Q247" s="40"/>
      <c r="R247" s="40"/>
      <c r="S247" s="40"/>
      <c r="T247" s="76"/>
      <c r="AT247" s="22" t="s">
        <v>158</v>
      </c>
      <c r="AU247" s="22" t="s">
        <v>24</v>
      </c>
    </row>
    <row r="248" spans="2:65" s="1" customFormat="1" ht="22.5" customHeight="1">
      <c r="B248" s="39"/>
      <c r="C248" s="181" t="s">
        <v>387</v>
      </c>
      <c r="D248" s="181" t="s">
        <v>133</v>
      </c>
      <c r="E248" s="182" t="s">
        <v>388</v>
      </c>
      <c r="F248" s="183" t="s">
        <v>389</v>
      </c>
      <c r="G248" s="184" t="s">
        <v>147</v>
      </c>
      <c r="H248" s="185">
        <v>75</v>
      </c>
      <c r="I248" s="186"/>
      <c r="J248" s="187">
        <f>ROUND(I248*H248,2)</f>
        <v>0</v>
      </c>
      <c r="K248" s="183" t="s">
        <v>22</v>
      </c>
      <c r="L248" s="59"/>
      <c r="M248" s="188" t="s">
        <v>22</v>
      </c>
      <c r="N248" s="189" t="s">
        <v>44</v>
      </c>
      <c r="O248" s="40"/>
      <c r="P248" s="190">
        <f>O248*H248</f>
        <v>0</v>
      </c>
      <c r="Q248" s="190">
        <v>0</v>
      </c>
      <c r="R248" s="190">
        <f>Q248*H248</f>
        <v>0</v>
      </c>
      <c r="S248" s="190">
        <v>0</v>
      </c>
      <c r="T248" s="191">
        <f>S248*H248</f>
        <v>0</v>
      </c>
      <c r="AR248" s="22" t="s">
        <v>138</v>
      </c>
      <c r="AT248" s="22" t="s">
        <v>133</v>
      </c>
      <c r="AU248" s="22" t="s">
        <v>24</v>
      </c>
      <c r="AY248" s="22" t="s">
        <v>132</v>
      </c>
      <c r="BE248" s="192">
        <f>IF(N248="základní",J248,0)</f>
        <v>0</v>
      </c>
      <c r="BF248" s="192">
        <f>IF(N248="snížená",J248,0)</f>
        <v>0</v>
      </c>
      <c r="BG248" s="192">
        <f>IF(N248="zákl. přenesená",J248,0)</f>
        <v>0</v>
      </c>
      <c r="BH248" s="192">
        <f>IF(N248="sníž. přenesená",J248,0)</f>
        <v>0</v>
      </c>
      <c r="BI248" s="192">
        <f>IF(N248="nulová",J248,0)</f>
        <v>0</v>
      </c>
      <c r="BJ248" s="22" t="s">
        <v>24</v>
      </c>
      <c r="BK248" s="192">
        <f>ROUND(I248*H248,2)</f>
        <v>0</v>
      </c>
      <c r="BL248" s="22" t="s">
        <v>138</v>
      </c>
      <c r="BM248" s="22" t="s">
        <v>390</v>
      </c>
    </row>
    <row r="249" spans="2:65" s="1" customFormat="1" ht="22.5" customHeight="1">
      <c r="B249" s="39"/>
      <c r="C249" s="181" t="s">
        <v>391</v>
      </c>
      <c r="D249" s="181" t="s">
        <v>133</v>
      </c>
      <c r="E249" s="182" t="s">
        <v>392</v>
      </c>
      <c r="F249" s="183" t="s">
        <v>393</v>
      </c>
      <c r="G249" s="184" t="s">
        <v>147</v>
      </c>
      <c r="H249" s="185">
        <v>1882.325</v>
      </c>
      <c r="I249" s="186"/>
      <c r="J249" s="187">
        <f>ROUND(I249*H249,2)</f>
        <v>0</v>
      </c>
      <c r="K249" s="183" t="s">
        <v>137</v>
      </c>
      <c r="L249" s="59"/>
      <c r="M249" s="188" t="s">
        <v>22</v>
      </c>
      <c r="N249" s="189" t="s">
        <v>44</v>
      </c>
      <c r="O249" s="40"/>
      <c r="P249" s="190">
        <f>O249*H249</f>
        <v>0</v>
      </c>
      <c r="Q249" s="190">
        <v>0</v>
      </c>
      <c r="R249" s="190">
        <f>Q249*H249</f>
        <v>0</v>
      </c>
      <c r="S249" s="190">
        <v>0</v>
      </c>
      <c r="T249" s="191">
        <f>S249*H249</f>
        <v>0</v>
      </c>
      <c r="AR249" s="22" t="s">
        <v>138</v>
      </c>
      <c r="AT249" s="22" t="s">
        <v>133</v>
      </c>
      <c r="AU249" s="22" t="s">
        <v>24</v>
      </c>
      <c r="AY249" s="22" t="s">
        <v>132</v>
      </c>
      <c r="BE249" s="192">
        <f>IF(N249="základní",J249,0)</f>
        <v>0</v>
      </c>
      <c r="BF249" s="192">
        <f>IF(N249="snížená",J249,0)</f>
        <v>0</v>
      </c>
      <c r="BG249" s="192">
        <f>IF(N249="zákl. přenesená",J249,0)</f>
        <v>0</v>
      </c>
      <c r="BH249" s="192">
        <f>IF(N249="sníž. přenesená",J249,0)</f>
        <v>0</v>
      </c>
      <c r="BI249" s="192">
        <f>IF(N249="nulová",J249,0)</f>
        <v>0</v>
      </c>
      <c r="BJ249" s="22" t="s">
        <v>24</v>
      </c>
      <c r="BK249" s="192">
        <f>ROUND(I249*H249,2)</f>
        <v>0</v>
      </c>
      <c r="BL249" s="22" t="s">
        <v>138</v>
      </c>
      <c r="BM249" s="22" t="s">
        <v>394</v>
      </c>
    </row>
    <row r="250" spans="2:65" s="10" customFormat="1" ht="13.5">
      <c r="B250" s="198"/>
      <c r="C250" s="199"/>
      <c r="D250" s="196" t="s">
        <v>150</v>
      </c>
      <c r="E250" s="200" t="s">
        <v>22</v>
      </c>
      <c r="F250" s="201" t="s">
        <v>382</v>
      </c>
      <c r="G250" s="199"/>
      <c r="H250" s="202">
        <v>1882.325</v>
      </c>
      <c r="I250" s="203"/>
      <c r="J250" s="199"/>
      <c r="K250" s="199"/>
      <c r="L250" s="204"/>
      <c r="M250" s="205"/>
      <c r="N250" s="206"/>
      <c r="O250" s="206"/>
      <c r="P250" s="206"/>
      <c r="Q250" s="206"/>
      <c r="R250" s="206"/>
      <c r="S250" s="206"/>
      <c r="T250" s="207"/>
      <c r="AT250" s="208" t="s">
        <v>150</v>
      </c>
      <c r="AU250" s="208" t="s">
        <v>24</v>
      </c>
      <c r="AV250" s="10" t="s">
        <v>81</v>
      </c>
      <c r="AW250" s="10" t="s">
        <v>152</v>
      </c>
      <c r="AX250" s="10" t="s">
        <v>73</v>
      </c>
      <c r="AY250" s="208" t="s">
        <v>132</v>
      </c>
    </row>
    <row r="251" spans="2:65" s="11" customFormat="1" ht="13.5">
      <c r="B251" s="209"/>
      <c r="C251" s="210"/>
      <c r="D251" s="193" t="s">
        <v>150</v>
      </c>
      <c r="E251" s="234" t="s">
        <v>22</v>
      </c>
      <c r="F251" s="235" t="s">
        <v>153</v>
      </c>
      <c r="G251" s="210"/>
      <c r="H251" s="236">
        <v>1882.325</v>
      </c>
      <c r="I251" s="214"/>
      <c r="J251" s="210"/>
      <c r="K251" s="210"/>
      <c r="L251" s="215"/>
      <c r="M251" s="216"/>
      <c r="N251" s="217"/>
      <c r="O251" s="217"/>
      <c r="P251" s="217"/>
      <c r="Q251" s="217"/>
      <c r="R251" s="217"/>
      <c r="S251" s="217"/>
      <c r="T251" s="218"/>
      <c r="AT251" s="219" t="s">
        <v>150</v>
      </c>
      <c r="AU251" s="219" t="s">
        <v>24</v>
      </c>
      <c r="AV251" s="11" t="s">
        <v>138</v>
      </c>
      <c r="AW251" s="11" t="s">
        <v>152</v>
      </c>
      <c r="AX251" s="11" t="s">
        <v>24</v>
      </c>
      <c r="AY251" s="219" t="s">
        <v>132</v>
      </c>
    </row>
    <row r="252" spans="2:65" s="1" customFormat="1" ht="22.5" customHeight="1">
      <c r="B252" s="39"/>
      <c r="C252" s="181" t="s">
        <v>395</v>
      </c>
      <c r="D252" s="181" t="s">
        <v>133</v>
      </c>
      <c r="E252" s="182" t="s">
        <v>396</v>
      </c>
      <c r="F252" s="183" t="s">
        <v>397</v>
      </c>
      <c r="G252" s="184" t="s">
        <v>147</v>
      </c>
      <c r="H252" s="185">
        <v>1882.325</v>
      </c>
      <c r="I252" s="186"/>
      <c r="J252" s="187">
        <f>ROUND(I252*H252,2)</f>
        <v>0</v>
      </c>
      <c r="K252" s="183" t="s">
        <v>137</v>
      </c>
      <c r="L252" s="59"/>
      <c r="M252" s="188" t="s">
        <v>22</v>
      </c>
      <c r="N252" s="189" t="s">
        <v>44</v>
      </c>
      <c r="O252" s="40"/>
      <c r="P252" s="190">
        <f>O252*H252</f>
        <v>0</v>
      </c>
      <c r="Q252" s="190">
        <v>0</v>
      </c>
      <c r="R252" s="190">
        <f>Q252*H252</f>
        <v>0</v>
      </c>
      <c r="S252" s="190">
        <v>0</v>
      </c>
      <c r="T252" s="191">
        <f>S252*H252</f>
        <v>0</v>
      </c>
      <c r="AR252" s="22" t="s">
        <v>138</v>
      </c>
      <c r="AT252" s="22" t="s">
        <v>133</v>
      </c>
      <c r="AU252" s="22" t="s">
        <v>24</v>
      </c>
      <c r="AY252" s="22" t="s">
        <v>132</v>
      </c>
      <c r="BE252" s="192">
        <f>IF(N252="základní",J252,0)</f>
        <v>0</v>
      </c>
      <c r="BF252" s="192">
        <f>IF(N252="snížená",J252,0)</f>
        <v>0</v>
      </c>
      <c r="BG252" s="192">
        <f>IF(N252="zákl. přenesená",J252,0)</f>
        <v>0</v>
      </c>
      <c r="BH252" s="192">
        <f>IF(N252="sníž. přenesená",J252,0)</f>
        <v>0</v>
      </c>
      <c r="BI252" s="192">
        <f>IF(N252="nulová",J252,0)</f>
        <v>0</v>
      </c>
      <c r="BJ252" s="22" t="s">
        <v>24</v>
      </c>
      <c r="BK252" s="192">
        <f>ROUND(I252*H252,2)</f>
        <v>0</v>
      </c>
      <c r="BL252" s="22" t="s">
        <v>138</v>
      </c>
      <c r="BM252" s="22" t="s">
        <v>398</v>
      </c>
    </row>
    <row r="253" spans="2:65" s="10" customFormat="1" ht="13.5">
      <c r="B253" s="198"/>
      <c r="C253" s="199"/>
      <c r="D253" s="196" t="s">
        <v>150</v>
      </c>
      <c r="E253" s="200" t="s">
        <v>22</v>
      </c>
      <c r="F253" s="201" t="s">
        <v>382</v>
      </c>
      <c r="G253" s="199"/>
      <c r="H253" s="202">
        <v>1882.325</v>
      </c>
      <c r="I253" s="203"/>
      <c r="J253" s="199"/>
      <c r="K253" s="199"/>
      <c r="L253" s="204"/>
      <c r="M253" s="205"/>
      <c r="N253" s="206"/>
      <c r="O253" s="206"/>
      <c r="P253" s="206"/>
      <c r="Q253" s="206"/>
      <c r="R253" s="206"/>
      <c r="S253" s="206"/>
      <c r="T253" s="207"/>
      <c r="AT253" s="208" t="s">
        <v>150</v>
      </c>
      <c r="AU253" s="208" t="s">
        <v>24</v>
      </c>
      <c r="AV253" s="10" t="s">
        <v>81</v>
      </c>
      <c r="AW253" s="10" t="s">
        <v>152</v>
      </c>
      <c r="AX253" s="10" t="s">
        <v>73</v>
      </c>
      <c r="AY253" s="208" t="s">
        <v>132</v>
      </c>
    </row>
    <row r="254" spans="2:65" s="11" customFormat="1" ht="13.5">
      <c r="B254" s="209"/>
      <c r="C254" s="210"/>
      <c r="D254" s="193" t="s">
        <v>150</v>
      </c>
      <c r="E254" s="234" t="s">
        <v>22</v>
      </c>
      <c r="F254" s="235" t="s">
        <v>153</v>
      </c>
      <c r="G254" s="210"/>
      <c r="H254" s="236">
        <v>1882.325</v>
      </c>
      <c r="I254" s="214"/>
      <c r="J254" s="210"/>
      <c r="K254" s="210"/>
      <c r="L254" s="215"/>
      <c r="M254" s="216"/>
      <c r="N254" s="217"/>
      <c r="O254" s="217"/>
      <c r="P254" s="217"/>
      <c r="Q254" s="217"/>
      <c r="R254" s="217"/>
      <c r="S254" s="217"/>
      <c r="T254" s="218"/>
      <c r="AT254" s="219" t="s">
        <v>150</v>
      </c>
      <c r="AU254" s="219" t="s">
        <v>24</v>
      </c>
      <c r="AV254" s="11" t="s">
        <v>138</v>
      </c>
      <c r="AW254" s="11" t="s">
        <v>152</v>
      </c>
      <c r="AX254" s="11" t="s">
        <v>24</v>
      </c>
      <c r="AY254" s="219" t="s">
        <v>132</v>
      </c>
    </row>
    <row r="255" spans="2:65" s="1" customFormat="1" ht="31.5" customHeight="1">
      <c r="B255" s="39"/>
      <c r="C255" s="181" t="s">
        <v>399</v>
      </c>
      <c r="D255" s="181" t="s">
        <v>133</v>
      </c>
      <c r="E255" s="182" t="s">
        <v>400</v>
      </c>
      <c r="F255" s="183" t="s">
        <v>401</v>
      </c>
      <c r="G255" s="184" t="s">
        <v>147</v>
      </c>
      <c r="H255" s="185">
        <v>1882.325</v>
      </c>
      <c r="I255" s="186"/>
      <c r="J255" s="187">
        <f>ROUND(I255*H255,2)</f>
        <v>0</v>
      </c>
      <c r="K255" s="183" t="s">
        <v>137</v>
      </c>
      <c r="L255" s="59"/>
      <c r="M255" s="188" t="s">
        <v>22</v>
      </c>
      <c r="N255" s="189" t="s">
        <v>44</v>
      </c>
      <c r="O255" s="40"/>
      <c r="P255" s="190">
        <f>O255*H255</f>
        <v>0</v>
      </c>
      <c r="Q255" s="190">
        <v>0.10373</v>
      </c>
      <c r="R255" s="190">
        <f>Q255*H255</f>
        <v>195.25357225000002</v>
      </c>
      <c r="S255" s="190">
        <v>0</v>
      </c>
      <c r="T255" s="191">
        <f>S255*H255</f>
        <v>0</v>
      </c>
      <c r="AR255" s="22" t="s">
        <v>138</v>
      </c>
      <c r="AT255" s="22" t="s">
        <v>133</v>
      </c>
      <c r="AU255" s="22" t="s">
        <v>24</v>
      </c>
      <c r="AY255" s="22" t="s">
        <v>132</v>
      </c>
      <c r="BE255" s="192">
        <f>IF(N255="základní",J255,0)</f>
        <v>0</v>
      </c>
      <c r="BF255" s="192">
        <f>IF(N255="snížená",J255,0)</f>
        <v>0</v>
      </c>
      <c r="BG255" s="192">
        <f>IF(N255="zákl. přenesená",J255,0)</f>
        <v>0</v>
      </c>
      <c r="BH255" s="192">
        <f>IF(N255="sníž. přenesená",J255,0)</f>
        <v>0</v>
      </c>
      <c r="BI255" s="192">
        <f>IF(N255="nulová",J255,0)</f>
        <v>0</v>
      </c>
      <c r="BJ255" s="22" t="s">
        <v>24</v>
      </c>
      <c r="BK255" s="192">
        <f>ROUND(I255*H255,2)</f>
        <v>0</v>
      </c>
      <c r="BL255" s="22" t="s">
        <v>138</v>
      </c>
      <c r="BM255" s="22" t="s">
        <v>402</v>
      </c>
    </row>
    <row r="256" spans="2:65" s="1" customFormat="1" ht="27">
      <c r="B256" s="39"/>
      <c r="C256" s="61"/>
      <c r="D256" s="196" t="s">
        <v>139</v>
      </c>
      <c r="E256" s="61"/>
      <c r="F256" s="197" t="s">
        <v>403</v>
      </c>
      <c r="G256" s="61"/>
      <c r="H256" s="61"/>
      <c r="I256" s="154"/>
      <c r="J256" s="61"/>
      <c r="K256" s="61"/>
      <c r="L256" s="59"/>
      <c r="M256" s="195"/>
      <c r="N256" s="40"/>
      <c r="O256" s="40"/>
      <c r="P256" s="40"/>
      <c r="Q256" s="40"/>
      <c r="R256" s="40"/>
      <c r="S256" s="40"/>
      <c r="T256" s="76"/>
      <c r="AT256" s="22" t="s">
        <v>139</v>
      </c>
      <c r="AU256" s="22" t="s">
        <v>24</v>
      </c>
    </row>
    <row r="257" spans="2:65" s="10" customFormat="1" ht="13.5">
      <c r="B257" s="198"/>
      <c r="C257" s="199"/>
      <c r="D257" s="196" t="s">
        <v>150</v>
      </c>
      <c r="E257" s="200" t="s">
        <v>22</v>
      </c>
      <c r="F257" s="201" t="s">
        <v>382</v>
      </c>
      <c r="G257" s="199"/>
      <c r="H257" s="202">
        <v>1882.325</v>
      </c>
      <c r="I257" s="203"/>
      <c r="J257" s="199"/>
      <c r="K257" s="199"/>
      <c r="L257" s="204"/>
      <c r="M257" s="205"/>
      <c r="N257" s="206"/>
      <c r="O257" s="206"/>
      <c r="P257" s="206"/>
      <c r="Q257" s="206"/>
      <c r="R257" s="206"/>
      <c r="S257" s="206"/>
      <c r="T257" s="207"/>
      <c r="AT257" s="208" t="s">
        <v>150</v>
      </c>
      <c r="AU257" s="208" t="s">
        <v>24</v>
      </c>
      <c r="AV257" s="10" t="s">
        <v>81</v>
      </c>
      <c r="AW257" s="10" t="s">
        <v>152</v>
      </c>
      <c r="AX257" s="10" t="s">
        <v>73</v>
      </c>
      <c r="AY257" s="208" t="s">
        <v>132</v>
      </c>
    </row>
    <row r="258" spans="2:65" s="11" customFormat="1" ht="13.5">
      <c r="B258" s="209"/>
      <c r="C258" s="210"/>
      <c r="D258" s="193" t="s">
        <v>150</v>
      </c>
      <c r="E258" s="234" t="s">
        <v>22</v>
      </c>
      <c r="F258" s="235" t="s">
        <v>153</v>
      </c>
      <c r="G258" s="210"/>
      <c r="H258" s="236">
        <v>1882.325</v>
      </c>
      <c r="I258" s="214"/>
      <c r="J258" s="210"/>
      <c r="K258" s="210"/>
      <c r="L258" s="215"/>
      <c r="M258" s="216"/>
      <c r="N258" s="217"/>
      <c r="O258" s="217"/>
      <c r="P258" s="217"/>
      <c r="Q258" s="217"/>
      <c r="R258" s="217"/>
      <c r="S258" s="217"/>
      <c r="T258" s="218"/>
      <c r="AT258" s="219" t="s">
        <v>150</v>
      </c>
      <c r="AU258" s="219" t="s">
        <v>24</v>
      </c>
      <c r="AV258" s="11" t="s">
        <v>138</v>
      </c>
      <c r="AW258" s="11" t="s">
        <v>152</v>
      </c>
      <c r="AX258" s="11" t="s">
        <v>24</v>
      </c>
      <c r="AY258" s="219" t="s">
        <v>132</v>
      </c>
    </row>
    <row r="259" spans="2:65" s="1" customFormat="1" ht="44.25" customHeight="1">
      <c r="B259" s="39"/>
      <c r="C259" s="181" t="s">
        <v>270</v>
      </c>
      <c r="D259" s="181" t="s">
        <v>133</v>
      </c>
      <c r="E259" s="182" t="s">
        <v>404</v>
      </c>
      <c r="F259" s="183" t="s">
        <v>405</v>
      </c>
      <c r="G259" s="184" t="s">
        <v>147</v>
      </c>
      <c r="H259" s="185">
        <v>271.79500000000002</v>
      </c>
      <c r="I259" s="186"/>
      <c r="J259" s="187">
        <f>ROUND(I259*H259,2)</f>
        <v>0</v>
      </c>
      <c r="K259" s="183" t="s">
        <v>137</v>
      </c>
      <c r="L259" s="59"/>
      <c r="M259" s="188" t="s">
        <v>22</v>
      </c>
      <c r="N259" s="189" t="s">
        <v>44</v>
      </c>
      <c r="O259" s="40"/>
      <c r="P259" s="190">
        <f>O259*H259</f>
        <v>0</v>
      </c>
      <c r="Q259" s="190">
        <v>0.1837</v>
      </c>
      <c r="R259" s="190">
        <f>Q259*H259</f>
        <v>49.928741500000001</v>
      </c>
      <c r="S259" s="190">
        <v>0</v>
      </c>
      <c r="T259" s="191">
        <f>S259*H259</f>
        <v>0</v>
      </c>
      <c r="AR259" s="22" t="s">
        <v>138</v>
      </c>
      <c r="AT259" s="22" t="s">
        <v>133</v>
      </c>
      <c r="AU259" s="22" t="s">
        <v>24</v>
      </c>
      <c r="AY259" s="22" t="s">
        <v>132</v>
      </c>
      <c r="BE259" s="192">
        <f>IF(N259="základní",J259,0)</f>
        <v>0</v>
      </c>
      <c r="BF259" s="192">
        <f>IF(N259="snížená",J259,0)</f>
        <v>0</v>
      </c>
      <c r="BG259" s="192">
        <f>IF(N259="zákl. přenesená",J259,0)</f>
        <v>0</v>
      </c>
      <c r="BH259" s="192">
        <f>IF(N259="sníž. přenesená",J259,0)</f>
        <v>0</v>
      </c>
      <c r="BI259" s="192">
        <f>IF(N259="nulová",J259,0)</f>
        <v>0</v>
      </c>
      <c r="BJ259" s="22" t="s">
        <v>24</v>
      </c>
      <c r="BK259" s="192">
        <f>ROUND(I259*H259,2)</f>
        <v>0</v>
      </c>
      <c r="BL259" s="22" t="s">
        <v>138</v>
      </c>
      <c r="BM259" s="22" t="s">
        <v>406</v>
      </c>
    </row>
    <row r="260" spans="2:65" s="1" customFormat="1" ht="148.5">
      <c r="B260" s="39"/>
      <c r="C260" s="61"/>
      <c r="D260" s="196" t="s">
        <v>139</v>
      </c>
      <c r="E260" s="61"/>
      <c r="F260" s="197" t="s">
        <v>407</v>
      </c>
      <c r="G260" s="61"/>
      <c r="H260" s="61"/>
      <c r="I260" s="154"/>
      <c r="J260" s="61"/>
      <c r="K260" s="61"/>
      <c r="L260" s="59"/>
      <c r="M260" s="195"/>
      <c r="N260" s="40"/>
      <c r="O260" s="40"/>
      <c r="P260" s="40"/>
      <c r="Q260" s="40"/>
      <c r="R260" s="40"/>
      <c r="S260" s="40"/>
      <c r="T260" s="76"/>
      <c r="AT260" s="22" t="s">
        <v>139</v>
      </c>
      <c r="AU260" s="22" t="s">
        <v>24</v>
      </c>
    </row>
    <row r="261" spans="2:65" s="1" customFormat="1" ht="40.5">
      <c r="B261" s="39"/>
      <c r="C261" s="61"/>
      <c r="D261" s="196" t="s">
        <v>158</v>
      </c>
      <c r="E261" s="61"/>
      <c r="F261" s="197" t="s">
        <v>408</v>
      </c>
      <c r="G261" s="61"/>
      <c r="H261" s="61"/>
      <c r="I261" s="154"/>
      <c r="J261" s="61"/>
      <c r="K261" s="61"/>
      <c r="L261" s="59"/>
      <c r="M261" s="195"/>
      <c r="N261" s="40"/>
      <c r="O261" s="40"/>
      <c r="P261" s="40"/>
      <c r="Q261" s="40"/>
      <c r="R261" s="40"/>
      <c r="S261" s="40"/>
      <c r="T261" s="76"/>
      <c r="AT261" s="22" t="s">
        <v>158</v>
      </c>
      <c r="AU261" s="22" t="s">
        <v>24</v>
      </c>
    </row>
    <row r="262" spans="2:65" s="10" customFormat="1" ht="13.5">
      <c r="B262" s="198"/>
      <c r="C262" s="199"/>
      <c r="D262" s="196" t="s">
        <v>150</v>
      </c>
      <c r="E262" s="200" t="s">
        <v>22</v>
      </c>
      <c r="F262" s="201" t="s">
        <v>409</v>
      </c>
      <c r="G262" s="199"/>
      <c r="H262" s="202">
        <v>271.79500000000002</v>
      </c>
      <c r="I262" s="203"/>
      <c r="J262" s="199"/>
      <c r="K262" s="199"/>
      <c r="L262" s="204"/>
      <c r="M262" s="205"/>
      <c r="N262" s="206"/>
      <c r="O262" s="206"/>
      <c r="P262" s="206"/>
      <c r="Q262" s="206"/>
      <c r="R262" s="206"/>
      <c r="S262" s="206"/>
      <c r="T262" s="207"/>
      <c r="AT262" s="208" t="s">
        <v>150</v>
      </c>
      <c r="AU262" s="208" t="s">
        <v>24</v>
      </c>
      <c r="AV262" s="10" t="s">
        <v>81</v>
      </c>
      <c r="AW262" s="10" t="s">
        <v>152</v>
      </c>
      <c r="AX262" s="10" t="s">
        <v>73</v>
      </c>
      <c r="AY262" s="208" t="s">
        <v>132</v>
      </c>
    </row>
    <row r="263" spans="2:65" s="11" customFormat="1" ht="13.5">
      <c r="B263" s="209"/>
      <c r="C263" s="210"/>
      <c r="D263" s="193" t="s">
        <v>150</v>
      </c>
      <c r="E263" s="234" t="s">
        <v>22</v>
      </c>
      <c r="F263" s="235" t="s">
        <v>153</v>
      </c>
      <c r="G263" s="210"/>
      <c r="H263" s="236">
        <v>271.79500000000002</v>
      </c>
      <c r="I263" s="214"/>
      <c r="J263" s="210"/>
      <c r="K263" s="210"/>
      <c r="L263" s="215"/>
      <c r="M263" s="216"/>
      <c r="N263" s="217"/>
      <c r="O263" s="217"/>
      <c r="P263" s="217"/>
      <c r="Q263" s="217"/>
      <c r="R263" s="217"/>
      <c r="S263" s="217"/>
      <c r="T263" s="218"/>
      <c r="AT263" s="219" t="s">
        <v>150</v>
      </c>
      <c r="AU263" s="219" t="s">
        <v>24</v>
      </c>
      <c r="AV263" s="11" t="s">
        <v>138</v>
      </c>
      <c r="AW263" s="11" t="s">
        <v>152</v>
      </c>
      <c r="AX263" s="11" t="s">
        <v>24</v>
      </c>
      <c r="AY263" s="219" t="s">
        <v>132</v>
      </c>
    </row>
    <row r="264" spans="2:65" s="1" customFormat="1" ht="44.25" customHeight="1">
      <c r="B264" s="39"/>
      <c r="C264" s="181" t="s">
        <v>410</v>
      </c>
      <c r="D264" s="181" t="s">
        <v>133</v>
      </c>
      <c r="E264" s="182" t="s">
        <v>411</v>
      </c>
      <c r="F264" s="183" t="s">
        <v>412</v>
      </c>
      <c r="G264" s="184" t="s">
        <v>195</v>
      </c>
      <c r="H264" s="185">
        <v>628.91499999999996</v>
      </c>
      <c r="I264" s="186"/>
      <c r="J264" s="187">
        <f>ROUND(I264*H264,2)</f>
        <v>0</v>
      </c>
      <c r="K264" s="183" t="s">
        <v>137</v>
      </c>
      <c r="L264" s="59"/>
      <c r="M264" s="188" t="s">
        <v>22</v>
      </c>
      <c r="N264" s="189" t="s">
        <v>44</v>
      </c>
      <c r="O264" s="40"/>
      <c r="P264" s="190">
        <f>O264*H264</f>
        <v>0</v>
      </c>
      <c r="Q264" s="190">
        <v>0.15539952000000001</v>
      </c>
      <c r="R264" s="190">
        <f>Q264*H264</f>
        <v>97.733089120800003</v>
      </c>
      <c r="S264" s="190">
        <v>0</v>
      </c>
      <c r="T264" s="191">
        <f>S264*H264</f>
        <v>0</v>
      </c>
      <c r="AR264" s="22" t="s">
        <v>138</v>
      </c>
      <c r="AT264" s="22" t="s">
        <v>133</v>
      </c>
      <c r="AU264" s="22" t="s">
        <v>24</v>
      </c>
      <c r="AY264" s="22" t="s">
        <v>132</v>
      </c>
      <c r="BE264" s="192">
        <f>IF(N264="základní",J264,0)</f>
        <v>0</v>
      </c>
      <c r="BF264" s="192">
        <f>IF(N264="snížená",J264,0)</f>
        <v>0</v>
      </c>
      <c r="BG264" s="192">
        <f>IF(N264="zákl. přenesená",J264,0)</f>
        <v>0</v>
      </c>
      <c r="BH264" s="192">
        <f>IF(N264="sníž. přenesená",J264,0)</f>
        <v>0</v>
      </c>
      <c r="BI264" s="192">
        <f>IF(N264="nulová",J264,0)</f>
        <v>0</v>
      </c>
      <c r="BJ264" s="22" t="s">
        <v>24</v>
      </c>
      <c r="BK264" s="192">
        <f>ROUND(I264*H264,2)</f>
        <v>0</v>
      </c>
      <c r="BL264" s="22" t="s">
        <v>138</v>
      </c>
      <c r="BM264" s="22" t="s">
        <v>413</v>
      </c>
    </row>
    <row r="265" spans="2:65" s="1" customFormat="1" ht="94.5">
      <c r="B265" s="39"/>
      <c r="C265" s="61"/>
      <c r="D265" s="196" t="s">
        <v>139</v>
      </c>
      <c r="E265" s="61"/>
      <c r="F265" s="197" t="s">
        <v>414</v>
      </c>
      <c r="G265" s="61"/>
      <c r="H265" s="61"/>
      <c r="I265" s="154"/>
      <c r="J265" s="61"/>
      <c r="K265" s="61"/>
      <c r="L265" s="59"/>
      <c r="M265" s="195"/>
      <c r="N265" s="40"/>
      <c r="O265" s="40"/>
      <c r="P265" s="40"/>
      <c r="Q265" s="40"/>
      <c r="R265" s="40"/>
      <c r="S265" s="40"/>
      <c r="T265" s="76"/>
      <c r="AT265" s="22" t="s">
        <v>139</v>
      </c>
      <c r="AU265" s="22" t="s">
        <v>24</v>
      </c>
    </row>
    <row r="266" spans="2:65" s="1" customFormat="1" ht="27">
      <c r="B266" s="39"/>
      <c r="C266" s="61"/>
      <c r="D266" s="193" t="s">
        <v>158</v>
      </c>
      <c r="E266" s="61"/>
      <c r="F266" s="194" t="s">
        <v>159</v>
      </c>
      <c r="G266" s="61"/>
      <c r="H266" s="61"/>
      <c r="I266" s="154"/>
      <c r="J266" s="61"/>
      <c r="K266" s="61"/>
      <c r="L266" s="59"/>
      <c r="M266" s="195"/>
      <c r="N266" s="40"/>
      <c r="O266" s="40"/>
      <c r="P266" s="40"/>
      <c r="Q266" s="40"/>
      <c r="R266" s="40"/>
      <c r="S266" s="40"/>
      <c r="T266" s="76"/>
      <c r="AT266" s="22" t="s">
        <v>158</v>
      </c>
      <c r="AU266" s="22" t="s">
        <v>24</v>
      </c>
    </row>
    <row r="267" spans="2:65" s="1" customFormat="1" ht="22.5" customHeight="1">
      <c r="B267" s="39"/>
      <c r="C267" s="240" t="s">
        <v>275</v>
      </c>
      <c r="D267" s="240" t="s">
        <v>286</v>
      </c>
      <c r="E267" s="241" t="s">
        <v>415</v>
      </c>
      <c r="F267" s="242" t="s">
        <v>416</v>
      </c>
      <c r="G267" s="243" t="s">
        <v>136</v>
      </c>
      <c r="H267" s="244">
        <v>640</v>
      </c>
      <c r="I267" s="245"/>
      <c r="J267" s="246">
        <f>ROUND(I267*H267,2)</f>
        <v>0</v>
      </c>
      <c r="K267" s="242" t="s">
        <v>22</v>
      </c>
      <c r="L267" s="247"/>
      <c r="M267" s="248" t="s">
        <v>22</v>
      </c>
      <c r="N267" s="249" t="s">
        <v>44</v>
      </c>
      <c r="O267" s="40"/>
      <c r="P267" s="190">
        <f>O267*H267</f>
        <v>0</v>
      </c>
      <c r="Q267" s="190">
        <v>0</v>
      </c>
      <c r="R267" s="190">
        <f>Q267*H267</f>
        <v>0</v>
      </c>
      <c r="S267" s="190">
        <v>0</v>
      </c>
      <c r="T267" s="191">
        <f>S267*H267</f>
        <v>0</v>
      </c>
      <c r="AR267" s="22" t="s">
        <v>157</v>
      </c>
      <c r="AT267" s="22" t="s">
        <v>286</v>
      </c>
      <c r="AU267" s="22" t="s">
        <v>24</v>
      </c>
      <c r="AY267" s="22" t="s">
        <v>132</v>
      </c>
      <c r="BE267" s="192">
        <f>IF(N267="základní",J267,0)</f>
        <v>0</v>
      </c>
      <c r="BF267" s="192">
        <f>IF(N267="snížená",J267,0)</f>
        <v>0</v>
      </c>
      <c r="BG267" s="192">
        <f>IF(N267="zákl. přenesená",J267,0)</f>
        <v>0</v>
      </c>
      <c r="BH267" s="192">
        <f>IF(N267="sníž. přenesená",J267,0)</f>
        <v>0</v>
      </c>
      <c r="BI267" s="192">
        <f>IF(N267="nulová",J267,0)</f>
        <v>0</v>
      </c>
      <c r="BJ267" s="22" t="s">
        <v>24</v>
      </c>
      <c r="BK267" s="192">
        <f>ROUND(I267*H267,2)</f>
        <v>0</v>
      </c>
      <c r="BL267" s="22" t="s">
        <v>138</v>
      </c>
      <c r="BM267" s="22" t="s">
        <v>417</v>
      </c>
    </row>
    <row r="268" spans="2:65" s="9" customFormat="1" ht="37.35" customHeight="1">
      <c r="B268" s="167"/>
      <c r="C268" s="168"/>
      <c r="D268" s="169" t="s">
        <v>72</v>
      </c>
      <c r="E268" s="170" t="s">
        <v>418</v>
      </c>
      <c r="F268" s="170" t="s">
        <v>419</v>
      </c>
      <c r="G268" s="168"/>
      <c r="H268" s="168"/>
      <c r="I268" s="171"/>
      <c r="J268" s="172">
        <f>BK268</f>
        <v>0</v>
      </c>
      <c r="K268" s="168"/>
      <c r="L268" s="173"/>
      <c r="M268" s="174"/>
      <c r="N268" s="175"/>
      <c r="O268" s="175"/>
      <c r="P268" s="176">
        <f>SUM(P269:P280)</f>
        <v>0</v>
      </c>
      <c r="Q268" s="175"/>
      <c r="R268" s="176">
        <f>SUM(R269:R280)</f>
        <v>102.706526655</v>
      </c>
      <c r="S268" s="175"/>
      <c r="T268" s="177">
        <f>SUM(T269:T280)</f>
        <v>0</v>
      </c>
      <c r="AR268" s="178" t="s">
        <v>24</v>
      </c>
      <c r="AT268" s="179" t="s">
        <v>72</v>
      </c>
      <c r="AU268" s="179" t="s">
        <v>73</v>
      </c>
      <c r="AY268" s="178" t="s">
        <v>132</v>
      </c>
      <c r="BK268" s="180">
        <f>SUM(BK269:BK280)</f>
        <v>0</v>
      </c>
    </row>
    <row r="269" spans="2:65" s="1" customFormat="1" ht="22.5" customHeight="1">
      <c r="B269" s="39"/>
      <c r="C269" s="181" t="s">
        <v>420</v>
      </c>
      <c r="D269" s="181" t="s">
        <v>133</v>
      </c>
      <c r="E269" s="182" t="s">
        <v>372</v>
      </c>
      <c r="F269" s="183" t="s">
        <v>373</v>
      </c>
      <c r="G269" s="184" t="s">
        <v>147</v>
      </c>
      <c r="H269" s="185">
        <v>166.17500000000001</v>
      </c>
      <c r="I269" s="186"/>
      <c r="J269" s="187">
        <f>ROUND(I269*H269,2)</f>
        <v>0</v>
      </c>
      <c r="K269" s="183" t="s">
        <v>137</v>
      </c>
      <c r="L269" s="59"/>
      <c r="M269" s="188" t="s">
        <v>22</v>
      </c>
      <c r="N269" s="189" t="s">
        <v>44</v>
      </c>
      <c r="O269" s="40"/>
      <c r="P269" s="190">
        <f>O269*H269</f>
        <v>0</v>
      </c>
      <c r="Q269" s="190">
        <v>0</v>
      </c>
      <c r="R269" s="190">
        <f>Q269*H269</f>
        <v>0</v>
      </c>
      <c r="S269" s="190">
        <v>0</v>
      </c>
      <c r="T269" s="191">
        <f>S269*H269</f>
        <v>0</v>
      </c>
      <c r="AR269" s="22" t="s">
        <v>138</v>
      </c>
      <c r="AT269" s="22" t="s">
        <v>133</v>
      </c>
      <c r="AU269" s="22" t="s">
        <v>24</v>
      </c>
      <c r="AY269" s="22" t="s">
        <v>132</v>
      </c>
      <c r="BE269" s="192">
        <f>IF(N269="základní",J269,0)</f>
        <v>0</v>
      </c>
      <c r="BF269" s="192">
        <f>IF(N269="snížená",J269,0)</f>
        <v>0</v>
      </c>
      <c r="BG269" s="192">
        <f>IF(N269="zákl. přenesená",J269,0)</f>
        <v>0</v>
      </c>
      <c r="BH269" s="192">
        <f>IF(N269="sníž. přenesená",J269,0)</f>
        <v>0</v>
      </c>
      <c r="BI269" s="192">
        <f>IF(N269="nulová",J269,0)</f>
        <v>0</v>
      </c>
      <c r="BJ269" s="22" t="s">
        <v>24</v>
      </c>
      <c r="BK269" s="192">
        <f>ROUND(I269*H269,2)</f>
        <v>0</v>
      </c>
      <c r="BL269" s="22" t="s">
        <v>138</v>
      </c>
      <c r="BM269" s="22" t="s">
        <v>421</v>
      </c>
    </row>
    <row r="270" spans="2:65" s="10" customFormat="1" ht="13.5">
      <c r="B270" s="198"/>
      <c r="C270" s="199"/>
      <c r="D270" s="196" t="s">
        <v>150</v>
      </c>
      <c r="E270" s="200" t="s">
        <v>22</v>
      </c>
      <c r="F270" s="201" t="s">
        <v>422</v>
      </c>
      <c r="G270" s="199"/>
      <c r="H270" s="202">
        <v>166.17500000000001</v>
      </c>
      <c r="I270" s="203"/>
      <c r="J270" s="199"/>
      <c r="K270" s="199"/>
      <c r="L270" s="204"/>
      <c r="M270" s="205"/>
      <c r="N270" s="206"/>
      <c r="O270" s="206"/>
      <c r="P270" s="206"/>
      <c r="Q270" s="206"/>
      <c r="R270" s="206"/>
      <c r="S270" s="206"/>
      <c r="T270" s="207"/>
      <c r="AT270" s="208" t="s">
        <v>150</v>
      </c>
      <c r="AU270" s="208" t="s">
        <v>24</v>
      </c>
      <c r="AV270" s="10" t="s">
        <v>81</v>
      </c>
      <c r="AW270" s="10" t="s">
        <v>152</v>
      </c>
      <c r="AX270" s="10" t="s">
        <v>73</v>
      </c>
      <c r="AY270" s="208" t="s">
        <v>132</v>
      </c>
    </row>
    <row r="271" spans="2:65" s="11" customFormat="1" ht="13.5">
      <c r="B271" s="209"/>
      <c r="C271" s="210"/>
      <c r="D271" s="193" t="s">
        <v>150</v>
      </c>
      <c r="E271" s="234" t="s">
        <v>22</v>
      </c>
      <c r="F271" s="235" t="s">
        <v>153</v>
      </c>
      <c r="G271" s="210"/>
      <c r="H271" s="236">
        <v>166.17500000000001</v>
      </c>
      <c r="I271" s="214"/>
      <c r="J271" s="210"/>
      <c r="K271" s="210"/>
      <c r="L271" s="215"/>
      <c r="M271" s="216"/>
      <c r="N271" s="217"/>
      <c r="O271" s="217"/>
      <c r="P271" s="217"/>
      <c r="Q271" s="217"/>
      <c r="R271" s="217"/>
      <c r="S271" s="217"/>
      <c r="T271" s="218"/>
      <c r="AT271" s="219" t="s">
        <v>150</v>
      </c>
      <c r="AU271" s="219" t="s">
        <v>24</v>
      </c>
      <c r="AV271" s="11" t="s">
        <v>138</v>
      </c>
      <c r="AW271" s="11" t="s">
        <v>152</v>
      </c>
      <c r="AX271" s="11" t="s">
        <v>24</v>
      </c>
      <c r="AY271" s="219" t="s">
        <v>132</v>
      </c>
    </row>
    <row r="272" spans="2:65" s="1" customFormat="1" ht="22.5" customHeight="1">
      <c r="B272" s="39"/>
      <c r="C272" s="181" t="s">
        <v>279</v>
      </c>
      <c r="D272" s="181" t="s">
        <v>133</v>
      </c>
      <c r="E272" s="182" t="s">
        <v>375</v>
      </c>
      <c r="F272" s="183" t="s">
        <v>376</v>
      </c>
      <c r="G272" s="184" t="s">
        <v>147</v>
      </c>
      <c r="H272" s="185">
        <v>166.17500000000001</v>
      </c>
      <c r="I272" s="186"/>
      <c r="J272" s="187">
        <f>ROUND(I272*H272,2)</f>
        <v>0</v>
      </c>
      <c r="K272" s="183" t="s">
        <v>22</v>
      </c>
      <c r="L272" s="59"/>
      <c r="M272" s="188" t="s">
        <v>22</v>
      </c>
      <c r="N272" s="189" t="s">
        <v>44</v>
      </c>
      <c r="O272" s="40"/>
      <c r="P272" s="190">
        <f>O272*H272</f>
        <v>0</v>
      </c>
      <c r="Q272" s="190">
        <v>0</v>
      </c>
      <c r="R272" s="190">
        <f>Q272*H272</f>
        <v>0</v>
      </c>
      <c r="S272" s="190">
        <v>0</v>
      </c>
      <c r="T272" s="191">
        <f>S272*H272</f>
        <v>0</v>
      </c>
      <c r="AR272" s="22" t="s">
        <v>138</v>
      </c>
      <c r="AT272" s="22" t="s">
        <v>133</v>
      </c>
      <c r="AU272" s="22" t="s">
        <v>24</v>
      </c>
      <c r="AY272" s="22" t="s">
        <v>132</v>
      </c>
      <c r="BE272" s="192">
        <f>IF(N272="základní",J272,0)</f>
        <v>0</v>
      </c>
      <c r="BF272" s="192">
        <f>IF(N272="snížená",J272,0)</f>
        <v>0</v>
      </c>
      <c r="BG272" s="192">
        <f>IF(N272="zákl. přenesená",J272,0)</f>
        <v>0</v>
      </c>
      <c r="BH272" s="192">
        <f>IF(N272="sníž. přenesená",J272,0)</f>
        <v>0</v>
      </c>
      <c r="BI272" s="192">
        <f>IF(N272="nulová",J272,0)</f>
        <v>0</v>
      </c>
      <c r="BJ272" s="22" t="s">
        <v>24</v>
      </c>
      <c r="BK272" s="192">
        <f>ROUND(I272*H272,2)</f>
        <v>0</v>
      </c>
      <c r="BL272" s="22" t="s">
        <v>138</v>
      </c>
      <c r="BM272" s="22" t="s">
        <v>423</v>
      </c>
    </row>
    <row r="273" spans="2:65" s="10" customFormat="1" ht="13.5">
      <c r="B273" s="198"/>
      <c r="C273" s="199"/>
      <c r="D273" s="196" t="s">
        <v>150</v>
      </c>
      <c r="E273" s="200" t="s">
        <v>22</v>
      </c>
      <c r="F273" s="201" t="s">
        <v>422</v>
      </c>
      <c r="G273" s="199"/>
      <c r="H273" s="202">
        <v>166.17500000000001</v>
      </c>
      <c r="I273" s="203"/>
      <c r="J273" s="199"/>
      <c r="K273" s="199"/>
      <c r="L273" s="204"/>
      <c r="M273" s="205"/>
      <c r="N273" s="206"/>
      <c r="O273" s="206"/>
      <c r="P273" s="206"/>
      <c r="Q273" s="206"/>
      <c r="R273" s="206"/>
      <c r="S273" s="206"/>
      <c r="T273" s="207"/>
      <c r="AT273" s="208" t="s">
        <v>150</v>
      </c>
      <c r="AU273" s="208" t="s">
        <v>24</v>
      </c>
      <c r="AV273" s="10" t="s">
        <v>81</v>
      </c>
      <c r="AW273" s="10" t="s">
        <v>152</v>
      </c>
      <c r="AX273" s="10" t="s">
        <v>73</v>
      </c>
      <c r="AY273" s="208" t="s">
        <v>132</v>
      </c>
    </row>
    <row r="274" spans="2:65" s="11" customFormat="1" ht="13.5">
      <c r="B274" s="209"/>
      <c r="C274" s="210"/>
      <c r="D274" s="193" t="s">
        <v>150</v>
      </c>
      <c r="E274" s="234" t="s">
        <v>22</v>
      </c>
      <c r="F274" s="235" t="s">
        <v>153</v>
      </c>
      <c r="G274" s="210"/>
      <c r="H274" s="236">
        <v>166.17500000000001</v>
      </c>
      <c r="I274" s="214"/>
      <c r="J274" s="210"/>
      <c r="K274" s="210"/>
      <c r="L274" s="215"/>
      <c r="M274" s="216"/>
      <c r="N274" s="217"/>
      <c r="O274" s="217"/>
      <c r="P274" s="217"/>
      <c r="Q274" s="217"/>
      <c r="R274" s="217"/>
      <c r="S274" s="217"/>
      <c r="T274" s="218"/>
      <c r="AT274" s="219" t="s">
        <v>150</v>
      </c>
      <c r="AU274" s="219" t="s">
        <v>24</v>
      </c>
      <c r="AV274" s="11" t="s">
        <v>138</v>
      </c>
      <c r="AW274" s="11" t="s">
        <v>152</v>
      </c>
      <c r="AX274" s="11" t="s">
        <v>24</v>
      </c>
      <c r="AY274" s="219" t="s">
        <v>132</v>
      </c>
    </row>
    <row r="275" spans="2:65" s="1" customFormat="1" ht="31.5" customHeight="1">
      <c r="B275" s="39"/>
      <c r="C275" s="181" t="s">
        <v>424</v>
      </c>
      <c r="D275" s="181" t="s">
        <v>133</v>
      </c>
      <c r="E275" s="182" t="s">
        <v>425</v>
      </c>
      <c r="F275" s="183" t="s">
        <v>426</v>
      </c>
      <c r="G275" s="184" t="s">
        <v>147</v>
      </c>
      <c r="H275" s="185">
        <v>228.13</v>
      </c>
      <c r="I275" s="186"/>
      <c r="J275" s="187">
        <f>ROUND(I275*H275,2)</f>
        <v>0</v>
      </c>
      <c r="K275" s="183" t="s">
        <v>137</v>
      </c>
      <c r="L275" s="59"/>
      <c r="M275" s="188" t="s">
        <v>22</v>
      </c>
      <c r="N275" s="189" t="s">
        <v>44</v>
      </c>
      <c r="O275" s="40"/>
      <c r="P275" s="190">
        <f>O275*H275</f>
        <v>0</v>
      </c>
      <c r="Q275" s="190">
        <v>0.38314350000000003</v>
      </c>
      <c r="R275" s="190">
        <f>Q275*H275</f>
        <v>87.406526655000008</v>
      </c>
      <c r="S275" s="190">
        <v>0</v>
      </c>
      <c r="T275" s="191">
        <f>S275*H275</f>
        <v>0</v>
      </c>
      <c r="AR275" s="22" t="s">
        <v>138</v>
      </c>
      <c r="AT275" s="22" t="s">
        <v>133</v>
      </c>
      <c r="AU275" s="22" t="s">
        <v>24</v>
      </c>
      <c r="AY275" s="22" t="s">
        <v>132</v>
      </c>
      <c r="BE275" s="192">
        <f>IF(N275="základní",J275,0)</f>
        <v>0</v>
      </c>
      <c r="BF275" s="192">
        <f>IF(N275="snížená",J275,0)</f>
        <v>0</v>
      </c>
      <c r="BG275" s="192">
        <f>IF(N275="zákl. přenesená",J275,0)</f>
        <v>0</v>
      </c>
      <c r="BH275" s="192">
        <f>IF(N275="sníž. přenesená",J275,0)</f>
        <v>0</v>
      </c>
      <c r="BI275" s="192">
        <f>IF(N275="nulová",J275,0)</f>
        <v>0</v>
      </c>
      <c r="BJ275" s="22" t="s">
        <v>24</v>
      </c>
      <c r="BK275" s="192">
        <f>ROUND(I275*H275,2)</f>
        <v>0</v>
      </c>
      <c r="BL275" s="22" t="s">
        <v>138</v>
      </c>
      <c r="BM275" s="22" t="s">
        <v>427</v>
      </c>
    </row>
    <row r="276" spans="2:65" s="1" customFormat="1" ht="94.5">
      <c r="B276" s="39"/>
      <c r="C276" s="61"/>
      <c r="D276" s="193" t="s">
        <v>139</v>
      </c>
      <c r="E276" s="61"/>
      <c r="F276" s="194" t="s">
        <v>386</v>
      </c>
      <c r="G276" s="61"/>
      <c r="H276" s="61"/>
      <c r="I276" s="154"/>
      <c r="J276" s="61"/>
      <c r="K276" s="61"/>
      <c r="L276" s="59"/>
      <c r="M276" s="195"/>
      <c r="N276" s="40"/>
      <c r="O276" s="40"/>
      <c r="P276" s="40"/>
      <c r="Q276" s="40"/>
      <c r="R276" s="40"/>
      <c r="S276" s="40"/>
      <c r="T276" s="76"/>
      <c r="AT276" s="22" t="s">
        <v>139</v>
      </c>
      <c r="AU276" s="22" t="s">
        <v>24</v>
      </c>
    </row>
    <row r="277" spans="2:65" s="1" customFormat="1" ht="22.5" customHeight="1">
      <c r="B277" s="39"/>
      <c r="C277" s="181" t="s">
        <v>284</v>
      </c>
      <c r="D277" s="181" t="s">
        <v>133</v>
      </c>
      <c r="E277" s="182" t="s">
        <v>428</v>
      </c>
      <c r="F277" s="183" t="s">
        <v>429</v>
      </c>
      <c r="G277" s="184" t="s">
        <v>147</v>
      </c>
      <c r="H277" s="185">
        <v>228.13</v>
      </c>
      <c r="I277" s="186"/>
      <c r="J277" s="187">
        <f>ROUND(I277*H277,2)</f>
        <v>0</v>
      </c>
      <c r="K277" s="183" t="s">
        <v>22</v>
      </c>
      <c r="L277" s="59"/>
      <c r="M277" s="188" t="s">
        <v>22</v>
      </c>
      <c r="N277" s="189" t="s">
        <v>44</v>
      </c>
      <c r="O277" s="40"/>
      <c r="P277" s="190">
        <f>O277*H277</f>
        <v>0</v>
      </c>
      <c r="Q277" s="190">
        <v>0</v>
      </c>
      <c r="R277" s="190">
        <f>Q277*H277</f>
        <v>0</v>
      </c>
      <c r="S277" s="190">
        <v>0</v>
      </c>
      <c r="T277" s="191">
        <f>S277*H277</f>
        <v>0</v>
      </c>
      <c r="AR277" s="22" t="s">
        <v>138</v>
      </c>
      <c r="AT277" s="22" t="s">
        <v>133</v>
      </c>
      <c r="AU277" s="22" t="s">
        <v>24</v>
      </c>
      <c r="AY277" s="22" t="s">
        <v>132</v>
      </c>
      <c r="BE277" s="192">
        <f>IF(N277="základní",J277,0)</f>
        <v>0</v>
      </c>
      <c r="BF277" s="192">
        <f>IF(N277="snížená",J277,0)</f>
        <v>0</v>
      </c>
      <c r="BG277" s="192">
        <f>IF(N277="zákl. přenesená",J277,0)</f>
        <v>0</v>
      </c>
      <c r="BH277" s="192">
        <f>IF(N277="sníž. přenesená",J277,0)</f>
        <v>0</v>
      </c>
      <c r="BI277" s="192">
        <f>IF(N277="nulová",J277,0)</f>
        <v>0</v>
      </c>
      <c r="BJ277" s="22" t="s">
        <v>24</v>
      </c>
      <c r="BK277" s="192">
        <f>ROUND(I277*H277,2)</f>
        <v>0</v>
      </c>
      <c r="BL277" s="22" t="s">
        <v>138</v>
      </c>
      <c r="BM277" s="22" t="s">
        <v>430</v>
      </c>
    </row>
    <row r="278" spans="2:65" s="1" customFormat="1" ht="27">
      <c r="B278" s="39"/>
      <c r="C278" s="61"/>
      <c r="D278" s="193" t="s">
        <v>158</v>
      </c>
      <c r="E278" s="61"/>
      <c r="F278" s="194" t="s">
        <v>431</v>
      </c>
      <c r="G278" s="61"/>
      <c r="H278" s="61"/>
      <c r="I278" s="154"/>
      <c r="J278" s="61"/>
      <c r="K278" s="61"/>
      <c r="L278" s="59"/>
      <c r="M278" s="195"/>
      <c r="N278" s="40"/>
      <c r="O278" s="40"/>
      <c r="P278" s="40"/>
      <c r="Q278" s="40"/>
      <c r="R278" s="40"/>
      <c r="S278" s="40"/>
      <c r="T278" s="76"/>
      <c r="AT278" s="22" t="s">
        <v>158</v>
      </c>
      <c r="AU278" s="22" t="s">
        <v>24</v>
      </c>
    </row>
    <row r="279" spans="2:65" s="1" customFormat="1" ht="22.5" customHeight="1">
      <c r="B279" s="39"/>
      <c r="C279" s="181" t="s">
        <v>432</v>
      </c>
      <c r="D279" s="181" t="s">
        <v>133</v>
      </c>
      <c r="E279" s="182" t="s">
        <v>433</v>
      </c>
      <c r="F279" s="183" t="s">
        <v>434</v>
      </c>
      <c r="G279" s="184" t="s">
        <v>195</v>
      </c>
      <c r="H279" s="185">
        <v>169.815</v>
      </c>
      <c r="I279" s="186"/>
      <c r="J279" s="187">
        <f>ROUND(I279*H279,2)</f>
        <v>0</v>
      </c>
      <c r="K279" s="183" t="s">
        <v>22</v>
      </c>
      <c r="L279" s="59"/>
      <c r="M279" s="188" t="s">
        <v>22</v>
      </c>
      <c r="N279" s="189" t="s">
        <v>44</v>
      </c>
      <c r="O279" s="40"/>
      <c r="P279" s="190">
        <f>O279*H279</f>
        <v>0</v>
      </c>
      <c r="Q279" s="190">
        <v>0</v>
      </c>
      <c r="R279" s="190">
        <f>Q279*H279</f>
        <v>0</v>
      </c>
      <c r="S279" s="190">
        <v>0</v>
      </c>
      <c r="T279" s="191">
        <f>S279*H279</f>
        <v>0</v>
      </c>
      <c r="AR279" s="22" t="s">
        <v>138</v>
      </c>
      <c r="AT279" s="22" t="s">
        <v>133</v>
      </c>
      <c r="AU279" s="22" t="s">
        <v>24</v>
      </c>
      <c r="AY279" s="22" t="s">
        <v>132</v>
      </c>
      <c r="BE279" s="192">
        <f>IF(N279="základní",J279,0)</f>
        <v>0</v>
      </c>
      <c r="BF279" s="192">
        <f>IF(N279="snížená",J279,0)</f>
        <v>0</v>
      </c>
      <c r="BG279" s="192">
        <f>IF(N279="zákl. přenesená",J279,0)</f>
        <v>0</v>
      </c>
      <c r="BH279" s="192">
        <f>IF(N279="sníž. přenesená",J279,0)</f>
        <v>0</v>
      </c>
      <c r="BI279" s="192">
        <f>IF(N279="nulová",J279,0)</f>
        <v>0</v>
      </c>
      <c r="BJ279" s="22" t="s">
        <v>24</v>
      </c>
      <c r="BK279" s="192">
        <f>ROUND(I279*H279,2)</f>
        <v>0</v>
      </c>
      <c r="BL279" s="22" t="s">
        <v>138</v>
      </c>
      <c r="BM279" s="22" t="s">
        <v>435</v>
      </c>
    </row>
    <row r="280" spans="2:65" s="1" customFormat="1" ht="22.5" customHeight="1">
      <c r="B280" s="39"/>
      <c r="C280" s="240" t="s">
        <v>436</v>
      </c>
      <c r="D280" s="240" t="s">
        <v>286</v>
      </c>
      <c r="E280" s="241" t="s">
        <v>437</v>
      </c>
      <c r="F280" s="242" t="s">
        <v>438</v>
      </c>
      <c r="G280" s="243" t="s">
        <v>136</v>
      </c>
      <c r="H280" s="244">
        <v>180</v>
      </c>
      <c r="I280" s="245"/>
      <c r="J280" s="246">
        <f>ROUND(I280*H280,2)</f>
        <v>0</v>
      </c>
      <c r="K280" s="242" t="s">
        <v>137</v>
      </c>
      <c r="L280" s="247"/>
      <c r="M280" s="248" t="s">
        <v>22</v>
      </c>
      <c r="N280" s="249" t="s">
        <v>44</v>
      </c>
      <c r="O280" s="40"/>
      <c r="P280" s="190">
        <f>O280*H280</f>
        <v>0</v>
      </c>
      <c r="Q280" s="190">
        <v>8.5000000000000006E-2</v>
      </c>
      <c r="R280" s="190">
        <f>Q280*H280</f>
        <v>15.3</v>
      </c>
      <c r="S280" s="190">
        <v>0</v>
      </c>
      <c r="T280" s="191">
        <f>S280*H280</f>
        <v>0</v>
      </c>
      <c r="AR280" s="22" t="s">
        <v>157</v>
      </c>
      <c r="AT280" s="22" t="s">
        <v>286</v>
      </c>
      <c r="AU280" s="22" t="s">
        <v>24</v>
      </c>
      <c r="AY280" s="22" t="s">
        <v>132</v>
      </c>
      <c r="BE280" s="192">
        <f>IF(N280="základní",J280,0)</f>
        <v>0</v>
      </c>
      <c r="BF280" s="192">
        <f>IF(N280="snížená",J280,0)</f>
        <v>0</v>
      </c>
      <c r="BG280" s="192">
        <f>IF(N280="zákl. přenesená",J280,0)</f>
        <v>0</v>
      </c>
      <c r="BH280" s="192">
        <f>IF(N280="sníž. přenesená",J280,0)</f>
        <v>0</v>
      </c>
      <c r="BI280" s="192">
        <f>IF(N280="nulová",J280,0)</f>
        <v>0</v>
      </c>
      <c r="BJ280" s="22" t="s">
        <v>24</v>
      </c>
      <c r="BK280" s="192">
        <f>ROUND(I280*H280,2)</f>
        <v>0</v>
      </c>
      <c r="BL280" s="22" t="s">
        <v>138</v>
      </c>
      <c r="BM280" s="22" t="s">
        <v>439</v>
      </c>
    </row>
    <row r="281" spans="2:65" s="9" customFormat="1" ht="37.35" customHeight="1">
      <c r="B281" s="167"/>
      <c r="C281" s="168"/>
      <c r="D281" s="169" t="s">
        <v>72</v>
      </c>
      <c r="E281" s="170" t="s">
        <v>440</v>
      </c>
      <c r="F281" s="170" t="s">
        <v>441</v>
      </c>
      <c r="G281" s="168"/>
      <c r="H281" s="168"/>
      <c r="I281" s="171"/>
      <c r="J281" s="172">
        <f>BK281</f>
        <v>0</v>
      </c>
      <c r="K281" s="168"/>
      <c r="L281" s="173"/>
      <c r="M281" s="174"/>
      <c r="N281" s="175"/>
      <c r="O281" s="175"/>
      <c r="P281" s="176">
        <f>SUM(P282:P296)</f>
        <v>0</v>
      </c>
      <c r="Q281" s="175"/>
      <c r="R281" s="176">
        <f>SUM(R282:R296)</f>
        <v>115.96260955</v>
      </c>
      <c r="S281" s="175"/>
      <c r="T281" s="177">
        <f>SUM(T282:T296)</f>
        <v>0</v>
      </c>
      <c r="AR281" s="178" t="s">
        <v>24</v>
      </c>
      <c r="AT281" s="179" t="s">
        <v>72</v>
      </c>
      <c r="AU281" s="179" t="s">
        <v>73</v>
      </c>
      <c r="AY281" s="178" t="s">
        <v>132</v>
      </c>
      <c r="BK281" s="180">
        <f>SUM(BK282:BK296)</f>
        <v>0</v>
      </c>
    </row>
    <row r="282" spans="2:65" s="1" customFormat="1" ht="22.5" customHeight="1">
      <c r="B282" s="39"/>
      <c r="C282" s="181" t="s">
        <v>442</v>
      </c>
      <c r="D282" s="181" t="s">
        <v>133</v>
      </c>
      <c r="E282" s="182" t="s">
        <v>372</v>
      </c>
      <c r="F282" s="183" t="s">
        <v>373</v>
      </c>
      <c r="G282" s="184" t="s">
        <v>147</v>
      </c>
      <c r="H282" s="185">
        <v>166.17500000000001</v>
      </c>
      <c r="I282" s="186"/>
      <c r="J282" s="187">
        <f>ROUND(I282*H282,2)</f>
        <v>0</v>
      </c>
      <c r="K282" s="183" t="s">
        <v>137</v>
      </c>
      <c r="L282" s="59"/>
      <c r="M282" s="188" t="s">
        <v>22</v>
      </c>
      <c r="N282" s="189" t="s">
        <v>44</v>
      </c>
      <c r="O282" s="40"/>
      <c r="P282" s="190">
        <f>O282*H282</f>
        <v>0</v>
      </c>
      <c r="Q282" s="190">
        <v>0</v>
      </c>
      <c r="R282" s="190">
        <f>Q282*H282</f>
        <v>0</v>
      </c>
      <c r="S282" s="190">
        <v>0</v>
      </c>
      <c r="T282" s="191">
        <f>S282*H282</f>
        <v>0</v>
      </c>
      <c r="AR282" s="22" t="s">
        <v>138</v>
      </c>
      <c r="AT282" s="22" t="s">
        <v>133</v>
      </c>
      <c r="AU282" s="22" t="s">
        <v>24</v>
      </c>
      <c r="AY282" s="22" t="s">
        <v>132</v>
      </c>
      <c r="BE282" s="192">
        <f>IF(N282="základní",J282,0)</f>
        <v>0</v>
      </c>
      <c r="BF282" s="192">
        <f>IF(N282="snížená",J282,0)</f>
        <v>0</v>
      </c>
      <c r="BG282" s="192">
        <f>IF(N282="zákl. přenesená",J282,0)</f>
        <v>0</v>
      </c>
      <c r="BH282" s="192">
        <f>IF(N282="sníž. přenesená",J282,0)</f>
        <v>0</v>
      </c>
      <c r="BI282" s="192">
        <f>IF(N282="nulová",J282,0)</f>
        <v>0</v>
      </c>
      <c r="BJ282" s="22" t="s">
        <v>24</v>
      </c>
      <c r="BK282" s="192">
        <f>ROUND(I282*H282,2)</f>
        <v>0</v>
      </c>
      <c r="BL282" s="22" t="s">
        <v>138</v>
      </c>
      <c r="BM282" s="22" t="s">
        <v>443</v>
      </c>
    </row>
    <row r="283" spans="2:65" s="1" customFormat="1" ht="22.5" customHeight="1">
      <c r="B283" s="39"/>
      <c r="C283" s="181" t="s">
        <v>294</v>
      </c>
      <c r="D283" s="181" t="s">
        <v>133</v>
      </c>
      <c r="E283" s="182" t="s">
        <v>375</v>
      </c>
      <c r="F283" s="183" t="s">
        <v>376</v>
      </c>
      <c r="G283" s="184" t="s">
        <v>147</v>
      </c>
      <c r="H283" s="185">
        <v>166.17500000000001</v>
      </c>
      <c r="I283" s="186"/>
      <c r="J283" s="187">
        <f>ROUND(I283*H283,2)</f>
        <v>0</v>
      </c>
      <c r="K283" s="183" t="s">
        <v>22</v>
      </c>
      <c r="L283" s="59"/>
      <c r="M283" s="188" t="s">
        <v>22</v>
      </c>
      <c r="N283" s="189" t="s">
        <v>44</v>
      </c>
      <c r="O283" s="40"/>
      <c r="P283" s="190">
        <f>O283*H283</f>
        <v>0</v>
      </c>
      <c r="Q283" s="190">
        <v>0</v>
      </c>
      <c r="R283" s="190">
        <f>Q283*H283</f>
        <v>0</v>
      </c>
      <c r="S283" s="190">
        <v>0</v>
      </c>
      <c r="T283" s="191">
        <f>S283*H283</f>
        <v>0</v>
      </c>
      <c r="AR283" s="22" t="s">
        <v>138</v>
      </c>
      <c r="AT283" s="22" t="s">
        <v>133</v>
      </c>
      <c r="AU283" s="22" t="s">
        <v>24</v>
      </c>
      <c r="AY283" s="22" t="s">
        <v>132</v>
      </c>
      <c r="BE283" s="192">
        <f>IF(N283="základní",J283,0)</f>
        <v>0</v>
      </c>
      <c r="BF283" s="192">
        <f>IF(N283="snížená",J283,0)</f>
        <v>0</v>
      </c>
      <c r="BG283" s="192">
        <f>IF(N283="zákl. přenesená",J283,0)</f>
        <v>0</v>
      </c>
      <c r="BH283" s="192">
        <f>IF(N283="sníž. přenesená",J283,0)</f>
        <v>0</v>
      </c>
      <c r="BI283" s="192">
        <f>IF(N283="nulová",J283,0)</f>
        <v>0</v>
      </c>
      <c r="BJ283" s="22" t="s">
        <v>24</v>
      </c>
      <c r="BK283" s="192">
        <f>ROUND(I283*H283,2)</f>
        <v>0</v>
      </c>
      <c r="BL283" s="22" t="s">
        <v>138</v>
      </c>
      <c r="BM283" s="22" t="s">
        <v>444</v>
      </c>
    </row>
    <row r="284" spans="2:65" s="1" customFormat="1" ht="31.5" customHeight="1">
      <c r="B284" s="39"/>
      <c r="C284" s="181" t="s">
        <v>445</v>
      </c>
      <c r="D284" s="181" t="s">
        <v>133</v>
      </c>
      <c r="E284" s="182" t="s">
        <v>425</v>
      </c>
      <c r="F284" s="183" t="s">
        <v>426</v>
      </c>
      <c r="G284" s="184" t="s">
        <v>147</v>
      </c>
      <c r="H284" s="185">
        <v>144.5</v>
      </c>
      <c r="I284" s="186"/>
      <c r="J284" s="187">
        <f>ROUND(I284*H284,2)</f>
        <v>0</v>
      </c>
      <c r="K284" s="183" t="s">
        <v>137</v>
      </c>
      <c r="L284" s="59"/>
      <c r="M284" s="188" t="s">
        <v>22</v>
      </c>
      <c r="N284" s="189" t="s">
        <v>44</v>
      </c>
      <c r="O284" s="40"/>
      <c r="P284" s="190">
        <f>O284*H284</f>
        <v>0</v>
      </c>
      <c r="Q284" s="190">
        <v>0.38314350000000003</v>
      </c>
      <c r="R284" s="190">
        <f>Q284*H284</f>
        <v>55.364235750000006</v>
      </c>
      <c r="S284" s="190">
        <v>0</v>
      </c>
      <c r="T284" s="191">
        <f>S284*H284</f>
        <v>0</v>
      </c>
      <c r="AR284" s="22" t="s">
        <v>138</v>
      </c>
      <c r="AT284" s="22" t="s">
        <v>133</v>
      </c>
      <c r="AU284" s="22" t="s">
        <v>24</v>
      </c>
      <c r="AY284" s="22" t="s">
        <v>132</v>
      </c>
      <c r="BE284" s="192">
        <f>IF(N284="základní",J284,0)</f>
        <v>0</v>
      </c>
      <c r="BF284" s="192">
        <f>IF(N284="snížená",J284,0)</f>
        <v>0</v>
      </c>
      <c r="BG284" s="192">
        <f>IF(N284="zákl. přenesená",J284,0)</f>
        <v>0</v>
      </c>
      <c r="BH284" s="192">
        <f>IF(N284="sníž. přenesená",J284,0)</f>
        <v>0</v>
      </c>
      <c r="BI284" s="192">
        <f>IF(N284="nulová",J284,0)</f>
        <v>0</v>
      </c>
      <c r="BJ284" s="22" t="s">
        <v>24</v>
      </c>
      <c r="BK284" s="192">
        <f>ROUND(I284*H284,2)</f>
        <v>0</v>
      </c>
      <c r="BL284" s="22" t="s">
        <v>138</v>
      </c>
      <c r="BM284" s="22" t="s">
        <v>446</v>
      </c>
    </row>
    <row r="285" spans="2:65" s="1" customFormat="1" ht="94.5">
      <c r="B285" s="39"/>
      <c r="C285" s="61"/>
      <c r="D285" s="193" t="s">
        <v>139</v>
      </c>
      <c r="E285" s="61"/>
      <c r="F285" s="194" t="s">
        <v>386</v>
      </c>
      <c r="G285" s="61"/>
      <c r="H285" s="61"/>
      <c r="I285" s="154"/>
      <c r="J285" s="61"/>
      <c r="K285" s="61"/>
      <c r="L285" s="59"/>
      <c r="M285" s="195"/>
      <c r="N285" s="40"/>
      <c r="O285" s="40"/>
      <c r="P285" s="40"/>
      <c r="Q285" s="40"/>
      <c r="R285" s="40"/>
      <c r="S285" s="40"/>
      <c r="T285" s="76"/>
      <c r="AT285" s="22" t="s">
        <v>139</v>
      </c>
      <c r="AU285" s="22" t="s">
        <v>24</v>
      </c>
    </row>
    <row r="286" spans="2:65" s="1" customFormat="1" ht="57" customHeight="1">
      <c r="B286" s="39"/>
      <c r="C286" s="181" t="s">
        <v>300</v>
      </c>
      <c r="D286" s="181" t="s">
        <v>133</v>
      </c>
      <c r="E286" s="182" t="s">
        <v>447</v>
      </c>
      <c r="F286" s="183" t="s">
        <v>448</v>
      </c>
      <c r="G286" s="184" t="s">
        <v>147</v>
      </c>
      <c r="H286" s="185">
        <v>144.5</v>
      </c>
      <c r="I286" s="186"/>
      <c r="J286" s="187">
        <f>ROUND(I286*H286,2)</f>
        <v>0</v>
      </c>
      <c r="K286" s="183" t="s">
        <v>137</v>
      </c>
      <c r="L286" s="59"/>
      <c r="M286" s="188" t="s">
        <v>22</v>
      </c>
      <c r="N286" s="189" t="s">
        <v>44</v>
      </c>
      <c r="O286" s="40"/>
      <c r="P286" s="190">
        <f>O286*H286</f>
        <v>0</v>
      </c>
      <c r="Q286" s="190">
        <v>8.5650000000000004E-2</v>
      </c>
      <c r="R286" s="190">
        <f>Q286*H286</f>
        <v>12.376425000000001</v>
      </c>
      <c r="S286" s="190">
        <v>0</v>
      </c>
      <c r="T286" s="191">
        <f>S286*H286</f>
        <v>0</v>
      </c>
      <c r="AR286" s="22" t="s">
        <v>138</v>
      </c>
      <c r="AT286" s="22" t="s">
        <v>133</v>
      </c>
      <c r="AU286" s="22" t="s">
        <v>24</v>
      </c>
      <c r="AY286" s="22" t="s">
        <v>132</v>
      </c>
      <c r="BE286" s="192">
        <f>IF(N286="základní",J286,0)</f>
        <v>0</v>
      </c>
      <c r="BF286" s="192">
        <f>IF(N286="snížená",J286,0)</f>
        <v>0</v>
      </c>
      <c r="BG286" s="192">
        <f>IF(N286="zákl. přenesená",J286,0)</f>
        <v>0</v>
      </c>
      <c r="BH286" s="192">
        <f>IF(N286="sníž. přenesená",J286,0)</f>
        <v>0</v>
      </c>
      <c r="BI286" s="192">
        <f>IF(N286="nulová",J286,0)</f>
        <v>0</v>
      </c>
      <c r="BJ286" s="22" t="s">
        <v>24</v>
      </c>
      <c r="BK286" s="192">
        <f>ROUND(I286*H286,2)</f>
        <v>0</v>
      </c>
      <c r="BL286" s="22" t="s">
        <v>138</v>
      </c>
      <c r="BM286" s="22" t="s">
        <v>449</v>
      </c>
    </row>
    <row r="287" spans="2:65" s="1" customFormat="1" ht="121.5">
      <c r="B287" s="39"/>
      <c r="C287" s="61"/>
      <c r="D287" s="196" t="s">
        <v>139</v>
      </c>
      <c r="E287" s="61"/>
      <c r="F287" s="197" t="s">
        <v>450</v>
      </c>
      <c r="G287" s="61"/>
      <c r="H287" s="61"/>
      <c r="I287" s="154"/>
      <c r="J287" s="61"/>
      <c r="K287" s="61"/>
      <c r="L287" s="59"/>
      <c r="M287" s="195"/>
      <c r="N287" s="40"/>
      <c r="O287" s="40"/>
      <c r="P287" s="40"/>
      <c r="Q287" s="40"/>
      <c r="R287" s="40"/>
      <c r="S287" s="40"/>
      <c r="T287" s="76"/>
      <c r="AT287" s="22" t="s">
        <v>139</v>
      </c>
      <c r="AU287" s="22" t="s">
        <v>24</v>
      </c>
    </row>
    <row r="288" spans="2:65" s="10" customFormat="1" ht="13.5">
      <c r="B288" s="198"/>
      <c r="C288" s="199"/>
      <c r="D288" s="196" t="s">
        <v>150</v>
      </c>
      <c r="E288" s="200" t="s">
        <v>22</v>
      </c>
      <c r="F288" s="201" t="s">
        <v>451</v>
      </c>
      <c r="G288" s="199"/>
      <c r="H288" s="202">
        <v>144.5</v>
      </c>
      <c r="I288" s="203"/>
      <c r="J288" s="199"/>
      <c r="K288" s="199"/>
      <c r="L288" s="204"/>
      <c r="M288" s="205"/>
      <c r="N288" s="206"/>
      <c r="O288" s="206"/>
      <c r="P288" s="206"/>
      <c r="Q288" s="206"/>
      <c r="R288" s="206"/>
      <c r="S288" s="206"/>
      <c r="T288" s="207"/>
      <c r="AT288" s="208" t="s">
        <v>150</v>
      </c>
      <c r="AU288" s="208" t="s">
        <v>24</v>
      </c>
      <c r="AV288" s="10" t="s">
        <v>81</v>
      </c>
      <c r="AW288" s="10" t="s">
        <v>152</v>
      </c>
      <c r="AX288" s="10" t="s">
        <v>73</v>
      </c>
      <c r="AY288" s="208" t="s">
        <v>132</v>
      </c>
    </row>
    <row r="289" spans="2:65" s="11" customFormat="1" ht="13.5">
      <c r="B289" s="209"/>
      <c r="C289" s="210"/>
      <c r="D289" s="193" t="s">
        <v>150</v>
      </c>
      <c r="E289" s="234" t="s">
        <v>22</v>
      </c>
      <c r="F289" s="235" t="s">
        <v>153</v>
      </c>
      <c r="G289" s="210"/>
      <c r="H289" s="236">
        <v>144.5</v>
      </c>
      <c r="I289" s="214"/>
      <c r="J289" s="210"/>
      <c r="K289" s="210"/>
      <c r="L289" s="215"/>
      <c r="M289" s="216"/>
      <c r="N289" s="217"/>
      <c r="O289" s="217"/>
      <c r="P289" s="217"/>
      <c r="Q289" s="217"/>
      <c r="R289" s="217"/>
      <c r="S289" s="217"/>
      <c r="T289" s="218"/>
      <c r="AT289" s="219" t="s">
        <v>150</v>
      </c>
      <c r="AU289" s="219" t="s">
        <v>24</v>
      </c>
      <c r="AV289" s="11" t="s">
        <v>138</v>
      </c>
      <c r="AW289" s="11" t="s">
        <v>152</v>
      </c>
      <c r="AX289" s="11" t="s">
        <v>24</v>
      </c>
      <c r="AY289" s="219" t="s">
        <v>132</v>
      </c>
    </row>
    <row r="290" spans="2:65" s="1" customFormat="1" ht="57" customHeight="1">
      <c r="B290" s="39"/>
      <c r="C290" s="181" t="s">
        <v>452</v>
      </c>
      <c r="D290" s="181" t="s">
        <v>133</v>
      </c>
      <c r="E290" s="182" t="s">
        <v>453</v>
      </c>
      <c r="F290" s="183" t="s">
        <v>454</v>
      </c>
      <c r="G290" s="184" t="s">
        <v>147</v>
      </c>
      <c r="H290" s="185">
        <v>25</v>
      </c>
      <c r="I290" s="186"/>
      <c r="J290" s="187">
        <f>ROUND(I290*H290,2)</f>
        <v>0</v>
      </c>
      <c r="K290" s="183" t="s">
        <v>137</v>
      </c>
      <c r="L290" s="59"/>
      <c r="M290" s="188" t="s">
        <v>22</v>
      </c>
      <c r="N290" s="189" t="s">
        <v>44</v>
      </c>
      <c r="O290" s="40"/>
      <c r="P290" s="190">
        <f>O290*H290</f>
        <v>0</v>
      </c>
      <c r="Q290" s="190">
        <v>0</v>
      </c>
      <c r="R290" s="190">
        <f>Q290*H290</f>
        <v>0</v>
      </c>
      <c r="S290" s="190">
        <v>0</v>
      </c>
      <c r="T290" s="191">
        <f>S290*H290</f>
        <v>0</v>
      </c>
      <c r="AR290" s="22" t="s">
        <v>138</v>
      </c>
      <c r="AT290" s="22" t="s">
        <v>133</v>
      </c>
      <c r="AU290" s="22" t="s">
        <v>24</v>
      </c>
      <c r="AY290" s="22" t="s">
        <v>132</v>
      </c>
      <c r="BE290" s="192">
        <f>IF(N290="základní",J290,0)</f>
        <v>0</v>
      </c>
      <c r="BF290" s="192">
        <f>IF(N290="snížená",J290,0)</f>
        <v>0</v>
      </c>
      <c r="BG290" s="192">
        <f>IF(N290="zákl. přenesená",J290,0)</f>
        <v>0</v>
      </c>
      <c r="BH290" s="192">
        <f>IF(N290="sníž. přenesená",J290,0)</f>
        <v>0</v>
      </c>
      <c r="BI290" s="192">
        <f>IF(N290="nulová",J290,0)</f>
        <v>0</v>
      </c>
      <c r="BJ290" s="22" t="s">
        <v>24</v>
      </c>
      <c r="BK290" s="192">
        <f>ROUND(I290*H290,2)</f>
        <v>0</v>
      </c>
      <c r="BL290" s="22" t="s">
        <v>138</v>
      </c>
      <c r="BM290" s="22" t="s">
        <v>455</v>
      </c>
    </row>
    <row r="291" spans="2:65" s="1" customFormat="1" ht="121.5">
      <c r="B291" s="39"/>
      <c r="C291" s="61"/>
      <c r="D291" s="193" t="s">
        <v>139</v>
      </c>
      <c r="E291" s="61"/>
      <c r="F291" s="194" t="s">
        <v>450</v>
      </c>
      <c r="G291" s="61"/>
      <c r="H291" s="61"/>
      <c r="I291" s="154"/>
      <c r="J291" s="61"/>
      <c r="K291" s="61"/>
      <c r="L291" s="59"/>
      <c r="M291" s="195"/>
      <c r="N291" s="40"/>
      <c r="O291" s="40"/>
      <c r="P291" s="40"/>
      <c r="Q291" s="40"/>
      <c r="R291" s="40"/>
      <c r="S291" s="40"/>
      <c r="T291" s="76"/>
      <c r="AT291" s="22" t="s">
        <v>139</v>
      </c>
      <c r="AU291" s="22" t="s">
        <v>24</v>
      </c>
    </row>
    <row r="292" spans="2:65" s="1" customFormat="1" ht="22.5" customHeight="1">
      <c r="B292" s="39"/>
      <c r="C292" s="240" t="s">
        <v>307</v>
      </c>
      <c r="D292" s="240" t="s">
        <v>286</v>
      </c>
      <c r="E292" s="241" t="s">
        <v>456</v>
      </c>
      <c r="F292" s="242" t="s">
        <v>457</v>
      </c>
      <c r="G292" s="243" t="s">
        <v>147</v>
      </c>
      <c r="H292" s="244">
        <v>114.5</v>
      </c>
      <c r="I292" s="245"/>
      <c r="J292" s="246">
        <f>ROUND(I292*H292,2)</f>
        <v>0</v>
      </c>
      <c r="K292" s="242" t="s">
        <v>137</v>
      </c>
      <c r="L292" s="247"/>
      <c r="M292" s="248" t="s">
        <v>22</v>
      </c>
      <c r="N292" s="249" t="s">
        <v>44</v>
      </c>
      <c r="O292" s="40"/>
      <c r="P292" s="190">
        <f>O292*H292</f>
        <v>0</v>
      </c>
      <c r="Q292" s="190">
        <v>0.17599999999999999</v>
      </c>
      <c r="R292" s="190">
        <f>Q292*H292</f>
        <v>20.151999999999997</v>
      </c>
      <c r="S292" s="190">
        <v>0</v>
      </c>
      <c r="T292" s="191">
        <f>S292*H292</f>
        <v>0</v>
      </c>
      <c r="AR292" s="22" t="s">
        <v>157</v>
      </c>
      <c r="AT292" s="22" t="s">
        <v>286</v>
      </c>
      <c r="AU292" s="22" t="s">
        <v>24</v>
      </c>
      <c r="AY292" s="22" t="s">
        <v>132</v>
      </c>
      <c r="BE292" s="192">
        <f>IF(N292="základní",J292,0)</f>
        <v>0</v>
      </c>
      <c r="BF292" s="192">
        <f>IF(N292="snížená",J292,0)</f>
        <v>0</v>
      </c>
      <c r="BG292" s="192">
        <f>IF(N292="zákl. přenesená",J292,0)</f>
        <v>0</v>
      </c>
      <c r="BH292" s="192">
        <f>IF(N292="sníž. přenesená",J292,0)</f>
        <v>0</v>
      </c>
      <c r="BI292" s="192">
        <f>IF(N292="nulová",J292,0)</f>
        <v>0</v>
      </c>
      <c r="BJ292" s="22" t="s">
        <v>24</v>
      </c>
      <c r="BK292" s="192">
        <f>ROUND(I292*H292,2)</f>
        <v>0</v>
      </c>
      <c r="BL292" s="22" t="s">
        <v>138</v>
      </c>
      <c r="BM292" s="22" t="s">
        <v>458</v>
      </c>
    </row>
    <row r="293" spans="2:65" s="1" customFormat="1" ht="22.5" customHeight="1">
      <c r="B293" s="39"/>
      <c r="C293" s="240" t="s">
        <v>459</v>
      </c>
      <c r="D293" s="240" t="s">
        <v>286</v>
      </c>
      <c r="E293" s="241" t="s">
        <v>460</v>
      </c>
      <c r="F293" s="242" t="s">
        <v>461</v>
      </c>
      <c r="G293" s="243" t="s">
        <v>147</v>
      </c>
      <c r="H293" s="244">
        <v>30</v>
      </c>
      <c r="I293" s="245"/>
      <c r="J293" s="246">
        <f>ROUND(I293*H293,2)</f>
        <v>0</v>
      </c>
      <c r="K293" s="242" t="s">
        <v>22</v>
      </c>
      <c r="L293" s="247"/>
      <c r="M293" s="248" t="s">
        <v>22</v>
      </c>
      <c r="N293" s="249" t="s">
        <v>44</v>
      </c>
      <c r="O293" s="40"/>
      <c r="P293" s="190">
        <f>O293*H293</f>
        <v>0</v>
      </c>
      <c r="Q293" s="190">
        <v>0</v>
      </c>
      <c r="R293" s="190">
        <f>Q293*H293</f>
        <v>0</v>
      </c>
      <c r="S293" s="190">
        <v>0</v>
      </c>
      <c r="T293" s="191">
        <f>S293*H293</f>
        <v>0</v>
      </c>
      <c r="AR293" s="22" t="s">
        <v>157</v>
      </c>
      <c r="AT293" s="22" t="s">
        <v>286</v>
      </c>
      <c r="AU293" s="22" t="s">
        <v>24</v>
      </c>
      <c r="AY293" s="22" t="s">
        <v>132</v>
      </c>
      <c r="BE293" s="192">
        <f>IF(N293="základní",J293,0)</f>
        <v>0</v>
      </c>
      <c r="BF293" s="192">
        <f>IF(N293="snížená",J293,0)</f>
        <v>0</v>
      </c>
      <c r="BG293" s="192">
        <f>IF(N293="zákl. přenesená",J293,0)</f>
        <v>0</v>
      </c>
      <c r="BH293" s="192">
        <f>IF(N293="sníž. přenesená",J293,0)</f>
        <v>0</v>
      </c>
      <c r="BI293" s="192">
        <f>IF(N293="nulová",J293,0)</f>
        <v>0</v>
      </c>
      <c r="BJ293" s="22" t="s">
        <v>24</v>
      </c>
      <c r="BK293" s="192">
        <f>ROUND(I293*H293,2)</f>
        <v>0</v>
      </c>
      <c r="BL293" s="22" t="s">
        <v>138</v>
      </c>
      <c r="BM293" s="22" t="s">
        <v>462</v>
      </c>
    </row>
    <row r="294" spans="2:65" s="1" customFormat="1" ht="44.25" customHeight="1">
      <c r="B294" s="39"/>
      <c r="C294" s="181" t="s">
        <v>312</v>
      </c>
      <c r="D294" s="181" t="s">
        <v>133</v>
      </c>
      <c r="E294" s="182" t="s">
        <v>463</v>
      </c>
      <c r="F294" s="183" t="s">
        <v>464</v>
      </c>
      <c r="G294" s="184" t="s">
        <v>195</v>
      </c>
      <c r="H294" s="185">
        <v>128</v>
      </c>
      <c r="I294" s="186"/>
      <c r="J294" s="187">
        <f>ROUND(I294*H294,2)</f>
        <v>0</v>
      </c>
      <c r="K294" s="183" t="s">
        <v>137</v>
      </c>
      <c r="L294" s="59"/>
      <c r="M294" s="188" t="s">
        <v>22</v>
      </c>
      <c r="N294" s="189" t="s">
        <v>44</v>
      </c>
      <c r="O294" s="40"/>
      <c r="P294" s="190">
        <f>O294*H294</f>
        <v>0</v>
      </c>
      <c r="Q294" s="190">
        <v>0.12949959999999999</v>
      </c>
      <c r="R294" s="190">
        <f>Q294*H294</f>
        <v>16.575948799999999</v>
      </c>
      <c r="S294" s="190">
        <v>0</v>
      </c>
      <c r="T294" s="191">
        <f>S294*H294</f>
        <v>0</v>
      </c>
      <c r="AR294" s="22" t="s">
        <v>138</v>
      </c>
      <c r="AT294" s="22" t="s">
        <v>133</v>
      </c>
      <c r="AU294" s="22" t="s">
        <v>24</v>
      </c>
      <c r="AY294" s="22" t="s">
        <v>132</v>
      </c>
      <c r="BE294" s="192">
        <f>IF(N294="základní",J294,0)</f>
        <v>0</v>
      </c>
      <c r="BF294" s="192">
        <f>IF(N294="snížená",J294,0)</f>
        <v>0</v>
      </c>
      <c r="BG294" s="192">
        <f>IF(N294="zákl. přenesená",J294,0)</f>
        <v>0</v>
      </c>
      <c r="BH294" s="192">
        <f>IF(N294="sníž. přenesená",J294,0)</f>
        <v>0</v>
      </c>
      <c r="BI294" s="192">
        <f>IF(N294="nulová",J294,0)</f>
        <v>0</v>
      </c>
      <c r="BJ294" s="22" t="s">
        <v>24</v>
      </c>
      <c r="BK294" s="192">
        <f>ROUND(I294*H294,2)</f>
        <v>0</v>
      </c>
      <c r="BL294" s="22" t="s">
        <v>138</v>
      </c>
      <c r="BM294" s="22" t="s">
        <v>465</v>
      </c>
    </row>
    <row r="295" spans="2:65" s="1" customFormat="1" ht="94.5">
      <c r="B295" s="39"/>
      <c r="C295" s="61"/>
      <c r="D295" s="193" t="s">
        <v>139</v>
      </c>
      <c r="E295" s="61"/>
      <c r="F295" s="194" t="s">
        <v>466</v>
      </c>
      <c r="G295" s="61"/>
      <c r="H295" s="61"/>
      <c r="I295" s="154"/>
      <c r="J295" s="61"/>
      <c r="K295" s="61"/>
      <c r="L295" s="59"/>
      <c r="M295" s="195"/>
      <c r="N295" s="40"/>
      <c r="O295" s="40"/>
      <c r="P295" s="40"/>
      <c r="Q295" s="40"/>
      <c r="R295" s="40"/>
      <c r="S295" s="40"/>
      <c r="T295" s="76"/>
      <c r="AT295" s="22" t="s">
        <v>139</v>
      </c>
      <c r="AU295" s="22" t="s">
        <v>24</v>
      </c>
    </row>
    <row r="296" spans="2:65" s="1" customFormat="1" ht="22.5" customHeight="1">
      <c r="B296" s="39"/>
      <c r="C296" s="240" t="s">
        <v>467</v>
      </c>
      <c r="D296" s="240" t="s">
        <v>286</v>
      </c>
      <c r="E296" s="241" t="s">
        <v>468</v>
      </c>
      <c r="F296" s="242" t="s">
        <v>469</v>
      </c>
      <c r="G296" s="243" t="s">
        <v>136</v>
      </c>
      <c r="H296" s="244">
        <v>140</v>
      </c>
      <c r="I296" s="245"/>
      <c r="J296" s="246">
        <f>ROUND(I296*H296,2)</f>
        <v>0</v>
      </c>
      <c r="K296" s="242" t="s">
        <v>137</v>
      </c>
      <c r="L296" s="247"/>
      <c r="M296" s="248" t="s">
        <v>22</v>
      </c>
      <c r="N296" s="249" t="s">
        <v>44</v>
      </c>
      <c r="O296" s="40"/>
      <c r="P296" s="190">
        <f>O296*H296</f>
        <v>0</v>
      </c>
      <c r="Q296" s="190">
        <v>8.2100000000000006E-2</v>
      </c>
      <c r="R296" s="190">
        <f>Q296*H296</f>
        <v>11.494000000000002</v>
      </c>
      <c r="S296" s="190">
        <v>0</v>
      </c>
      <c r="T296" s="191">
        <f>S296*H296</f>
        <v>0</v>
      </c>
      <c r="AR296" s="22" t="s">
        <v>157</v>
      </c>
      <c r="AT296" s="22" t="s">
        <v>286</v>
      </c>
      <c r="AU296" s="22" t="s">
        <v>24</v>
      </c>
      <c r="AY296" s="22" t="s">
        <v>132</v>
      </c>
      <c r="BE296" s="192">
        <f>IF(N296="základní",J296,0)</f>
        <v>0</v>
      </c>
      <c r="BF296" s="192">
        <f>IF(N296="snížená",J296,0)</f>
        <v>0</v>
      </c>
      <c r="BG296" s="192">
        <f>IF(N296="zákl. přenesená",J296,0)</f>
        <v>0</v>
      </c>
      <c r="BH296" s="192">
        <f>IF(N296="sníž. přenesená",J296,0)</f>
        <v>0</v>
      </c>
      <c r="BI296" s="192">
        <f>IF(N296="nulová",J296,0)</f>
        <v>0</v>
      </c>
      <c r="BJ296" s="22" t="s">
        <v>24</v>
      </c>
      <c r="BK296" s="192">
        <f>ROUND(I296*H296,2)</f>
        <v>0</v>
      </c>
      <c r="BL296" s="22" t="s">
        <v>138</v>
      </c>
      <c r="BM296" s="22" t="s">
        <v>470</v>
      </c>
    </row>
    <row r="297" spans="2:65" s="9" customFormat="1" ht="37.35" customHeight="1">
      <c r="B297" s="167"/>
      <c r="C297" s="168"/>
      <c r="D297" s="169" t="s">
        <v>72</v>
      </c>
      <c r="E297" s="170" t="s">
        <v>471</v>
      </c>
      <c r="F297" s="170" t="s">
        <v>472</v>
      </c>
      <c r="G297" s="168"/>
      <c r="H297" s="168"/>
      <c r="I297" s="171"/>
      <c r="J297" s="172">
        <f>BK297</f>
        <v>0</v>
      </c>
      <c r="K297" s="168"/>
      <c r="L297" s="173"/>
      <c r="M297" s="174"/>
      <c r="N297" s="175"/>
      <c r="O297" s="175"/>
      <c r="P297" s="176">
        <f>SUM(P298:P310)</f>
        <v>0</v>
      </c>
      <c r="Q297" s="175"/>
      <c r="R297" s="176">
        <f>SUM(R298:R310)</f>
        <v>348.17859994000003</v>
      </c>
      <c r="S297" s="175"/>
      <c r="T297" s="177">
        <f>SUM(T298:T310)</f>
        <v>0</v>
      </c>
      <c r="AR297" s="178" t="s">
        <v>24</v>
      </c>
      <c r="AT297" s="179" t="s">
        <v>72</v>
      </c>
      <c r="AU297" s="179" t="s">
        <v>73</v>
      </c>
      <c r="AY297" s="178" t="s">
        <v>132</v>
      </c>
      <c r="BK297" s="180">
        <f>SUM(BK298:BK310)</f>
        <v>0</v>
      </c>
    </row>
    <row r="298" spans="2:65" s="1" customFormat="1" ht="22.5" customHeight="1">
      <c r="B298" s="39"/>
      <c r="C298" s="181" t="s">
        <v>316</v>
      </c>
      <c r="D298" s="181" t="s">
        <v>133</v>
      </c>
      <c r="E298" s="182" t="s">
        <v>473</v>
      </c>
      <c r="F298" s="183" t="s">
        <v>474</v>
      </c>
      <c r="G298" s="184" t="s">
        <v>147</v>
      </c>
      <c r="H298" s="185">
        <v>772.50099999999998</v>
      </c>
      <c r="I298" s="186"/>
      <c r="J298" s="187">
        <f>ROUND(I298*H298,2)</f>
        <v>0</v>
      </c>
      <c r="K298" s="183" t="s">
        <v>137</v>
      </c>
      <c r="L298" s="59"/>
      <c r="M298" s="188" t="s">
        <v>22</v>
      </c>
      <c r="N298" s="189" t="s">
        <v>44</v>
      </c>
      <c r="O298" s="40"/>
      <c r="P298" s="190">
        <f>O298*H298</f>
        <v>0</v>
      </c>
      <c r="Q298" s="190">
        <v>0.27994000000000002</v>
      </c>
      <c r="R298" s="190">
        <f>Q298*H298</f>
        <v>216.25392994000001</v>
      </c>
      <c r="S298" s="190">
        <v>0</v>
      </c>
      <c r="T298" s="191">
        <f>S298*H298</f>
        <v>0</v>
      </c>
      <c r="AR298" s="22" t="s">
        <v>138</v>
      </c>
      <c r="AT298" s="22" t="s">
        <v>133</v>
      </c>
      <c r="AU298" s="22" t="s">
        <v>24</v>
      </c>
      <c r="AY298" s="22" t="s">
        <v>132</v>
      </c>
      <c r="BE298" s="192">
        <f>IF(N298="základní",J298,0)</f>
        <v>0</v>
      </c>
      <c r="BF298" s="192">
        <f>IF(N298="snížená",J298,0)</f>
        <v>0</v>
      </c>
      <c r="BG298" s="192">
        <f>IF(N298="zákl. přenesená",J298,0)</f>
        <v>0</v>
      </c>
      <c r="BH298" s="192">
        <f>IF(N298="sníž. přenesená",J298,0)</f>
        <v>0</v>
      </c>
      <c r="BI298" s="192">
        <f>IF(N298="nulová",J298,0)</f>
        <v>0</v>
      </c>
      <c r="BJ298" s="22" t="s">
        <v>24</v>
      </c>
      <c r="BK298" s="192">
        <f>ROUND(I298*H298,2)</f>
        <v>0</v>
      </c>
      <c r="BL298" s="22" t="s">
        <v>138</v>
      </c>
      <c r="BM298" s="22" t="s">
        <v>475</v>
      </c>
    </row>
    <row r="299" spans="2:65" s="10" customFormat="1" ht="13.5">
      <c r="B299" s="198"/>
      <c r="C299" s="199"/>
      <c r="D299" s="196" t="s">
        <v>150</v>
      </c>
      <c r="E299" s="200" t="s">
        <v>22</v>
      </c>
      <c r="F299" s="201" t="s">
        <v>476</v>
      </c>
      <c r="G299" s="199"/>
      <c r="H299" s="202">
        <v>772.50099999999998</v>
      </c>
      <c r="I299" s="203"/>
      <c r="J299" s="199"/>
      <c r="K299" s="199"/>
      <c r="L299" s="204"/>
      <c r="M299" s="205"/>
      <c r="N299" s="206"/>
      <c r="O299" s="206"/>
      <c r="P299" s="206"/>
      <c r="Q299" s="206"/>
      <c r="R299" s="206"/>
      <c r="S299" s="206"/>
      <c r="T299" s="207"/>
      <c r="AT299" s="208" t="s">
        <v>150</v>
      </c>
      <c r="AU299" s="208" t="s">
        <v>24</v>
      </c>
      <c r="AV299" s="10" t="s">
        <v>81</v>
      </c>
      <c r="AW299" s="10" t="s">
        <v>152</v>
      </c>
      <c r="AX299" s="10" t="s">
        <v>73</v>
      </c>
      <c r="AY299" s="208" t="s">
        <v>132</v>
      </c>
    </row>
    <row r="300" spans="2:65" s="11" customFormat="1" ht="13.5">
      <c r="B300" s="209"/>
      <c r="C300" s="210"/>
      <c r="D300" s="193" t="s">
        <v>150</v>
      </c>
      <c r="E300" s="234" t="s">
        <v>22</v>
      </c>
      <c r="F300" s="235" t="s">
        <v>153</v>
      </c>
      <c r="G300" s="210"/>
      <c r="H300" s="236">
        <v>772.50099999999998</v>
      </c>
      <c r="I300" s="214"/>
      <c r="J300" s="210"/>
      <c r="K300" s="210"/>
      <c r="L300" s="215"/>
      <c r="M300" s="216"/>
      <c r="N300" s="217"/>
      <c r="O300" s="217"/>
      <c r="P300" s="217"/>
      <c r="Q300" s="217"/>
      <c r="R300" s="217"/>
      <c r="S300" s="217"/>
      <c r="T300" s="218"/>
      <c r="AT300" s="219" t="s">
        <v>150</v>
      </c>
      <c r="AU300" s="219" t="s">
        <v>24</v>
      </c>
      <c r="AV300" s="11" t="s">
        <v>138</v>
      </c>
      <c r="AW300" s="11" t="s">
        <v>152</v>
      </c>
      <c r="AX300" s="11" t="s">
        <v>24</v>
      </c>
      <c r="AY300" s="219" t="s">
        <v>132</v>
      </c>
    </row>
    <row r="301" spans="2:65" s="1" customFormat="1" ht="22.5" customHeight="1">
      <c r="B301" s="39"/>
      <c r="C301" s="181" t="s">
        <v>477</v>
      </c>
      <c r="D301" s="181" t="s">
        <v>133</v>
      </c>
      <c r="E301" s="182" t="s">
        <v>478</v>
      </c>
      <c r="F301" s="183" t="s">
        <v>479</v>
      </c>
      <c r="G301" s="184" t="s">
        <v>147</v>
      </c>
      <c r="H301" s="185">
        <v>671.74</v>
      </c>
      <c r="I301" s="186"/>
      <c r="J301" s="187">
        <f>ROUND(I301*H301,2)</f>
        <v>0</v>
      </c>
      <c r="K301" s="183" t="s">
        <v>22</v>
      </c>
      <c r="L301" s="59"/>
      <c r="M301" s="188" t="s">
        <v>22</v>
      </c>
      <c r="N301" s="189" t="s">
        <v>44</v>
      </c>
      <c r="O301" s="40"/>
      <c r="P301" s="190">
        <f>O301*H301</f>
        <v>0</v>
      </c>
      <c r="Q301" s="190">
        <v>0</v>
      </c>
      <c r="R301" s="190">
        <f>Q301*H301</f>
        <v>0</v>
      </c>
      <c r="S301" s="190">
        <v>0</v>
      </c>
      <c r="T301" s="191">
        <f>S301*H301</f>
        <v>0</v>
      </c>
      <c r="AR301" s="22" t="s">
        <v>138</v>
      </c>
      <c r="AT301" s="22" t="s">
        <v>133</v>
      </c>
      <c r="AU301" s="22" t="s">
        <v>24</v>
      </c>
      <c r="AY301" s="22" t="s">
        <v>132</v>
      </c>
      <c r="BE301" s="192">
        <f>IF(N301="základní",J301,0)</f>
        <v>0</v>
      </c>
      <c r="BF301" s="192">
        <f>IF(N301="snížená",J301,0)</f>
        <v>0</v>
      </c>
      <c r="BG301" s="192">
        <f>IF(N301="zákl. přenesená",J301,0)</f>
        <v>0</v>
      </c>
      <c r="BH301" s="192">
        <f>IF(N301="sníž. přenesená",J301,0)</f>
        <v>0</v>
      </c>
      <c r="BI301" s="192">
        <f>IF(N301="nulová",J301,0)</f>
        <v>0</v>
      </c>
      <c r="BJ301" s="22" t="s">
        <v>24</v>
      </c>
      <c r="BK301" s="192">
        <f>ROUND(I301*H301,2)</f>
        <v>0</v>
      </c>
      <c r="BL301" s="22" t="s">
        <v>138</v>
      </c>
      <c r="BM301" s="22" t="s">
        <v>480</v>
      </c>
    </row>
    <row r="302" spans="2:65" s="10" customFormat="1" ht="13.5">
      <c r="B302" s="198"/>
      <c r="C302" s="199"/>
      <c r="D302" s="196" t="s">
        <v>150</v>
      </c>
      <c r="E302" s="200" t="s">
        <v>22</v>
      </c>
      <c r="F302" s="201" t="s">
        <v>481</v>
      </c>
      <c r="G302" s="199"/>
      <c r="H302" s="202">
        <v>671.74</v>
      </c>
      <c r="I302" s="203"/>
      <c r="J302" s="199"/>
      <c r="K302" s="199"/>
      <c r="L302" s="204"/>
      <c r="M302" s="205"/>
      <c r="N302" s="206"/>
      <c r="O302" s="206"/>
      <c r="P302" s="206"/>
      <c r="Q302" s="206"/>
      <c r="R302" s="206"/>
      <c r="S302" s="206"/>
      <c r="T302" s="207"/>
      <c r="AT302" s="208" t="s">
        <v>150</v>
      </c>
      <c r="AU302" s="208" t="s">
        <v>24</v>
      </c>
      <c r="AV302" s="10" t="s">
        <v>81</v>
      </c>
      <c r="AW302" s="10" t="s">
        <v>152</v>
      </c>
      <c r="AX302" s="10" t="s">
        <v>73</v>
      </c>
      <c r="AY302" s="208" t="s">
        <v>132</v>
      </c>
    </row>
    <row r="303" spans="2:65" s="11" customFormat="1" ht="13.5">
      <c r="B303" s="209"/>
      <c r="C303" s="210"/>
      <c r="D303" s="193" t="s">
        <v>150</v>
      </c>
      <c r="E303" s="234" t="s">
        <v>22</v>
      </c>
      <c r="F303" s="235" t="s">
        <v>153</v>
      </c>
      <c r="G303" s="210"/>
      <c r="H303" s="236">
        <v>671.74</v>
      </c>
      <c r="I303" s="214"/>
      <c r="J303" s="210"/>
      <c r="K303" s="210"/>
      <c r="L303" s="215"/>
      <c r="M303" s="216"/>
      <c r="N303" s="217"/>
      <c r="O303" s="217"/>
      <c r="P303" s="217"/>
      <c r="Q303" s="217"/>
      <c r="R303" s="217"/>
      <c r="S303" s="217"/>
      <c r="T303" s="218"/>
      <c r="AT303" s="219" t="s">
        <v>150</v>
      </c>
      <c r="AU303" s="219" t="s">
        <v>24</v>
      </c>
      <c r="AV303" s="11" t="s">
        <v>138</v>
      </c>
      <c r="AW303" s="11" t="s">
        <v>152</v>
      </c>
      <c r="AX303" s="11" t="s">
        <v>24</v>
      </c>
      <c r="AY303" s="219" t="s">
        <v>132</v>
      </c>
    </row>
    <row r="304" spans="2:65" s="1" customFormat="1" ht="57" customHeight="1">
      <c r="B304" s="39"/>
      <c r="C304" s="181" t="s">
        <v>320</v>
      </c>
      <c r="D304" s="181" t="s">
        <v>133</v>
      </c>
      <c r="E304" s="182" t="s">
        <v>482</v>
      </c>
      <c r="F304" s="183" t="s">
        <v>483</v>
      </c>
      <c r="G304" s="184" t="s">
        <v>147</v>
      </c>
      <c r="H304" s="185">
        <v>15</v>
      </c>
      <c r="I304" s="186"/>
      <c r="J304" s="187">
        <f>ROUND(I304*H304,2)</f>
        <v>0</v>
      </c>
      <c r="K304" s="183" t="s">
        <v>137</v>
      </c>
      <c r="L304" s="59"/>
      <c r="M304" s="188" t="s">
        <v>22</v>
      </c>
      <c r="N304" s="189" t="s">
        <v>44</v>
      </c>
      <c r="O304" s="40"/>
      <c r="P304" s="190">
        <f>O304*H304</f>
        <v>0</v>
      </c>
      <c r="Q304" s="190">
        <v>0</v>
      </c>
      <c r="R304" s="190">
        <f>Q304*H304</f>
        <v>0</v>
      </c>
      <c r="S304" s="190">
        <v>0</v>
      </c>
      <c r="T304" s="191">
        <f>S304*H304</f>
        <v>0</v>
      </c>
      <c r="AR304" s="22" t="s">
        <v>138</v>
      </c>
      <c r="AT304" s="22" t="s">
        <v>133</v>
      </c>
      <c r="AU304" s="22" t="s">
        <v>24</v>
      </c>
      <c r="AY304" s="22" t="s">
        <v>132</v>
      </c>
      <c r="BE304" s="192">
        <f>IF(N304="základní",J304,0)</f>
        <v>0</v>
      </c>
      <c r="BF304" s="192">
        <f>IF(N304="snížená",J304,0)</f>
        <v>0</v>
      </c>
      <c r="BG304" s="192">
        <f>IF(N304="zákl. přenesená",J304,0)</f>
        <v>0</v>
      </c>
      <c r="BH304" s="192">
        <f>IF(N304="sníž. přenesená",J304,0)</f>
        <v>0</v>
      </c>
      <c r="BI304" s="192">
        <f>IF(N304="nulová",J304,0)</f>
        <v>0</v>
      </c>
      <c r="BJ304" s="22" t="s">
        <v>24</v>
      </c>
      <c r="BK304" s="192">
        <f>ROUND(I304*H304,2)</f>
        <v>0</v>
      </c>
      <c r="BL304" s="22" t="s">
        <v>138</v>
      </c>
      <c r="BM304" s="22" t="s">
        <v>484</v>
      </c>
    </row>
    <row r="305" spans="2:65" s="1" customFormat="1" ht="121.5">
      <c r="B305" s="39"/>
      <c r="C305" s="61"/>
      <c r="D305" s="193" t="s">
        <v>139</v>
      </c>
      <c r="E305" s="61"/>
      <c r="F305" s="194" t="s">
        <v>450</v>
      </c>
      <c r="G305" s="61"/>
      <c r="H305" s="61"/>
      <c r="I305" s="154"/>
      <c r="J305" s="61"/>
      <c r="K305" s="61"/>
      <c r="L305" s="59"/>
      <c r="M305" s="195"/>
      <c r="N305" s="40"/>
      <c r="O305" s="40"/>
      <c r="P305" s="40"/>
      <c r="Q305" s="40"/>
      <c r="R305" s="40"/>
      <c r="S305" s="40"/>
      <c r="T305" s="76"/>
      <c r="AT305" s="22" t="s">
        <v>139</v>
      </c>
      <c r="AU305" s="22" t="s">
        <v>24</v>
      </c>
    </row>
    <row r="306" spans="2:65" s="1" customFormat="1" ht="22.5" customHeight="1">
      <c r="B306" s="39"/>
      <c r="C306" s="240" t="s">
        <v>485</v>
      </c>
      <c r="D306" s="240" t="s">
        <v>286</v>
      </c>
      <c r="E306" s="241" t="s">
        <v>486</v>
      </c>
      <c r="F306" s="242" t="s">
        <v>487</v>
      </c>
      <c r="G306" s="243" t="s">
        <v>147</v>
      </c>
      <c r="H306" s="244">
        <v>16.7</v>
      </c>
      <c r="I306" s="245"/>
      <c r="J306" s="246">
        <f>ROUND(I306*H306,2)</f>
        <v>0</v>
      </c>
      <c r="K306" s="242" t="s">
        <v>137</v>
      </c>
      <c r="L306" s="247"/>
      <c r="M306" s="248" t="s">
        <v>22</v>
      </c>
      <c r="N306" s="249" t="s">
        <v>44</v>
      </c>
      <c r="O306" s="40"/>
      <c r="P306" s="190">
        <f>O306*H306</f>
        <v>0</v>
      </c>
      <c r="Q306" s="190">
        <v>0.14599999999999999</v>
      </c>
      <c r="R306" s="190">
        <f>Q306*H306</f>
        <v>2.4381999999999997</v>
      </c>
      <c r="S306" s="190">
        <v>0</v>
      </c>
      <c r="T306" s="191">
        <f>S306*H306</f>
        <v>0</v>
      </c>
      <c r="AR306" s="22" t="s">
        <v>157</v>
      </c>
      <c r="AT306" s="22" t="s">
        <v>286</v>
      </c>
      <c r="AU306" s="22" t="s">
        <v>24</v>
      </c>
      <c r="AY306" s="22" t="s">
        <v>132</v>
      </c>
      <c r="BE306" s="192">
        <f>IF(N306="základní",J306,0)</f>
        <v>0</v>
      </c>
      <c r="BF306" s="192">
        <f>IF(N306="snížená",J306,0)</f>
        <v>0</v>
      </c>
      <c r="BG306" s="192">
        <f>IF(N306="zákl. přenesená",J306,0)</f>
        <v>0</v>
      </c>
      <c r="BH306" s="192">
        <f>IF(N306="sníž. přenesená",J306,0)</f>
        <v>0</v>
      </c>
      <c r="BI306" s="192">
        <f>IF(N306="nulová",J306,0)</f>
        <v>0</v>
      </c>
      <c r="BJ306" s="22" t="s">
        <v>24</v>
      </c>
      <c r="BK306" s="192">
        <f>ROUND(I306*H306,2)</f>
        <v>0</v>
      </c>
      <c r="BL306" s="22" t="s">
        <v>138</v>
      </c>
      <c r="BM306" s="22" t="s">
        <v>488</v>
      </c>
    </row>
    <row r="307" spans="2:65" s="1" customFormat="1" ht="22.5" customHeight="1">
      <c r="B307" s="39"/>
      <c r="C307" s="240" t="s">
        <v>325</v>
      </c>
      <c r="D307" s="240" t="s">
        <v>286</v>
      </c>
      <c r="E307" s="241" t="s">
        <v>489</v>
      </c>
      <c r="F307" s="242" t="s">
        <v>490</v>
      </c>
      <c r="G307" s="243" t="s">
        <v>147</v>
      </c>
      <c r="H307" s="244">
        <v>670</v>
      </c>
      <c r="I307" s="245"/>
      <c r="J307" s="246">
        <f>ROUND(I307*H307,2)</f>
        <v>0</v>
      </c>
      <c r="K307" s="242" t="s">
        <v>137</v>
      </c>
      <c r="L307" s="247"/>
      <c r="M307" s="248" t="s">
        <v>22</v>
      </c>
      <c r="N307" s="249" t="s">
        <v>44</v>
      </c>
      <c r="O307" s="40"/>
      <c r="P307" s="190">
        <f>O307*H307</f>
        <v>0</v>
      </c>
      <c r="Q307" s="190">
        <v>0.13100000000000001</v>
      </c>
      <c r="R307" s="190">
        <f>Q307*H307</f>
        <v>87.77000000000001</v>
      </c>
      <c r="S307" s="190">
        <v>0</v>
      </c>
      <c r="T307" s="191">
        <f>S307*H307</f>
        <v>0</v>
      </c>
      <c r="AR307" s="22" t="s">
        <v>157</v>
      </c>
      <c r="AT307" s="22" t="s">
        <v>286</v>
      </c>
      <c r="AU307" s="22" t="s">
        <v>24</v>
      </c>
      <c r="AY307" s="22" t="s">
        <v>132</v>
      </c>
      <c r="BE307" s="192">
        <f>IF(N307="základní",J307,0)</f>
        <v>0</v>
      </c>
      <c r="BF307" s="192">
        <f>IF(N307="snížená",J307,0)</f>
        <v>0</v>
      </c>
      <c r="BG307" s="192">
        <f>IF(N307="zákl. přenesená",J307,0)</f>
        <v>0</v>
      </c>
      <c r="BH307" s="192">
        <f>IF(N307="sníž. přenesená",J307,0)</f>
        <v>0</v>
      </c>
      <c r="BI307" s="192">
        <f>IF(N307="nulová",J307,0)</f>
        <v>0</v>
      </c>
      <c r="BJ307" s="22" t="s">
        <v>24</v>
      </c>
      <c r="BK307" s="192">
        <f>ROUND(I307*H307,2)</f>
        <v>0</v>
      </c>
      <c r="BL307" s="22" t="s">
        <v>138</v>
      </c>
      <c r="BM307" s="22" t="s">
        <v>491</v>
      </c>
    </row>
    <row r="308" spans="2:65" s="1" customFormat="1" ht="31.5" customHeight="1">
      <c r="B308" s="39"/>
      <c r="C308" s="181" t="s">
        <v>492</v>
      </c>
      <c r="D308" s="181" t="s">
        <v>133</v>
      </c>
      <c r="E308" s="182" t="s">
        <v>493</v>
      </c>
      <c r="F308" s="183" t="s">
        <v>494</v>
      </c>
      <c r="G308" s="184" t="s">
        <v>195</v>
      </c>
      <c r="H308" s="185">
        <v>402.5</v>
      </c>
      <c r="I308" s="186"/>
      <c r="J308" s="187">
        <f>ROUND(I308*H308,2)</f>
        <v>0</v>
      </c>
      <c r="K308" s="183" t="s">
        <v>137</v>
      </c>
      <c r="L308" s="59"/>
      <c r="M308" s="188" t="s">
        <v>22</v>
      </c>
      <c r="N308" s="189" t="s">
        <v>44</v>
      </c>
      <c r="O308" s="40"/>
      <c r="P308" s="190">
        <f>O308*H308</f>
        <v>0</v>
      </c>
      <c r="Q308" s="190">
        <v>8.5307999999999995E-2</v>
      </c>
      <c r="R308" s="190">
        <f>Q308*H308</f>
        <v>34.336469999999998</v>
      </c>
      <c r="S308" s="190">
        <v>0</v>
      </c>
      <c r="T308" s="191">
        <f>S308*H308</f>
        <v>0</v>
      </c>
      <c r="AR308" s="22" t="s">
        <v>138</v>
      </c>
      <c r="AT308" s="22" t="s">
        <v>133</v>
      </c>
      <c r="AU308" s="22" t="s">
        <v>24</v>
      </c>
      <c r="AY308" s="22" t="s">
        <v>132</v>
      </c>
      <c r="BE308" s="192">
        <f>IF(N308="základní",J308,0)</f>
        <v>0</v>
      </c>
      <c r="BF308" s="192">
        <f>IF(N308="snížená",J308,0)</f>
        <v>0</v>
      </c>
      <c r="BG308" s="192">
        <f>IF(N308="zákl. přenesená",J308,0)</f>
        <v>0</v>
      </c>
      <c r="BH308" s="192">
        <f>IF(N308="sníž. přenesená",J308,0)</f>
        <v>0</v>
      </c>
      <c r="BI308" s="192">
        <f>IF(N308="nulová",J308,0)</f>
        <v>0</v>
      </c>
      <c r="BJ308" s="22" t="s">
        <v>24</v>
      </c>
      <c r="BK308" s="192">
        <f>ROUND(I308*H308,2)</f>
        <v>0</v>
      </c>
      <c r="BL308" s="22" t="s">
        <v>138</v>
      </c>
      <c r="BM308" s="22" t="s">
        <v>495</v>
      </c>
    </row>
    <row r="309" spans="2:65" s="1" customFormat="1" ht="67.5">
      <c r="B309" s="39"/>
      <c r="C309" s="61"/>
      <c r="D309" s="193" t="s">
        <v>139</v>
      </c>
      <c r="E309" s="61"/>
      <c r="F309" s="194" t="s">
        <v>496</v>
      </c>
      <c r="G309" s="61"/>
      <c r="H309" s="61"/>
      <c r="I309" s="154"/>
      <c r="J309" s="61"/>
      <c r="K309" s="61"/>
      <c r="L309" s="59"/>
      <c r="M309" s="195"/>
      <c r="N309" s="40"/>
      <c r="O309" s="40"/>
      <c r="P309" s="40"/>
      <c r="Q309" s="40"/>
      <c r="R309" s="40"/>
      <c r="S309" s="40"/>
      <c r="T309" s="76"/>
      <c r="AT309" s="22" t="s">
        <v>139</v>
      </c>
      <c r="AU309" s="22" t="s">
        <v>24</v>
      </c>
    </row>
    <row r="310" spans="2:65" s="1" customFormat="1" ht="22.5" customHeight="1">
      <c r="B310" s="39"/>
      <c r="C310" s="240" t="s">
        <v>329</v>
      </c>
      <c r="D310" s="240" t="s">
        <v>286</v>
      </c>
      <c r="E310" s="241" t="s">
        <v>497</v>
      </c>
      <c r="F310" s="242" t="s">
        <v>498</v>
      </c>
      <c r="G310" s="243" t="s">
        <v>136</v>
      </c>
      <c r="H310" s="244">
        <v>820</v>
      </c>
      <c r="I310" s="245"/>
      <c r="J310" s="246">
        <f>ROUND(I310*H310,2)</f>
        <v>0</v>
      </c>
      <c r="K310" s="242" t="s">
        <v>137</v>
      </c>
      <c r="L310" s="247"/>
      <c r="M310" s="248" t="s">
        <v>22</v>
      </c>
      <c r="N310" s="249" t="s">
        <v>44</v>
      </c>
      <c r="O310" s="40"/>
      <c r="P310" s="190">
        <f>O310*H310</f>
        <v>0</v>
      </c>
      <c r="Q310" s="190">
        <v>8.9999999999999993E-3</v>
      </c>
      <c r="R310" s="190">
        <f>Q310*H310</f>
        <v>7.379999999999999</v>
      </c>
      <c r="S310" s="190">
        <v>0</v>
      </c>
      <c r="T310" s="191">
        <f>S310*H310</f>
        <v>0</v>
      </c>
      <c r="AR310" s="22" t="s">
        <v>157</v>
      </c>
      <c r="AT310" s="22" t="s">
        <v>286</v>
      </c>
      <c r="AU310" s="22" t="s">
        <v>24</v>
      </c>
      <c r="AY310" s="22" t="s">
        <v>132</v>
      </c>
      <c r="BE310" s="192">
        <f>IF(N310="základní",J310,0)</f>
        <v>0</v>
      </c>
      <c r="BF310" s="192">
        <f>IF(N310="snížená",J310,0)</f>
        <v>0</v>
      </c>
      <c r="BG310" s="192">
        <f>IF(N310="zákl. přenesená",J310,0)</f>
        <v>0</v>
      </c>
      <c r="BH310" s="192">
        <f>IF(N310="sníž. přenesená",J310,0)</f>
        <v>0</v>
      </c>
      <c r="BI310" s="192">
        <f>IF(N310="nulová",J310,0)</f>
        <v>0</v>
      </c>
      <c r="BJ310" s="22" t="s">
        <v>24</v>
      </c>
      <c r="BK310" s="192">
        <f>ROUND(I310*H310,2)</f>
        <v>0</v>
      </c>
      <c r="BL310" s="22" t="s">
        <v>138</v>
      </c>
      <c r="BM310" s="22" t="s">
        <v>499</v>
      </c>
    </row>
    <row r="311" spans="2:65" s="9" customFormat="1" ht="37.35" customHeight="1">
      <c r="B311" s="167"/>
      <c r="C311" s="168"/>
      <c r="D311" s="169" t="s">
        <v>72</v>
      </c>
      <c r="E311" s="170" t="s">
        <v>500</v>
      </c>
      <c r="F311" s="170" t="s">
        <v>501</v>
      </c>
      <c r="G311" s="168"/>
      <c r="H311" s="168"/>
      <c r="I311" s="171"/>
      <c r="J311" s="172">
        <f>BK311</f>
        <v>0</v>
      </c>
      <c r="K311" s="168"/>
      <c r="L311" s="173"/>
      <c r="M311" s="174"/>
      <c r="N311" s="175"/>
      <c r="O311" s="175"/>
      <c r="P311" s="176">
        <f>SUM(P312:P317)</f>
        <v>0</v>
      </c>
      <c r="Q311" s="175"/>
      <c r="R311" s="176">
        <f>SUM(R312:R317)</f>
        <v>5.6431201499999997</v>
      </c>
      <c r="S311" s="175"/>
      <c r="T311" s="177">
        <f>SUM(T312:T317)</f>
        <v>0</v>
      </c>
      <c r="AR311" s="178" t="s">
        <v>24</v>
      </c>
      <c r="AT311" s="179" t="s">
        <v>72</v>
      </c>
      <c r="AU311" s="179" t="s">
        <v>73</v>
      </c>
      <c r="AY311" s="178" t="s">
        <v>132</v>
      </c>
      <c r="BK311" s="180">
        <f>SUM(BK312:BK317)</f>
        <v>0</v>
      </c>
    </row>
    <row r="312" spans="2:65" s="1" customFormat="1" ht="22.5" customHeight="1">
      <c r="B312" s="39"/>
      <c r="C312" s="181" t="s">
        <v>502</v>
      </c>
      <c r="D312" s="181" t="s">
        <v>133</v>
      </c>
      <c r="E312" s="182" t="s">
        <v>503</v>
      </c>
      <c r="F312" s="183" t="s">
        <v>504</v>
      </c>
      <c r="G312" s="184" t="s">
        <v>147</v>
      </c>
      <c r="H312" s="185">
        <v>7.9349999999999996</v>
      </c>
      <c r="I312" s="186"/>
      <c r="J312" s="187">
        <f>ROUND(I312*H312,2)</f>
        <v>0</v>
      </c>
      <c r="K312" s="183" t="s">
        <v>137</v>
      </c>
      <c r="L312" s="59"/>
      <c r="M312" s="188" t="s">
        <v>22</v>
      </c>
      <c r="N312" s="189" t="s">
        <v>44</v>
      </c>
      <c r="O312" s="40"/>
      <c r="P312" s="190">
        <f>O312*H312</f>
        <v>0</v>
      </c>
      <c r="Q312" s="190">
        <v>0.378</v>
      </c>
      <c r="R312" s="190">
        <f>Q312*H312</f>
        <v>2.9994299999999998</v>
      </c>
      <c r="S312" s="190">
        <v>0</v>
      </c>
      <c r="T312" s="191">
        <f>S312*H312</f>
        <v>0</v>
      </c>
      <c r="AR312" s="22" t="s">
        <v>138</v>
      </c>
      <c r="AT312" s="22" t="s">
        <v>133</v>
      </c>
      <c r="AU312" s="22" t="s">
        <v>24</v>
      </c>
      <c r="AY312" s="22" t="s">
        <v>132</v>
      </c>
      <c r="BE312" s="192">
        <f>IF(N312="základní",J312,0)</f>
        <v>0</v>
      </c>
      <c r="BF312" s="192">
        <f>IF(N312="snížená",J312,0)</f>
        <v>0</v>
      </c>
      <c r="BG312" s="192">
        <f>IF(N312="zákl. přenesená",J312,0)</f>
        <v>0</v>
      </c>
      <c r="BH312" s="192">
        <f>IF(N312="sníž. přenesená",J312,0)</f>
        <v>0</v>
      </c>
      <c r="BI312" s="192">
        <f>IF(N312="nulová",J312,0)</f>
        <v>0</v>
      </c>
      <c r="BJ312" s="22" t="s">
        <v>24</v>
      </c>
      <c r="BK312" s="192">
        <f>ROUND(I312*H312,2)</f>
        <v>0</v>
      </c>
      <c r="BL312" s="22" t="s">
        <v>138</v>
      </c>
      <c r="BM312" s="22" t="s">
        <v>505</v>
      </c>
    </row>
    <row r="313" spans="2:65" s="1" customFormat="1" ht="22.5" customHeight="1">
      <c r="B313" s="39"/>
      <c r="C313" s="181" t="s">
        <v>334</v>
      </c>
      <c r="D313" s="181" t="s">
        <v>133</v>
      </c>
      <c r="E313" s="182" t="s">
        <v>375</v>
      </c>
      <c r="F313" s="183" t="s">
        <v>376</v>
      </c>
      <c r="G313" s="184" t="s">
        <v>147</v>
      </c>
      <c r="H313" s="185">
        <v>7.9349999999999996</v>
      </c>
      <c r="I313" s="186"/>
      <c r="J313" s="187">
        <f>ROUND(I313*H313,2)</f>
        <v>0</v>
      </c>
      <c r="K313" s="183" t="s">
        <v>22</v>
      </c>
      <c r="L313" s="59"/>
      <c r="M313" s="188" t="s">
        <v>22</v>
      </c>
      <c r="N313" s="189" t="s">
        <v>44</v>
      </c>
      <c r="O313" s="40"/>
      <c r="P313" s="190">
        <f>O313*H313</f>
        <v>0</v>
      </c>
      <c r="Q313" s="190">
        <v>0</v>
      </c>
      <c r="R313" s="190">
        <f>Q313*H313</f>
        <v>0</v>
      </c>
      <c r="S313" s="190">
        <v>0</v>
      </c>
      <c r="T313" s="191">
        <f>S313*H313</f>
        <v>0</v>
      </c>
      <c r="AR313" s="22" t="s">
        <v>138</v>
      </c>
      <c r="AT313" s="22" t="s">
        <v>133</v>
      </c>
      <c r="AU313" s="22" t="s">
        <v>24</v>
      </c>
      <c r="AY313" s="22" t="s">
        <v>132</v>
      </c>
      <c r="BE313" s="192">
        <f>IF(N313="základní",J313,0)</f>
        <v>0</v>
      </c>
      <c r="BF313" s="192">
        <f>IF(N313="snížená",J313,0)</f>
        <v>0</v>
      </c>
      <c r="BG313" s="192">
        <f>IF(N313="zákl. přenesená",J313,0)</f>
        <v>0</v>
      </c>
      <c r="BH313" s="192">
        <f>IF(N313="sníž. přenesená",J313,0)</f>
        <v>0</v>
      </c>
      <c r="BI313" s="192">
        <f>IF(N313="nulová",J313,0)</f>
        <v>0</v>
      </c>
      <c r="BJ313" s="22" t="s">
        <v>24</v>
      </c>
      <c r="BK313" s="192">
        <f>ROUND(I313*H313,2)</f>
        <v>0</v>
      </c>
      <c r="BL313" s="22" t="s">
        <v>138</v>
      </c>
      <c r="BM313" s="22" t="s">
        <v>506</v>
      </c>
    </row>
    <row r="314" spans="2:65" s="1" customFormat="1" ht="31.5" customHeight="1">
      <c r="B314" s="39"/>
      <c r="C314" s="181" t="s">
        <v>507</v>
      </c>
      <c r="D314" s="181" t="s">
        <v>133</v>
      </c>
      <c r="E314" s="182" t="s">
        <v>425</v>
      </c>
      <c r="F314" s="183" t="s">
        <v>426</v>
      </c>
      <c r="G314" s="184" t="s">
        <v>147</v>
      </c>
      <c r="H314" s="185">
        <v>6.9</v>
      </c>
      <c r="I314" s="186"/>
      <c r="J314" s="187">
        <f>ROUND(I314*H314,2)</f>
        <v>0</v>
      </c>
      <c r="K314" s="183" t="s">
        <v>137</v>
      </c>
      <c r="L314" s="59"/>
      <c r="M314" s="188" t="s">
        <v>22</v>
      </c>
      <c r="N314" s="189" t="s">
        <v>44</v>
      </c>
      <c r="O314" s="40"/>
      <c r="P314" s="190">
        <f>O314*H314</f>
        <v>0</v>
      </c>
      <c r="Q314" s="190">
        <v>0.38314350000000003</v>
      </c>
      <c r="R314" s="190">
        <f>Q314*H314</f>
        <v>2.6436901500000003</v>
      </c>
      <c r="S314" s="190">
        <v>0</v>
      </c>
      <c r="T314" s="191">
        <f>S314*H314</f>
        <v>0</v>
      </c>
      <c r="AR314" s="22" t="s">
        <v>138</v>
      </c>
      <c r="AT314" s="22" t="s">
        <v>133</v>
      </c>
      <c r="AU314" s="22" t="s">
        <v>24</v>
      </c>
      <c r="AY314" s="22" t="s">
        <v>132</v>
      </c>
      <c r="BE314" s="192">
        <f>IF(N314="základní",J314,0)</f>
        <v>0</v>
      </c>
      <c r="BF314" s="192">
        <f>IF(N314="snížená",J314,0)</f>
        <v>0</v>
      </c>
      <c r="BG314" s="192">
        <f>IF(N314="zákl. přenesená",J314,0)</f>
        <v>0</v>
      </c>
      <c r="BH314" s="192">
        <f>IF(N314="sníž. přenesená",J314,0)</f>
        <v>0</v>
      </c>
      <c r="BI314" s="192">
        <f>IF(N314="nulová",J314,0)</f>
        <v>0</v>
      </c>
      <c r="BJ314" s="22" t="s">
        <v>24</v>
      </c>
      <c r="BK314" s="192">
        <f>ROUND(I314*H314,2)</f>
        <v>0</v>
      </c>
      <c r="BL314" s="22" t="s">
        <v>138</v>
      </c>
      <c r="BM314" s="22" t="s">
        <v>508</v>
      </c>
    </row>
    <row r="315" spans="2:65" s="1" customFormat="1" ht="94.5">
      <c r="B315" s="39"/>
      <c r="C315" s="61"/>
      <c r="D315" s="193" t="s">
        <v>139</v>
      </c>
      <c r="E315" s="61"/>
      <c r="F315" s="194" t="s">
        <v>386</v>
      </c>
      <c r="G315" s="61"/>
      <c r="H315" s="61"/>
      <c r="I315" s="154"/>
      <c r="J315" s="61"/>
      <c r="K315" s="61"/>
      <c r="L315" s="59"/>
      <c r="M315" s="195"/>
      <c r="N315" s="40"/>
      <c r="O315" s="40"/>
      <c r="P315" s="40"/>
      <c r="Q315" s="40"/>
      <c r="R315" s="40"/>
      <c r="S315" s="40"/>
      <c r="T315" s="76"/>
      <c r="AT315" s="22" t="s">
        <v>139</v>
      </c>
      <c r="AU315" s="22" t="s">
        <v>24</v>
      </c>
    </row>
    <row r="316" spans="2:65" s="1" customFormat="1" ht="22.5" customHeight="1">
      <c r="B316" s="39"/>
      <c r="C316" s="181" t="s">
        <v>337</v>
      </c>
      <c r="D316" s="181" t="s">
        <v>133</v>
      </c>
      <c r="E316" s="182" t="s">
        <v>428</v>
      </c>
      <c r="F316" s="183" t="s">
        <v>429</v>
      </c>
      <c r="G316" s="184" t="s">
        <v>147</v>
      </c>
      <c r="H316" s="185">
        <v>6.9</v>
      </c>
      <c r="I316" s="186"/>
      <c r="J316" s="187">
        <f>ROUND(I316*H316,2)</f>
        <v>0</v>
      </c>
      <c r="K316" s="183" t="s">
        <v>22</v>
      </c>
      <c r="L316" s="59"/>
      <c r="M316" s="188" t="s">
        <v>22</v>
      </c>
      <c r="N316" s="189" t="s">
        <v>44</v>
      </c>
      <c r="O316" s="40"/>
      <c r="P316" s="190">
        <f>O316*H316</f>
        <v>0</v>
      </c>
      <c r="Q316" s="190">
        <v>0</v>
      </c>
      <c r="R316" s="190">
        <f>Q316*H316</f>
        <v>0</v>
      </c>
      <c r="S316" s="190">
        <v>0</v>
      </c>
      <c r="T316" s="191">
        <f>S316*H316</f>
        <v>0</v>
      </c>
      <c r="AR316" s="22" t="s">
        <v>138</v>
      </c>
      <c r="AT316" s="22" t="s">
        <v>133</v>
      </c>
      <c r="AU316" s="22" t="s">
        <v>24</v>
      </c>
      <c r="AY316" s="22" t="s">
        <v>132</v>
      </c>
      <c r="BE316" s="192">
        <f>IF(N316="základní",J316,0)</f>
        <v>0</v>
      </c>
      <c r="BF316" s="192">
        <f>IF(N316="snížená",J316,0)</f>
        <v>0</v>
      </c>
      <c r="BG316" s="192">
        <f>IF(N316="zákl. přenesená",J316,0)</f>
        <v>0</v>
      </c>
      <c r="BH316" s="192">
        <f>IF(N316="sníž. přenesená",J316,0)</f>
        <v>0</v>
      </c>
      <c r="BI316" s="192">
        <f>IF(N316="nulová",J316,0)</f>
        <v>0</v>
      </c>
      <c r="BJ316" s="22" t="s">
        <v>24</v>
      </c>
      <c r="BK316" s="192">
        <f>ROUND(I316*H316,2)</f>
        <v>0</v>
      </c>
      <c r="BL316" s="22" t="s">
        <v>138</v>
      </c>
      <c r="BM316" s="22" t="s">
        <v>509</v>
      </c>
    </row>
    <row r="317" spans="2:65" s="1" customFormat="1" ht="27">
      <c r="B317" s="39"/>
      <c r="C317" s="61"/>
      <c r="D317" s="196" t="s">
        <v>158</v>
      </c>
      <c r="E317" s="61"/>
      <c r="F317" s="197" t="s">
        <v>431</v>
      </c>
      <c r="G317" s="61"/>
      <c r="H317" s="61"/>
      <c r="I317" s="154"/>
      <c r="J317" s="61"/>
      <c r="K317" s="61"/>
      <c r="L317" s="59"/>
      <c r="M317" s="195"/>
      <c r="N317" s="40"/>
      <c r="O317" s="40"/>
      <c r="P317" s="40"/>
      <c r="Q317" s="40"/>
      <c r="R317" s="40"/>
      <c r="S317" s="40"/>
      <c r="T317" s="76"/>
      <c r="AT317" s="22" t="s">
        <v>158</v>
      </c>
      <c r="AU317" s="22" t="s">
        <v>24</v>
      </c>
    </row>
    <row r="318" spans="2:65" s="9" customFormat="1" ht="37.35" customHeight="1">
      <c r="B318" s="167"/>
      <c r="C318" s="168"/>
      <c r="D318" s="169" t="s">
        <v>72</v>
      </c>
      <c r="E318" s="170" t="s">
        <v>510</v>
      </c>
      <c r="F318" s="170" t="s">
        <v>511</v>
      </c>
      <c r="G318" s="168"/>
      <c r="H318" s="168"/>
      <c r="I318" s="171"/>
      <c r="J318" s="172">
        <f>BK318</f>
        <v>0</v>
      </c>
      <c r="K318" s="168"/>
      <c r="L318" s="173"/>
      <c r="M318" s="174"/>
      <c r="N318" s="175"/>
      <c r="O318" s="175"/>
      <c r="P318" s="176">
        <f>SUM(P319:P324)</f>
        <v>0</v>
      </c>
      <c r="Q318" s="175"/>
      <c r="R318" s="176">
        <f>SUM(R319:R324)</f>
        <v>10.15330275</v>
      </c>
      <c r="S318" s="175"/>
      <c r="T318" s="177">
        <f>SUM(T319:T324)</f>
        <v>0</v>
      </c>
      <c r="AR318" s="178" t="s">
        <v>24</v>
      </c>
      <c r="AT318" s="179" t="s">
        <v>72</v>
      </c>
      <c r="AU318" s="179" t="s">
        <v>73</v>
      </c>
      <c r="AY318" s="178" t="s">
        <v>132</v>
      </c>
      <c r="BK318" s="180">
        <f>SUM(BK319:BK324)</f>
        <v>0</v>
      </c>
    </row>
    <row r="319" spans="2:65" s="1" customFormat="1" ht="22.5" customHeight="1">
      <c r="B319" s="39"/>
      <c r="C319" s="181" t="s">
        <v>512</v>
      </c>
      <c r="D319" s="181" t="s">
        <v>133</v>
      </c>
      <c r="E319" s="182" t="s">
        <v>372</v>
      </c>
      <c r="F319" s="183" t="s">
        <v>373</v>
      </c>
      <c r="G319" s="184" t="s">
        <v>147</v>
      </c>
      <c r="H319" s="185">
        <v>30.475000000000001</v>
      </c>
      <c r="I319" s="186"/>
      <c r="J319" s="187">
        <f>ROUND(I319*H319,2)</f>
        <v>0</v>
      </c>
      <c r="K319" s="183" t="s">
        <v>137</v>
      </c>
      <c r="L319" s="59"/>
      <c r="M319" s="188" t="s">
        <v>22</v>
      </c>
      <c r="N319" s="189" t="s">
        <v>44</v>
      </c>
      <c r="O319" s="40"/>
      <c r="P319" s="190">
        <f>O319*H319</f>
        <v>0</v>
      </c>
      <c r="Q319" s="190">
        <v>0</v>
      </c>
      <c r="R319" s="190">
        <f>Q319*H319</f>
        <v>0</v>
      </c>
      <c r="S319" s="190">
        <v>0</v>
      </c>
      <c r="T319" s="191">
        <f>S319*H319</f>
        <v>0</v>
      </c>
      <c r="AR319" s="22" t="s">
        <v>138</v>
      </c>
      <c r="AT319" s="22" t="s">
        <v>133</v>
      </c>
      <c r="AU319" s="22" t="s">
        <v>24</v>
      </c>
      <c r="AY319" s="22" t="s">
        <v>132</v>
      </c>
      <c r="BE319" s="192">
        <f>IF(N319="základní",J319,0)</f>
        <v>0</v>
      </c>
      <c r="BF319" s="192">
        <f>IF(N319="snížená",J319,0)</f>
        <v>0</v>
      </c>
      <c r="BG319" s="192">
        <f>IF(N319="zákl. přenesená",J319,0)</f>
        <v>0</v>
      </c>
      <c r="BH319" s="192">
        <f>IF(N319="sníž. přenesená",J319,0)</f>
        <v>0</v>
      </c>
      <c r="BI319" s="192">
        <f>IF(N319="nulová",J319,0)</f>
        <v>0</v>
      </c>
      <c r="BJ319" s="22" t="s">
        <v>24</v>
      </c>
      <c r="BK319" s="192">
        <f>ROUND(I319*H319,2)</f>
        <v>0</v>
      </c>
      <c r="BL319" s="22" t="s">
        <v>138</v>
      </c>
      <c r="BM319" s="22" t="s">
        <v>513</v>
      </c>
    </row>
    <row r="320" spans="2:65" s="1" customFormat="1" ht="22.5" customHeight="1">
      <c r="B320" s="39"/>
      <c r="C320" s="181" t="s">
        <v>341</v>
      </c>
      <c r="D320" s="181" t="s">
        <v>133</v>
      </c>
      <c r="E320" s="182" t="s">
        <v>375</v>
      </c>
      <c r="F320" s="183" t="s">
        <v>376</v>
      </c>
      <c r="G320" s="184" t="s">
        <v>147</v>
      </c>
      <c r="H320" s="185">
        <v>30.475000000000001</v>
      </c>
      <c r="I320" s="186"/>
      <c r="J320" s="187">
        <f>ROUND(I320*H320,2)</f>
        <v>0</v>
      </c>
      <c r="K320" s="183" t="s">
        <v>22</v>
      </c>
      <c r="L320" s="59"/>
      <c r="M320" s="188" t="s">
        <v>22</v>
      </c>
      <c r="N320" s="189" t="s">
        <v>44</v>
      </c>
      <c r="O320" s="40"/>
      <c r="P320" s="190">
        <f>O320*H320</f>
        <v>0</v>
      </c>
      <c r="Q320" s="190">
        <v>0</v>
      </c>
      <c r="R320" s="190">
        <f>Q320*H320</f>
        <v>0</v>
      </c>
      <c r="S320" s="190">
        <v>0</v>
      </c>
      <c r="T320" s="191">
        <f>S320*H320</f>
        <v>0</v>
      </c>
      <c r="AR320" s="22" t="s">
        <v>138</v>
      </c>
      <c r="AT320" s="22" t="s">
        <v>133</v>
      </c>
      <c r="AU320" s="22" t="s">
        <v>24</v>
      </c>
      <c r="AY320" s="22" t="s">
        <v>132</v>
      </c>
      <c r="BE320" s="192">
        <f>IF(N320="základní",J320,0)</f>
        <v>0</v>
      </c>
      <c r="BF320" s="192">
        <f>IF(N320="snížená",J320,0)</f>
        <v>0</v>
      </c>
      <c r="BG320" s="192">
        <f>IF(N320="zákl. přenesená",J320,0)</f>
        <v>0</v>
      </c>
      <c r="BH320" s="192">
        <f>IF(N320="sníž. přenesená",J320,0)</f>
        <v>0</v>
      </c>
      <c r="BI320" s="192">
        <f>IF(N320="nulová",J320,0)</f>
        <v>0</v>
      </c>
      <c r="BJ320" s="22" t="s">
        <v>24</v>
      </c>
      <c r="BK320" s="192">
        <f>ROUND(I320*H320,2)</f>
        <v>0</v>
      </c>
      <c r="BL320" s="22" t="s">
        <v>138</v>
      </c>
      <c r="BM320" s="22" t="s">
        <v>514</v>
      </c>
    </row>
    <row r="321" spans="2:65" s="1" customFormat="1" ht="31.5" customHeight="1">
      <c r="B321" s="39"/>
      <c r="C321" s="181" t="s">
        <v>515</v>
      </c>
      <c r="D321" s="181" t="s">
        <v>133</v>
      </c>
      <c r="E321" s="182" t="s">
        <v>425</v>
      </c>
      <c r="F321" s="183" t="s">
        <v>426</v>
      </c>
      <c r="G321" s="184" t="s">
        <v>147</v>
      </c>
      <c r="H321" s="185">
        <v>26.5</v>
      </c>
      <c r="I321" s="186"/>
      <c r="J321" s="187">
        <f>ROUND(I321*H321,2)</f>
        <v>0</v>
      </c>
      <c r="K321" s="183" t="s">
        <v>137</v>
      </c>
      <c r="L321" s="59"/>
      <c r="M321" s="188" t="s">
        <v>22</v>
      </c>
      <c r="N321" s="189" t="s">
        <v>44</v>
      </c>
      <c r="O321" s="40"/>
      <c r="P321" s="190">
        <f>O321*H321</f>
        <v>0</v>
      </c>
      <c r="Q321" s="190">
        <v>0.38314350000000003</v>
      </c>
      <c r="R321" s="190">
        <f>Q321*H321</f>
        <v>10.15330275</v>
      </c>
      <c r="S321" s="190">
        <v>0</v>
      </c>
      <c r="T321" s="191">
        <f>S321*H321</f>
        <v>0</v>
      </c>
      <c r="AR321" s="22" t="s">
        <v>138</v>
      </c>
      <c r="AT321" s="22" t="s">
        <v>133</v>
      </c>
      <c r="AU321" s="22" t="s">
        <v>24</v>
      </c>
      <c r="AY321" s="22" t="s">
        <v>132</v>
      </c>
      <c r="BE321" s="192">
        <f>IF(N321="základní",J321,0)</f>
        <v>0</v>
      </c>
      <c r="BF321" s="192">
        <f>IF(N321="snížená",J321,0)</f>
        <v>0</v>
      </c>
      <c r="BG321" s="192">
        <f>IF(N321="zákl. přenesená",J321,0)</f>
        <v>0</v>
      </c>
      <c r="BH321" s="192">
        <f>IF(N321="sníž. přenesená",J321,0)</f>
        <v>0</v>
      </c>
      <c r="BI321" s="192">
        <f>IF(N321="nulová",J321,0)</f>
        <v>0</v>
      </c>
      <c r="BJ321" s="22" t="s">
        <v>24</v>
      </c>
      <c r="BK321" s="192">
        <f>ROUND(I321*H321,2)</f>
        <v>0</v>
      </c>
      <c r="BL321" s="22" t="s">
        <v>138</v>
      </c>
      <c r="BM321" s="22" t="s">
        <v>371</v>
      </c>
    </row>
    <row r="322" spans="2:65" s="1" customFormat="1" ht="94.5">
      <c r="B322" s="39"/>
      <c r="C322" s="61"/>
      <c r="D322" s="193" t="s">
        <v>139</v>
      </c>
      <c r="E322" s="61"/>
      <c r="F322" s="194" t="s">
        <v>386</v>
      </c>
      <c r="G322" s="61"/>
      <c r="H322" s="61"/>
      <c r="I322" s="154"/>
      <c r="J322" s="61"/>
      <c r="K322" s="61"/>
      <c r="L322" s="59"/>
      <c r="M322" s="195"/>
      <c r="N322" s="40"/>
      <c r="O322" s="40"/>
      <c r="P322" s="40"/>
      <c r="Q322" s="40"/>
      <c r="R322" s="40"/>
      <c r="S322" s="40"/>
      <c r="T322" s="76"/>
      <c r="AT322" s="22" t="s">
        <v>139</v>
      </c>
      <c r="AU322" s="22" t="s">
        <v>24</v>
      </c>
    </row>
    <row r="323" spans="2:65" s="1" customFormat="1" ht="22.5" customHeight="1">
      <c r="B323" s="39"/>
      <c r="C323" s="181" t="s">
        <v>346</v>
      </c>
      <c r="D323" s="181" t="s">
        <v>133</v>
      </c>
      <c r="E323" s="182" t="s">
        <v>428</v>
      </c>
      <c r="F323" s="183" t="s">
        <v>429</v>
      </c>
      <c r="G323" s="184" t="s">
        <v>147</v>
      </c>
      <c r="H323" s="185">
        <v>26.5</v>
      </c>
      <c r="I323" s="186"/>
      <c r="J323" s="187">
        <f>ROUND(I323*H323,2)</f>
        <v>0</v>
      </c>
      <c r="K323" s="183" t="s">
        <v>22</v>
      </c>
      <c r="L323" s="59"/>
      <c r="M323" s="188" t="s">
        <v>22</v>
      </c>
      <c r="N323" s="189" t="s">
        <v>44</v>
      </c>
      <c r="O323" s="40"/>
      <c r="P323" s="190">
        <f>O323*H323</f>
        <v>0</v>
      </c>
      <c r="Q323" s="190">
        <v>0</v>
      </c>
      <c r="R323" s="190">
        <f>Q323*H323</f>
        <v>0</v>
      </c>
      <c r="S323" s="190">
        <v>0</v>
      </c>
      <c r="T323" s="191">
        <f>S323*H323</f>
        <v>0</v>
      </c>
      <c r="AR323" s="22" t="s">
        <v>138</v>
      </c>
      <c r="AT323" s="22" t="s">
        <v>133</v>
      </c>
      <c r="AU323" s="22" t="s">
        <v>24</v>
      </c>
      <c r="AY323" s="22" t="s">
        <v>132</v>
      </c>
      <c r="BE323" s="192">
        <f>IF(N323="základní",J323,0)</f>
        <v>0</v>
      </c>
      <c r="BF323" s="192">
        <f>IF(N323="snížená",J323,0)</f>
        <v>0</v>
      </c>
      <c r="BG323" s="192">
        <f>IF(N323="zákl. přenesená",J323,0)</f>
        <v>0</v>
      </c>
      <c r="BH323" s="192">
        <f>IF(N323="sníž. přenesená",J323,0)</f>
        <v>0</v>
      </c>
      <c r="BI323" s="192">
        <f>IF(N323="nulová",J323,0)</f>
        <v>0</v>
      </c>
      <c r="BJ323" s="22" t="s">
        <v>24</v>
      </c>
      <c r="BK323" s="192">
        <f>ROUND(I323*H323,2)</f>
        <v>0</v>
      </c>
      <c r="BL323" s="22" t="s">
        <v>138</v>
      </c>
      <c r="BM323" s="22" t="s">
        <v>395</v>
      </c>
    </row>
    <row r="324" spans="2:65" s="1" customFormat="1" ht="27">
      <c r="B324" s="39"/>
      <c r="C324" s="61"/>
      <c r="D324" s="196" t="s">
        <v>158</v>
      </c>
      <c r="E324" s="61"/>
      <c r="F324" s="197" t="s">
        <v>431</v>
      </c>
      <c r="G324" s="61"/>
      <c r="H324" s="61"/>
      <c r="I324" s="154"/>
      <c r="J324" s="61"/>
      <c r="K324" s="61"/>
      <c r="L324" s="59"/>
      <c r="M324" s="195"/>
      <c r="N324" s="40"/>
      <c r="O324" s="40"/>
      <c r="P324" s="40"/>
      <c r="Q324" s="40"/>
      <c r="R324" s="40"/>
      <c r="S324" s="40"/>
      <c r="T324" s="76"/>
      <c r="AT324" s="22" t="s">
        <v>158</v>
      </c>
      <c r="AU324" s="22" t="s">
        <v>24</v>
      </c>
    </row>
    <row r="325" spans="2:65" s="9" customFormat="1" ht="37.35" customHeight="1">
      <c r="B325" s="167"/>
      <c r="C325" s="168"/>
      <c r="D325" s="169" t="s">
        <v>72</v>
      </c>
      <c r="E325" s="170" t="s">
        <v>516</v>
      </c>
      <c r="F325" s="170" t="s">
        <v>517</v>
      </c>
      <c r="G325" s="168"/>
      <c r="H325" s="168"/>
      <c r="I325" s="171"/>
      <c r="J325" s="172">
        <f>BK325</f>
        <v>0</v>
      </c>
      <c r="K325" s="168"/>
      <c r="L325" s="173"/>
      <c r="M325" s="174"/>
      <c r="N325" s="175"/>
      <c r="O325" s="175"/>
      <c r="P325" s="176">
        <f>SUM(P326:P332)</f>
        <v>0</v>
      </c>
      <c r="Q325" s="175"/>
      <c r="R325" s="176">
        <f>SUM(R326:R332)</f>
        <v>26.89228945</v>
      </c>
      <c r="S325" s="175"/>
      <c r="T325" s="177">
        <f>SUM(T326:T332)</f>
        <v>0</v>
      </c>
      <c r="AR325" s="178" t="s">
        <v>24</v>
      </c>
      <c r="AT325" s="179" t="s">
        <v>72</v>
      </c>
      <c r="AU325" s="179" t="s">
        <v>73</v>
      </c>
      <c r="AY325" s="178" t="s">
        <v>132</v>
      </c>
      <c r="BK325" s="180">
        <f>SUM(BK326:BK332)</f>
        <v>0</v>
      </c>
    </row>
    <row r="326" spans="2:65" s="1" customFormat="1" ht="22.5" customHeight="1">
      <c r="B326" s="39"/>
      <c r="C326" s="181" t="s">
        <v>518</v>
      </c>
      <c r="D326" s="181" t="s">
        <v>133</v>
      </c>
      <c r="E326" s="182" t="s">
        <v>503</v>
      </c>
      <c r="F326" s="183" t="s">
        <v>504</v>
      </c>
      <c r="G326" s="184" t="s">
        <v>147</v>
      </c>
      <c r="H326" s="185">
        <v>28.405000000000001</v>
      </c>
      <c r="I326" s="186"/>
      <c r="J326" s="187">
        <f>ROUND(I326*H326,2)</f>
        <v>0</v>
      </c>
      <c r="K326" s="183" t="s">
        <v>137</v>
      </c>
      <c r="L326" s="59"/>
      <c r="M326" s="188" t="s">
        <v>22</v>
      </c>
      <c r="N326" s="189" t="s">
        <v>44</v>
      </c>
      <c r="O326" s="40"/>
      <c r="P326" s="190">
        <f>O326*H326</f>
        <v>0</v>
      </c>
      <c r="Q326" s="190">
        <v>0.378</v>
      </c>
      <c r="R326" s="190">
        <f>Q326*H326</f>
        <v>10.73709</v>
      </c>
      <c r="S326" s="190">
        <v>0</v>
      </c>
      <c r="T326" s="191">
        <f>S326*H326</f>
        <v>0</v>
      </c>
      <c r="AR326" s="22" t="s">
        <v>138</v>
      </c>
      <c r="AT326" s="22" t="s">
        <v>133</v>
      </c>
      <c r="AU326" s="22" t="s">
        <v>24</v>
      </c>
      <c r="AY326" s="22" t="s">
        <v>132</v>
      </c>
      <c r="BE326" s="192">
        <f>IF(N326="základní",J326,0)</f>
        <v>0</v>
      </c>
      <c r="BF326" s="192">
        <f>IF(N326="snížená",J326,0)</f>
        <v>0</v>
      </c>
      <c r="BG326" s="192">
        <f>IF(N326="zákl. přenesená",J326,0)</f>
        <v>0</v>
      </c>
      <c r="BH326" s="192">
        <f>IF(N326="sníž. přenesená",J326,0)</f>
        <v>0</v>
      </c>
      <c r="BI326" s="192">
        <f>IF(N326="nulová",J326,0)</f>
        <v>0</v>
      </c>
      <c r="BJ326" s="22" t="s">
        <v>24</v>
      </c>
      <c r="BK326" s="192">
        <f>ROUND(I326*H326,2)</f>
        <v>0</v>
      </c>
      <c r="BL326" s="22" t="s">
        <v>138</v>
      </c>
      <c r="BM326" s="22" t="s">
        <v>519</v>
      </c>
    </row>
    <row r="327" spans="2:65" s="1" customFormat="1" ht="22.5" customHeight="1">
      <c r="B327" s="39"/>
      <c r="C327" s="181" t="s">
        <v>350</v>
      </c>
      <c r="D327" s="181" t="s">
        <v>133</v>
      </c>
      <c r="E327" s="182" t="s">
        <v>375</v>
      </c>
      <c r="F327" s="183" t="s">
        <v>376</v>
      </c>
      <c r="G327" s="184" t="s">
        <v>147</v>
      </c>
      <c r="H327" s="185">
        <v>28.405000000000001</v>
      </c>
      <c r="I327" s="186"/>
      <c r="J327" s="187">
        <f>ROUND(I327*H327,2)</f>
        <v>0</v>
      </c>
      <c r="K327" s="183" t="s">
        <v>22</v>
      </c>
      <c r="L327" s="59"/>
      <c r="M327" s="188" t="s">
        <v>22</v>
      </c>
      <c r="N327" s="189" t="s">
        <v>44</v>
      </c>
      <c r="O327" s="40"/>
      <c r="P327" s="190">
        <f>O327*H327</f>
        <v>0</v>
      </c>
      <c r="Q327" s="190">
        <v>0</v>
      </c>
      <c r="R327" s="190">
        <f>Q327*H327</f>
        <v>0</v>
      </c>
      <c r="S327" s="190">
        <v>0</v>
      </c>
      <c r="T327" s="191">
        <f>S327*H327</f>
        <v>0</v>
      </c>
      <c r="AR327" s="22" t="s">
        <v>138</v>
      </c>
      <c r="AT327" s="22" t="s">
        <v>133</v>
      </c>
      <c r="AU327" s="22" t="s">
        <v>24</v>
      </c>
      <c r="AY327" s="22" t="s">
        <v>132</v>
      </c>
      <c r="BE327" s="192">
        <f>IF(N327="základní",J327,0)</f>
        <v>0</v>
      </c>
      <c r="BF327" s="192">
        <f>IF(N327="snížená",J327,0)</f>
        <v>0</v>
      </c>
      <c r="BG327" s="192">
        <f>IF(N327="zákl. přenesená",J327,0)</f>
        <v>0</v>
      </c>
      <c r="BH327" s="192">
        <f>IF(N327="sníž. přenesená",J327,0)</f>
        <v>0</v>
      </c>
      <c r="BI327" s="192">
        <f>IF(N327="nulová",J327,0)</f>
        <v>0</v>
      </c>
      <c r="BJ327" s="22" t="s">
        <v>24</v>
      </c>
      <c r="BK327" s="192">
        <f>ROUND(I327*H327,2)</f>
        <v>0</v>
      </c>
      <c r="BL327" s="22" t="s">
        <v>138</v>
      </c>
      <c r="BM327" s="22" t="s">
        <v>520</v>
      </c>
    </row>
    <row r="328" spans="2:65" s="1" customFormat="1" ht="31.5" customHeight="1">
      <c r="B328" s="39"/>
      <c r="C328" s="181" t="s">
        <v>521</v>
      </c>
      <c r="D328" s="181" t="s">
        <v>133</v>
      </c>
      <c r="E328" s="182" t="s">
        <v>425</v>
      </c>
      <c r="F328" s="183" t="s">
        <v>426</v>
      </c>
      <c r="G328" s="184" t="s">
        <v>147</v>
      </c>
      <c r="H328" s="185">
        <v>24.7</v>
      </c>
      <c r="I328" s="186"/>
      <c r="J328" s="187">
        <f>ROUND(I328*H328,2)</f>
        <v>0</v>
      </c>
      <c r="K328" s="183" t="s">
        <v>137</v>
      </c>
      <c r="L328" s="59"/>
      <c r="M328" s="188" t="s">
        <v>22</v>
      </c>
      <c r="N328" s="189" t="s">
        <v>44</v>
      </c>
      <c r="O328" s="40"/>
      <c r="P328" s="190">
        <f>O328*H328</f>
        <v>0</v>
      </c>
      <c r="Q328" s="190">
        <v>0.38314350000000003</v>
      </c>
      <c r="R328" s="190">
        <f>Q328*H328</f>
        <v>9.4636444500000003</v>
      </c>
      <c r="S328" s="190">
        <v>0</v>
      </c>
      <c r="T328" s="191">
        <f>S328*H328</f>
        <v>0</v>
      </c>
      <c r="AR328" s="22" t="s">
        <v>138</v>
      </c>
      <c r="AT328" s="22" t="s">
        <v>133</v>
      </c>
      <c r="AU328" s="22" t="s">
        <v>24</v>
      </c>
      <c r="AY328" s="22" t="s">
        <v>132</v>
      </c>
      <c r="BE328" s="192">
        <f>IF(N328="základní",J328,0)</f>
        <v>0</v>
      </c>
      <c r="BF328" s="192">
        <f>IF(N328="snížená",J328,0)</f>
        <v>0</v>
      </c>
      <c r="BG328" s="192">
        <f>IF(N328="zákl. přenesená",J328,0)</f>
        <v>0</v>
      </c>
      <c r="BH328" s="192">
        <f>IF(N328="sníž. přenesená",J328,0)</f>
        <v>0</v>
      </c>
      <c r="BI328" s="192">
        <f>IF(N328="nulová",J328,0)</f>
        <v>0</v>
      </c>
      <c r="BJ328" s="22" t="s">
        <v>24</v>
      </c>
      <c r="BK328" s="192">
        <f>ROUND(I328*H328,2)</f>
        <v>0</v>
      </c>
      <c r="BL328" s="22" t="s">
        <v>138</v>
      </c>
      <c r="BM328" s="22" t="s">
        <v>522</v>
      </c>
    </row>
    <row r="329" spans="2:65" s="1" customFormat="1" ht="94.5">
      <c r="B329" s="39"/>
      <c r="C329" s="61"/>
      <c r="D329" s="193" t="s">
        <v>139</v>
      </c>
      <c r="E329" s="61"/>
      <c r="F329" s="194" t="s">
        <v>386</v>
      </c>
      <c r="G329" s="61"/>
      <c r="H329" s="61"/>
      <c r="I329" s="154"/>
      <c r="J329" s="61"/>
      <c r="K329" s="61"/>
      <c r="L329" s="59"/>
      <c r="M329" s="195"/>
      <c r="N329" s="40"/>
      <c r="O329" s="40"/>
      <c r="P329" s="40"/>
      <c r="Q329" s="40"/>
      <c r="R329" s="40"/>
      <c r="S329" s="40"/>
      <c r="T329" s="76"/>
      <c r="AT329" s="22" t="s">
        <v>139</v>
      </c>
      <c r="AU329" s="22" t="s">
        <v>24</v>
      </c>
    </row>
    <row r="330" spans="2:65" s="1" customFormat="1" ht="57" customHeight="1">
      <c r="B330" s="39"/>
      <c r="C330" s="181" t="s">
        <v>354</v>
      </c>
      <c r="D330" s="181" t="s">
        <v>133</v>
      </c>
      <c r="E330" s="182" t="s">
        <v>523</v>
      </c>
      <c r="F330" s="183" t="s">
        <v>524</v>
      </c>
      <c r="G330" s="184" t="s">
        <v>147</v>
      </c>
      <c r="H330" s="185">
        <v>24.7</v>
      </c>
      <c r="I330" s="186"/>
      <c r="J330" s="187">
        <f>ROUND(I330*H330,2)</f>
        <v>0</v>
      </c>
      <c r="K330" s="183" t="s">
        <v>137</v>
      </c>
      <c r="L330" s="59"/>
      <c r="M330" s="188" t="s">
        <v>22</v>
      </c>
      <c r="N330" s="189" t="s">
        <v>44</v>
      </c>
      <c r="O330" s="40"/>
      <c r="P330" s="190">
        <f>O330*H330</f>
        <v>0</v>
      </c>
      <c r="Q330" s="190">
        <v>8.5650000000000004E-2</v>
      </c>
      <c r="R330" s="190">
        <f>Q330*H330</f>
        <v>2.1155550000000001</v>
      </c>
      <c r="S330" s="190">
        <v>0</v>
      </c>
      <c r="T330" s="191">
        <f>S330*H330</f>
        <v>0</v>
      </c>
      <c r="AR330" s="22" t="s">
        <v>138</v>
      </c>
      <c r="AT330" s="22" t="s">
        <v>133</v>
      </c>
      <c r="AU330" s="22" t="s">
        <v>24</v>
      </c>
      <c r="AY330" s="22" t="s">
        <v>132</v>
      </c>
      <c r="BE330" s="192">
        <f>IF(N330="základní",J330,0)</f>
        <v>0</v>
      </c>
      <c r="BF330" s="192">
        <f>IF(N330="snížená",J330,0)</f>
        <v>0</v>
      </c>
      <c r="BG330" s="192">
        <f>IF(N330="zákl. přenesená",J330,0)</f>
        <v>0</v>
      </c>
      <c r="BH330" s="192">
        <f>IF(N330="sníž. přenesená",J330,0)</f>
        <v>0</v>
      </c>
      <c r="BI330" s="192">
        <f>IF(N330="nulová",J330,0)</f>
        <v>0</v>
      </c>
      <c r="BJ330" s="22" t="s">
        <v>24</v>
      </c>
      <c r="BK330" s="192">
        <f>ROUND(I330*H330,2)</f>
        <v>0</v>
      </c>
      <c r="BL330" s="22" t="s">
        <v>138</v>
      </c>
      <c r="BM330" s="22" t="s">
        <v>525</v>
      </c>
    </row>
    <row r="331" spans="2:65" s="1" customFormat="1" ht="121.5">
      <c r="B331" s="39"/>
      <c r="C331" s="61"/>
      <c r="D331" s="193" t="s">
        <v>139</v>
      </c>
      <c r="E331" s="61"/>
      <c r="F331" s="194" t="s">
        <v>450</v>
      </c>
      <c r="G331" s="61"/>
      <c r="H331" s="61"/>
      <c r="I331" s="154"/>
      <c r="J331" s="61"/>
      <c r="K331" s="61"/>
      <c r="L331" s="59"/>
      <c r="M331" s="195"/>
      <c r="N331" s="40"/>
      <c r="O331" s="40"/>
      <c r="P331" s="40"/>
      <c r="Q331" s="40"/>
      <c r="R331" s="40"/>
      <c r="S331" s="40"/>
      <c r="T331" s="76"/>
      <c r="AT331" s="22" t="s">
        <v>139</v>
      </c>
      <c r="AU331" s="22" t="s">
        <v>24</v>
      </c>
    </row>
    <row r="332" spans="2:65" s="1" customFormat="1" ht="22.5" customHeight="1">
      <c r="B332" s="39"/>
      <c r="C332" s="240" t="s">
        <v>526</v>
      </c>
      <c r="D332" s="240" t="s">
        <v>286</v>
      </c>
      <c r="E332" s="241" t="s">
        <v>456</v>
      </c>
      <c r="F332" s="242" t="s">
        <v>457</v>
      </c>
      <c r="G332" s="243" t="s">
        <v>147</v>
      </c>
      <c r="H332" s="244">
        <v>26</v>
      </c>
      <c r="I332" s="245"/>
      <c r="J332" s="246">
        <f>ROUND(I332*H332,2)</f>
        <v>0</v>
      </c>
      <c r="K332" s="242" t="s">
        <v>137</v>
      </c>
      <c r="L332" s="247"/>
      <c r="M332" s="248" t="s">
        <v>22</v>
      </c>
      <c r="N332" s="249" t="s">
        <v>44</v>
      </c>
      <c r="O332" s="40"/>
      <c r="P332" s="190">
        <f>O332*H332</f>
        <v>0</v>
      </c>
      <c r="Q332" s="190">
        <v>0.17599999999999999</v>
      </c>
      <c r="R332" s="190">
        <f>Q332*H332</f>
        <v>4.5759999999999996</v>
      </c>
      <c r="S332" s="190">
        <v>0</v>
      </c>
      <c r="T332" s="191">
        <f>S332*H332</f>
        <v>0</v>
      </c>
      <c r="AR332" s="22" t="s">
        <v>157</v>
      </c>
      <c r="AT332" s="22" t="s">
        <v>286</v>
      </c>
      <c r="AU332" s="22" t="s">
        <v>24</v>
      </c>
      <c r="AY332" s="22" t="s">
        <v>132</v>
      </c>
      <c r="BE332" s="192">
        <f>IF(N332="základní",J332,0)</f>
        <v>0</v>
      </c>
      <c r="BF332" s="192">
        <f>IF(N332="snížená",J332,0)</f>
        <v>0</v>
      </c>
      <c r="BG332" s="192">
        <f>IF(N332="zákl. přenesená",J332,0)</f>
        <v>0</v>
      </c>
      <c r="BH332" s="192">
        <f>IF(N332="sníž. přenesená",J332,0)</f>
        <v>0</v>
      </c>
      <c r="BI332" s="192">
        <f>IF(N332="nulová",J332,0)</f>
        <v>0</v>
      </c>
      <c r="BJ332" s="22" t="s">
        <v>24</v>
      </c>
      <c r="BK332" s="192">
        <f>ROUND(I332*H332,2)</f>
        <v>0</v>
      </c>
      <c r="BL332" s="22" t="s">
        <v>138</v>
      </c>
      <c r="BM332" s="22" t="s">
        <v>527</v>
      </c>
    </row>
    <row r="333" spans="2:65" s="9" customFormat="1" ht="37.35" customHeight="1">
      <c r="B333" s="167"/>
      <c r="C333" s="168"/>
      <c r="D333" s="169" t="s">
        <v>72</v>
      </c>
      <c r="E333" s="170" t="s">
        <v>157</v>
      </c>
      <c r="F333" s="170" t="s">
        <v>528</v>
      </c>
      <c r="G333" s="168"/>
      <c r="H333" s="168"/>
      <c r="I333" s="171"/>
      <c r="J333" s="172">
        <f>BK333</f>
        <v>0</v>
      </c>
      <c r="K333" s="168"/>
      <c r="L333" s="173"/>
      <c r="M333" s="174"/>
      <c r="N333" s="175"/>
      <c r="O333" s="175"/>
      <c r="P333" s="176">
        <f>SUM(P334:P357)</f>
        <v>0</v>
      </c>
      <c r="Q333" s="175"/>
      <c r="R333" s="176">
        <f>SUM(R334:R357)</f>
        <v>11.158328999999998</v>
      </c>
      <c r="S333" s="175"/>
      <c r="T333" s="177">
        <f>SUM(T334:T357)</f>
        <v>0</v>
      </c>
      <c r="AR333" s="178" t="s">
        <v>24</v>
      </c>
      <c r="AT333" s="179" t="s">
        <v>72</v>
      </c>
      <c r="AU333" s="179" t="s">
        <v>73</v>
      </c>
      <c r="AY333" s="178" t="s">
        <v>132</v>
      </c>
      <c r="BK333" s="180">
        <f>SUM(BK334:BK357)</f>
        <v>0</v>
      </c>
    </row>
    <row r="334" spans="2:65" s="1" customFormat="1" ht="31.5" customHeight="1">
      <c r="B334" s="39"/>
      <c r="C334" s="181" t="s">
        <v>358</v>
      </c>
      <c r="D334" s="181" t="s">
        <v>133</v>
      </c>
      <c r="E334" s="182" t="s">
        <v>529</v>
      </c>
      <c r="F334" s="183" t="s">
        <v>530</v>
      </c>
      <c r="G334" s="184" t="s">
        <v>195</v>
      </c>
      <c r="H334" s="185">
        <v>145</v>
      </c>
      <c r="I334" s="186"/>
      <c r="J334" s="187">
        <f>ROUND(I334*H334,2)</f>
        <v>0</v>
      </c>
      <c r="K334" s="183" t="s">
        <v>137</v>
      </c>
      <c r="L334" s="59"/>
      <c r="M334" s="188" t="s">
        <v>22</v>
      </c>
      <c r="N334" s="189" t="s">
        <v>44</v>
      </c>
      <c r="O334" s="40"/>
      <c r="P334" s="190">
        <f>O334*H334</f>
        <v>0</v>
      </c>
      <c r="Q334" s="190">
        <v>4.2729999999999999E-3</v>
      </c>
      <c r="R334" s="190">
        <f>Q334*H334</f>
        <v>0.61958499999999994</v>
      </c>
      <c r="S334" s="190">
        <v>0</v>
      </c>
      <c r="T334" s="191">
        <f>S334*H334</f>
        <v>0</v>
      </c>
      <c r="AR334" s="22" t="s">
        <v>138</v>
      </c>
      <c r="AT334" s="22" t="s">
        <v>133</v>
      </c>
      <c r="AU334" s="22" t="s">
        <v>24</v>
      </c>
      <c r="AY334" s="22" t="s">
        <v>132</v>
      </c>
      <c r="BE334" s="192">
        <f>IF(N334="základní",J334,0)</f>
        <v>0</v>
      </c>
      <c r="BF334" s="192">
        <f>IF(N334="snížená",J334,0)</f>
        <v>0</v>
      </c>
      <c r="BG334" s="192">
        <f>IF(N334="zákl. přenesená",J334,0)</f>
        <v>0</v>
      </c>
      <c r="BH334" s="192">
        <f>IF(N334="sníž. přenesená",J334,0)</f>
        <v>0</v>
      </c>
      <c r="BI334" s="192">
        <f>IF(N334="nulová",J334,0)</f>
        <v>0</v>
      </c>
      <c r="BJ334" s="22" t="s">
        <v>24</v>
      </c>
      <c r="BK334" s="192">
        <f>ROUND(I334*H334,2)</f>
        <v>0</v>
      </c>
      <c r="BL334" s="22" t="s">
        <v>138</v>
      </c>
      <c r="BM334" s="22" t="s">
        <v>531</v>
      </c>
    </row>
    <row r="335" spans="2:65" s="1" customFormat="1" ht="108">
      <c r="B335" s="39"/>
      <c r="C335" s="61"/>
      <c r="D335" s="196" t="s">
        <v>139</v>
      </c>
      <c r="E335" s="61"/>
      <c r="F335" s="197" t="s">
        <v>532</v>
      </c>
      <c r="G335" s="61"/>
      <c r="H335" s="61"/>
      <c r="I335" s="154"/>
      <c r="J335" s="61"/>
      <c r="K335" s="61"/>
      <c r="L335" s="59"/>
      <c r="M335" s="195"/>
      <c r="N335" s="40"/>
      <c r="O335" s="40"/>
      <c r="P335" s="40"/>
      <c r="Q335" s="40"/>
      <c r="R335" s="40"/>
      <c r="S335" s="40"/>
      <c r="T335" s="76"/>
      <c r="AT335" s="22" t="s">
        <v>139</v>
      </c>
      <c r="AU335" s="22" t="s">
        <v>24</v>
      </c>
    </row>
    <row r="336" spans="2:65" s="1" customFormat="1" ht="27">
      <c r="B336" s="39"/>
      <c r="C336" s="61"/>
      <c r="D336" s="193" t="s">
        <v>158</v>
      </c>
      <c r="E336" s="61"/>
      <c r="F336" s="194" t="s">
        <v>159</v>
      </c>
      <c r="G336" s="61"/>
      <c r="H336" s="61"/>
      <c r="I336" s="154"/>
      <c r="J336" s="61"/>
      <c r="K336" s="61"/>
      <c r="L336" s="59"/>
      <c r="M336" s="195"/>
      <c r="N336" s="40"/>
      <c r="O336" s="40"/>
      <c r="P336" s="40"/>
      <c r="Q336" s="40"/>
      <c r="R336" s="40"/>
      <c r="S336" s="40"/>
      <c r="T336" s="76"/>
      <c r="AT336" s="22" t="s">
        <v>158</v>
      </c>
      <c r="AU336" s="22" t="s">
        <v>24</v>
      </c>
    </row>
    <row r="337" spans="2:65" s="1" customFormat="1" ht="22.5" customHeight="1">
      <c r="B337" s="39"/>
      <c r="C337" s="181" t="s">
        <v>533</v>
      </c>
      <c r="D337" s="181" t="s">
        <v>133</v>
      </c>
      <c r="E337" s="182" t="s">
        <v>534</v>
      </c>
      <c r="F337" s="183" t="s">
        <v>535</v>
      </c>
      <c r="G337" s="184" t="s">
        <v>195</v>
      </c>
      <c r="H337" s="185">
        <v>150</v>
      </c>
      <c r="I337" s="186"/>
      <c r="J337" s="187">
        <f>ROUND(I337*H337,2)</f>
        <v>0</v>
      </c>
      <c r="K337" s="183" t="s">
        <v>137</v>
      </c>
      <c r="L337" s="59"/>
      <c r="M337" s="188" t="s">
        <v>22</v>
      </c>
      <c r="N337" s="189" t="s">
        <v>44</v>
      </c>
      <c r="O337" s="40"/>
      <c r="P337" s="190">
        <f>O337*H337</f>
        <v>0</v>
      </c>
      <c r="Q337" s="190">
        <v>0</v>
      </c>
      <c r="R337" s="190">
        <f>Q337*H337</f>
        <v>0</v>
      </c>
      <c r="S337" s="190">
        <v>0</v>
      </c>
      <c r="T337" s="191">
        <f>S337*H337</f>
        <v>0</v>
      </c>
      <c r="AR337" s="22" t="s">
        <v>138</v>
      </c>
      <c r="AT337" s="22" t="s">
        <v>133</v>
      </c>
      <c r="AU337" s="22" t="s">
        <v>24</v>
      </c>
      <c r="AY337" s="22" t="s">
        <v>132</v>
      </c>
      <c r="BE337" s="192">
        <f>IF(N337="základní",J337,0)</f>
        <v>0</v>
      </c>
      <c r="BF337" s="192">
        <f>IF(N337="snížená",J337,0)</f>
        <v>0</v>
      </c>
      <c r="BG337" s="192">
        <f>IF(N337="zákl. přenesená",J337,0)</f>
        <v>0</v>
      </c>
      <c r="BH337" s="192">
        <f>IF(N337="sníž. přenesená",J337,0)</f>
        <v>0</v>
      </c>
      <c r="BI337" s="192">
        <f>IF(N337="nulová",J337,0)</f>
        <v>0</v>
      </c>
      <c r="BJ337" s="22" t="s">
        <v>24</v>
      </c>
      <c r="BK337" s="192">
        <f>ROUND(I337*H337,2)</f>
        <v>0</v>
      </c>
      <c r="BL337" s="22" t="s">
        <v>138</v>
      </c>
      <c r="BM337" s="22" t="s">
        <v>536</v>
      </c>
    </row>
    <row r="338" spans="2:65" s="1" customFormat="1" ht="94.5">
      <c r="B338" s="39"/>
      <c r="C338" s="61"/>
      <c r="D338" s="193" t="s">
        <v>139</v>
      </c>
      <c r="E338" s="61"/>
      <c r="F338" s="194" t="s">
        <v>537</v>
      </c>
      <c r="G338" s="61"/>
      <c r="H338" s="61"/>
      <c r="I338" s="154"/>
      <c r="J338" s="61"/>
      <c r="K338" s="61"/>
      <c r="L338" s="59"/>
      <c r="M338" s="195"/>
      <c r="N338" s="40"/>
      <c r="O338" s="40"/>
      <c r="P338" s="40"/>
      <c r="Q338" s="40"/>
      <c r="R338" s="40"/>
      <c r="S338" s="40"/>
      <c r="T338" s="76"/>
      <c r="AT338" s="22" t="s">
        <v>139</v>
      </c>
      <c r="AU338" s="22" t="s">
        <v>24</v>
      </c>
    </row>
    <row r="339" spans="2:65" s="1" customFormat="1" ht="22.5" customHeight="1">
      <c r="B339" s="39"/>
      <c r="C339" s="181" t="s">
        <v>362</v>
      </c>
      <c r="D339" s="181" t="s">
        <v>133</v>
      </c>
      <c r="E339" s="182" t="s">
        <v>538</v>
      </c>
      <c r="F339" s="183" t="s">
        <v>539</v>
      </c>
      <c r="G339" s="184" t="s">
        <v>540</v>
      </c>
      <c r="H339" s="185">
        <v>4</v>
      </c>
      <c r="I339" s="186"/>
      <c r="J339" s="187">
        <f>ROUND(I339*H339,2)</f>
        <v>0</v>
      </c>
      <c r="K339" s="183" t="s">
        <v>22</v>
      </c>
      <c r="L339" s="59"/>
      <c r="M339" s="188" t="s">
        <v>22</v>
      </c>
      <c r="N339" s="189" t="s">
        <v>44</v>
      </c>
      <c r="O339" s="40"/>
      <c r="P339" s="190">
        <f>O339*H339</f>
        <v>0</v>
      </c>
      <c r="Q339" s="190">
        <v>0</v>
      </c>
      <c r="R339" s="190">
        <f>Q339*H339</f>
        <v>0</v>
      </c>
      <c r="S339" s="190">
        <v>0</v>
      </c>
      <c r="T339" s="191">
        <f>S339*H339</f>
        <v>0</v>
      </c>
      <c r="AR339" s="22" t="s">
        <v>138</v>
      </c>
      <c r="AT339" s="22" t="s">
        <v>133</v>
      </c>
      <c r="AU339" s="22" t="s">
        <v>24</v>
      </c>
      <c r="AY339" s="22" t="s">
        <v>132</v>
      </c>
      <c r="BE339" s="192">
        <f>IF(N339="základní",J339,0)</f>
        <v>0</v>
      </c>
      <c r="BF339" s="192">
        <f>IF(N339="snížená",J339,0)</f>
        <v>0</v>
      </c>
      <c r="BG339" s="192">
        <f>IF(N339="zákl. přenesená",J339,0)</f>
        <v>0</v>
      </c>
      <c r="BH339" s="192">
        <f>IF(N339="sníž. přenesená",J339,0)</f>
        <v>0</v>
      </c>
      <c r="BI339" s="192">
        <f>IF(N339="nulová",J339,0)</f>
        <v>0</v>
      </c>
      <c r="BJ339" s="22" t="s">
        <v>24</v>
      </c>
      <c r="BK339" s="192">
        <f>ROUND(I339*H339,2)</f>
        <v>0</v>
      </c>
      <c r="BL339" s="22" t="s">
        <v>138</v>
      </c>
      <c r="BM339" s="22" t="s">
        <v>541</v>
      </c>
    </row>
    <row r="340" spans="2:65" s="1" customFormat="1" ht="27">
      <c r="B340" s="39"/>
      <c r="C340" s="61"/>
      <c r="D340" s="193" t="s">
        <v>158</v>
      </c>
      <c r="E340" s="61"/>
      <c r="F340" s="194" t="s">
        <v>159</v>
      </c>
      <c r="G340" s="61"/>
      <c r="H340" s="61"/>
      <c r="I340" s="154"/>
      <c r="J340" s="61"/>
      <c r="K340" s="61"/>
      <c r="L340" s="59"/>
      <c r="M340" s="195"/>
      <c r="N340" s="40"/>
      <c r="O340" s="40"/>
      <c r="P340" s="40"/>
      <c r="Q340" s="40"/>
      <c r="R340" s="40"/>
      <c r="S340" s="40"/>
      <c r="T340" s="76"/>
      <c r="AT340" s="22" t="s">
        <v>158</v>
      </c>
      <c r="AU340" s="22" t="s">
        <v>24</v>
      </c>
    </row>
    <row r="341" spans="2:65" s="1" customFormat="1" ht="22.5" customHeight="1">
      <c r="B341" s="39"/>
      <c r="C341" s="181" t="s">
        <v>542</v>
      </c>
      <c r="D341" s="181" t="s">
        <v>133</v>
      </c>
      <c r="E341" s="182" t="s">
        <v>543</v>
      </c>
      <c r="F341" s="183" t="s">
        <v>544</v>
      </c>
      <c r="G341" s="184" t="s">
        <v>136</v>
      </c>
      <c r="H341" s="185">
        <v>12</v>
      </c>
      <c r="I341" s="186"/>
      <c r="J341" s="187">
        <f>ROUND(I341*H341,2)</f>
        <v>0</v>
      </c>
      <c r="K341" s="183" t="s">
        <v>137</v>
      </c>
      <c r="L341" s="59"/>
      <c r="M341" s="188" t="s">
        <v>22</v>
      </c>
      <c r="N341" s="189" t="s">
        <v>44</v>
      </c>
      <c r="O341" s="40"/>
      <c r="P341" s="190">
        <f>O341*H341</f>
        <v>0</v>
      </c>
      <c r="Q341" s="190">
        <v>0.14494199999999999</v>
      </c>
      <c r="R341" s="190">
        <f>Q341*H341</f>
        <v>1.7393039999999997</v>
      </c>
      <c r="S341" s="190">
        <v>0</v>
      </c>
      <c r="T341" s="191">
        <f>S341*H341</f>
        <v>0</v>
      </c>
      <c r="AR341" s="22" t="s">
        <v>138</v>
      </c>
      <c r="AT341" s="22" t="s">
        <v>133</v>
      </c>
      <c r="AU341" s="22" t="s">
        <v>24</v>
      </c>
      <c r="AY341" s="22" t="s">
        <v>132</v>
      </c>
      <c r="BE341" s="192">
        <f>IF(N341="základní",J341,0)</f>
        <v>0</v>
      </c>
      <c r="BF341" s="192">
        <f>IF(N341="snížená",J341,0)</f>
        <v>0</v>
      </c>
      <c r="BG341" s="192">
        <f>IF(N341="zákl. přenesená",J341,0)</f>
        <v>0</v>
      </c>
      <c r="BH341" s="192">
        <f>IF(N341="sníž. přenesená",J341,0)</f>
        <v>0</v>
      </c>
      <c r="BI341" s="192">
        <f>IF(N341="nulová",J341,0)</f>
        <v>0</v>
      </c>
      <c r="BJ341" s="22" t="s">
        <v>24</v>
      </c>
      <c r="BK341" s="192">
        <f>ROUND(I341*H341,2)</f>
        <v>0</v>
      </c>
      <c r="BL341" s="22" t="s">
        <v>138</v>
      </c>
      <c r="BM341" s="22" t="s">
        <v>545</v>
      </c>
    </row>
    <row r="342" spans="2:65" s="1" customFormat="1" ht="108">
      <c r="B342" s="39"/>
      <c r="C342" s="61"/>
      <c r="D342" s="196" t="s">
        <v>139</v>
      </c>
      <c r="E342" s="61"/>
      <c r="F342" s="197" t="s">
        <v>546</v>
      </c>
      <c r="G342" s="61"/>
      <c r="H342" s="61"/>
      <c r="I342" s="154"/>
      <c r="J342" s="61"/>
      <c r="K342" s="61"/>
      <c r="L342" s="59"/>
      <c r="M342" s="195"/>
      <c r="N342" s="40"/>
      <c r="O342" s="40"/>
      <c r="P342" s="40"/>
      <c r="Q342" s="40"/>
      <c r="R342" s="40"/>
      <c r="S342" s="40"/>
      <c r="T342" s="76"/>
      <c r="AT342" s="22" t="s">
        <v>139</v>
      </c>
      <c r="AU342" s="22" t="s">
        <v>24</v>
      </c>
    </row>
    <row r="343" spans="2:65" s="1" customFormat="1" ht="27">
      <c r="B343" s="39"/>
      <c r="C343" s="61"/>
      <c r="D343" s="193" t="s">
        <v>158</v>
      </c>
      <c r="E343" s="61"/>
      <c r="F343" s="194" t="s">
        <v>159</v>
      </c>
      <c r="G343" s="61"/>
      <c r="H343" s="61"/>
      <c r="I343" s="154"/>
      <c r="J343" s="61"/>
      <c r="K343" s="61"/>
      <c r="L343" s="59"/>
      <c r="M343" s="195"/>
      <c r="N343" s="40"/>
      <c r="O343" s="40"/>
      <c r="P343" s="40"/>
      <c r="Q343" s="40"/>
      <c r="R343" s="40"/>
      <c r="S343" s="40"/>
      <c r="T343" s="76"/>
      <c r="AT343" s="22" t="s">
        <v>158</v>
      </c>
      <c r="AU343" s="22" t="s">
        <v>24</v>
      </c>
    </row>
    <row r="344" spans="2:65" s="1" customFormat="1" ht="22.5" customHeight="1">
      <c r="B344" s="39"/>
      <c r="C344" s="181" t="s">
        <v>367</v>
      </c>
      <c r="D344" s="181" t="s">
        <v>133</v>
      </c>
      <c r="E344" s="182" t="s">
        <v>547</v>
      </c>
      <c r="F344" s="183" t="s">
        <v>548</v>
      </c>
      <c r="G344" s="184" t="s">
        <v>136</v>
      </c>
      <c r="H344" s="185">
        <v>1</v>
      </c>
      <c r="I344" s="186"/>
      <c r="J344" s="187">
        <f t="shared" ref="J344:J350" si="0">ROUND(I344*H344,2)</f>
        <v>0</v>
      </c>
      <c r="K344" s="183" t="s">
        <v>22</v>
      </c>
      <c r="L344" s="59"/>
      <c r="M344" s="188" t="s">
        <v>22</v>
      </c>
      <c r="N344" s="189" t="s">
        <v>44</v>
      </c>
      <c r="O344" s="40"/>
      <c r="P344" s="190">
        <f t="shared" ref="P344:P350" si="1">O344*H344</f>
        <v>0</v>
      </c>
      <c r="Q344" s="190">
        <v>0</v>
      </c>
      <c r="R344" s="190">
        <f t="shared" ref="R344:R350" si="2">Q344*H344</f>
        <v>0</v>
      </c>
      <c r="S344" s="190">
        <v>0</v>
      </c>
      <c r="T344" s="191">
        <f t="shared" ref="T344:T350" si="3">S344*H344</f>
        <v>0</v>
      </c>
      <c r="AR344" s="22" t="s">
        <v>138</v>
      </c>
      <c r="AT344" s="22" t="s">
        <v>133</v>
      </c>
      <c r="AU344" s="22" t="s">
        <v>24</v>
      </c>
      <c r="AY344" s="22" t="s">
        <v>132</v>
      </c>
      <c r="BE344" s="192">
        <f t="shared" ref="BE344:BE350" si="4">IF(N344="základní",J344,0)</f>
        <v>0</v>
      </c>
      <c r="BF344" s="192">
        <f t="shared" ref="BF344:BF350" si="5">IF(N344="snížená",J344,0)</f>
        <v>0</v>
      </c>
      <c r="BG344" s="192">
        <f t="shared" ref="BG344:BG350" si="6">IF(N344="zákl. přenesená",J344,0)</f>
        <v>0</v>
      </c>
      <c r="BH344" s="192">
        <f t="shared" ref="BH344:BH350" si="7">IF(N344="sníž. přenesená",J344,0)</f>
        <v>0</v>
      </c>
      <c r="BI344" s="192">
        <f t="shared" ref="BI344:BI350" si="8">IF(N344="nulová",J344,0)</f>
        <v>0</v>
      </c>
      <c r="BJ344" s="22" t="s">
        <v>24</v>
      </c>
      <c r="BK344" s="192">
        <f t="shared" ref="BK344:BK350" si="9">ROUND(I344*H344,2)</f>
        <v>0</v>
      </c>
      <c r="BL344" s="22" t="s">
        <v>138</v>
      </c>
      <c r="BM344" s="22" t="s">
        <v>549</v>
      </c>
    </row>
    <row r="345" spans="2:65" s="1" customFormat="1" ht="22.5" customHeight="1">
      <c r="B345" s="39"/>
      <c r="C345" s="240" t="s">
        <v>550</v>
      </c>
      <c r="D345" s="240" t="s">
        <v>286</v>
      </c>
      <c r="E345" s="241" t="s">
        <v>551</v>
      </c>
      <c r="F345" s="242" t="s">
        <v>552</v>
      </c>
      <c r="G345" s="243" t="s">
        <v>136</v>
      </c>
      <c r="H345" s="244">
        <v>12</v>
      </c>
      <c r="I345" s="245"/>
      <c r="J345" s="246">
        <f t="shared" si="0"/>
        <v>0</v>
      </c>
      <c r="K345" s="242" t="s">
        <v>137</v>
      </c>
      <c r="L345" s="247"/>
      <c r="M345" s="248" t="s">
        <v>22</v>
      </c>
      <c r="N345" s="249" t="s">
        <v>44</v>
      </c>
      <c r="O345" s="40"/>
      <c r="P345" s="190">
        <f t="shared" si="1"/>
        <v>0</v>
      </c>
      <c r="Q345" s="190">
        <v>7.1999999999999995E-2</v>
      </c>
      <c r="R345" s="190">
        <f t="shared" si="2"/>
        <v>0.86399999999999988</v>
      </c>
      <c r="S345" s="190">
        <v>0</v>
      </c>
      <c r="T345" s="191">
        <f t="shared" si="3"/>
        <v>0</v>
      </c>
      <c r="AR345" s="22" t="s">
        <v>157</v>
      </c>
      <c r="AT345" s="22" t="s">
        <v>286</v>
      </c>
      <c r="AU345" s="22" t="s">
        <v>24</v>
      </c>
      <c r="AY345" s="22" t="s">
        <v>132</v>
      </c>
      <c r="BE345" s="192">
        <f t="shared" si="4"/>
        <v>0</v>
      </c>
      <c r="BF345" s="192">
        <f t="shared" si="5"/>
        <v>0</v>
      </c>
      <c r="BG345" s="192">
        <f t="shared" si="6"/>
        <v>0</v>
      </c>
      <c r="BH345" s="192">
        <f t="shared" si="7"/>
        <v>0</v>
      </c>
      <c r="BI345" s="192">
        <f t="shared" si="8"/>
        <v>0</v>
      </c>
      <c r="BJ345" s="22" t="s">
        <v>24</v>
      </c>
      <c r="BK345" s="192">
        <f t="shared" si="9"/>
        <v>0</v>
      </c>
      <c r="BL345" s="22" t="s">
        <v>138</v>
      </c>
      <c r="BM345" s="22" t="s">
        <v>553</v>
      </c>
    </row>
    <row r="346" spans="2:65" s="1" customFormat="1" ht="22.5" customHeight="1">
      <c r="B346" s="39"/>
      <c r="C346" s="240" t="s">
        <v>554</v>
      </c>
      <c r="D346" s="240" t="s">
        <v>286</v>
      </c>
      <c r="E346" s="241" t="s">
        <v>555</v>
      </c>
      <c r="F346" s="242" t="s">
        <v>556</v>
      </c>
      <c r="G346" s="243" t="s">
        <v>136</v>
      </c>
      <c r="H346" s="244">
        <v>12</v>
      </c>
      <c r="I346" s="245"/>
      <c r="J346" s="246">
        <f t="shared" si="0"/>
        <v>0</v>
      </c>
      <c r="K346" s="242" t="s">
        <v>137</v>
      </c>
      <c r="L346" s="247"/>
      <c r="M346" s="248" t="s">
        <v>22</v>
      </c>
      <c r="N346" s="249" t="s">
        <v>44</v>
      </c>
      <c r="O346" s="40"/>
      <c r="P346" s="190">
        <f t="shared" si="1"/>
        <v>0</v>
      </c>
      <c r="Q346" s="190">
        <v>0.08</v>
      </c>
      <c r="R346" s="190">
        <f t="shared" si="2"/>
        <v>0.96</v>
      </c>
      <c r="S346" s="190">
        <v>0</v>
      </c>
      <c r="T346" s="191">
        <f t="shared" si="3"/>
        <v>0</v>
      </c>
      <c r="AR346" s="22" t="s">
        <v>157</v>
      </c>
      <c r="AT346" s="22" t="s">
        <v>286</v>
      </c>
      <c r="AU346" s="22" t="s">
        <v>24</v>
      </c>
      <c r="AY346" s="22" t="s">
        <v>132</v>
      </c>
      <c r="BE346" s="192">
        <f t="shared" si="4"/>
        <v>0</v>
      </c>
      <c r="BF346" s="192">
        <f t="shared" si="5"/>
        <v>0</v>
      </c>
      <c r="BG346" s="192">
        <f t="shared" si="6"/>
        <v>0</v>
      </c>
      <c r="BH346" s="192">
        <f t="shared" si="7"/>
        <v>0</v>
      </c>
      <c r="BI346" s="192">
        <f t="shared" si="8"/>
        <v>0</v>
      </c>
      <c r="BJ346" s="22" t="s">
        <v>24</v>
      </c>
      <c r="BK346" s="192">
        <f t="shared" si="9"/>
        <v>0</v>
      </c>
      <c r="BL346" s="22" t="s">
        <v>138</v>
      </c>
      <c r="BM346" s="22" t="s">
        <v>557</v>
      </c>
    </row>
    <row r="347" spans="2:65" s="1" customFormat="1" ht="22.5" customHeight="1">
      <c r="B347" s="39"/>
      <c r="C347" s="240" t="s">
        <v>558</v>
      </c>
      <c r="D347" s="240" t="s">
        <v>286</v>
      </c>
      <c r="E347" s="241" t="s">
        <v>559</v>
      </c>
      <c r="F347" s="242" t="s">
        <v>560</v>
      </c>
      <c r="G347" s="243" t="s">
        <v>136</v>
      </c>
      <c r="H347" s="244">
        <v>12</v>
      </c>
      <c r="I347" s="245"/>
      <c r="J347" s="246">
        <f t="shared" si="0"/>
        <v>0</v>
      </c>
      <c r="K347" s="242" t="s">
        <v>137</v>
      </c>
      <c r="L347" s="247"/>
      <c r="M347" s="248" t="s">
        <v>22</v>
      </c>
      <c r="N347" s="249" t="s">
        <v>44</v>
      </c>
      <c r="O347" s="40"/>
      <c r="P347" s="190">
        <f t="shared" si="1"/>
        <v>0</v>
      </c>
      <c r="Q347" s="190">
        <v>5.8000000000000003E-2</v>
      </c>
      <c r="R347" s="190">
        <f t="shared" si="2"/>
        <v>0.69600000000000006</v>
      </c>
      <c r="S347" s="190">
        <v>0</v>
      </c>
      <c r="T347" s="191">
        <f t="shared" si="3"/>
        <v>0</v>
      </c>
      <c r="AR347" s="22" t="s">
        <v>157</v>
      </c>
      <c r="AT347" s="22" t="s">
        <v>286</v>
      </c>
      <c r="AU347" s="22" t="s">
        <v>24</v>
      </c>
      <c r="AY347" s="22" t="s">
        <v>132</v>
      </c>
      <c r="BE347" s="192">
        <f t="shared" si="4"/>
        <v>0</v>
      </c>
      <c r="BF347" s="192">
        <f t="shared" si="5"/>
        <v>0</v>
      </c>
      <c r="BG347" s="192">
        <f t="shared" si="6"/>
        <v>0</v>
      </c>
      <c r="BH347" s="192">
        <f t="shared" si="7"/>
        <v>0</v>
      </c>
      <c r="BI347" s="192">
        <f t="shared" si="8"/>
        <v>0</v>
      </c>
      <c r="BJ347" s="22" t="s">
        <v>24</v>
      </c>
      <c r="BK347" s="192">
        <f t="shared" si="9"/>
        <v>0</v>
      </c>
      <c r="BL347" s="22" t="s">
        <v>138</v>
      </c>
      <c r="BM347" s="22" t="s">
        <v>561</v>
      </c>
    </row>
    <row r="348" spans="2:65" s="1" customFormat="1" ht="22.5" customHeight="1">
      <c r="B348" s="39"/>
      <c r="C348" s="240" t="s">
        <v>30</v>
      </c>
      <c r="D348" s="240" t="s">
        <v>286</v>
      </c>
      <c r="E348" s="241" t="s">
        <v>562</v>
      </c>
      <c r="F348" s="242" t="s">
        <v>563</v>
      </c>
      <c r="G348" s="243" t="s">
        <v>136</v>
      </c>
      <c r="H348" s="244">
        <v>12</v>
      </c>
      <c r="I348" s="245"/>
      <c r="J348" s="246">
        <f t="shared" si="0"/>
        <v>0</v>
      </c>
      <c r="K348" s="242" t="s">
        <v>137</v>
      </c>
      <c r="L348" s="247"/>
      <c r="M348" s="248" t="s">
        <v>22</v>
      </c>
      <c r="N348" s="249" t="s">
        <v>44</v>
      </c>
      <c r="O348" s="40"/>
      <c r="P348" s="190">
        <f t="shared" si="1"/>
        <v>0</v>
      </c>
      <c r="Q348" s="190">
        <v>2.7E-2</v>
      </c>
      <c r="R348" s="190">
        <f t="shared" si="2"/>
        <v>0.32400000000000001</v>
      </c>
      <c r="S348" s="190">
        <v>0</v>
      </c>
      <c r="T348" s="191">
        <f t="shared" si="3"/>
        <v>0</v>
      </c>
      <c r="AR348" s="22" t="s">
        <v>157</v>
      </c>
      <c r="AT348" s="22" t="s">
        <v>286</v>
      </c>
      <c r="AU348" s="22" t="s">
        <v>24</v>
      </c>
      <c r="AY348" s="22" t="s">
        <v>132</v>
      </c>
      <c r="BE348" s="192">
        <f t="shared" si="4"/>
        <v>0</v>
      </c>
      <c r="BF348" s="192">
        <f t="shared" si="5"/>
        <v>0</v>
      </c>
      <c r="BG348" s="192">
        <f t="shared" si="6"/>
        <v>0</v>
      </c>
      <c r="BH348" s="192">
        <f t="shared" si="7"/>
        <v>0</v>
      </c>
      <c r="BI348" s="192">
        <f t="shared" si="8"/>
        <v>0</v>
      </c>
      <c r="BJ348" s="22" t="s">
        <v>24</v>
      </c>
      <c r="BK348" s="192">
        <f t="shared" si="9"/>
        <v>0</v>
      </c>
      <c r="BL348" s="22" t="s">
        <v>138</v>
      </c>
      <c r="BM348" s="22" t="s">
        <v>564</v>
      </c>
    </row>
    <row r="349" spans="2:65" s="1" customFormat="1" ht="22.5" customHeight="1">
      <c r="B349" s="39"/>
      <c r="C349" s="240" t="s">
        <v>565</v>
      </c>
      <c r="D349" s="240" t="s">
        <v>286</v>
      </c>
      <c r="E349" s="241" t="s">
        <v>566</v>
      </c>
      <c r="F349" s="242" t="s">
        <v>567</v>
      </c>
      <c r="G349" s="243" t="s">
        <v>136</v>
      </c>
      <c r="H349" s="244">
        <v>12</v>
      </c>
      <c r="I349" s="245"/>
      <c r="J349" s="246">
        <f t="shared" si="0"/>
        <v>0</v>
      </c>
      <c r="K349" s="242" t="s">
        <v>137</v>
      </c>
      <c r="L349" s="247"/>
      <c r="M349" s="248" t="s">
        <v>22</v>
      </c>
      <c r="N349" s="249" t="s">
        <v>44</v>
      </c>
      <c r="O349" s="40"/>
      <c r="P349" s="190">
        <f t="shared" si="1"/>
        <v>0</v>
      </c>
      <c r="Q349" s="190">
        <v>6.0000000000000001E-3</v>
      </c>
      <c r="R349" s="190">
        <f t="shared" si="2"/>
        <v>7.2000000000000008E-2</v>
      </c>
      <c r="S349" s="190">
        <v>0</v>
      </c>
      <c r="T349" s="191">
        <f t="shared" si="3"/>
        <v>0</v>
      </c>
      <c r="AR349" s="22" t="s">
        <v>157</v>
      </c>
      <c r="AT349" s="22" t="s">
        <v>286</v>
      </c>
      <c r="AU349" s="22" t="s">
        <v>24</v>
      </c>
      <c r="AY349" s="22" t="s">
        <v>132</v>
      </c>
      <c r="BE349" s="192">
        <f t="shared" si="4"/>
        <v>0</v>
      </c>
      <c r="BF349" s="192">
        <f t="shared" si="5"/>
        <v>0</v>
      </c>
      <c r="BG349" s="192">
        <f t="shared" si="6"/>
        <v>0</v>
      </c>
      <c r="BH349" s="192">
        <f t="shared" si="7"/>
        <v>0</v>
      </c>
      <c r="BI349" s="192">
        <f t="shared" si="8"/>
        <v>0</v>
      </c>
      <c r="BJ349" s="22" t="s">
        <v>24</v>
      </c>
      <c r="BK349" s="192">
        <f t="shared" si="9"/>
        <v>0</v>
      </c>
      <c r="BL349" s="22" t="s">
        <v>138</v>
      </c>
      <c r="BM349" s="22" t="s">
        <v>568</v>
      </c>
    </row>
    <row r="350" spans="2:65" s="1" customFormat="1" ht="31.5" customHeight="1">
      <c r="B350" s="39"/>
      <c r="C350" s="181" t="s">
        <v>380</v>
      </c>
      <c r="D350" s="181" t="s">
        <v>133</v>
      </c>
      <c r="E350" s="182" t="s">
        <v>569</v>
      </c>
      <c r="F350" s="183" t="s">
        <v>570</v>
      </c>
      <c r="G350" s="184" t="s">
        <v>136</v>
      </c>
      <c r="H350" s="185">
        <v>12</v>
      </c>
      <c r="I350" s="186"/>
      <c r="J350" s="187">
        <f t="shared" si="0"/>
        <v>0</v>
      </c>
      <c r="K350" s="183" t="s">
        <v>137</v>
      </c>
      <c r="L350" s="59"/>
      <c r="M350" s="188" t="s">
        <v>22</v>
      </c>
      <c r="N350" s="189" t="s">
        <v>44</v>
      </c>
      <c r="O350" s="40"/>
      <c r="P350" s="190">
        <f t="shared" si="1"/>
        <v>0</v>
      </c>
      <c r="Q350" s="190">
        <v>9.3600000000000003E-3</v>
      </c>
      <c r="R350" s="190">
        <f t="shared" si="2"/>
        <v>0.11232</v>
      </c>
      <c r="S350" s="190">
        <v>0</v>
      </c>
      <c r="T350" s="191">
        <f t="shared" si="3"/>
        <v>0</v>
      </c>
      <c r="AR350" s="22" t="s">
        <v>138</v>
      </c>
      <c r="AT350" s="22" t="s">
        <v>133</v>
      </c>
      <c r="AU350" s="22" t="s">
        <v>24</v>
      </c>
      <c r="AY350" s="22" t="s">
        <v>132</v>
      </c>
      <c r="BE350" s="192">
        <f t="shared" si="4"/>
        <v>0</v>
      </c>
      <c r="BF350" s="192">
        <f t="shared" si="5"/>
        <v>0</v>
      </c>
      <c r="BG350" s="192">
        <f t="shared" si="6"/>
        <v>0</v>
      </c>
      <c r="BH350" s="192">
        <f t="shared" si="7"/>
        <v>0</v>
      </c>
      <c r="BI350" s="192">
        <f t="shared" si="8"/>
        <v>0</v>
      </c>
      <c r="BJ350" s="22" t="s">
        <v>24</v>
      </c>
      <c r="BK350" s="192">
        <f t="shared" si="9"/>
        <v>0</v>
      </c>
      <c r="BL350" s="22" t="s">
        <v>138</v>
      </c>
      <c r="BM350" s="22" t="s">
        <v>571</v>
      </c>
    </row>
    <row r="351" spans="2:65" s="1" customFormat="1" ht="40.5">
      <c r="B351" s="39"/>
      <c r="C351" s="61"/>
      <c r="D351" s="196" t="s">
        <v>139</v>
      </c>
      <c r="E351" s="61"/>
      <c r="F351" s="197" t="s">
        <v>572</v>
      </c>
      <c r="G351" s="61"/>
      <c r="H351" s="61"/>
      <c r="I351" s="154"/>
      <c r="J351" s="61"/>
      <c r="K351" s="61"/>
      <c r="L351" s="59"/>
      <c r="M351" s="195"/>
      <c r="N351" s="40"/>
      <c r="O351" s="40"/>
      <c r="P351" s="40"/>
      <c r="Q351" s="40"/>
      <c r="R351" s="40"/>
      <c r="S351" s="40"/>
      <c r="T351" s="76"/>
      <c r="AT351" s="22" t="s">
        <v>139</v>
      </c>
      <c r="AU351" s="22" t="s">
        <v>24</v>
      </c>
    </row>
    <row r="352" spans="2:65" s="1" customFormat="1" ht="27">
      <c r="B352" s="39"/>
      <c r="C352" s="61"/>
      <c r="D352" s="193" t="s">
        <v>158</v>
      </c>
      <c r="E352" s="61"/>
      <c r="F352" s="194" t="s">
        <v>159</v>
      </c>
      <c r="G352" s="61"/>
      <c r="H352" s="61"/>
      <c r="I352" s="154"/>
      <c r="J352" s="61"/>
      <c r="K352" s="61"/>
      <c r="L352" s="59"/>
      <c r="M352" s="195"/>
      <c r="N352" s="40"/>
      <c r="O352" s="40"/>
      <c r="P352" s="40"/>
      <c r="Q352" s="40"/>
      <c r="R352" s="40"/>
      <c r="S352" s="40"/>
      <c r="T352" s="76"/>
      <c r="AT352" s="22" t="s">
        <v>158</v>
      </c>
      <c r="AU352" s="22" t="s">
        <v>24</v>
      </c>
    </row>
    <row r="353" spans="2:65" s="1" customFormat="1" ht="22.5" customHeight="1">
      <c r="B353" s="39"/>
      <c r="C353" s="240" t="s">
        <v>573</v>
      </c>
      <c r="D353" s="240" t="s">
        <v>286</v>
      </c>
      <c r="E353" s="241" t="s">
        <v>574</v>
      </c>
      <c r="F353" s="242" t="s">
        <v>575</v>
      </c>
      <c r="G353" s="243" t="s">
        <v>136</v>
      </c>
      <c r="H353" s="244">
        <v>12</v>
      </c>
      <c r="I353" s="245"/>
      <c r="J353" s="246">
        <f>ROUND(I353*H353,2)</f>
        <v>0</v>
      </c>
      <c r="K353" s="242" t="s">
        <v>137</v>
      </c>
      <c r="L353" s="247"/>
      <c r="M353" s="248" t="s">
        <v>22</v>
      </c>
      <c r="N353" s="249" t="s">
        <v>44</v>
      </c>
      <c r="O353" s="40"/>
      <c r="P353" s="190">
        <f>O353*H353</f>
        <v>0</v>
      </c>
      <c r="Q353" s="190">
        <v>5.8000000000000003E-2</v>
      </c>
      <c r="R353" s="190">
        <f>Q353*H353</f>
        <v>0.69600000000000006</v>
      </c>
      <c r="S353" s="190">
        <v>0</v>
      </c>
      <c r="T353" s="191">
        <f>S353*H353</f>
        <v>0</v>
      </c>
      <c r="AR353" s="22" t="s">
        <v>157</v>
      </c>
      <c r="AT353" s="22" t="s">
        <v>286</v>
      </c>
      <c r="AU353" s="22" t="s">
        <v>24</v>
      </c>
      <c r="AY353" s="22" t="s">
        <v>132</v>
      </c>
      <c r="BE353" s="192">
        <f>IF(N353="základní",J353,0)</f>
        <v>0</v>
      </c>
      <c r="BF353" s="192">
        <f>IF(N353="snížená",J353,0)</f>
        <v>0</v>
      </c>
      <c r="BG353" s="192">
        <f>IF(N353="zákl. přenesená",J353,0)</f>
        <v>0</v>
      </c>
      <c r="BH353" s="192">
        <f>IF(N353="sníž. přenesená",J353,0)</f>
        <v>0</v>
      </c>
      <c r="BI353" s="192">
        <f>IF(N353="nulová",J353,0)</f>
        <v>0</v>
      </c>
      <c r="BJ353" s="22" t="s">
        <v>24</v>
      </c>
      <c r="BK353" s="192">
        <f>ROUND(I353*H353,2)</f>
        <v>0</v>
      </c>
      <c r="BL353" s="22" t="s">
        <v>138</v>
      </c>
      <c r="BM353" s="22" t="s">
        <v>576</v>
      </c>
    </row>
    <row r="354" spans="2:65" s="1" customFormat="1" ht="22.5" customHeight="1">
      <c r="B354" s="39"/>
      <c r="C354" s="240" t="s">
        <v>385</v>
      </c>
      <c r="D354" s="240" t="s">
        <v>286</v>
      </c>
      <c r="E354" s="241" t="s">
        <v>577</v>
      </c>
      <c r="F354" s="242" t="s">
        <v>578</v>
      </c>
      <c r="G354" s="243" t="s">
        <v>136</v>
      </c>
      <c r="H354" s="244">
        <v>12</v>
      </c>
      <c r="I354" s="245"/>
      <c r="J354" s="246">
        <f>ROUND(I354*H354,2)</f>
        <v>0</v>
      </c>
      <c r="K354" s="242" t="s">
        <v>137</v>
      </c>
      <c r="L354" s="247"/>
      <c r="M354" s="248" t="s">
        <v>22</v>
      </c>
      <c r="N354" s="249" t="s">
        <v>44</v>
      </c>
      <c r="O354" s="40"/>
      <c r="P354" s="190">
        <f>O354*H354</f>
        <v>0</v>
      </c>
      <c r="Q354" s="190">
        <v>0.06</v>
      </c>
      <c r="R354" s="190">
        <f>Q354*H354</f>
        <v>0.72</v>
      </c>
      <c r="S354" s="190">
        <v>0</v>
      </c>
      <c r="T354" s="191">
        <f>S354*H354</f>
        <v>0</v>
      </c>
      <c r="AR354" s="22" t="s">
        <v>157</v>
      </c>
      <c r="AT354" s="22" t="s">
        <v>286</v>
      </c>
      <c r="AU354" s="22" t="s">
        <v>24</v>
      </c>
      <c r="AY354" s="22" t="s">
        <v>132</v>
      </c>
      <c r="BE354" s="192">
        <f>IF(N354="základní",J354,0)</f>
        <v>0</v>
      </c>
      <c r="BF354" s="192">
        <f>IF(N354="snížená",J354,0)</f>
        <v>0</v>
      </c>
      <c r="BG354" s="192">
        <f>IF(N354="zákl. přenesená",J354,0)</f>
        <v>0</v>
      </c>
      <c r="BH354" s="192">
        <f>IF(N354="sníž. přenesená",J354,0)</f>
        <v>0</v>
      </c>
      <c r="BI354" s="192">
        <f>IF(N354="nulová",J354,0)</f>
        <v>0</v>
      </c>
      <c r="BJ354" s="22" t="s">
        <v>24</v>
      </c>
      <c r="BK354" s="192">
        <f>ROUND(I354*H354,2)</f>
        <v>0</v>
      </c>
      <c r="BL354" s="22" t="s">
        <v>138</v>
      </c>
      <c r="BM354" s="22" t="s">
        <v>579</v>
      </c>
    </row>
    <row r="355" spans="2:65" s="1" customFormat="1" ht="22.5" customHeight="1">
      <c r="B355" s="39"/>
      <c r="C355" s="240" t="s">
        <v>580</v>
      </c>
      <c r="D355" s="240" t="s">
        <v>286</v>
      </c>
      <c r="E355" s="241" t="s">
        <v>581</v>
      </c>
      <c r="F355" s="242" t="s">
        <v>582</v>
      </c>
      <c r="G355" s="243" t="s">
        <v>136</v>
      </c>
      <c r="H355" s="244">
        <v>1</v>
      </c>
      <c r="I355" s="245"/>
      <c r="J355" s="246">
        <f>ROUND(I355*H355,2)</f>
        <v>0</v>
      </c>
      <c r="K355" s="242" t="s">
        <v>22</v>
      </c>
      <c r="L355" s="247"/>
      <c r="M355" s="248" t="s">
        <v>22</v>
      </c>
      <c r="N355" s="249" t="s">
        <v>44</v>
      </c>
      <c r="O355" s="40"/>
      <c r="P355" s="190">
        <f>O355*H355</f>
        <v>0</v>
      </c>
      <c r="Q355" s="190">
        <v>0</v>
      </c>
      <c r="R355" s="190">
        <f>Q355*H355</f>
        <v>0</v>
      </c>
      <c r="S355" s="190">
        <v>0</v>
      </c>
      <c r="T355" s="191">
        <f>S355*H355</f>
        <v>0</v>
      </c>
      <c r="AR355" s="22" t="s">
        <v>157</v>
      </c>
      <c r="AT355" s="22" t="s">
        <v>286</v>
      </c>
      <c r="AU355" s="22" t="s">
        <v>24</v>
      </c>
      <c r="AY355" s="22" t="s">
        <v>132</v>
      </c>
      <c r="BE355" s="192">
        <f>IF(N355="základní",J355,0)</f>
        <v>0</v>
      </c>
      <c r="BF355" s="192">
        <f>IF(N355="snížená",J355,0)</f>
        <v>0</v>
      </c>
      <c r="BG355" s="192">
        <f>IF(N355="zákl. přenesená",J355,0)</f>
        <v>0</v>
      </c>
      <c r="BH355" s="192">
        <f>IF(N355="sníž. přenesená",J355,0)</f>
        <v>0</v>
      </c>
      <c r="BI355" s="192">
        <f>IF(N355="nulová",J355,0)</f>
        <v>0</v>
      </c>
      <c r="BJ355" s="22" t="s">
        <v>24</v>
      </c>
      <c r="BK355" s="192">
        <f>ROUND(I355*H355,2)</f>
        <v>0</v>
      </c>
      <c r="BL355" s="22" t="s">
        <v>138</v>
      </c>
      <c r="BM355" s="22" t="s">
        <v>583</v>
      </c>
    </row>
    <row r="356" spans="2:65" s="1" customFormat="1" ht="31.5" customHeight="1">
      <c r="B356" s="39"/>
      <c r="C356" s="181" t="s">
        <v>390</v>
      </c>
      <c r="D356" s="181" t="s">
        <v>133</v>
      </c>
      <c r="E356" s="182" t="s">
        <v>584</v>
      </c>
      <c r="F356" s="183" t="s">
        <v>585</v>
      </c>
      <c r="G356" s="184" t="s">
        <v>136</v>
      </c>
      <c r="H356" s="185">
        <v>14</v>
      </c>
      <c r="I356" s="186"/>
      <c r="J356" s="187">
        <f>ROUND(I356*H356,2)</f>
        <v>0</v>
      </c>
      <c r="K356" s="183" t="s">
        <v>137</v>
      </c>
      <c r="L356" s="59"/>
      <c r="M356" s="188" t="s">
        <v>22</v>
      </c>
      <c r="N356" s="189" t="s">
        <v>44</v>
      </c>
      <c r="O356" s="40"/>
      <c r="P356" s="190">
        <f>O356*H356</f>
        <v>0</v>
      </c>
      <c r="Q356" s="190">
        <v>0.31108000000000002</v>
      </c>
      <c r="R356" s="190">
        <f>Q356*H356</f>
        <v>4.3551200000000003</v>
      </c>
      <c r="S356" s="190">
        <v>0</v>
      </c>
      <c r="T356" s="191">
        <f>S356*H356</f>
        <v>0</v>
      </c>
      <c r="AR356" s="22" t="s">
        <v>138</v>
      </c>
      <c r="AT356" s="22" t="s">
        <v>133</v>
      </c>
      <c r="AU356" s="22" t="s">
        <v>24</v>
      </c>
      <c r="AY356" s="22" t="s">
        <v>132</v>
      </c>
      <c r="BE356" s="192">
        <f>IF(N356="základní",J356,0)</f>
        <v>0</v>
      </c>
      <c r="BF356" s="192">
        <f>IF(N356="snížená",J356,0)</f>
        <v>0</v>
      </c>
      <c r="BG356" s="192">
        <f>IF(N356="zákl. přenesená",J356,0)</f>
        <v>0</v>
      </c>
      <c r="BH356" s="192">
        <f>IF(N356="sníž. přenesená",J356,0)</f>
        <v>0</v>
      </c>
      <c r="BI356" s="192">
        <f>IF(N356="nulová",J356,0)</f>
        <v>0</v>
      </c>
      <c r="BJ356" s="22" t="s">
        <v>24</v>
      </c>
      <c r="BK356" s="192">
        <f>ROUND(I356*H356,2)</f>
        <v>0</v>
      </c>
      <c r="BL356" s="22" t="s">
        <v>138</v>
      </c>
      <c r="BM356" s="22" t="s">
        <v>586</v>
      </c>
    </row>
    <row r="357" spans="2:65" s="1" customFormat="1" ht="108">
      <c r="B357" s="39"/>
      <c r="C357" s="61"/>
      <c r="D357" s="196" t="s">
        <v>139</v>
      </c>
      <c r="E357" s="61"/>
      <c r="F357" s="197" t="s">
        <v>587</v>
      </c>
      <c r="G357" s="61"/>
      <c r="H357" s="61"/>
      <c r="I357" s="154"/>
      <c r="J357" s="61"/>
      <c r="K357" s="61"/>
      <c r="L357" s="59"/>
      <c r="M357" s="195"/>
      <c r="N357" s="40"/>
      <c r="O357" s="40"/>
      <c r="P357" s="40"/>
      <c r="Q357" s="40"/>
      <c r="R357" s="40"/>
      <c r="S357" s="40"/>
      <c r="T357" s="76"/>
      <c r="AT357" s="22" t="s">
        <v>139</v>
      </c>
      <c r="AU357" s="22" t="s">
        <v>24</v>
      </c>
    </row>
    <row r="358" spans="2:65" s="9" customFormat="1" ht="37.35" customHeight="1">
      <c r="B358" s="167"/>
      <c r="C358" s="168"/>
      <c r="D358" s="169" t="s">
        <v>72</v>
      </c>
      <c r="E358" s="170" t="s">
        <v>526</v>
      </c>
      <c r="F358" s="170" t="s">
        <v>588</v>
      </c>
      <c r="G358" s="168"/>
      <c r="H358" s="168"/>
      <c r="I358" s="171"/>
      <c r="J358" s="172">
        <f>BK358</f>
        <v>0</v>
      </c>
      <c r="K358" s="168"/>
      <c r="L358" s="173"/>
      <c r="M358" s="174"/>
      <c r="N358" s="175"/>
      <c r="O358" s="175"/>
      <c r="P358" s="176">
        <f>SUM(P359:P403)</f>
        <v>0</v>
      </c>
      <c r="Q358" s="175"/>
      <c r="R358" s="176">
        <f>SUM(R359:R403)</f>
        <v>20.08306722475</v>
      </c>
      <c r="S358" s="175"/>
      <c r="T358" s="177">
        <f>SUM(T359:T403)</f>
        <v>7.7379999999999995</v>
      </c>
      <c r="AR358" s="178" t="s">
        <v>24</v>
      </c>
      <c r="AT358" s="179" t="s">
        <v>72</v>
      </c>
      <c r="AU358" s="179" t="s">
        <v>73</v>
      </c>
      <c r="AY358" s="178" t="s">
        <v>132</v>
      </c>
      <c r="BK358" s="180">
        <f>SUM(BK359:BK403)</f>
        <v>0</v>
      </c>
    </row>
    <row r="359" spans="2:65" s="1" customFormat="1" ht="22.5" customHeight="1">
      <c r="B359" s="39"/>
      <c r="C359" s="181" t="s">
        <v>589</v>
      </c>
      <c r="D359" s="181" t="s">
        <v>133</v>
      </c>
      <c r="E359" s="182" t="s">
        <v>590</v>
      </c>
      <c r="F359" s="183" t="s">
        <v>591</v>
      </c>
      <c r="G359" s="184" t="s">
        <v>136</v>
      </c>
      <c r="H359" s="185">
        <v>8</v>
      </c>
      <c r="I359" s="186"/>
      <c r="J359" s="187">
        <f>ROUND(I359*H359,2)</f>
        <v>0</v>
      </c>
      <c r="K359" s="183" t="s">
        <v>137</v>
      </c>
      <c r="L359" s="59"/>
      <c r="M359" s="188" t="s">
        <v>22</v>
      </c>
      <c r="N359" s="189" t="s">
        <v>44</v>
      </c>
      <c r="O359" s="40"/>
      <c r="P359" s="190">
        <f>O359*H359</f>
        <v>0</v>
      </c>
      <c r="Q359" s="190">
        <v>0.112405</v>
      </c>
      <c r="R359" s="190">
        <f>Q359*H359</f>
        <v>0.89924000000000004</v>
      </c>
      <c r="S359" s="190">
        <v>0</v>
      </c>
      <c r="T359" s="191">
        <f>S359*H359</f>
        <v>0</v>
      </c>
      <c r="AR359" s="22" t="s">
        <v>138</v>
      </c>
      <c r="AT359" s="22" t="s">
        <v>133</v>
      </c>
      <c r="AU359" s="22" t="s">
        <v>24</v>
      </c>
      <c r="AY359" s="22" t="s">
        <v>132</v>
      </c>
      <c r="BE359" s="192">
        <f>IF(N359="základní",J359,0)</f>
        <v>0</v>
      </c>
      <c r="BF359" s="192">
        <f>IF(N359="snížená",J359,0)</f>
        <v>0</v>
      </c>
      <c r="BG359" s="192">
        <f>IF(N359="zákl. přenesená",J359,0)</f>
        <v>0</v>
      </c>
      <c r="BH359" s="192">
        <f>IF(N359="sníž. přenesená",J359,0)</f>
        <v>0</v>
      </c>
      <c r="BI359" s="192">
        <f>IF(N359="nulová",J359,0)</f>
        <v>0</v>
      </c>
      <c r="BJ359" s="22" t="s">
        <v>24</v>
      </c>
      <c r="BK359" s="192">
        <f>ROUND(I359*H359,2)</f>
        <v>0</v>
      </c>
      <c r="BL359" s="22" t="s">
        <v>138</v>
      </c>
      <c r="BM359" s="22" t="s">
        <v>592</v>
      </c>
    </row>
    <row r="360" spans="2:65" s="1" customFormat="1" ht="94.5">
      <c r="B360" s="39"/>
      <c r="C360" s="61"/>
      <c r="D360" s="196" t="s">
        <v>139</v>
      </c>
      <c r="E360" s="61"/>
      <c r="F360" s="197" t="s">
        <v>593</v>
      </c>
      <c r="G360" s="61"/>
      <c r="H360" s="61"/>
      <c r="I360" s="154"/>
      <c r="J360" s="61"/>
      <c r="K360" s="61"/>
      <c r="L360" s="59"/>
      <c r="M360" s="195"/>
      <c r="N360" s="40"/>
      <c r="O360" s="40"/>
      <c r="P360" s="40"/>
      <c r="Q360" s="40"/>
      <c r="R360" s="40"/>
      <c r="S360" s="40"/>
      <c r="T360" s="76"/>
      <c r="AT360" s="22" t="s">
        <v>139</v>
      </c>
      <c r="AU360" s="22" t="s">
        <v>24</v>
      </c>
    </row>
    <row r="361" spans="2:65" s="1" customFormat="1" ht="27">
      <c r="B361" s="39"/>
      <c r="C361" s="61"/>
      <c r="D361" s="193" t="s">
        <v>158</v>
      </c>
      <c r="E361" s="61"/>
      <c r="F361" s="194" t="s">
        <v>159</v>
      </c>
      <c r="G361" s="61"/>
      <c r="H361" s="61"/>
      <c r="I361" s="154"/>
      <c r="J361" s="61"/>
      <c r="K361" s="61"/>
      <c r="L361" s="59"/>
      <c r="M361" s="195"/>
      <c r="N361" s="40"/>
      <c r="O361" s="40"/>
      <c r="P361" s="40"/>
      <c r="Q361" s="40"/>
      <c r="R361" s="40"/>
      <c r="S361" s="40"/>
      <c r="T361" s="76"/>
      <c r="AT361" s="22" t="s">
        <v>158</v>
      </c>
      <c r="AU361" s="22" t="s">
        <v>24</v>
      </c>
    </row>
    <row r="362" spans="2:65" s="1" customFormat="1" ht="22.5" customHeight="1">
      <c r="B362" s="39"/>
      <c r="C362" s="240" t="s">
        <v>594</v>
      </c>
      <c r="D362" s="240" t="s">
        <v>286</v>
      </c>
      <c r="E362" s="241" t="s">
        <v>595</v>
      </c>
      <c r="F362" s="242" t="s">
        <v>596</v>
      </c>
      <c r="G362" s="243" t="s">
        <v>136</v>
      </c>
      <c r="H362" s="244">
        <v>8</v>
      </c>
      <c r="I362" s="245"/>
      <c r="J362" s="246">
        <f>ROUND(I362*H362,2)</f>
        <v>0</v>
      </c>
      <c r="K362" s="242" t="s">
        <v>137</v>
      </c>
      <c r="L362" s="247"/>
      <c r="M362" s="248" t="s">
        <v>22</v>
      </c>
      <c r="N362" s="249" t="s">
        <v>44</v>
      </c>
      <c r="O362" s="40"/>
      <c r="P362" s="190">
        <f>O362*H362</f>
        <v>0</v>
      </c>
      <c r="Q362" s="190">
        <v>6.1000000000000004E-3</v>
      </c>
      <c r="R362" s="190">
        <f>Q362*H362</f>
        <v>4.8800000000000003E-2</v>
      </c>
      <c r="S362" s="190">
        <v>0</v>
      </c>
      <c r="T362" s="191">
        <f>S362*H362</f>
        <v>0</v>
      </c>
      <c r="AR362" s="22" t="s">
        <v>157</v>
      </c>
      <c r="AT362" s="22" t="s">
        <v>286</v>
      </c>
      <c r="AU362" s="22" t="s">
        <v>24</v>
      </c>
      <c r="AY362" s="22" t="s">
        <v>132</v>
      </c>
      <c r="BE362" s="192">
        <f>IF(N362="základní",J362,0)</f>
        <v>0</v>
      </c>
      <c r="BF362" s="192">
        <f>IF(N362="snížená",J362,0)</f>
        <v>0</v>
      </c>
      <c r="BG362" s="192">
        <f>IF(N362="zákl. přenesená",J362,0)</f>
        <v>0</v>
      </c>
      <c r="BH362" s="192">
        <f>IF(N362="sníž. přenesená",J362,0)</f>
        <v>0</v>
      </c>
      <c r="BI362" s="192">
        <f>IF(N362="nulová",J362,0)</f>
        <v>0</v>
      </c>
      <c r="BJ362" s="22" t="s">
        <v>24</v>
      </c>
      <c r="BK362" s="192">
        <f>ROUND(I362*H362,2)</f>
        <v>0</v>
      </c>
      <c r="BL362" s="22" t="s">
        <v>138</v>
      </c>
      <c r="BM362" s="22" t="s">
        <v>597</v>
      </c>
    </row>
    <row r="363" spans="2:65" s="1" customFormat="1" ht="22.5" customHeight="1">
      <c r="B363" s="39"/>
      <c r="C363" s="240" t="s">
        <v>598</v>
      </c>
      <c r="D363" s="240" t="s">
        <v>286</v>
      </c>
      <c r="E363" s="241" t="s">
        <v>599</v>
      </c>
      <c r="F363" s="242" t="s">
        <v>600</v>
      </c>
      <c r="G363" s="243" t="s">
        <v>136</v>
      </c>
      <c r="H363" s="244">
        <v>8</v>
      </c>
      <c r="I363" s="245"/>
      <c r="J363" s="246">
        <f>ROUND(I363*H363,2)</f>
        <v>0</v>
      </c>
      <c r="K363" s="242" t="s">
        <v>22</v>
      </c>
      <c r="L363" s="247"/>
      <c r="M363" s="248" t="s">
        <v>22</v>
      </c>
      <c r="N363" s="249" t="s">
        <v>44</v>
      </c>
      <c r="O363" s="40"/>
      <c r="P363" s="190">
        <f>O363*H363</f>
        <v>0</v>
      </c>
      <c r="Q363" s="190">
        <v>3.0000000000000001E-3</v>
      </c>
      <c r="R363" s="190">
        <f>Q363*H363</f>
        <v>2.4E-2</v>
      </c>
      <c r="S363" s="190">
        <v>0</v>
      </c>
      <c r="T363" s="191">
        <f>S363*H363</f>
        <v>0</v>
      </c>
      <c r="AR363" s="22" t="s">
        <v>157</v>
      </c>
      <c r="AT363" s="22" t="s">
        <v>286</v>
      </c>
      <c r="AU363" s="22" t="s">
        <v>24</v>
      </c>
      <c r="AY363" s="22" t="s">
        <v>132</v>
      </c>
      <c r="BE363" s="192">
        <f>IF(N363="základní",J363,0)</f>
        <v>0</v>
      </c>
      <c r="BF363" s="192">
        <f>IF(N363="snížená",J363,0)</f>
        <v>0</v>
      </c>
      <c r="BG363" s="192">
        <f>IF(N363="zákl. přenesená",J363,0)</f>
        <v>0</v>
      </c>
      <c r="BH363" s="192">
        <f>IF(N363="sníž. přenesená",J363,0)</f>
        <v>0</v>
      </c>
      <c r="BI363" s="192">
        <f>IF(N363="nulová",J363,0)</f>
        <v>0</v>
      </c>
      <c r="BJ363" s="22" t="s">
        <v>24</v>
      </c>
      <c r="BK363" s="192">
        <f>ROUND(I363*H363,2)</f>
        <v>0</v>
      </c>
      <c r="BL363" s="22" t="s">
        <v>138</v>
      </c>
      <c r="BM363" s="22" t="s">
        <v>601</v>
      </c>
    </row>
    <row r="364" spans="2:65" s="1" customFormat="1" ht="22.5" customHeight="1">
      <c r="B364" s="39"/>
      <c r="C364" s="240" t="s">
        <v>602</v>
      </c>
      <c r="D364" s="240" t="s">
        <v>286</v>
      </c>
      <c r="E364" s="241" t="s">
        <v>603</v>
      </c>
      <c r="F364" s="242" t="s">
        <v>604</v>
      </c>
      <c r="G364" s="243" t="s">
        <v>136</v>
      </c>
      <c r="H364" s="244">
        <v>8</v>
      </c>
      <c r="I364" s="245"/>
      <c r="J364" s="246">
        <f>ROUND(I364*H364,2)</f>
        <v>0</v>
      </c>
      <c r="K364" s="242" t="s">
        <v>22</v>
      </c>
      <c r="L364" s="247"/>
      <c r="M364" s="248" t="s">
        <v>22</v>
      </c>
      <c r="N364" s="249" t="s">
        <v>44</v>
      </c>
      <c r="O364" s="40"/>
      <c r="P364" s="190">
        <f>O364*H364</f>
        <v>0</v>
      </c>
      <c r="Q364" s="190">
        <v>1E-4</v>
      </c>
      <c r="R364" s="190">
        <f>Q364*H364</f>
        <v>8.0000000000000004E-4</v>
      </c>
      <c r="S364" s="190">
        <v>0</v>
      </c>
      <c r="T364" s="191">
        <f>S364*H364</f>
        <v>0</v>
      </c>
      <c r="AR364" s="22" t="s">
        <v>157</v>
      </c>
      <c r="AT364" s="22" t="s">
        <v>286</v>
      </c>
      <c r="AU364" s="22" t="s">
        <v>24</v>
      </c>
      <c r="AY364" s="22" t="s">
        <v>132</v>
      </c>
      <c r="BE364" s="192">
        <f>IF(N364="základní",J364,0)</f>
        <v>0</v>
      </c>
      <c r="BF364" s="192">
        <f>IF(N364="snížená",J364,0)</f>
        <v>0</v>
      </c>
      <c r="BG364" s="192">
        <f>IF(N364="zákl. přenesená",J364,0)</f>
        <v>0</v>
      </c>
      <c r="BH364" s="192">
        <f>IF(N364="sníž. přenesená",J364,0)</f>
        <v>0</v>
      </c>
      <c r="BI364" s="192">
        <f>IF(N364="nulová",J364,0)</f>
        <v>0</v>
      </c>
      <c r="BJ364" s="22" t="s">
        <v>24</v>
      </c>
      <c r="BK364" s="192">
        <f>ROUND(I364*H364,2)</f>
        <v>0</v>
      </c>
      <c r="BL364" s="22" t="s">
        <v>138</v>
      </c>
      <c r="BM364" s="22" t="s">
        <v>605</v>
      </c>
    </row>
    <row r="365" spans="2:65" s="1" customFormat="1" ht="22.5" customHeight="1">
      <c r="B365" s="39"/>
      <c r="C365" s="240" t="s">
        <v>606</v>
      </c>
      <c r="D365" s="240" t="s">
        <v>286</v>
      </c>
      <c r="E365" s="241" t="s">
        <v>607</v>
      </c>
      <c r="F365" s="242" t="s">
        <v>608</v>
      </c>
      <c r="G365" s="243" t="s">
        <v>136</v>
      </c>
      <c r="H365" s="244">
        <v>16</v>
      </c>
      <c r="I365" s="245"/>
      <c r="J365" s="246">
        <f>ROUND(I365*H365,2)</f>
        <v>0</v>
      </c>
      <c r="K365" s="242" t="s">
        <v>137</v>
      </c>
      <c r="L365" s="247"/>
      <c r="M365" s="248" t="s">
        <v>22</v>
      </c>
      <c r="N365" s="249" t="s">
        <v>44</v>
      </c>
      <c r="O365" s="40"/>
      <c r="P365" s="190">
        <f>O365*H365</f>
        <v>0</v>
      </c>
      <c r="Q365" s="190">
        <v>3.5E-4</v>
      </c>
      <c r="R365" s="190">
        <f>Q365*H365</f>
        <v>5.5999999999999999E-3</v>
      </c>
      <c r="S365" s="190">
        <v>0</v>
      </c>
      <c r="T365" s="191">
        <f>S365*H365</f>
        <v>0</v>
      </c>
      <c r="AR365" s="22" t="s">
        <v>157</v>
      </c>
      <c r="AT365" s="22" t="s">
        <v>286</v>
      </c>
      <c r="AU365" s="22" t="s">
        <v>24</v>
      </c>
      <c r="AY365" s="22" t="s">
        <v>132</v>
      </c>
      <c r="BE365" s="192">
        <f>IF(N365="základní",J365,0)</f>
        <v>0</v>
      </c>
      <c r="BF365" s="192">
        <f>IF(N365="snížená",J365,0)</f>
        <v>0</v>
      </c>
      <c r="BG365" s="192">
        <f>IF(N365="zákl. přenesená",J365,0)</f>
        <v>0</v>
      </c>
      <c r="BH365" s="192">
        <f>IF(N365="sníž. přenesená",J365,0)</f>
        <v>0</v>
      </c>
      <c r="BI365" s="192">
        <f>IF(N365="nulová",J365,0)</f>
        <v>0</v>
      </c>
      <c r="BJ365" s="22" t="s">
        <v>24</v>
      </c>
      <c r="BK365" s="192">
        <f>ROUND(I365*H365,2)</f>
        <v>0</v>
      </c>
      <c r="BL365" s="22" t="s">
        <v>138</v>
      </c>
      <c r="BM365" s="22" t="s">
        <v>609</v>
      </c>
    </row>
    <row r="366" spans="2:65" s="1" customFormat="1" ht="31.5" customHeight="1">
      <c r="B366" s="39"/>
      <c r="C366" s="181" t="s">
        <v>402</v>
      </c>
      <c r="D366" s="181" t="s">
        <v>133</v>
      </c>
      <c r="E366" s="182" t="s">
        <v>610</v>
      </c>
      <c r="F366" s="183" t="s">
        <v>611</v>
      </c>
      <c r="G366" s="184" t="s">
        <v>136</v>
      </c>
      <c r="H366" s="185">
        <v>10</v>
      </c>
      <c r="I366" s="186"/>
      <c r="J366" s="187">
        <f>ROUND(I366*H366,2)</f>
        <v>0</v>
      </c>
      <c r="K366" s="183" t="s">
        <v>137</v>
      </c>
      <c r="L366" s="59"/>
      <c r="M366" s="188" t="s">
        <v>22</v>
      </c>
      <c r="N366" s="189" t="s">
        <v>44</v>
      </c>
      <c r="O366" s="40"/>
      <c r="P366" s="190">
        <f>O366*H366</f>
        <v>0</v>
      </c>
      <c r="Q366" s="190">
        <v>6.9999999999999999E-4</v>
      </c>
      <c r="R366" s="190">
        <f>Q366*H366</f>
        <v>7.0000000000000001E-3</v>
      </c>
      <c r="S366" s="190">
        <v>0</v>
      </c>
      <c r="T366" s="191">
        <f>S366*H366</f>
        <v>0</v>
      </c>
      <c r="AR366" s="22" t="s">
        <v>138</v>
      </c>
      <c r="AT366" s="22" t="s">
        <v>133</v>
      </c>
      <c r="AU366" s="22" t="s">
        <v>24</v>
      </c>
      <c r="AY366" s="22" t="s">
        <v>132</v>
      </c>
      <c r="BE366" s="192">
        <f>IF(N366="základní",J366,0)</f>
        <v>0</v>
      </c>
      <c r="BF366" s="192">
        <f>IF(N366="snížená",J366,0)</f>
        <v>0</v>
      </c>
      <c r="BG366" s="192">
        <f>IF(N366="zákl. přenesená",J366,0)</f>
        <v>0</v>
      </c>
      <c r="BH366" s="192">
        <f>IF(N366="sníž. přenesená",J366,0)</f>
        <v>0</v>
      </c>
      <c r="BI366" s="192">
        <f>IF(N366="nulová",J366,0)</f>
        <v>0</v>
      </c>
      <c r="BJ366" s="22" t="s">
        <v>24</v>
      </c>
      <c r="BK366" s="192">
        <f>ROUND(I366*H366,2)</f>
        <v>0</v>
      </c>
      <c r="BL366" s="22" t="s">
        <v>138</v>
      </c>
      <c r="BM366" s="22" t="s">
        <v>612</v>
      </c>
    </row>
    <row r="367" spans="2:65" s="1" customFormat="1" ht="135">
      <c r="B367" s="39"/>
      <c r="C367" s="61"/>
      <c r="D367" s="193" t="s">
        <v>139</v>
      </c>
      <c r="E367" s="61"/>
      <c r="F367" s="194" t="s">
        <v>613</v>
      </c>
      <c r="G367" s="61"/>
      <c r="H367" s="61"/>
      <c r="I367" s="154"/>
      <c r="J367" s="61"/>
      <c r="K367" s="61"/>
      <c r="L367" s="59"/>
      <c r="M367" s="195"/>
      <c r="N367" s="40"/>
      <c r="O367" s="40"/>
      <c r="P367" s="40"/>
      <c r="Q367" s="40"/>
      <c r="R367" s="40"/>
      <c r="S367" s="40"/>
      <c r="T367" s="76"/>
      <c r="AT367" s="22" t="s">
        <v>139</v>
      </c>
      <c r="AU367" s="22" t="s">
        <v>24</v>
      </c>
    </row>
    <row r="368" spans="2:65" s="1" customFormat="1" ht="22.5" customHeight="1">
      <c r="B368" s="39"/>
      <c r="C368" s="240" t="s">
        <v>614</v>
      </c>
      <c r="D368" s="240" t="s">
        <v>286</v>
      </c>
      <c r="E368" s="241" t="s">
        <v>615</v>
      </c>
      <c r="F368" s="242" t="s">
        <v>616</v>
      </c>
      <c r="G368" s="243" t="s">
        <v>136</v>
      </c>
      <c r="H368" s="244">
        <v>5</v>
      </c>
      <c r="I368" s="245"/>
      <c r="J368" s="246">
        <f>ROUND(I368*H368,2)</f>
        <v>0</v>
      </c>
      <c r="K368" s="242" t="s">
        <v>137</v>
      </c>
      <c r="L368" s="247"/>
      <c r="M368" s="248" t="s">
        <v>22</v>
      </c>
      <c r="N368" s="249" t="s">
        <v>44</v>
      </c>
      <c r="O368" s="40"/>
      <c r="P368" s="190">
        <f>O368*H368</f>
        <v>0</v>
      </c>
      <c r="Q368" s="190">
        <v>2E-3</v>
      </c>
      <c r="R368" s="190">
        <f>Q368*H368</f>
        <v>0.01</v>
      </c>
      <c r="S368" s="190">
        <v>0</v>
      </c>
      <c r="T368" s="191">
        <f>S368*H368</f>
        <v>0</v>
      </c>
      <c r="AR368" s="22" t="s">
        <v>157</v>
      </c>
      <c r="AT368" s="22" t="s">
        <v>286</v>
      </c>
      <c r="AU368" s="22" t="s">
        <v>24</v>
      </c>
      <c r="AY368" s="22" t="s">
        <v>132</v>
      </c>
      <c r="BE368" s="192">
        <f>IF(N368="základní",J368,0)</f>
        <v>0</v>
      </c>
      <c r="BF368" s="192">
        <f>IF(N368="snížená",J368,0)</f>
        <v>0</v>
      </c>
      <c r="BG368" s="192">
        <f>IF(N368="zákl. přenesená",J368,0)</f>
        <v>0</v>
      </c>
      <c r="BH368" s="192">
        <f>IF(N368="sníž. přenesená",J368,0)</f>
        <v>0</v>
      </c>
      <c r="BI368" s="192">
        <f>IF(N368="nulová",J368,0)</f>
        <v>0</v>
      </c>
      <c r="BJ368" s="22" t="s">
        <v>24</v>
      </c>
      <c r="BK368" s="192">
        <f>ROUND(I368*H368,2)</f>
        <v>0</v>
      </c>
      <c r="BL368" s="22" t="s">
        <v>138</v>
      </c>
      <c r="BM368" s="22" t="s">
        <v>617</v>
      </c>
    </row>
    <row r="369" spans="2:65" s="1" customFormat="1" ht="22.5" customHeight="1">
      <c r="B369" s="39"/>
      <c r="C369" s="240" t="s">
        <v>406</v>
      </c>
      <c r="D369" s="240" t="s">
        <v>286</v>
      </c>
      <c r="E369" s="241" t="s">
        <v>618</v>
      </c>
      <c r="F369" s="242" t="s">
        <v>619</v>
      </c>
      <c r="G369" s="243" t="s">
        <v>136</v>
      </c>
      <c r="H369" s="244">
        <v>5</v>
      </c>
      <c r="I369" s="245"/>
      <c r="J369" s="246">
        <f>ROUND(I369*H369,2)</f>
        <v>0</v>
      </c>
      <c r="K369" s="242" t="s">
        <v>137</v>
      </c>
      <c r="L369" s="247"/>
      <c r="M369" s="248" t="s">
        <v>22</v>
      </c>
      <c r="N369" s="249" t="s">
        <v>44</v>
      </c>
      <c r="O369" s="40"/>
      <c r="P369" s="190">
        <f>O369*H369</f>
        <v>0</v>
      </c>
      <c r="Q369" s="190">
        <v>4.0000000000000001E-3</v>
      </c>
      <c r="R369" s="190">
        <f>Q369*H369</f>
        <v>0.02</v>
      </c>
      <c r="S369" s="190">
        <v>0</v>
      </c>
      <c r="T369" s="191">
        <f>S369*H369</f>
        <v>0</v>
      </c>
      <c r="AR369" s="22" t="s">
        <v>157</v>
      </c>
      <c r="AT369" s="22" t="s">
        <v>286</v>
      </c>
      <c r="AU369" s="22" t="s">
        <v>24</v>
      </c>
      <c r="AY369" s="22" t="s">
        <v>132</v>
      </c>
      <c r="BE369" s="192">
        <f>IF(N369="základní",J369,0)</f>
        <v>0</v>
      </c>
      <c r="BF369" s="192">
        <f>IF(N369="snížená",J369,0)</f>
        <v>0</v>
      </c>
      <c r="BG369" s="192">
        <f>IF(N369="zákl. přenesená",J369,0)</f>
        <v>0</v>
      </c>
      <c r="BH369" s="192">
        <f>IF(N369="sníž. přenesená",J369,0)</f>
        <v>0</v>
      </c>
      <c r="BI369" s="192">
        <f>IF(N369="nulová",J369,0)</f>
        <v>0</v>
      </c>
      <c r="BJ369" s="22" t="s">
        <v>24</v>
      </c>
      <c r="BK369" s="192">
        <f>ROUND(I369*H369,2)</f>
        <v>0</v>
      </c>
      <c r="BL369" s="22" t="s">
        <v>138</v>
      </c>
      <c r="BM369" s="22" t="s">
        <v>620</v>
      </c>
    </row>
    <row r="370" spans="2:65" s="1" customFormat="1" ht="31.5" customHeight="1">
      <c r="B370" s="39"/>
      <c r="C370" s="181" t="s">
        <v>621</v>
      </c>
      <c r="D370" s="181" t="s">
        <v>133</v>
      </c>
      <c r="E370" s="182" t="s">
        <v>622</v>
      </c>
      <c r="F370" s="183" t="s">
        <v>623</v>
      </c>
      <c r="G370" s="184" t="s">
        <v>195</v>
      </c>
      <c r="H370" s="185">
        <v>31.5</v>
      </c>
      <c r="I370" s="186"/>
      <c r="J370" s="187">
        <f>ROUND(I370*H370,2)</f>
        <v>0</v>
      </c>
      <c r="K370" s="183" t="s">
        <v>137</v>
      </c>
      <c r="L370" s="59"/>
      <c r="M370" s="188" t="s">
        <v>22</v>
      </c>
      <c r="N370" s="189" t="s">
        <v>44</v>
      </c>
      <c r="O370" s="40"/>
      <c r="P370" s="190">
        <f>O370*H370</f>
        <v>0</v>
      </c>
      <c r="Q370" s="190">
        <v>1.07E-4</v>
      </c>
      <c r="R370" s="190">
        <f>Q370*H370</f>
        <v>3.3704999999999998E-3</v>
      </c>
      <c r="S370" s="190">
        <v>0</v>
      </c>
      <c r="T370" s="191">
        <f>S370*H370</f>
        <v>0</v>
      </c>
      <c r="AR370" s="22" t="s">
        <v>138</v>
      </c>
      <c r="AT370" s="22" t="s">
        <v>133</v>
      </c>
      <c r="AU370" s="22" t="s">
        <v>24</v>
      </c>
      <c r="AY370" s="22" t="s">
        <v>132</v>
      </c>
      <c r="BE370" s="192">
        <f>IF(N370="základní",J370,0)</f>
        <v>0</v>
      </c>
      <c r="BF370" s="192">
        <f>IF(N370="snížená",J370,0)</f>
        <v>0</v>
      </c>
      <c r="BG370" s="192">
        <f>IF(N370="zákl. přenesená",J370,0)</f>
        <v>0</v>
      </c>
      <c r="BH370" s="192">
        <f>IF(N370="sníž. přenesená",J370,0)</f>
        <v>0</v>
      </c>
      <c r="BI370" s="192">
        <f>IF(N370="nulová",J370,0)</f>
        <v>0</v>
      </c>
      <c r="BJ370" s="22" t="s">
        <v>24</v>
      </c>
      <c r="BK370" s="192">
        <f>ROUND(I370*H370,2)</f>
        <v>0</v>
      </c>
      <c r="BL370" s="22" t="s">
        <v>138</v>
      </c>
      <c r="BM370" s="22" t="s">
        <v>624</v>
      </c>
    </row>
    <row r="371" spans="2:65" s="1" customFormat="1" ht="108">
      <c r="B371" s="39"/>
      <c r="C371" s="61"/>
      <c r="D371" s="193" t="s">
        <v>139</v>
      </c>
      <c r="E371" s="61"/>
      <c r="F371" s="194" t="s">
        <v>625</v>
      </c>
      <c r="G371" s="61"/>
      <c r="H371" s="61"/>
      <c r="I371" s="154"/>
      <c r="J371" s="61"/>
      <c r="K371" s="61"/>
      <c r="L371" s="59"/>
      <c r="M371" s="195"/>
      <c r="N371" s="40"/>
      <c r="O371" s="40"/>
      <c r="P371" s="40"/>
      <c r="Q371" s="40"/>
      <c r="R371" s="40"/>
      <c r="S371" s="40"/>
      <c r="T371" s="76"/>
      <c r="AT371" s="22" t="s">
        <v>139</v>
      </c>
      <c r="AU371" s="22" t="s">
        <v>24</v>
      </c>
    </row>
    <row r="372" spans="2:65" s="1" customFormat="1" ht="22.5" customHeight="1">
      <c r="B372" s="39"/>
      <c r="C372" s="181" t="s">
        <v>413</v>
      </c>
      <c r="D372" s="181" t="s">
        <v>133</v>
      </c>
      <c r="E372" s="182" t="s">
        <v>626</v>
      </c>
      <c r="F372" s="183" t="s">
        <v>627</v>
      </c>
      <c r="G372" s="184" t="s">
        <v>147</v>
      </c>
      <c r="H372" s="185">
        <v>26.5</v>
      </c>
      <c r="I372" s="186"/>
      <c r="J372" s="187">
        <f>ROUND(I372*H372,2)</f>
        <v>0</v>
      </c>
      <c r="K372" s="183" t="s">
        <v>22</v>
      </c>
      <c r="L372" s="59"/>
      <c r="M372" s="188" t="s">
        <v>22</v>
      </c>
      <c r="N372" s="189" t="s">
        <v>44</v>
      </c>
      <c r="O372" s="40"/>
      <c r="P372" s="190">
        <f>O372*H372</f>
        <v>0</v>
      </c>
      <c r="Q372" s="190">
        <v>0</v>
      </c>
      <c r="R372" s="190">
        <f>Q372*H372</f>
        <v>0</v>
      </c>
      <c r="S372" s="190">
        <v>0</v>
      </c>
      <c r="T372" s="191">
        <f>S372*H372</f>
        <v>0</v>
      </c>
      <c r="AR372" s="22" t="s">
        <v>138</v>
      </c>
      <c r="AT372" s="22" t="s">
        <v>133</v>
      </c>
      <c r="AU372" s="22" t="s">
        <v>24</v>
      </c>
      <c r="AY372" s="22" t="s">
        <v>132</v>
      </c>
      <c r="BE372" s="192">
        <f>IF(N372="základní",J372,0)</f>
        <v>0</v>
      </c>
      <c r="BF372" s="192">
        <f>IF(N372="snížená",J372,0)</f>
        <v>0</v>
      </c>
      <c r="BG372" s="192">
        <f>IF(N372="zákl. přenesená",J372,0)</f>
        <v>0</v>
      </c>
      <c r="BH372" s="192">
        <f>IF(N372="sníž. přenesená",J372,0)</f>
        <v>0</v>
      </c>
      <c r="BI372" s="192">
        <f>IF(N372="nulová",J372,0)</f>
        <v>0</v>
      </c>
      <c r="BJ372" s="22" t="s">
        <v>24</v>
      </c>
      <c r="BK372" s="192">
        <f>ROUND(I372*H372,2)</f>
        <v>0</v>
      </c>
      <c r="BL372" s="22" t="s">
        <v>138</v>
      </c>
      <c r="BM372" s="22" t="s">
        <v>628</v>
      </c>
    </row>
    <row r="373" spans="2:65" s="1" customFormat="1" ht="31.5" customHeight="1">
      <c r="B373" s="39"/>
      <c r="C373" s="181" t="s">
        <v>629</v>
      </c>
      <c r="D373" s="181" t="s">
        <v>133</v>
      </c>
      <c r="E373" s="182" t="s">
        <v>630</v>
      </c>
      <c r="F373" s="183" t="s">
        <v>631</v>
      </c>
      <c r="G373" s="184" t="s">
        <v>195</v>
      </c>
      <c r="H373" s="185">
        <v>41.5</v>
      </c>
      <c r="I373" s="186"/>
      <c r="J373" s="187">
        <f>ROUND(I373*H373,2)</f>
        <v>0</v>
      </c>
      <c r="K373" s="183" t="s">
        <v>137</v>
      </c>
      <c r="L373" s="59"/>
      <c r="M373" s="188" t="s">
        <v>22</v>
      </c>
      <c r="N373" s="189" t="s">
        <v>44</v>
      </c>
      <c r="O373" s="40"/>
      <c r="P373" s="190">
        <f>O373*H373</f>
        <v>0</v>
      </c>
      <c r="Q373" s="190">
        <v>3.7500000000000001E-6</v>
      </c>
      <c r="R373" s="190">
        <f>Q373*H373</f>
        <v>1.55625E-4</v>
      </c>
      <c r="S373" s="190">
        <v>0</v>
      </c>
      <c r="T373" s="191">
        <f>S373*H373</f>
        <v>0</v>
      </c>
      <c r="AR373" s="22" t="s">
        <v>138</v>
      </c>
      <c r="AT373" s="22" t="s">
        <v>133</v>
      </c>
      <c r="AU373" s="22" t="s">
        <v>24</v>
      </c>
      <c r="AY373" s="22" t="s">
        <v>132</v>
      </c>
      <c r="BE373" s="192">
        <f>IF(N373="základní",J373,0)</f>
        <v>0</v>
      </c>
      <c r="BF373" s="192">
        <f>IF(N373="snížená",J373,0)</f>
        <v>0</v>
      </c>
      <c r="BG373" s="192">
        <f>IF(N373="zákl. přenesená",J373,0)</f>
        <v>0</v>
      </c>
      <c r="BH373" s="192">
        <f>IF(N373="sníž. přenesená",J373,0)</f>
        <v>0</v>
      </c>
      <c r="BI373" s="192">
        <f>IF(N373="nulová",J373,0)</f>
        <v>0</v>
      </c>
      <c r="BJ373" s="22" t="s">
        <v>24</v>
      </c>
      <c r="BK373" s="192">
        <f>ROUND(I373*H373,2)</f>
        <v>0</v>
      </c>
      <c r="BL373" s="22" t="s">
        <v>138</v>
      </c>
      <c r="BM373" s="22" t="s">
        <v>632</v>
      </c>
    </row>
    <row r="374" spans="2:65" s="1" customFormat="1" ht="40.5">
      <c r="B374" s="39"/>
      <c r="C374" s="61"/>
      <c r="D374" s="193" t="s">
        <v>139</v>
      </c>
      <c r="E374" s="61"/>
      <c r="F374" s="194" t="s">
        <v>633</v>
      </c>
      <c r="G374" s="61"/>
      <c r="H374" s="61"/>
      <c r="I374" s="154"/>
      <c r="J374" s="61"/>
      <c r="K374" s="61"/>
      <c r="L374" s="59"/>
      <c r="M374" s="195"/>
      <c r="N374" s="40"/>
      <c r="O374" s="40"/>
      <c r="P374" s="40"/>
      <c r="Q374" s="40"/>
      <c r="R374" s="40"/>
      <c r="S374" s="40"/>
      <c r="T374" s="76"/>
      <c r="AT374" s="22" t="s">
        <v>139</v>
      </c>
      <c r="AU374" s="22" t="s">
        <v>24</v>
      </c>
    </row>
    <row r="375" spans="2:65" s="1" customFormat="1" ht="22.5" customHeight="1">
      <c r="B375" s="39"/>
      <c r="C375" s="181" t="s">
        <v>417</v>
      </c>
      <c r="D375" s="181" t="s">
        <v>133</v>
      </c>
      <c r="E375" s="182" t="s">
        <v>634</v>
      </c>
      <c r="F375" s="183" t="s">
        <v>635</v>
      </c>
      <c r="G375" s="184" t="s">
        <v>147</v>
      </c>
      <c r="H375" s="185">
        <v>26.5</v>
      </c>
      <c r="I375" s="186"/>
      <c r="J375" s="187">
        <f>ROUND(I375*H375,2)</f>
        <v>0</v>
      </c>
      <c r="K375" s="183" t="s">
        <v>22</v>
      </c>
      <c r="L375" s="59"/>
      <c r="M375" s="188" t="s">
        <v>22</v>
      </c>
      <c r="N375" s="189" t="s">
        <v>44</v>
      </c>
      <c r="O375" s="40"/>
      <c r="P375" s="190">
        <f>O375*H375</f>
        <v>0</v>
      </c>
      <c r="Q375" s="190">
        <v>0</v>
      </c>
      <c r="R375" s="190">
        <f>Q375*H375</f>
        <v>0</v>
      </c>
      <c r="S375" s="190">
        <v>0</v>
      </c>
      <c r="T375" s="191">
        <f>S375*H375</f>
        <v>0</v>
      </c>
      <c r="AR375" s="22" t="s">
        <v>138</v>
      </c>
      <c r="AT375" s="22" t="s">
        <v>133</v>
      </c>
      <c r="AU375" s="22" t="s">
        <v>24</v>
      </c>
      <c r="AY375" s="22" t="s">
        <v>132</v>
      </c>
      <c r="BE375" s="192">
        <f>IF(N375="základní",J375,0)</f>
        <v>0</v>
      </c>
      <c r="BF375" s="192">
        <f>IF(N375="snížená",J375,0)</f>
        <v>0</v>
      </c>
      <c r="BG375" s="192">
        <f>IF(N375="zákl. přenesená",J375,0)</f>
        <v>0</v>
      </c>
      <c r="BH375" s="192">
        <f>IF(N375="sníž. přenesená",J375,0)</f>
        <v>0</v>
      </c>
      <c r="BI375" s="192">
        <f>IF(N375="nulová",J375,0)</f>
        <v>0</v>
      </c>
      <c r="BJ375" s="22" t="s">
        <v>24</v>
      </c>
      <c r="BK375" s="192">
        <f>ROUND(I375*H375,2)</f>
        <v>0</v>
      </c>
      <c r="BL375" s="22" t="s">
        <v>138</v>
      </c>
      <c r="BM375" s="22" t="s">
        <v>636</v>
      </c>
    </row>
    <row r="376" spans="2:65" s="1" customFormat="1" ht="22.5" customHeight="1">
      <c r="B376" s="39"/>
      <c r="C376" s="181" t="s">
        <v>637</v>
      </c>
      <c r="D376" s="181" t="s">
        <v>133</v>
      </c>
      <c r="E376" s="182" t="s">
        <v>638</v>
      </c>
      <c r="F376" s="183" t="s">
        <v>639</v>
      </c>
      <c r="G376" s="184" t="s">
        <v>195</v>
      </c>
      <c r="H376" s="185">
        <v>10</v>
      </c>
      <c r="I376" s="186"/>
      <c r="J376" s="187">
        <f>ROUND(I376*H376,2)</f>
        <v>0</v>
      </c>
      <c r="K376" s="183" t="s">
        <v>22</v>
      </c>
      <c r="L376" s="59"/>
      <c r="M376" s="188" t="s">
        <v>22</v>
      </c>
      <c r="N376" s="189" t="s">
        <v>44</v>
      </c>
      <c r="O376" s="40"/>
      <c r="P376" s="190">
        <f>O376*H376</f>
        <v>0</v>
      </c>
      <c r="Q376" s="190">
        <v>0</v>
      </c>
      <c r="R376" s="190">
        <f>Q376*H376</f>
        <v>0</v>
      </c>
      <c r="S376" s="190">
        <v>0</v>
      </c>
      <c r="T376" s="191">
        <f>S376*H376</f>
        <v>0</v>
      </c>
      <c r="AR376" s="22" t="s">
        <v>138</v>
      </c>
      <c r="AT376" s="22" t="s">
        <v>133</v>
      </c>
      <c r="AU376" s="22" t="s">
        <v>24</v>
      </c>
      <c r="AY376" s="22" t="s">
        <v>132</v>
      </c>
      <c r="BE376" s="192">
        <f>IF(N376="základní",J376,0)</f>
        <v>0</v>
      </c>
      <c r="BF376" s="192">
        <f>IF(N376="snížená",J376,0)</f>
        <v>0</v>
      </c>
      <c r="BG376" s="192">
        <f>IF(N376="zákl. přenesená",J376,0)</f>
        <v>0</v>
      </c>
      <c r="BH376" s="192">
        <f>IF(N376="sníž. přenesená",J376,0)</f>
        <v>0</v>
      </c>
      <c r="BI376" s="192">
        <f>IF(N376="nulová",J376,0)</f>
        <v>0</v>
      </c>
      <c r="BJ376" s="22" t="s">
        <v>24</v>
      </c>
      <c r="BK376" s="192">
        <f>ROUND(I376*H376,2)</f>
        <v>0</v>
      </c>
      <c r="BL376" s="22" t="s">
        <v>138</v>
      </c>
      <c r="BM376" s="22" t="s">
        <v>640</v>
      </c>
    </row>
    <row r="377" spans="2:65" s="1" customFormat="1" ht="44.25" customHeight="1">
      <c r="B377" s="39"/>
      <c r="C377" s="181" t="s">
        <v>641</v>
      </c>
      <c r="D377" s="181" t="s">
        <v>133</v>
      </c>
      <c r="E377" s="182" t="s">
        <v>642</v>
      </c>
      <c r="F377" s="183" t="s">
        <v>643</v>
      </c>
      <c r="G377" s="184" t="s">
        <v>195</v>
      </c>
      <c r="H377" s="185">
        <v>165.35</v>
      </c>
      <c r="I377" s="186"/>
      <c r="J377" s="187">
        <f>ROUND(I377*H377,2)</f>
        <v>0</v>
      </c>
      <c r="K377" s="183" t="s">
        <v>137</v>
      </c>
      <c r="L377" s="59"/>
      <c r="M377" s="188" t="s">
        <v>22</v>
      </c>
      <c r="N377" s="189" t="s">
        <v>44</v>
      </c>
      <c r="O377" s="40"/>
      <c r="P377" s="190">
        <f>O377*H377</f>
        <v>0</v>
      </c>
      <c r="Q377" s="190">
        <v>5.1600000000000001E-5</v>
      </c>
      <c r="R377" s="190">
        <f>Q377*H377</f>
        <v>8.5320599999999993E-3</v>
      </c>
      <c r="S377" s="190">
        <v>0</v>
      </c>
      <c r="T377" s="191">
        <f>S377*H377</f>
        <v>0</v>
      </c>
      <c r="AR377" s="22" t="s">
        <v>138</v>
      </c>
      <c r="AT377" s="22" t="s">
        <v>133</v>
      </c>
      <c r="AU377" s="22" t="s">
        <v>24</v>
      </c>
      <c r="AY377" s="22" t="s">
        <v>132</v>
      </c>
      <c r="BE377" s="192">
        <f>IF(N377="základní",J377,0)</f>
        <v>0</v>
      </c>
      <c r="BF377" s="192">
        <f>IF(N377="snížená",J377,0)</f>
        <v>0</v>
      </c>
      <c r="BG377" s="192">
        <f>IF(N377="zákl. přenesená",J377,0)</f>
        <v>0</v>
      </c>
      <c r="BH377" s="192">
        <f>IF(N377="sníž. přenesená",J377,0)</f>
        <v>0</v>
      </c>
      <c r="BI377" s="192">
        <f>IF(N377="nulová",J377,0)</f>
        <v>0</v>
      </c>
      <c r="BJ377" s="22" t="s">
        <v>24</v>
      </c>
      <c r="BK377" s="192">
        <f>ROUND(I377*H377,2)</f>
        <v>0</v>
      </c>
      <c r="BL377" s="22" t="s">
        <v>138</v>
      </c>
      <c r="BM377" s="22" t="s">
        <v>644</v>
      </c>
    </row>
    <row r="378" spans="2:65" s="1" customFormat="1" ht="40.5">
      <c r="B378" s="39"/>
      <c r="C378" s="61"/>
      <c r="D378" s="193" t="s">
        <v>139</v>
      </c>
      <c r="E378" s="61"/>
      <c r="F378" s="194" t="s">
        <v>645</v>
      </c>
      <c r="G378" s="61"/>
      <c r="H378" s="61"/>
      <c r="I378" s="154"/>
      <c r="J378" s="61"/>
      <c r="K378" s="61"/>
      <c r="L378" s="59"/>
      <c r="M378" s="195"/>
      <c r="N378" s="40"/>
      <c r="O378" s="40"/>
      <c r="P378" s="40"/>
      <c r="Q378" s="40"/>
      <c r="R378" s="40"/>
      <c r="S378" s="40"/>
      <c r="T378" s="76"/>
      <c r="AT378" s="22" t="s">
        <v>139</v>
      </c>
      <c r="AU378" s="22" t="s">
        <v>24</v>
      </c>
    </row>
    <row r="379" spans="2:65" s="1" customFormat="1" ht="22.5" customHeight="1">
      <c r="B379" s="39"/>
      <c r="C379" s="181" t="s">
        <v>646</v>
      </c>
      <c r="D379" s="181" t="s">
        <v>133</v>
      </c>
      <c r="E379" s="182" t="s">
        <v>647</v>
      </c>
      <c r="F379" s="183" t="s">
        <v>648</v>
      </c>
      <c r="G379" s="184" t="s">
        <v>195</v>
      </c>
      <c r="H379" s="185">
        <v>165.35</v>
      </c>
      <c r="I379" s="186"/>
      <c r="J379" s="187">
        <f>ROUND(I379*H379,2)</f>
        <v>0</v>
      </c>
      <c r="K379" s="183" t="s">
        <v>137</v>
      </c>
      <c r="L379" s="59"/>
      <c r="M379" s="188" t="s">
        <v>22</v>
      </c>
      <c r="N379" s="189" t="s">
        <v>44</v>
      </c>
      <c r="O379" s="40"/>
      <c r="P379" s="190">
        <f>O379*H379</f>
        <v>0</v>
      </c>
      <c r="Q379" s="190">
        <v>1.2950000000000001E-6</v>
      </c>
      <c r="R379" s="190">
        <f>Q379*H379</f>
        <v>2.1412825000000001E-4</v>
      </c>
      <c r="S379" s="190">
        <v>0</v>
      </c>
      <c r="T379" s="191">
        <f>S379*H379</f>
        <v>0</v>
      </c>
      <c r="AR379" s="22" t="s">
        <v>138</v>
      </c>
      <c r="AT379" s="22" t="s">
        <v>133</v>
      </c>
      <c r="AU379" s="22" t="s">
        <v>24</v>
      </c>
      <c r="AY379" s="22" t="s">
        <v>132</v>
      </c>
      <c r="BE379" s="192">
        <f>IF(N379="základní",J379,0)</f>
        <v>0</v>
      </c>
      <c r="BF379" s="192">
        <f>IF(N379="snížená",J379,0)</f>
        <v>0</v>
      </c>
      <c r="BG379" s="192">
        <f>IF(N379="zákl. přenesená",J379,0)</f>
        <v>0</v>
      </c>
      <c r="BH379" s="192">
        <f>IF(N379="sníž. přenesená",J379,0)</f>
        <v>0</v>
      </c>
      <c r="BI379" s="192">
        <f>IF(N379="nulová",J379,0)</f>
        <v>0</v>
      </c>
      <c r="BJ379" s="22" t="s">
        <v>24</v>
      </c>
      <c r="BK379" s="192">
        <f>ROUND(I379*H379,2)</f>
        <v>0</v>
      </c>
      <c r="BL379" s="22" t="s">
        <v>138</v>
      </c>
      <c r="BM379" s="22" t="s">
        <v>649</v>
      </c>
    </row>
    <row r="380" spans="2:65" s="1" customFormat="1" ht="27">
      <c r="B380" s="39"/>
      <c r="C380" s="61"/>
      <c r="D380" s="193" t="s">
        <v>139</v>
      </c>
      <c r="E380" s="61"/>
      <c r="F380" s="194" t="s">
        <v>650</v>
      </c>
      <c r="G380" s="61"/>
      <c r="H380" s="61"/>
      <c r="I380" s="154"/>
      <c r="J380" s="61"/>
      <c r="K380" s="61"/>
      <c r="L380" s="59"/>
      <c r="M380" s="195"/>
      <c r="N380" s="40"/>
      <c r="O380" s="40"/>
      <c r="P380" s="40"/>
      <c r="Q380" s="40"/>
      <c r="R380" s="40"/>
      <c r="S380" s="40"/>
      <c r="T380" s="76"/>
      <c r="AT380" s="22" t="s">
        <v>139</v>
      </c>
      <c r="AU380" s="22" t="s">
        <v>24</v>
      </c>
    </row>
    <row r="381" spans="2:65" s="1" customFormat="1" ht="22.5" customHeight="1">
      <c r="B381" s="39"/>
      <c r="C381" s="181" t="s">
        <v>423</v>
      </c>
      <c r="D381" s="181" t="s">
        <v>133</v>
      </c>
      <c r="E381" s="182" t="s">
        <v>651</v>
      </c>
      <c r="F381" s="183" t="s">
        <v>652</v>
      </c>
      <c r="G381" s="184" t="s">
        <v>147</v>
      </c>
      <c r="H381" s="185">
        <v>271.79500000000002</v>
      </c>
      <c r="I381" s="186"/>
      <c r="J381" s="187">
        <f>ROUND(I381*H381,2)</f>
        <v>0</v>
      </c>
      <c r="K381" s="183" t="s">
        <v>137</v>
      </c>
      <c r="L381" s="59"/>
      <c r="M381" s="188" t="s">
        <v>22</v>
      </c>
      <c r="N381" s="189" t="s">
        <v>44</v>
      </c>
      <c r="O381" s="40"/>
      <c r="P381" s="190">
        <f>O381*H381</f>
        <v>0</v>
      </c>
      <c r="Q381" s="190">
        <v>1.4999999999999999E-2</v>
      </c>
      <c r="R381" s="190">
        <f>Q381*H381</f>
        <v>4.0769250000000001</v>
      </c>
      <c r="S381" s="190">
        <v>0</v>
      </c>
      <c r="T381" s="191">
        <f>S381*H381</f>
        <v>0</v>
      </c>
      <c r="AR381" s="22" t="s">
        <v>138</v>
      </c>
      <c r="AT381" s="22" t="s">
        <v>133</v>
      </c>
      <c r="AU381" s="22" t="s">
        <v>24</v>
      </c>
      <c r="AY381" s="22" t="s">
        <v>132</v>
      </c>
      <c r="BE381" s="192">
        <f>IF(N381="základní",J381,0)</f>
        <v>0</v>
      </c>
      <c r="BF381" s="192">
        <f>IF(N381="snížená",J381,0)</f>
        <v>0</v>
      </c>
      <c r="BG381" s="192">
        <f>IF(N381="zákl. přenesená",J381,0)</f>
        <v>0</v>
      </c>
      <c r="BH381" s="192">
        <f>IF(N381="sníž. přenesená",J381,0)</f>
        <v>0</v>
      </c>
      <c r="BI381" s="192">
        <f>IF(N381="nulová",J381,0)</f>
        <v>0</v>
      </c>
      <c r="BJ381" s="22" t="s">
        <v>24</v>
      </c>
      <c r="BK381" s="192">
        <f>ROUND(I381*H381,2)</f>
        <v>0</v>
      </c>
      <c r="BL381" s="22" t="s">
        <v>138</v>
      </c>
      <c r="BM381" s="22" t="s">
        <v>653</v>
      </c>
    </row>
    <row r="382" spans="2:65" s="1" customFormat="1" ht="22.5" customHeight="1">
      <c r="B382" s="39"/>
      <c r="C382" s="181" t="s">
        <v>654</v>
      </c>
      <c r="D382" s="181" t="s">
        <v>133</v>
      </c>
      <c r="E382" s="182" t="s">
        <v>655</v>
      </c>
      <c r="F382" s="183" t="s">
        <v>656</v>
      </c>
      <c r="G382" s="184" t="s">
        <v>195</v>
      </c>
      <c r="H382" s="185">
        <v>21.945</v>
      </c>
      <c r="I382" s="186"/>
      <c r="J382" s="187">
        <f>ROUND(I382*H382,2)</f>
        <v>0</v>
      </c>
      <c r="K382" s="183" t="s">
        <v>137</v>
      </c>
      <c r="L382" s="59"/>
      <c r="M382" s="188" t="s">
        <v>22</v>
      </c>
      <c r="N382" s="189" t="s">
        <v>44</v>
      </c>
      <c r="O382" s="40"/>
      <c r="P382" s="190">
        <f>O382*H382</f>
        <v>0</v>
      </c>
      <c r="Q382" s="190">
        <v>0.29220869999999999</v>
      </c>
      <c r="R382" s="190">
        <f>Q382*H382</f>
        <v>6.4125199214999995</v>
      </c>
      <c r="S382" s="190">
        <v>0</v>
      </c>
      <c r="T382" s="191">
        <f>S382*H382</f>
        <v>0</v>
      </c>
      <c r="AR382" s="22" t="s">
        <v>138</v>
      </c>
      <c r="AT382" s="22" t="s">
        <v>133</v>
      </c>
      <c r="AU382" s="22" t="s">
        <v>24</v>
      </c>
      <c r="AY382" s="22" t="s">
        <v>132</v>
      </c>
      <c r="BE382" s="192">
        <f>IF(N382="základní",J382,0)</f>
        <v>0</v>
      </c>
      <c r="BF382" s="192">
        <f>IF(N382="snížená",J382,0)</f>
        <v>0</v>
      </c>
      <c r="BG382" s="192">
        <f>IF(N382="zákl. přenesená",J382,0)</f>
        <v>0</v>
      </c>
      <c r="BH382" s="192">
        <f>IF(N382="sníž. přenesená",J382,0)</f>
        <v>0</v>
      </c>
      <c r="BI382" s="192">
        <f>IF(N382="nulová",J382,0)</f>
        <v>0</v>
      </c>
      <c r="BJ382" s="22" t="s">
        <v>24</v>
      </c>
      <c r="BK382" s="192">
        <f>ROUND(I382*H382,2)</f>
        <v>0</v>
      </c>
      <c r="BL382" s="22" t="s">
        <v>138</v>
      </c>
      <c r="BM382" s="22" t="s">
        <v>657</v>
      </c>
    </row>
    <row r="383" spans="2:65" s="1" customFormat="1" ht="54">
      <c r="B383" s="39"/>
      <c r="C383" s="61"/>
      <c r="D383" s="193" t="s">
        <v>139</v>
      </c>
      <c r="E383" s="61"/>
      <c r="F383" s="194" t="s">
        <v>658</v>
      </c>
      <c r="G383" s="61"/>
      <c r="H383" s="61"/>
      <c r="I383" s="154"/>
      <c r="J383" s="61"/>
      <c r="K383" s="61"/>
      <c r="L383" s="59"/>
      <c r="M383" s="195"/>
      <c r="N383" s="40"/>
      <c r="O383" s="40"/>
      <c r="P383" s="40"/>
      <c r="Q383" s="40"/>
      <c r="R383" s="40"/>
      <c r="S383" s="40"/>
      <c r="T383" s="76"/>
      <c r="AT383" s="22" t="s">
        <v>139</v>
      </c>
      <c r="AU383" s="22" t="s">
        <v>24</v>
      </c>
    </row>
    <row r="384" spans="2:65" s="1" customFormat="1" ht="31.5" customHeight="1">
      <c r="B384" s="39"/>
      <c r="C384" s="181" t="s">
        <v>427</v>
      </c>
      <c r="D384" s="181" t="s">
        <v>133</v>
      </c>
      <c r="E384" s="182" t="s">
        <v>659</v>
      </c>
      <c r="F384" s="183" t="s">
        <v>660</v>
      </c>
      <c r="G384" s="184" t="s">
        <v>195</v>
      </c>
      <c r="H384" s="185">
        <v>16.5</v>
      </c>
      <c r="I384" s="186"/>
      <c r="J384" s="187">
        <f>ROUND(I384*H384,2)</f>
        <v>0</v>
      </c>
      <c r="K384" s="183" t="s">
        <v>137</v>
      </c>
      <c r="L384" s="59"/>
      <c r="M384" s="188" t="s">
        <v>22</v>
      </c>
      <c r="N384" s="189" t="s">
        <v>44</v>
      </c>
      <c r="O384" s="40"/>
      <c r="P384" s="190">
        <f>O384*H384</f>
        <v>0</v>
      </c>
      <c r="Q384" s="190">
        <v>0.51914605999999996</v>
      </c>
      <c r="R384" s="190">
        <f>Q384*H384</f>
        <v>8.5659099899999998</v>
      </c>
      <c r="S384" s="190">
        <v>0</v>
      </c>
      <c r="T384" s="191">
        <f>S384*H384</f>
        <v>0</v>
      </c>
      <c r="AR384" s="22" t="s">
        <v>138</v>
      </c>
      <c r="AT384" s="22" t="s">
        <v>133</v>
      </c>
      <c r="AU384" s="22" t="s">
        <v>24</v>
      </c>
      <c r="AY384" s="22" t="s">
        <v>132</v>
      </c>
      <c r="BE384" s="192">
        <f>IF(N384="základní",J384,0)</f>
        <v>0</v>
      </c>
      <c r="BF384" s="192">
        <f>IF(N384="snížená",J384,0)</f>
        <v>0</v>
      </c>
      <c r="BG384" s="192">
        <f>IF(N384="zákl. přenesená",J384,0)</f>
        <v>0</v>
      </c>
      <c r="BH384" s="192">
        <f>IF(N384="sníž. přenesená",J384,0)</f>
        <v>0</v>
      </c>
      <c r="BI384" s="192">
        <f>IF(N384="nulová",J384,0)</f>
        <v>0</v>
      </c>
      <c r="BJ384" s="22" t="s">
        <v>24</v>
      </c>
      <c r="BK384" s="192">
        <f>ROUND(I384*H384,2)</f>
        <v>0</v>
      </c>
      <c r="BL384" s="22" t="s">
        <v>138</v>
      </c>
      <c r="BM384" s="22" t="s">
        <v>661</v>
      </c>
    </row>
    <row r="385" spans="2:65" s="1" customFormat="1" ht="67.5">
      <c r="B385" s="39"/>
      <c r="C385" s="61"/>
      <c r="D385" s="193" t="s">
        <v>139</v>
      </c>
      <c r="E385" s="61"/>
      <c r="F385" s="194" t="s">
        <v>662</v>
      </c>
      <c r="G385" s="61"/>
      <c r="H385" s="61"/>
      <c r="I385" s="154"/>
      <c r="J385" s="61"/>
      <c r="K385" s="61"/>
      <c r="L385" s="59"/>
      <c r="M385" s="195"/>
      <c r="N385" s="40"/>
      <c r="O385" s="40"/>
      <c r="P385" s="40"/>
      <c r="Q385" s="40"/>
      <c r="R385" s="40"/>
      <c r="S385" s="40"/>
      <c r="T385" s="76"/>
      <c r="AT385" s="22" t="s">
        <v>139</v>
      </c>
      <c r="AU385" s="22" t="s">
        <v>24</v>
      </c>
    </row>
    <row r="386" spans="2:65" s="1" customFormat="1" ht="31.5" customHeight="1">
      <c r="B386" s="39"/>
      <c r="C386" s="181" t="s">
        <v>663</v>
      </c>
      <c r="D386" s="181" t="s">
        <v>133</v>
      </c>
      <c r="E386" s="182" t="s">
        <v>664</v>
      </c>
      <c r="F386" s="183" t="s">
        <v>665</v>
      </c>
      <c r="G386" s="184" t="s">
        <v>195</v>
      </c>
      <c r="H386" s="185">
        <v>6</v>
      </c>
      <c r="I386" s="186"/>
      <c r="J386" s="187">
        <f>ROUND(I386*H386,2)</f>
        <v>0</v>
      </c>
      <c r="K386" s="183" t="s">
        <v>22</v>
      </c>
      <c r="L386" s="59"/>
      <c r="M386" s="188" t="s">
        <v>22</v>
      </c>
      <c r="N386" s="189" t="s">
        <v>44</v>
      </c>
      <c r="O386" s="40"/>
      <c r="P386" s="190">
        <f>O386*H386</f>
        <v>0</v>
      </c>
      <c r="Q386" s="190">
        <v>0</v>
      </c>
      <c r="R386" s="190">
        <f>Q386*H386</f>
        <v>0</v>
      </c>
      <c r="S386" s="190">
        <v>0</v>
      </c>
      <c r="T386" s="191">
        <f>S386*H386</f>
        <v>0</v>
      </c>
      <c r="AR386" s="22" t="s">
        <v>138</v>
      </c>
      <c r="AT386" s="22" t="s">
        <v>133</v>
      </c>
      <c r="AU386" s="22" t="s">
        <v>24</v>
      </c>
      <c r="AY386" s="22" t="s">
        <v>132</v>
      </c>
      <c r="BE386" s="192">
        <f>IF(N386="základní",J386,0)</f>
        <v>0</v>
      </c>
      <c r="BF386" s="192">
        <f>IF(N386="snížená",J386,0)</f>
        <v>0</v>
      </c>
      <c r="BG386" s="192">
        <f>IF(N386="zákl. přenesená",J386,0)</f>
        <v>0</v>
      </c>
      <c r="BH386" s="192">
        <f>IF(N386="sníž. přenesená",J386,0)</f>
        <v>0</v>
      </c>
      <c r="BI386" s="192">
        <f>IF(N386="nulová",J386,0)</f>
        <v>0</v>
      </c>
      <c r="BJ386" s="22" t="s">
        <v>24</v>
      </c>
      <c r="BK386" s="192">
        <f>ROUND(I386*H386,2)</f>
        <v>0</v>
      </c>
      <c r="BL386" s="22" t="s">
        <v>138</v>
      </c>
      <c r="BM386" s="22" t="s">
        <v>666</v>
      </c>
    </row>
    <row r="387" spans="2:65" s="1" customFormat="1" ht="22.5" customHeight="1">
      <c r="B387" s="39"/>
      <c r="C387" s="181" t="s">
        <v>430</v>
      </c>
      <c r="D387" s="181" t="s">
        <v>133</v>
      </c>
      <c r="E387" s="182" t="s">
        <v>667</v>
      </c>
      <c r="F387" s="183" t="s">
        <v>668</v>
      </c>
      <c r="G387" s="184" t="s">
        <v>540</v>
      </c>
      <c r="H387" s="185">
        <v>4</v>
      </c>
      <c r="I387" s="186"/>
      <c r="J387" s="187">
        <f>ROUND(I387*H387,2)</f>
        <v>0</v>
      </c>
      <c r="K387" s="183" t="s">
        <v>22</v>
      </c>
      <c r="L387" s="59"/>
      <c r="M387" s="188" t="s">
        <v>22</v>
      </c>
      <c r="N387" s="189" t="s">
        <v>44</v>
      </c>
      <c r="O387" s="40"/>
      <c r="P387" s="190">
        <f>O387*H387</f>
        <v>0</v>
      </c>
      <c r="Q387" s="190">
        <v>0</v>
      </c>
      <c r="R387" s="190">
        <f>Q387*H387</f>
        <v>0</v>
      </c>
      <c r="S387" s="190">
        <v>0</v>
      </c>
      <c r="T387" s="191">
        <f>S387*H387</f>
        <v>0</v>
      </c>
      <c r="AR387" s="22" t="s">
        <v>138</v>
      </c>
      <c r="AT387" s="22" t="s">
        <v>133</v>
      </c>
      <c r="AU387" s="22" t="s">
        <v>24</v>
      </c>
      <c r="AY387" s="22" t="s">
        <v>132</v>
      </c>
      <c r="BE387" s="192">
        <f>IF(N387="základní",J387,0)</f>
        <v>0</v>
      </c>
      <c r="BF387" s="192">
        <f>IF(N387="snížená",J387,0)</f>
        <v>0</v>
      </c>
      <c r="BG387" s="192">
        <f>IF(N387="zákl. přenesená",J387,0)</f>
        <v>0</v>
      </c>
      <c r="BH387" s="192">
        <f>IF(N387="sníž. přenesená",J387,0)</f>
        <v>0</v>
      </c>
      <c r="BI387" s="192">
        <f>IF(N387="nulová",J387,0)</f>
        <v>0</v>
      </c>
      <c r="BJ387" s="22" t="s">
        <v>24</v>
      </c>
      <c r="BK387" s="192">
        <f>ROUND(I387*H387,2)</f>
        <v>0</v>
      </c>
      <c r="BL387" s="22" t="s">
        <v>138</v>
      </c>
      <c r="BM387" s="22" t="s">
        <v>669</v>
      </c>
    </row>
    <row r="388" spans="2:65" s="1" customFormat="1" ht="27">
      <c r="B388" s="39"/>
      <c r="C388" s="61"/>
      <c r="D388" s="193" t="s">
        <v>158</v>
      </c>
      <c r="E388" s="61"/>
      <c r="F388" s="194" t="s">
        <v>670</v>
      </c>
      <c r="G388" s="61"/>
      <c r="H388" s="61"/>
      <c r="I388" s="154"/>
      <c r="J388" s="61"/>
      <c r="K388" s="61"/>
      <c r="L388" s="59"/>
      <c r="M388" s="195"/>
      <c r="N388" s="40"/>
      <c r="O388" s="40"/>
      <c r="P388" s="40"/>
      <c r="Q388" s="40"/>
      <c r="R388" s="40"/>
      <c r="S388" s="40"/>
      <c r="T388" s="76"/>
      <c r="AT388" s="22" t="s">
        <v>158</v>
      </c>
      <c r="AU388" s="22" t="s">
        <v>24</v>
      </c>
    </row>
    <row r="389" spans="2:65" s="1" customFormat="1" ht="22.5" customHeight="1">
      <c r="B389" s="39"/>
      <c r="C389" s="181" t="s">
        <v>671</v>
      </c>
      <c r="D389" s="181" t="s">
        <v>133</v>
      </c>
      <c r="E389" s="182" t="s">
        <v>672</v>
      </c>
      <c r="F389" s="183" t="s">
        <v>673</v>
      </c>
      <c r="G389" s="184" t="s">
        <v>540</v>
      </c>
      <c r="H389" s="185">
        <v>1</v>
      </c>
      <c r="I389" s="186"/>
      <c r="J389" s="187">
        <f>ROUND(I389*H389,2)</f>
        <v>0</v>
      </c>
      <c r="K389" s="183" t="s">
        <v>22</v>
      </c>
      <c r="L389" s="59"/>
      <c r="M389" s="188" t="s">
        <v>22</v>
      </c>
      <c r="N389" s="189" t="s">
        <v>44</v>
      </c>
      <c r="O389" s="40"/>
      <c r="P389" s="190">
        <f>O389*H389</f>
        <v>0</v>
      </c>
      <c r="Q389" s="190">
        <v>0</v>
      </c>
      <c r="R389" s="190">
        <f>Q389*H389</f>
        <v>0</v>
      </c>
      <c r="S389" s="190">
        <v>0</v>
      </c>
      <c r="T389" s="191">
        <f>S389*H389</f>
        <v>0</v>
      </c>
      <c r="AR389" s="22" t="s">
        <v>138</v>
      </c>
      <c r="AT389" s="22" t="s">
        <v>133</v>
      </c>
      <c r="AU389" s="22" t="s">
        <v>24</v>
      </c>
      <c r="AY389" s="22" t="s">
        <v>132</v>
      </c>
      <c r="BE389" s="192">
        <f>IF(N389="základní",J389,0)</f>
        <v>0</v>
      </c>
      <c r="BF389" s="192">
        <f>IF(N389="snížená",J389,0)</f>
        <v>0</v>
      </c>
      <c r="BG389" s="192">
        <f>IF(N389="zákl. přenesená",J389,0)</f>
        <v>0</v>
      </c>
      <c r="BH389" s="192">
        <f>IF(N389="sníž. přenesená",J389,0)</f>
        <v>0</v>
      </c>
      <c r="BI389" s="192">
        <f>IF(N389="nulová",J389,0)</f>
        <v>0</v>
      </c>
      <c r="BJ389" s="22" t="s">
        <v>24</v>
      </c>
      <c r="BK389" s="192">
        <f>ROUND(I389*H389,2)</f>
        <v>0</v>
      </c>
      <c r="BL389" s="22" t="s">
        <v>138</v>
      </c>
      <c r="BM389" s="22" t="s">
        <v>674</v>
      </c>
    </row>
    <row r="390" spans="2:65" s="1" customFormat="1" ht="22.5" customHeight="1">
      <c r="B390" s="39"/>
      <c r="C390" s="181" t="s">
        <v>435</v>
      </c>
      <c r="D390" s="181" t="s">
        <v>133</v>
      </c>
      <c r="E390" s="182" t="s">
        <v>675</v>
      </c>
      <c r="F390" s="183" t="s">
        <v>676</v>
      </c>
      <c r="G390" s="184" t="s">
        <v>540</v>
      </c>
      <c r="H390" s="185">
        <v>1</v>
      </c>
      <c r="I390" s="186"/>
      <c r="J390" s="187">
        <f>ROUND(I390*H390,2)</f>
        <v>0</v>
      </c>
      <c r="K390" s="183" t="s">
        <v>22</v>
      </c>
      <c r="L390" s="59"/>
      <c r="M390" s="188" t="s">
        <v>22</v>
      </c>
      <c r="N390" s="189" t="s">
        <v>44</v>
      </c>
      <c r="O390" s="40"/>
      <c r="P390" s="190">
        <f>O390*H390</f>
        <v>0</v>
      </c>
      <c r="Q390" s="190">
        <v>0</v>
      </c>
      <c r="R390" s="190">
        <f>Q390*H390</f>
        <v>0</v>
      </c>
      <c r="S390" s="190">
        <v>0</v>
      </c>
      <c r="T390" s="191">
        <f>S390*H390</f>
        <v>0</v>
      </c>
      <c r="AR390" s="22" t="s">
        <v>138</v>
      </c>
      <c r="AT390" s="22" t="s">
        <v>133</v>
      </c>
      <c r="AU390" s="22" t="s">
        <v>24</v>
      </c>
      <c r="AY390" s="22" t="s">
        <v>132</v>
      </c>
      <c r="BE390" s="192">
        <f>IF(N390="základní",J390,0)</f>
        <v>0</v>
      </c>
      <c r="BF390" s="192">
        <f>IF(N390="snížená",J390,0)</f>
        <v>0</v>
      </c>
      <c r="BG390" s="192">
        <f>IF(N390="zákl. přenesená",J390,0)</f>
        <v>0</v>
      </c>
      <c r="BH390" s="192">
        <f>IF(N390="sníž. přenesená",J390,0)</f>
        <v>0</v>
      </c>
      <c r="BI390" s="192">
        <f>IF(N390="nulová",J390,0)</f>
        <v>0</v>
      </c>
      <c r="BJ390" s="22" t="s">
        <v>24</v>
      </c>
      <c r="BK390" s="192">
        <f>ROUND(I390*H390,2)</f>
        <v>0</v>
      </c>
      <c r="BL390" s="22" t="s">
        <v>138</v>
      </c>
      <c r="BM390" s="22" t="s">
        <v>677</v>
      </c>
    </row>
    <row r="391" spans="2:65" s="1" customFormat="1" ht="22.5" customHeight="1">
      <c r="B391" s="39"/>
      <c r="C391" s="181" t="s">
        <v>678</v>
      </c>
      <c r="D391" s="181" t="s">
        <v>133</v>
      </c>
      <c r="E391" s="182" t="s">
        <v>679</v>
      </c>
      <c r="F391" s="183" t="s">
        <v>680</v>
      </c>
      <c r="G391" s="184" t="s">
        <v>201</v>
      </c>
      <c r="H391" s="185">
        <v>3.5</v>
      </c>
      <c r="I391" s="186"/>
      <c r="J391" s="187">
        <f>ROUND(I391*H391,2)</f>
        <v>0</v>
      </c>
      <c r="K391" s="183" t="s">
        <v>137</v>
      </c>
      <c r="L391" s="59"/>
      <c r="M391" s="188" t="s">
        <v>22</v>
      </c>
      <c r="N391" s="189" t="s">
        <v>44</v>
      </c>
      <c r="O391" s="40"/>
      <c r="P391" s="190">
        <f>O391*H391</f>
        <v>0</v>
      </c>
      <c r="Q391" s="190">
        <v>0</v>
      </c>
      <c r="R391" s="190">
        <f>Q391*H391</f>
        <v>0</v>
      </c>
      <c r="S391" s="190">
        <v>2</v>
      </c>
      <c r="T391" s="191">
        <f>S391*H391</f>
        <v>7</v>
      </c>
      <c r="AR391" s="22" t="s">
        <v>138</v>
      </c>
      <c r="AT391" s="22" t="s">
        <v>133</v>
      </c>
      <c r="AU391" s="22" t="s">
        <v>24</v>
      </c>
      <c r="AY391" s="22" t="s">
        <v>132</v>
      </c>
      <c r="BE391" s="192">
        <f>IF(N391="základní",J391,0)</f>
        <v>0</v>
      </c>
      <c r="BF391" s="192">
        <f>IF(N391="snížená",J391,0)</f>
        <v>0</v>
      </c>
      <c r="BG391" s="192">
        <f>IF(N391="zákl. přenesená",J391,0)</f>
        <v>0</v>
      </c>
      <c r="BH391" s="192">
        <f>IF(N391="sníž. přenesená",J391,0)</f>
        <v>0</v>
      </c>
      <c r="BI391" s="192">
        <f>IF(N391="nulová",J391,0)</f>
        <v>0</v>
      </c>
      <c r="BJ391" s="22" t="s">
        <v>24</v>
      </c>
      <c r="BK391" s="192">
        <f>ROUND(I391*H391,2)</f>
        <v>0</v>
      </c>
      <c r="BL391" s="22" t="s">
        <v>138</v>
      </c>
      <c r="BM391" s="22" t="s">
        <v>681</v>
      </c>
    </row>
    <row r="392" spans="2:65" s="1" customFormat="1" ht="40.5">
      <c r="B392" s="39"/>
      <c r="C392" s="61"/>
      <c r="D392" s="193" t="s">
        <v>158</v>
      </c>
      <c r="E392" s="61"/>
      <c r="F392" s="194" t="s">
        <v>682</v>
      </c>
      <c r="G392" s="61"/>
      <c r="H392" s="61"/>
      <c r="I392" s="154"/>
      <c r="J392" s="61"/>
      <c r="K392" s="61"/>
      <c r="L392" s="59"/>
      <c r="M392" s="195"/>
      <c r="N392" s="40"/>
      <c r="O392" s="40"/>
      <c r="P392" s="40"/>
      <c r="Q392" s="40"/>
      <c r="R392" s="40"/>
      <c r="S392" s="40"/>
      <c r="T392" s="76"/>
      <c r="AT392" s="22" t="s">
        <v>158</v>
      </c>
      <c r="AU392" s="22" t="s">
        <v>24</v>
      </c>
    </row>
    <row r="393" spans="2:65" s="1" customFormat="1" ht="22.5" customHeight="1">
      <c r="B393" s="39"/>
      <c r="C393" s="181" t="s">
        <v>683</v>
      </c>
      <c r="D393" s="181" t="s">
        <v>133</v>
      </c>
      <c r="E393" s="182" t="s">
        <v>684</v>
      </c>
      <c r="F393" s="183" t="s">
        <v>685</v>
      </c>
      <c r="G393" s="184" t="s">
        <v>540</v>
      </c>
      <c r="H393" s="185">
        <v>7</v>
      </c>
      <c r="I393" s="186"/>
      <c r="J393" s="187">
        <f t="shared" ref="J393:J398" si="10">ROUND(I393*H393,2)</f>
        <v>0</v>
      </c>
      <c r="K393" s="183" t="s">
        <v>22</v>
      </c>
      <c r="L393" s="59"/>
      <c r="M393" s="188" t="s">
        <v>22</v>
      </c>
      <c r="N393" s="189" t="s">
        <v>44</v>
      </c>
      <c r="O393" s="40"/>
      <c r="P393" s="190">
        <f t="shared" ref="P393:P398" si="11">O393*H393</f>
        <v>0</v>
      </c>
      <c r="Q393" s="190">
        <v>0</v>
      </c>
      <c r="R393" s="190">
        <f t="shared" ref="R393:R398" si="12">Q393*H393</f>
        <v>0</v>
      </c>
      <c r="S393" s="190">
        <v>0</v>
      </c>
      <c r="T393" s="191">
        <f t="shared" ref="T393:T398" si="13">S393*H393</f>
        <v>0</v>
      </c>
      <c r="AR393" s="22" t="s">
        <v>138</v>
      </c>
      <c r="AT393" s="22" t="s">
        <v>133</v>
      </c>
      <c r="AU393" s="22" t="s">
        <v>24</v>
      </c>
      <c r="AY393" s="22" t="s">
        <v>132</v>
      </c>
      <c r="BE393" s="192">
        <f t="shared" ref="BE393:BE398" si="14">IF(N393="základní",J393,0)</f>
        <v>0</v>
      </c>
      <c r="BF393" s="192">
        <f t="shared" ref="BF393:BF398" si="15">IF(N393="snížená",J393,0)</f>
        <v>0</v>
      </c>
      <c r="BG393" s="192">
        <f t="shared" ref="BG393:BG398" si="16">IF(N393="zákl. přenesená",J393,0)</f>
        <v>0</v>
      </c>
      <c r="BH393" s="192">
        <f t="shared" ref="BH393:BH398" si="17">IF(N393="sníž. přenesená",J393,0)</f>
        <v>0</v>
      </c>
      <c r="BI393" s="192">
        <f t="shared" ref="BI393:BI398" si="18">IF(N393="nulová",J393,0)</f>
        <v>0</v>
      </c>
      <c r="BJ393" s="22" t="s">
        <v>24</v>
      </c>
      <c r="BK393" s="192">
        <f t="shared" ref="BK393:BK398" si="19">ROUND(I393*H393,2)</f>
        <v>0</v>
      </c>
      <c r="BL393" s="22" t="s">
        <v>138</v>
      </c>
      <c r="BM393" s="22" t="s">
        <v>686</v>
      </c>
    </row>
    <row r="394" spans="2:65" s="1" customFormat="1" ht="22.5" customHeight="1">
      <c r="B394" s="39"/>
      <c r="C394" s="181" t="s">
        <v>687</v>
      </c>
      <c r="D394" s="181" t="s">
        <v>133</v>
      </c>
      <c r="E394" s="182" t="s">
        <v>688</v>
      </c>
      <c r="F394" s="183" t="s">
        <v>689</v>
      </c>
      <c r="G394" s="184" t="s">
        <v>540</v>
      </c>
      <c r="H394" s="185">
        <v>1</v>
      </c>
      <c r="I394" s="186"/>
      <c r="J394" s="187">
        <f t="shared" si="10"/>
        <v>0</v>
      </c>
      <c r="K394" s="183" t="s">
        <v>22</v>
      </c>
      <c r="L394" s="59"/>
      <c r="M394" s="188" t="s">
        <v>22</v>
      </c>
      <c r="N394" s="189" t="s">
        <v>44</v>
      </c>
      <c r="O394" s="40"/>
      <c r="P394" s="190">
        <f t="shared" si="11"/>
        <v>0</v>
      </c>
      <c r="Q394" s="190">
        <v>0</v>
      </c>
      <c r="R394" s="190">
        <f t="shared" si="12"/>
        <v>0</v>
      </c>
      <c r="S394" s="190">
        <v>0</v>
      </c>
      <c r="T394" s="191">
        <f t="shared" si="13"/>
        <v>0</v>
      </c>
      <c r="AR394" s="22" t="s">
        <v>138</v>
      </c>
      <c r="AT394" s="22" t="s">
        <v>133</v>
      </c>
      <c r="AU394" s="22" t="s">
        <v>24</v>
      </c>
      <c r="AY394" s="22" t="s">
        <v>132</v>
      </c>
      <c r="BE394" s="192">
        <f t="shared" si="14"/>
        <v>0</v>
      </c>
      <c r="BF394" s="192">
        <f t="shared" si="15"/>
        <v>0</v>
      </c>
      <c r="BG394" s="192">
        <f t="shared" si="16"/>
        <v>0</v>
      </c>
      <c r="BH394" s="192">
        <f t="shared" si="17"/>
        <v>0</v>
      </c>
      <c r="BI394" s="192">
        <f t="shared" si="18"/>
        <v>0</v>
      </c>
      <c r="BJ394" s="22" t="s">
        <v>24</v>
      </c>
      <c r="BK394" s="192">
        <f t="shared" si="19"/>
        <v>0</v>
      </c>
      <c r="BL394" s="22" t="s">
        <v>138</v>
      </c>
      <c r="BM394" s="22" t="s">
        <v>690</v>
      </c>
    </row>
    <row r="395" spans="2:65" s="1" customFormat="1" ht="22.5" customHeight="1">
      <c r="B395" s="39"/>
      <c r="C395" s="181" t="s">
        <v>444</v>
      </c>
      <c r="D395" s="181" t="s">
        <v>133</v>
      </c>
      <c r="E395" s="182" t="s">
        <v>691</v>
      </c>
      <c r="F395" s="183" t="s">
        <v>692</v>
      </c>
      <c r="G395" s="184" t="s">
        <v>540</v>
      </c>
      <c r="H395" s="185">
        <v>1</v>
      </c>
      <c r="I395" s="186"/>
      <c r="J395" s="187">
        <f t="shared" si="10"/>
        <v>0</v>
      </c>
      <c r="K395" s="183" t="s">
        <v>22</v>
      </c>
      <c r="L395" s="59"/>
      <c r="M395" s="188" t="s">
        <v>22</v>
      </c>
      <c r="N395" s="189" t="s">
        <v>44</v>
      </c>
      <c r="O395" s="40"/>
      <c r="P395" s="190">
        <f t="shared" si="11"/>
        <v>0</v>
      </c>
      <c r="Q395" s="190">
        <v>0</v>
      </c>
      <c r="R395" s="190">
        <f t="shared" si="12"/>
        <v>0</v>
      </c>
      <c r="S395" s="190">
        <v>0</v>
      </c>
      <c r="T395" s="191">
        <f t="shared" si="13"/>
        <v>0</v>
      </c>
      <c r="AR395" s="22" t="s">
        <v>138</v>
      </c>
      <c r="AT395" s="22" t="s">
        <v>133</v>
      </c>
      <c r="AU395" s="22" t="s">
        <v>24</v>
      </c>
      <c r="AY395" s="22" t="s">
        <v>132</v>
      </c>
      <c r="BE395" s="192">
        <f t="shared" si="14"/>
        <v>0</v>
      </c>
      <c r="BF395" s="192">
        <f t="shared" si="15"/>
        <v>0</v>
      </c>
      <c r="BG395" s="192">
        <f t="shared" si="16"/>
        <v>0</v>
      </c>
      <c r="BH395" s="192">
        <f t="shared" si="17"/>
        <v>0</v>
      </c>
      <c r="BI395" s="192">
        <f t="shared" si="18"/>
        <v>0</v>
      </c>
      <c r="BJ395" s="22" t="s">
        <v>24</v>
      </c>
      <c r="BK395" s="192">
        <f t="shared" si="19"/>
        <v>0</v>
      </c>
      <c r="BL395" s="22" t="s">
        <v>138</v>
      </c>
      <c r="BM395" s="22" t="s">
        <v>693</v>
      </c>
    </row>
    <row r="396" spans="2:65" s="1" customFormat="1" ht="22.5" customHeight="1">
      <c r="B396" s="39"/>
      <c r="C396" s="181" t="s">
        <v>694</v>
      </c>
      <c r="D396" s="181" t="s">
        <v>133</v>
      </c>
      <c r="E396" s="182" t="s">
        <v>695</v>
      </c>
      <c r="F396" s="183" t="s">
        <v>696</v>
      </c>
      <c r="G396" s="184" t="s">
        <v>540</v>
      </c>
      <c r="H396" s="185">
        <v>2</v>
      </c>
      <c r="I396" s="186"/>
      <c r="J396" s="187">
        <f t="shared" si="10"/>
        <v>0</v>
      </c>
      <c r="K396" s="183" t="s">
        <v>22</v>
      </c>
      <c r="L396" s="59"/>
      <c r="M396" s="188" t="s">
        <v>22</v>
      </c>
      <c r="N396" s="189" t="s">
        <v>44</v>
      </c>
      <c r="O396" s="40"/>
      <c r="P396" s="190">
        <f t="shared" si="11"/>
        <v>0</v>
      </c>
      <c r="Q396" s="190">
        <v>0</v>
      </c>
      <c r="R396" s="190">
        <f t="shared" si="12"/>
        <v>0</v>
      </c>
      <c r="S396" s="190">
        <v>0</v>
      </c>
      <c r="T396" s="191">
        <f t="shared" si="13"/>
        <v>0</v>
      </c>
      <c r="AR396" s="22" t="s">
        <v>138</v>
      </c>
      <c r="AT396" s="22" t="s">
        <v>133</v>
      </c>
      <c r="AU396" s="22" t="s">
        <v>24</v>
      </c>
      <c r="AY396" s="22" t="s">
        <v>132</v>
      </c>
      <c r="BE396" s="192">
        <f t="shared" si="14"/>
        <v>0</v>
      </c>
      <c r="BF396" s="192">
        <f t="shared" si="15"/>
        <v>0</v>
      </c>
      <c r="BG396" s="192">
        <f t="shared" si="16"/>
        <v>0</v>
      </c>
      <c r="BH396" s="192">
        <f t="shared" si="17"/>
        <v>0</v>
      </c>
      <c r="BI396" s="192">
        <f t="shared" si="18"/>
        <v>0</v>
      </c>
      <c r="BJ396" s="22" t="s">
        <v>24</v>
      </c>
      <c r="BK396" s="192">
        <f t="shared" si="19"/>
        <v>0</v>
      </c>
      <c r="BL396" s="22" t="s">
        <v>138</v>
      </c>
      <c r="BM396" s="22" t="s">
        <v>697</v>
      </c>
    </row>
    <row r="397" spans="2:65" s="1" customFormat="1" ht="22.5" customHeight="1">
      <c r="B397" s="39"/>
      <c r="C397" s="181" t="s">
        <v>446</v>
      </c>
      <c r="D397" s="181" t="s">
        <v>133</v>
      </c>
      <c r="E397" s="182" t="s">
        <v>698</v>
      </c>
      <c r="F397" s="183" t="s">
        <v>699</v>
      </c>
      <c r="G397" s="184" t="s">
        <v>540</v>
      </c>
      <c r="H397" s="185">
        <v>1</v>
      </c>
      <c r="I397" s="186"/>
      <c r="J397" s="187">
        <f t="shared" si="10"/>
        <v>0</v>
      </c>
      <c r="K397" s="183" t="s">
        <v>22</v>
      </c>
      <c r="L397" s="59"/>
      <c r="M397" s="188" t="s">
        <v>22</v>
      </c>
      <c r="N397" s="189" t="s">
        <v>44</v>
      </c>
      <c r="O397" s="40"/>
      <c r="P397" s="190">
        <f t="shared" si="11"/>
        <v>0</v>
      </c>
      <c r="Q397" s="190">
        <v>0</v>
      </c>
      <c r="R397" s="190">
        <f t="shared" si="12"/>
        <v>0</v>
      </c>
      <c r="S397" s="190">
        <v>0</v>
      </c>
      <c r="T397" s="191">
        <f t="shared" si="13"/>
        <v>0</v>
      </c>
      <c r="AR397" s="22" t="s">
        <v>138</v>
      </c>
      <c r="AT397" s="22" t="s">
        <v>133</v>
      </c>
      <c r="AU397" s="22" t="s">
        <v>24</v>
      </c>
      <c r="AY397" s="22" t="s">
        <v>132</v>
      </c>
      <c r="BE397" s="192">
        <f t="shared" si="14"/>
        <v>0</v>
      </c>
      <c r="BF397" s="192">
        <f t="shared" si="15"/>
        <v>0</v>
      </c>
      <c r="BG397" s="192">
        <f t="shared" si="16"/>
        <v>0</v>
      </c>
      <c r="BH397" s="192">
        <f t="shared" si="17"/>
        <v>0</v>
      </c>
      <c r="BI397" s="192">
        <f t="shared" si="18"/>
        <v>0</v>
      </c>
      <c r="BJ397" s="22" t="s">
        <v>24</v>
      </c>
      <c r="BK397" s="192">
        <f t="shared" si="19"/>
        <v>0</v>
      </c>
      <c r="BL397" s="22" t="s">
        <v>138</v>
      </c>
      <c r="BM397" s="22" t="s">
        <v>700</v>
      </c>
    </row>
    <row r="398" spans="2:65" s="1" customFormat="1" ht="44.25" customHeight="1">
      <c r="B398" s="39"/>
      <c r="C398" s="181" t="s">
        <v>701</v>
      </c>
      <c r="D398" s="181" t="s">
        <v>133</v>
      </c>
      <c r="E398" s="182" t="s">
        <v>702</v>
      </c>
      <c r="F398" s="183" t="s">
        <v>703</v>
      </c>
      <c r="G398" s="184" t="s">
        <v>136</v>
      </c>
      <c r="H398" s="185">
        <v>9</v>
      </c>
      <c r="I398" s="186"/>
      <c r="J398" s="187">
        <f t="shared" si="10"/>
        <v>0</v>
      </c>
      <c r="K398" s="183" t="s">
        <v>137</v>
      </c>
      <c r="L398" s="59"/>
      <c r="M398" s="188" t="s">
        <v>22</v>
      </c>
      <c r="N398" s="189" t="s">
        <v>44</v>
      </c>
      <c r="O398" s="40"/>
      <c r="P398" s="190">
        <f t="shared" si="11"/>
        <v>0</v>
      </c>
      <c r="Q398" s="190">
        <v>0</v>
      </c>
      <c r="R398" s="190">
        <f t="shared" si="12"/>
        <v>0</v>
      </c>
      <c r="S398" s="190">
        <v>8.2000000000000003E-2</v>
      </c>
      <c r="T398" s="191">
        <f t="shared" si="13"/>
        <v>0.73799999999999999</v>
      </c>
      <c r="AR398" s="22" t="s">
        <v>138</v>
      </c>
      <c r="AT398" s="22" t="s">
        <v>133</v>
      </c>
      <c r="AU398" s="22" t="s">
        <v>24</v>
      </c>
      <c r="AY398" s="22" t="s">
        <v>132</v>
      </c>
      <c r="BE398" s="192">
        <f t="shared" si="14"/>
        <v>0</v>
      </c>
      <c r="BF398" s="192">
        <f t="shared" si="15"/>
        <v>0</v>
      </c>
      <c r="BG398" s="192">
        <f t="shared" si="16"/>
        <v>0</v>
      </c>
      <c r="BH398" s="192">
        <f t="shared" si="17"/>
        <v>0</v>
      </c>
      <c r="BI398" s="192">
        <f t="shared" si="18"/>
        <v>0</v>
      </c>
      <c r="BJ398" s="22" t="s">
        <v>24</v>
      </c>
      <c r="BK398" s="192">
        <f t="shared" si="19"/>
        <v>0</v>
      </c>
      <c r="BL398" s="22" t="s">
        <v>138</v>
      </c>
      <c r="BM398" s="22" t="s">
        <v>704</v>
      </c>
    </row>
    <row r="399" spans="2:65" s="1" customFormat="1" ht="67.5">
      <c r="B399" s="39"/>
      <c r="C399" s="61"/>
      <c r="D399" s="193" t="s">
        <v>139</v>
      </c>
      <c r="E399" s="61"/>
      <c r="F399" s="194" t="s">
        <v>705</v>
      </c>
      <c r="G399" s="61"/>
      <c r="H399" s="61"/>
      <c r="I399" s="154"/>
      <c r="J399" s="61"/>
      <c r="K399" s="61"/>
      <c r="L399" s="59"/>
      <c r="M399" s="195"/>
      <c r="N399" s="40"/>
      <c r="O399" s="40"/>
      <c r="P399" s="40"/>
      <c r="Q399" s="40"/>
      <c r="R399" s="40"/>
      <c r="S399" s="40"/>
      <c r="T399" s="76"/>
      <c r="AT399" s="22" t="s">
        <v>139</v>
      </c>
      <c r="AU399" s="22" t="s">
        <v>24</v>
      </c>
    </row>
    <row r="400" spans="2:65" s="1" customFormat="1" ht="57" customHeight="1">
      <c r="B400" s="39"/>
      <c r="C400" s="181" t="s">
        <v>449</v>
      </c>
      <c r="D400" s="181" t="s">
        <v>133</v>
      </c>
      <c r="E400" s="182" t="s">
        <v>706</v>
      </c>
      <c r="F400" s="183" t="s">
        <v>707</v>
      </c>
      <c r="G400" s="184" t="s">
        <v>195</v>
      </c>
      <c r="H400" s="185">
        <v>1</v>
      </c>
      <c r="I400" s="186"/>
      <c r="J400" s="187">
        <f>ROUND(I400*H400,2)</f>
        <v>0</v>
      </c>
      <c r="K400" s="183" t="s">
        <v>137</v>
      </c>
      <c r="L400" s="59"/>
      <c r="M400" s="188" t="s">
        <v>22</v>
      </c>
      <c r="N400" s="189" t="s">
        <v>44</v>
      </c>
      <c r="O400" s="40"/>
      <c r="P400" s="190">
        <f>O400*H400</f>
        <v>0</v>
      </c>
      <c r="Q400" s="190">
        <v>0</v>
      </c>
      <c r="R400" s="190">
        <f>Q400*H400</f>
        <v>0</v>
      </c>
      <c r="S400" s="190">
        <v>0</v>
      </c>
      <c r="T400" s="191">
        <f>S400*H400</f>
        <v>0</v>
      </c>
      <c r="AR400" s="22" t="s">
        <v>138</v>
      </c>
      <c r="AT400" s="22" t="s">
        <v>133</v>
      </c>
      <c r="AU400" s="22" t="s">
        <v>24</v>
      </c>
      <c r="AY400" s="22" t="s">
        <v>132</v>
      </c>
      <c r="BE400" s="192">
        <f>IF(N400="základní",J400,0)</f>
        <v>0</v>
      </c>
      <c r="BF400" s="192">
        <f>IF(N400="snížená",J400,0)</f>
        <v>0</v>
      </c>
      <c r="BG400" s="192">
        <f>IF(N400="zákl. přenesená",J400,0)</f>
        <v>0</v>
      </c>
      <c r="BH400" s="192">
        <f>IF(N400="sníž. přenesená",J400,0)</f>
        <v>0</v>
      </c>
      <c r="BI400" s="192">
        <f>IF(N400="nulová",J400,0)</f>
        <v>0</v>
      </c>
      <c r="BJ400" s="22" t="s">
        <v>24</v>
      </c>
      <c r="BK400" s="192">
        <f>ROUND(I400*H400,2)</f>
        <v>0</v>
      </c>
      <c r="BL400" s="22" t="s">
        <v>138</v>
      </c>
      <c r="BM400" s="22" t="s">
        <v>708</v>
      </c>
    </row>
    <row r="401" spans="2:65" s="1" customFormat="1" ht="67.5">
      <c r="B401" s="39"/>
      <c r="C401" s="61"/>
      <c r="D401" s="193" t="s">
        <v>139</v>
      </c>
      <c r="E401" s="61"/>
      <c r="F401" s="194" t="s">
        <v>709</v>
      </c>
      <c r="G401" s="61"/>
      <c r="H401" s="61"/>
      <c r="I401" s="154"/>
      <c r="J401" s="61"/>
      <c r="K401" s="61"/>
      <c r="L401" s="59"/>
      <c r="M401" s="195"/>
      <c r="N401" s="40"/>
      <c r="O401" s="40"/>
      <c r="P401" s="40"/>
      <c r="Q401" s="40"/>
      <c r="R401" s="40"/>
      <c r="S401" s="40"/>
      <c r="T401" s="76"/>
      <c r="AT401" s="22" t="s">
        <v>139</v>
      </c>
      <c r="AU401" s="22" t="s">
        <v>24</v>
      </c>
    </row>
    <row r="402" spans="2:65" s="1" customFormat="1" ht="44.25" customHeight="1">
      <c r="B402" s="39"/>
      <c r="C402" s="181" t="s">
        <v>710</v>
      </c>
      <c r="D402" s="181" t="s">
        <v>133</v>
      </c>
      <c r="E402" s="182" t="s">
        <v>711</v>
      </c>
      <c r="F402" s="183" t="s">
        <v>712</v>
      </c>
      <c r="G402" s="184" t="s">
        <v>147</v>
      </c>
      <c r="H402" s="185">
        <v>533.33000000000004</v>
      </c>
      <c r="I402" s="186"/>
      <c r="J402" s="187">
        <f>ROUND(I402*H402,2)</f>
        <v>0</v>
      </c>
      <c r="K402" s="183" t="s">
        <v>137</v>
      </c>
      <c r="L402" s="59"/>
      <c r="M402" s="188" t="s">
        <v>22</v>
      </c>
      <c r="N402" s="189" t="s">
        <v>44</v>
      </c>
      <c r="O402" s="40"/>
      <c r="P402" s="190">
        <f>O402*H402</f>
        <v>0</v>
      </c>
      <c r="Q402" s="190">
        <v>0</v>
      </c>
      <c r="R402" s="190">
        <f>Q402*H402</f>
        <v>0</v>
      </c>
      <c r="S402" s="190">
        <v>0</v>
      </c>
      <c r="T402" s="191">
        <f>S402*H402</f>
        <v>0</v>
      </c>
      <c r="AR402" s="22" t="s">
        <v>138</v>
      </c>
      <c r="AT402" s="22" t="s">
        <v>133</v>
      </c>
      <c r="AU402" s="22" t="s">
        <v>24</v>
      </c>
      <c r="AY402" s="22" t="s">
        <v>132</v>
      </c>
      <c r="BE402" s="192">
        <f>IF(N402="základní",J402,0)</f>
        <v>0</v>
      </c>
      <c r="BF402" s="192">
        <f>IF(N402="snížená",J402,0)</f>
        <v>0</v>
      </c>
      <c r="BG402" s="192">
        <f>IF(N402="zákl. přenesená",J402,0)</f>
        <v>0</v>
      </c>
      <c r="BH402" s="192">
        <f>IF(N402="sníž. přenesená",J402,0)</f>
        <v>0</v>
      </c>
      <c r="BI402" s="192">
        <f>IF(N402="nulová",J402,0)</f>
        <v>0</v>
      </c>
      <c r="BJ402" s="22" t="s">
        <v>24</v>
      </c>
      <c r="BK402" s="192">
        <f>ROUND(I402*H402,2)</f>
        <v>0</v>
      </c>
      <c r="BL402" s="22" t="s">
        <v>138</v>
      </c>
      <c r="BM402" s="22" t="s">
        <v>713</v>
      </c>
    </row>
    <row r="403" spans="2:65" s="1" customFormat="1" ht="67.5">
      <c r="B403" s="39"/>
      <c r="C403" s="61"/>
      <c r="D403" s="196" t="s">
        <v>139</v>
      </c>
      <c r="E403" s="61"/>
      <c r="F403" s="197" t="s">
        <v>714</v>
      </c>
      <c r="G403" s="61"/>
      <c r="H403" s="61"/>
      <c r="I403" s="154"/>
      <c r="J403" s="61"/>
      <c r="K403" s="61"/>
      <c r="L403" s="59"/>
      <c r="M403" s="195"/>
      <c r="N403" s="40"/>
      <c r="O403" s="40"/>
      <c r="P403" s="40"/>
      <c r="Q403" s="40"/>
      <c r="R403" s="40"/>
      <c r="S403" s="40"/>
      <c r="T403" s="76"/>
      <c r="AT403" s="22" t="s">
        <v>139</v>
      </c>
      <c r="AU403" s="22" t="s">
        <v>24</v>
      </c>
    </row>
    <row r="404" spans="2:65" s="9" customFormat="1" ht="37.35" customHeight="1">
      <c r="B404" s="167"/>
      <c r="C404" s="168"/>
      <c r="D404" s="169" t="s">
        <v>72</v>
      </c>
      <c r="E404" s="170" t="s">
        <v>558</v>
      </c>
      <c r="F404" s="170" t="s">
        <v>715</v>
      </c>
      <c r="G404" s="168"/>
      <c r="H404" s="168"/>
      <c r="I404" s="171"/>
      <c r="J404" s="172">
        <f>BK404</f>
        <v>0</v>
      </c>
      <c r="K404" s="168"/>
      <c r="L404" s="173"/>
      <c r="M404" s="174"/>
      <c r="N404" s="175"/>
      <c r="O404" s="175"/>
      <c r="P404" s="176">
        <f>SUM(P405:P433)</f>
        <v>0</v>
      </c>
      <c r="Q404" s="175"/>
      <c r="R404" s="176">
        <f>SUM(R405:R433)</f>
        <v>0</v>
      </c>
      <c r="S404" s="175"/>
      <c r="T404" s="177">
        <f>SUM(T405:T433)</f>
        <v>0</v>
      </c>
      <c r="AR404" s="178" t="s">
        <v>24</v>
      </c>
      <c r="AT404" s="179" t="s">
        <v>72</v>
      </c>
      <c r="AU404" s="179" t="s">
        <v>73</v>
      </c>
      <c r="AY404" s="178" t="s">
        <v>132</v>
      </c>
      <c r="BK404" s="180">
        <f>SUM(BK405:BK433)</f>
        <v>0</v>
      </c>
    </row>
    <row r="405" spans="2:65" s="1" customFormat="1" ht="22.5" customHeight="1">
      <c r="B405" s="39"/>
      <c r="C405" s="181" t="s">
        <v>455</v>
      </c>
      <c r="D405" s="181" t="s">
        <v>133</v>
      </c>
      <c r="E405" s="182" t="s">
        <v>716</v>
      </c>
      <c r="F405" s="183" t="s">
        <v>717</v>
      </c>
      <c r="G405" s="184" t="s">
        <v>265</v>
      </c>
      <c r="H405" s="185">
        <v>1592.5429999999999</v>
      </c>
      <c r="I405" s="186"/>
      <c r="J405" s="187">
        <f>ROUND(I405*H405,2)</f>
        <v>0</v>
      </c>
      <c r="K405" s="183" t="s">
        <v>137</v>
      </c>
      <c r="L405" s="59"/>
      <c r="M405" s="188" t="s">
        <v>22</v>
      </c>
      <c r="N405" s="189" t="s">
        <v>44</v>
      </c>
      <c r="O405" s="40"/>
      <c r="P405" s="190">
        <f>O405*H405</f>
        <v>0</v>
      </c>
      <c r="Q405" s="190">
        <v>0</v>
      </c>
      <c r="R405" s="190">
        <f>Q405*H405</f>
        <v>0</v>
      </c>
      <c r="S405" s="190">
        <v>0</v>
      </c>
      <c r="T405" s="191">
        <f>S405*H405</f>
        <v>0</v>
      </c>
      <c r="AR405" s="22" t="s">
        <v>138</v>
      </c>
      <c r="AT405" s="22" t="s">
        <v>133</v>
      </c>
      <c r="AU405" s="22" t="s">
        <v>24</v>
      </c>
      <c r="AY405" s="22" t="s">
        <v>132</v>
      </c>
      <c r="BE405" s="192">
        <f>IF(N405="základní",J405,0)</f>
        <v>0</v>
      </c>
      <c r="BF405" s="192">
        <f>IF(N405="snížená",J405,0)</f>
        <v>0</v>
      </c>
      <c r="BG405" s="192">
        <f>IF(N405="zákl. přenesená",J405,0)</f>
        <v>0</v>
      </c>
      <c r="BH405" s="192">
        <f>IF(N405="sníž. přenesená",J405,0)</f>
        <v>0</v>
      </c>
      <c r="BI405" s="192">
        <f>IF(N405="nulová",J405,0)</f>
        <v>0</v>
      </c>
      <c r="BJ405" s="22" t="s">
        <v>24</v>
      </c>
      <c r="BK405" s="192">
        <f>ROUND(I405*H405,2)</f>
        <v>0</v>
      </c>
      <c r="BL405" s="22" t="s">
        <v>138</v>
      </c>
      <c r="BM405" s="22" t="s">
        <v>718</v>
      </c>
    </row>
    <row r="406" spans="2:65" s="1" customFormat="1" ht="40.5">
      <c r="B406" s="39"/>
      <c r="C406" s="61"/>
      <c r="D406" s="196" t="s">
        <v>139</v>
      </c>
      <c r="E406" s="61"/>
      <c r="F406" s="197" t="s">
        <v>719</v>
      </c>
      <c r="G406" s="61"/>
      <c r="H406" s="61"/>
      <c r="I406" s="154"/>
      <c r="J406" s="61"/>
      <c r="K406" s="61"/>
      <c r="L406" s="59"/>
      <c r="M406" s="195"/>
      <c r="N406" s="40"/>
      <c r="O406" s="40"/>
      <c r="P406" s="40"/>
      <c r="Q406" s="40"/>
      <c r="R406" s="40"/>
      <c r="S406" s="40"/>
      <c r="T406" s="76"/>
      <c r="AT406" s="22" t="s">
        <v>139</v>
      </c>
      <c r="AU406" s="22" t="s">
        <v>24</v>
      </c>
    </row>
    <row r="407" spans="2:65" s="12" customFormat="1" ht="13.5">
      <c r="B407" s="220"/>
      <c r="C407" s="221"/>
      <c r="D407" s="196" t="s">
        <v>150</v>
      </c>
      <c r="E407" s="231" t="s">
        <v>22</v>
      </c>
      <c r="F407" s="232" t="s">
        <v>720</v>
      </c>
      <c r="G407" s="221"/>
      <c r="H407" s="233" t="s">
        <v>22</v>
      </c>
      <c r="I407" s="225"/>
      <c r="J407" s="221"/>
      <c r="K407" s="221"/>
      <c r="L407" s="226"/>
      <c r="M407" s="227"/>
      <c r="N407" s="228"/>
      <c r="O407" s="228"/>
      <c r="P407" s="228"/>
      <c r="Q407" s="228"/>
      <c r="R407" s="228"/>
      <c r="S407" s="228"/>
      <c r="T407" s="229"/>
      <c r="AT407" s="230" t="s">
        <v>150</v>
      </c>
      <c r="AU407" s="230" t="s">
        <v>24</v>
      </c>
      <c r="AV407" s="12" t="s">
        <v>24</v>
      </c>
      <c r="AW407" s="12" t="s">
        <v>152</v>
      </c>
      <c r="AX407" s="12" t="s">
        <v>73</v>
      </c>
      <c r="AY407" s="230" t="s">
        <v>132</v>
      </c>
    </row>
    <row r="408" spans="2:65" s="10" customFormat="1" ht="13.5">
      <c r="B408" s="198"/>
      <c r="C408" s="199"/>
      <c r="D408" s="196" t="s">
        <v>150</v>
      </c>
      <c r="E408" s="200" t="s">
        <v>22</v>
      </c>
      <c r="F408" s="201" t="s">
        <v>721</v>
      </c>
      <c r="G408" s="199"/>
      <c r="H408" s="202">
        <v>878.61</v>
      </c>
      <c r="I408" s="203"/>
      <c r="J408" s="199"/>
      <c r="K408" s="199"/>
      <c r="L408" s="204"/>
      <c r="M408" s="205"/>
      <c r="N408" s="206"/>
      <c r="O408" s="206"/>
      <c r="P408" s="206"/>
      <c r="Q408" s="206"/>
      <c r="R408" s="206"/>
      <c r="S408" s="206"/>
      <c r="T408" s="207"/>
      <c r="AT408" s="208" t="s">
        <v>150</v>
      </c>
      <c r="AU408" s="208" t="s">
        <v>24</v>
      </c>
      <c r="AV408" s="10" t="s">
        <v>81</v>
      </c>
      <c r="AW408" s="10" t="s">
        <v>152</v>
      </c>
      <c r="AX408" s="10" t="s">
        <v>73</v>
      </c>
      <c r="AY408" s="208" t="s">
        <v>132</v>
      </c>
    </row>
    <row r="409" spans="2:65" s="12" customFormat="1" ht="13.5">
      <c r="B409" s="220"/>
      <c r="C409" s="221"/>
      <c r="D409" s="196" t="s">
        <v>150</v>
      </c>
      <c r="E409" s="231" t="s">
        <v>22</v>
      </c>
      <c r="F409" s="232" t="s">
        <v>722</v>
      </c>
      <c r="G409" s="221"/>
      <c r="H409" s="233" t="s">
        <v>22</v>
      </c>
      <c r="I409" s="225"/>
      <c r="J409" s="221"/>
      <c r="K409" s="221"/>
      <c r="L409" s="226"/>
      <c r="M409" s="227"/>
      <c r="N409" s="228"/>
      <c r="O409" s="228"/>
      <c r="P409" s="228"/>
      <c r="Q409" s="228"/>
      <c r="R409" s="228"/>
      <c r="S409" s="228"/>
      <c r="T409" s="229"/>
      <c r="AT409" s="230" t="s">
        <v>150</v>
      </c>
      <c r="AU409" s="230" t="s">
        <v>24</v>
      </c>
      <c r="AV409" s="12" t="s">
        <v>24</v>
      </c>
      <c r="AW409" s="12" t="s">
        <v>152</v>
      </c>
      <c r="AX409" s="12" t="s">
        <v>73</v>
      </c>
      <c r="AY409" s="230" t="s">
        <v>132</v>
      </c>
    </row>
    <row r="410" spans="2:65" s="10" customFormat="1" ht="13.5">
      <c r="B410" s="198"/>
      <c r="C410" s="199"/>
      <c r="D410" s="196" t="s">
        <v>150</v>
      </c>
      <c r="E410" s="200" t="s">
        <v>22</v>
      </c>
      <c r="F410" s="201" t="s">
        <v>723</v>
      </c>
      <c r="G410" s="199"/>
      <c r="H410" s="202">
        <v>175</v>
      </c>
      <c r="I410" s="203"/>
      <c r="J410" s="199"/>
      <c r="K410" s="199"/>
      <c r="L410" s="204"/>
      <c r="M410" s="205"/>
      <c r="N410" s="206"/>
      <c r="O410" s="206"/>
      <c r="P410" s="206"/>
      <c r="Q410" s="206"/>
      <c r="R410" s="206"/>
      <c r="S410" s="206"/>
      <c r="T410" s="207"/>
      <c r="AT410" s="208" t="s">
        <v>150</v>
      </c>
      <c r="AU410" s="208" t="s">
        <v>24</v>
      </c>
      <c r="AV410" s="10" t="s">
        <v>81</v>
      </c>
      <c r="AW410" s="10" t="s">
        <v>152</v>
      </c>
      <c r="AX410" s="10" t="s">
        <v>73</v>
      </c>
      <c r="AY410" s="208" t="s">
        <v>132</v>
      </c>
    </row>
    <row r="411" spans="2:65" s="12" customFormat="1" ht="13.5">
      <c r="B411" s="220"/>
      <c r="C411" s="221"/>
      <c r="D411" s="196" t="s">
        <v>150</v>
      </c>
      <c r="E411" s="231" t="s">
        <v>22</v>
      </c>
      <c r="F411" s="232" t="s">
        <v>724</v>
      </c>
      <c r="G411" s="221"/>
      <c r="H411" s="233" t="s">
        <v>22</v>
      </c>
      <c r="I411" s="225"/>
      <c r="J411" s="221"/>
      <c r="K411" s="221"/>
      <c r="L411" s="226"/>
      <c r="M411" s="227"/>
      <c r="N411" s="228"/>
      <c r="O411" s="228"/>
      <c r="P411" s="228"/>
      <c r="Q411" s="228"/>
      <c r="R411" s="228"/>
      <c r="S411" s="228"/>
      <c r="T411" s="229"/>
      <c r="AT411" s="230" t="s">
        <v>150</v>
      </c>
      <c r="AU411" s="230" t="s">
        <v>24</v>
      </c>
      <c r="AV411" s="12" t="s">
        <v>24</v>
      </c>
      <c r="AW411" s="12" t="s">
        <v>152</v>
      </c>
      <c r="AX411" s="12" t="s">
        <v>73</v>
      </c>
      <c r="AY411" s="230" t="s">
        <v>132</v>
      </c>
    </row>
    <row r="412" spans="2:65" s="10" customFormat="1" ht="13.5">
      <c r="B412" s="198"/>
      <c r="C412" s="199"/>
      <c r="D412" s="196" t="s">
        <v>150</v>
      </c>
      <c r="E412" s="200" t="s">
        <v>22</v>
      </c>
      <c r="F412" s="201" t="s">
        <v>725</v>
      </c>
      <c r="G412" s="199"/>
      <c r="H412" s="202">
        <v>504.99900000000002</v>
      </c>
      <c r="I412" s="203"/>
      <c r="J412" s="199"/>
      <c r="K412" s="199"/>
      <c r="L412" s="204"/>
      <c r="M412" s="205"/>
      <c r="N412" s="206"/>
      <c r="O412" s="206"/>
      <c r="P412" s="206"/>
      <c r="Q412" s="206"/>
      <c r="R412" s="206"/>
      <c r="S412" s="206"/>
      <c r="T412" s="207"/>
      <c r="AT412" s="208" t="s">
        <v>150</v>
      </c>
      <c r="AU412" s="208" t="s">
        <v>24</v>
      </c>
      <c r="AV412" s="10" t="s">
        <v>81</v>
      </c>
      <c r="AW412" s="10" t="s">
        <v>152</v>
      </c>
      <c r="AX412" s="10" t="s">
        <v>73</v>
      </c>
      <c r="AY412" s="208" t="s">
        <v>132</v>
      </c>
    </row>
    <row r="413" spans="2:65" s="12" customFormat="1" ht="13.5">
      <c r="B413" s="220"/>
      <c r="C413" s="221"/>
      <c r="D413" s="196" t="s">
        <v>150</v>
      </c>
      <c r="E413" s="231" t="s">
        <v>22</v>
      </c>
      <c r="F413" s="232" t="s">
        <v>726</v>
      </c>
      <c r="G413" s="221"/>
      <c r="H413" s="233" t="s">
        <v>22</v>
      </c>
      <c r="I413" s="225"/>
      <c r="J413" s="221"/>
      <c r="K413" s="221"/>
      <c r="L413" s="226"/>
      <c r="M413" s="227"/>
      <c r="N413" s="228"/>
      <c r="O413" s="228"/>
      <c r="P413" s="228"/>
      <c r="Q413" s="228"/>
      <c r="R413" s="228"/>
      <c r="S413" s="228"/>
      <c r="T413" s="229"/>
      <c r="AT413" s="230" t="s">
        <v>150</v>
      </c>
      <c r="AU413" s="230" t="s">
        <v>24</v>
      </c>
      <c r="AV413" s="12" t="s">
        <v>24</v>
      </c>
      <c r="AW413" s="12" t="s">
        <v>152</v>
      </c>
      <c r="AX413" s="12" t="s">
        <v>73</v>
      </c>
      <c r="AY413" s="230" t="s">
        <v>132</v>
      </c>
    </row>
    <row r="414" spans="2:65" s="10" customFormat="1" ht="13.5">
      <c r="B414" s="198"/>
      <c r="C414" s="199"/>
      <c r="D414" s="196" t="s">
        <v>150</v>
      </c>
      <c r="E414" s="200" t="s">
        <v>22</v>
      </c>
      <c r="F414" s="201" t="s">
        <v>727</v>
      </c>
      <c r="G414" s="199"/>
      <c r="H414" s="202">
        <v>20.283999999999999</v>
      </c>
      <c r="I414" s="203"/>
      <c r="J414" s="199"/>
      <c r="K414" s="199"/>
      <c r="L414" s="204"/>
      <c r="M414" s="205"/>
      <c r="N414" s="206"/>
      <c r="O414" s="206"/>
      <c r="P414" s="206"/>
      <c r="Q414" s="206"/>
      <c r="R414" s="206"/>
      <c r="S414" s="206"/>
      <c r="T414" s="207"/>
      <c r="AT414" s="208" t="s">
        <v>150</v>
      </c>
      <c r="AU414" s="208" t="s">
        <v>24</v>
      </c>
      <c r="AV414" s="10" t="s">
        <v>81</v>
      </c>
      <c r="AW414" s="10" t="s">
        <v>152</v>
      </c>
      <c r="AX414" s="10" t="s">
        <v>73</v>
      </c>
      <c r="AY414" s="208" t="s">
        <v>132</v>
      </c>
    </row>
    <row r="415" spans="2:65" s="12" customFormat="1" ht="13.5">
      <c r="B415" s="220"/>
      <c r="C415" s="221"/>
      <c r="D415" s="196" t="s">
        <v>150</v>
      </c>
      <c r="E415" s="231" t="s">
        <v>22</v>
      </c>
      <c r="F415" s="232" t="s">
        <v>728</v>
      </c>
      <c r="G415" s="221"/>
      <c r="H415" s="233" t="s">
        <v>22</v>
      </c>
      <c r="I415" s="225"/>
      <c r="J415" s="221"/>
      <c r="K415" s="221"/>
      <c r="L415" s="226"/>
      <c r="M415" s="227"/>
      <c r="N415" s="228"/>
      <c r="O415" s="228"/>
      <c r="P415" s="228"/>
      <c r="Q415" s="228"/>
      <c r="R415" s="228"/>
      <c r="S415" s="228"/>
      <c r="T415" s="229"/>
      <c r="AT415" s="230" t="s">
        <v>150</v>
      </c>
      <c r="AU415" s="230" t="s">
        <v>24</v>
      </c>
      <c r="AV415" s="12" t="s">
        <v>24</v>
      </c>
      <c r="AW415" s="12" t="s">
        <v>152</v>
      </c>
      <c r="AX415" s="12" t="s">
        <v>73</v>
      </c>
      <c r="AY415" s="230" t="s">
        <v>132</v>
      </c>
    </row>
    <row r="416" spans="2:65" s="10" customFormat="1" ht="13.5">
      <c r="B416" s="198"/>
      <c r="C416" s="199"/>
      <c r="D416" s="196" t="s">
        <v>150</v>
      </c>
      <c r="E416" s="200" t="s">
        <v>22</v>
      </c>
      <c r="F416" s="201" t="s">
        <v>729</v>
      </c>
      <c r="G416" s="199"/>
      <c r="H416" s="202">
        <v>13.65</v>
      </c>
      <c r="I416" s="203"/>
      <c r="J416" s="199"/>
      <c r="K416" s="199"/>
      <c r="L416" s="204"/>
      <c r="M416" s="205"/>
      <c r="N416" s="206"/>
      <c r="O416" s="206"/>
      <c r="P416" s="206"/>
      <c r="Q416" s="206"/>
      <c r="R416" s="206"/>
      <c r="S416" s="206"/>
      <c r="T416" s="207"/>
      <c r="AT416" s="208" t="s">
        <v>150</v>
      </c>
      <c r="AU416" s="208" t="s">
        <v>24</v>
      </c>
      <c r="AV416" s="10" t="s">
        <v>81</v>
      </c>
      <c r="AW416" s="10" t="s">
        <v>152</v>
      </c>
      <c r="AX416" s="10" t="s">
        <v>73</v>
      </c>
      <c r="AY416" s="208" t="s">
        <v>132</v>
      </c>
    </row>
    <row r="417" spans="2:65" s="11" customFormat="1" ht="13.5">
      <c r="B417" s="209"/>
      <c r="C417" s="210"/>
      <c r="D417" s="193" t="s">
        <v>150</v>
      </c>
      <c r="E417" s="234" t="s">
        <v>22</v>
      </c>
      <c r="F417" s="235" t="s">
        <v>153</v>
      </c>
      <c r="G417" s="210"/>
      <c r="H417" s="236">
        <v>1592.5429999999999</v>
      </c>
      <c r="I417" s="214"/>
      <c r="J417" s="210"/>
      <c r="K417" s="210"/>
      <c r="L417" s="215"/>
      <c r="M417" s="216"/>
      <c r="N417" s="217"/>
      <c r="O417" s="217"/>
      <c r="P417" s="217"/>
      <c r="Q417" s="217"/>
      <c r="R417" s="217"/>
      <c r="S417" s="217"/>
      <c r="T417" s="218"/>
      <c r="AT417" s="219" t="s">
        <v>150</v>
      </c>
      <c r="AU417" s="219" t="s">
        <v>24</v>
      </c>
      <c r="AV417" s="11" t="s">
        <v>138</v>
      </c>
      <c r="AW417" s="11" t="s">
        <v>152</v>
      </c>
      <c r="AX417" s="11" t="s">
        <v>24</v>
      </c>
      <c r="AY417" s="219" t="s">
        <v>132</v>
      </c>
    </row>
    <row r="418" spans="2:65" s="1" customFormat="1" ht="31.5" customHeight="1">
      <c r="B418" s="39"/>
      <c r="C418" s="181" t="s">
        <v>730</v>
      </c>
      <c r="D418" s="181" t="s">
        <v>133</v>
      </c>
      <c r="E418" s="182" t="s">
        <v>731</v>
      </c>
      <c r="F418" s="183" t="s">
        <v>732</v>
      </c>
      <c r="G418" s="184" t="s">
        <v>265</v>
      </c>
      <c r="H418" s="185">
        <v>1592.5429999999999</v>
      </c>
      <c r="I418" s="186"/>
      <c r="J418" s="187">
        <f>ROUND(I418*H418,2)</f>
        <v>0</v>
      </c>
      <c r="K418" s="183" t="s">
        <v>137</v>
      </c>
      <c r="L418" s="59"/>
      <c r="M418" s="188" t="s">
        <v>22</v>
      </c>
      <c r="N418" s="189" t="s">
        <v>44</v>
      </c>
      <c r="O418" s="40"/>
      <c r="P418" s="190">
        <f>O418*H418</f>
        <v>0</v>
      </c>
      <c r="Q418" s="190">
        <v>0</v>
      </c>
      <c r="R418" s="190">
        <f>Q418*H418</f>
        <v>0</v>
      </c>
      <c r="S418" s="190">
        <v>0</v>
      </c>
      <c r="T418" s="191">
        <f>S418*H418</f>
        <v>0</v>
      </c>
      <c r="AR418" s="22" t="s">
        <v>138</v>
      </c>
      <c r="AT418" s="22" t="s">
        <v>133</v>
      </c>
      <c r="AU418" s="22" t="s">
        <v>24</v>
      </c>
      <c r="AY418" s="22" t="s">
        <v>132</v>
      </c>
      <c r="BE418" s="192">
        <f>IF(N418="základní",J418,0)</f>
        <v>0</v>
      </c>
      <c r="BF418" s="192">
        <f>IF(N418="snížená",J418,0)</f>
        <v>0</v>
      </c>
      <c r="BG418" s="192">
        <f>IF(N418="zákl. přenesená",J418,0)</f>
        <v>0</v>
      </c>
      <c r="BH418" s="192">
        <f>IF(N418="sníž. přenesená",J418,0)</f>
        <v>0</v>
      </c>
      <c r="BI418" s="192">
        <f>IF(N418="nulová",J418,0)</f>
        <v>0</v>
      </c>
      <c r="BJ418" s="22" t="s">
        <v>24</v>
      </c>
      <c r="BK418" s="192">
        <f>ROUND(I418*H418,2)</f>
        <v>0</v>
      </c>
      <c r="BL418" s="22" t="s">
        <v>138</v>
      </c>
      <c r="BM418" s="22" t="s">
        <v>733</v>
      </c>
    </row>
    <row r="419" spans="2:65" s="1" customFormat="1" ht="94.5">
      <c r="B419" s="39"/>
      <c r="C419" s="61"/>
      <c r="D419" s="193" t="s">
        <v>139</v>
      </c>
      <c r="E419" s="61"/>
      <c r="F419" s="194" t="s">
        <v>734</v>
      </c>
      <c r="G419" s="61"/>
      <c r="H419" s="61"/>
      <c r="I419" s="154"/>
      <c r="J419" s="61"/>
      <c r="K419" s="61"/>
      <c r="L419" s="59"/>
      <c r="M419" s="195"/>
      <c r="N419" s="40"/>
      <c r="O419" s="40"/>
      <c r="P419" s="40"/>
      <c r="Q419" s="40"/>
      <c r="R419" s="40"/>
      <c r="S419" s="40"/>
      <c r="T419" s="76"/>
      <c r="AT419" s="22" t="s">
        <v>139</v>
      </c>
      <c r="AU419" s="22" t="s">
        <v>24</v>
      </c>
    </row>
    <row r="420" spans="2:65" s="1" customFormat="1" ht="31.5" customHeight="1">
      <c r="B420" s="39"/>
      <c r="C420" s="181" t="s">
        <v>458</v>
      </c>
      <c r="D420" s="181" t="s">
        <v>133</v>
      </c>
      <c r="E420" s="182" t="s">
        <v>735</v>
      </c>
      <c r="F420" s="183" t="s">
        <v>736</v>
      </c>
      <c r="G420" s="184" t="s">
        <v>265</v>
      </c>
      <c r="H420" s="185">
        <v>15925.43</v>
      </c>
      <c r="I420" s="186"/>
      <c r="J420" s="187">
        <f>ROUND(I420*H420,2)</f>
        <v>0</v>
      </c>
      <c r="K420" s="183" t="s">
        <v>137</v>
      </c>
      <c r="L420" s="59"/>
      <c r="M420" s="188" t="s">
        <v>22</v>
      </c>
      <c r="N420" s="189" t="s">
        <v>44</v>
      </c>
      <c r="O420" s="40"/>
      <c r="P420" s="190">
        <f>O420*H420</f>
        <v>0</v>
      </c>
      <c r="Q420" s="190">
        <v>0</v>
      </c>
      <c r="R420" s="190">
        <f>Q420*H420</f>
        <v>0</v>
      </c>
      <c r="S420" s="190">
        <v>0</v>
      </c>
      <c r="T420" s="191">
        <f>S420*H420</f>
        <v>0</v>
      </c>
      <c r="AR420" s="22" t="s">
        <v>138</v>
      </c>
      <c r="AT420" s="22" t="s">
        <v>133</v>
      </c>
      <c r="AU420" s="22" t="s">
        <v>24</v>
      </c>
      <c r="AY420" s="22" t="s">
        <v>132</v>
      </c>
      <c r="BE420" s="192">
        <f>IF(N420="základní",J420,0)</f>
        <v>0</v>
      </c>
      <c r="BF420" s="192">
        <f>IF(N420="snížená",J420,0)</f>
        <v>0</v>
      </c>
      <c r="BG420" s="192">
        <f>IF(N420="zákl. přenesená",J420,0)</f>
        <v>0</v>
      </c>
      <c r="BH420" s="192">
        <f>IF(N420="sníž. přenesená",J420,0)</f>
        <v>0</v>
      </c>
      <c r="BI420" s="192">
        <f>IF(N420="nulová",J420,0)</f>
        <v>0</v>
      </c>
      <c r="BJ420" s="22" t="s">
        <v>24</v>
      </c>
      <c r="BK420" s="192">
        <f>ROUND(I420*H420,2)</f>
        <v>0</v>
      </c>
      <c r="BL420" s="22" t="s">
        <v>138</v>
      </c>
      <c r="BM420" s="22" t="s">
        <v>737</v>
      </c>
    </row>
    <row r="421" spans="2:65" s="1" customFormat="1" ht="94.5">
      <c r="B421" s="39"/>
      <c r="C421" s="61"/>
      <c r="D421" s="193" t="s">
        <v>139</v>
      </c>
      <c r="E421" s="61"/>
      <c r="F421" s="194" t="s">
        <v>734</v>
      </c>
      <c r="G421" s="61"/>
      <c r="H421" s="61"/>
      <c r="I421" s="154"/>
      <c r="J421" s="61"/>
      <c r="K421" s="61"/>
      <c r="L421" s="59"/>
      <c r="M421" s="195"/>
      <c r="N421" s="40"/>
      <c r="O421" s="40"/>
      <c r="P421" s="40"/>
      <c r="Q421" s="40"/>
      <c r="R421" s="40"/>
      <c r="S421" s="40"/>
      <c r="T421" s="76"/>
      <c r="AT421" s="22" t="s">
        <v>139</v>
      </c>
      <c r="AU421" s="22" t="s">
        <v>24</v>
      </c>
    </row>
    <row r="422" spans="2:65" s="1" customFormat="1" ht="22.5" customHeight="1">
      <c r="B422" s="39"/>
      <c r="C422" s="181" t="s">
        <v>738</v>
      </c>
      <c r="D422" s="181" t="s">
        <v>133</v>
      </c>
      <c r="E422" s="182" t="s">
        <v>739</v>
      </c>
      <c r="F422" s="183" t="s">
        <v>740</v>
      </c>
      <c r="G422" s="184" t="s">
        <v>265</v>
      </c>
      <c r="H422" s="185">
        <v>13.65</v>
      </c>
      <c r="I422" s="186"/>
      <c r="J422" s="187">
        <f>ROUND(I422*H422,2)</f>
        <v>0</v>
      </c>
      <c r="K422" s="183" t="s">
        <v>137</v>
      </c>
      <c r="L422" s="59"/>
      <c r="M422" s="188" t="s">
        <v>22</v>
      </c>
      <c r="N422" s="189" t="s">
        <v>44</v>
      </c>
      <c r="O422" s="40"/>
      <c r="P422" s="190">
        <f>O422*H422</f>
        <v>0</v>
      </c>
      <c r="Q422" s="190">
        <v>0</v>
      </c>
      <c r="R422" s="190">
        <f>Q422*H422</f>
        <v>0</v>
      </c>
      <c r="S422" s="190">
        <v>0</v>
      </c>
      <c r="T422" s="191">
        <f>S422*H422</f>
        <v>0</v>
      </c>
      <c r="AR422" s="22" t="s">
        <v>138</v>
      </c>
      <c r="AT422" s="22" t="s">
        <v>133</v>
      </c>
      <c r="AU422" s="22" t="s">
        <v>24</v>
      </c>
      <c r="AY422" s="22" t="s">
        <v>132</v>
      </c>
      <c r="BE422" s="192">
        <f>IF(N422="základní",J422,0)</f>
        <v>0</v>
      </c>
      <c r="BF422" s="192">
        <f>IF(N422="snížená",J422,0)</f>
        <v>0</v>
      </c>
      <c r="BG422" s="192">
        <f>IF(N422="zákl. přenesená",J422,0)</f>
        <v>0</v>
      </c>
      <c r="BH422" s="192">
        <f>IF(N422="sníž. přenesená",J422,0)</f>
        <v>0</v>
      </c>
      <c r="BI422" s="192">
        <f>IF(N422="nulová",J422,0)</f>
        <v>0</v>
      </c>
      <c r="BJ422" s="22" t="s">
        <v>24</v>
      </c>
      <c r="BK422" s="192">
        <f>ROUND(I422*H422,2)</f>
        <v>0</v>
      </c>
      <c r="BL422" s="22" t="s">
        <v>138</v>
      </c>
      <c r="BM422" s="22" t="s">
        <v>741</v>
      </c>
    </row>
    <row r="423" spans="2:65" s="1" customFormat="1" ht="67.5">
      <c r="B423" s="39"/>
      <c r="C423" s="61"/>
      <c r="D423" s="193" t="s">
        <v>139</v>
      </c>
      <c r="E423" s="61"/>
      <c r="F423" s="194" t="s">
        <v>742</v>
      </c>
      <c r="G423" s="61"/>
      <c r="H423" s="61"/>
      <c r="I423" s="154"/>
      <c r="J423" s="61"/>
      <c r="K423" s="61"/>
      <c r="L423" s="59"/>
      <c r="M423" s="195"/>
      <c r="N423" s="40"/>
      <c r="O423" s="40"/>
      <c r="P423" s="40"/>
      <c r="Q423" s="40"/>
      <c r="R423" s="40"/>
      <c r="S423" s="40"/>
      <c r="T423" s="76"/>
      <c r="AT423" s="22" t="s">
        <v>139</v>
      </c>
      <c r="AU423" s="22" t="s">
        <v>24</v>
      </c>
    </row>
    <row r="424" spans="2:65" s="1" customFormat="1" ht="22.5" customHeight="1">
      <c r="B424" s="39"/>
      <c r="C424" s="181" t="s">
        <v>462</v>
      </c>
      <c r="D424" s="181" t="s">
        <v>133</v>
      </c>
      <c r="E424" s="182" t="s">
        <v>743</v>
      </c>
      <c r="F424" s="183" t="s">
        <v>744</v>
      </c>
      <c r="G424" s="184" t="s">
        <v>265</v>
      </c>
      <c r="H424" s="185">
        <v>20.283999999999999</v>
      </c>
      <c r="I424" s="186"/>
      <c r="J424" s="187">
        <f>ROUND(I424*H424,2)</f>
        <v>0</v>
      </c>
      <c r="K424" s="183" t="s">
        <v>137</v>
      </c>
      <c r="L424" s="59"/>
      <c r="M424" s="188" t="s">
        <v>22</v>
      </c>
      <c r="N424" s="189" t="s">
        <v>44</v>
      </c>
      <c r="O424" s="40"/>
      <c r="P424" s="190">
        <f>O424*H424</f>
        <v>0</v>
      </c>
      <c r="Q424" s="190">
        <v>0</v>
      </c>
      <c r="R424" s="190">
        <f>Q424*H424</f>
        <v>0</v>
      </c>
      <c r="S424" s="190">
        <v>0</v>
      </c>
      <c r="T424" s="191">
        <f>S424*H424</f>
        <v>0</v>
      </c>
      <c r="AR424" s="22" t="s">
        <v>138</v>
      </c>
      <c r="AT424" s="22" t="s">
        <v>133</v>
      </c>
      <c r="AU424" s="22" t="s">
        <v>24</v>
      </c>
      <c r="AY424" s="22" t="s">
        <v>132</v>
      </c>
      <c r="BE424" s="192">
        <f>IF(N424="základní",J424,0)</f>
        <v>0</v>
      </c>
      <c r="BF424" s="192">
        <f>IF(N424="snížená",J424,0)</f>
        <v>0</v>
      </c>
      <c r="BG424" s="192">
        <f>IF(N424="zákl. přenesená",J424,0)</f>
        <v>0</v>
      </c>
      <c r="BH424" s="192">
        <f>IF(N424="sníž. přenesená",J424,0)</f>
        <v>0</v>
      </c>
      <c r="BI424" s="192">
        <f>IF(N424="nulová",J424,0)</f>
        <v>0</v>
      </c>
      <c r="BJ424" s="22" t="s">
        <v>24</v>
      </c>
      <c r="BK424" s="192">
        <f>ROUND(I424*H424,2)</f>
        <v>0</v>
      </c>
      <c r="BL424" s="22" t="s">
        <v>138</v>
      </c>
      <c r="BM424" s="22" t="s">
        <v>745</v>
      </c>
    </row>
    <row r="425" spans="2:65" s="1" customFormat="1" ht="67.5">
      <c r="B425" s="39"/>
      <c r="C425" s="61"/>
      <c r="D425" s="193" t="s">
        <v>139</v>
      </c>
      <c r="E425" s="61"/>
      <c r="F425" s="194" t="s">
        <v>746</v>
      </c>
      <c r="G425" s="61"/>
      <c r="H425" s="61"/>
      <c r="I425" s="154"/>
      <c r="J425" s="61"/>
      <c r="K425" s="61"/>
      <c r="L425" s="59"/>
      <c r="M425" s="195"/>
      <c r="N425" s="40"/>
      <c r="O425" s="40"/>
      <c r="P425" s="40"/>
      <c r="Q425" s="40"/>
      <c r="R425" s="40"/>
      <c r="S425" s="40"/>
      <c r="T425" s="76"/>
      <c r="AT425" s="22" t="s">
        <v>139</v>
      </c>
      <c r="AU425" s="22" t="s">
        <v>24</v>
      </c>
    </row>
    <row r="426" spans="2:65" s="1" customFormat="1" ht="22.5" customHeight="1">
      <c r="B426" s="39"/>
      <c r="C426" s="181" t="s">
        <v>747</v>
      </c>
      <c r="D426" s="181" t="s">
        <v>133</v>
      </c>
      <c r="E426" s="182" t="s">
        <v>748</v>
      </c>
      <c r="F426" s="183" t="s">
        <v>749</v>
      </c>
      <c r="G426" s="184" t="s">
        <v>265</v>
      </c>
      <c r="H426" s="185">
        <v>504.99900000000002</v>
      </c>
      <c r="I426" s="186"/>
      <c r="J426" s="187">
        <f>ROUND(I426*H426,2)</f>
        <v>0</v>
      </c>
      <c r="K426" s="183" t="s">
        <v>137</v>
      </c>
      <c r="L426" s="59"/>
      <c r="M426" s="188" t="s">
        <v>22</v>
      </c>
      <c r="N426" s="189" t="s">
        <v>44</v>
      </c>
      <c r="O426" s="40"/>
      <c r="P426" s="190">
        <f>O426*H426</f>
        <v>0</v>
      </c>
      <c r="Q426" s="190">
        <v>0</v>
      </c>
      <c r="R426" s="190">
        <f>Q426*H426</f>
        <v>0</v>
      </c>
      <c r="S426" s="190">
        <v>0</v>
      </c>
      <c r="T426" s="191">
        <f>S426*H426</f>
        <v>0</v>
      </c>
      <c r="AR426" s="22" t="s">
        <v>138</v>
      </c>
      <c r="AT426" s="22" t="s">
        <v>133</v>
      </c>
      <c r="AU426" s="22" t="s">
        <v>24</v>
      </c>
      <c r="AY426" s="22" t="s">
        <v>132</v>
      </c>
      <c r="BE426" s="192">
        <f>IF(N426="základní",J426,0)</f>
        <v>0</v>
      </c>
      <c r="BF426" s="192">
        <f>IF(N426="snížená",J426,0)</f>
        <v>0</v>
      </c>
      <c r="BG426" s="192">
        <f>IF(N426="zákl. přenesená",J426,0)</f>
        <v>0</v>
      </c>
      <c r="BH426" s="192">
        <f>IF(N426="sníž. přenesená",J426,0)</f>
        <v>0</v>
      </c>
      <c r="BI426" s="192">
        <f>IF(N426="nulová",J426,0)</f>
        <v>0</v>
      </c>
      <c r="BJ426" s="22" t="s">
        <v>24</v>
      </c>
      <c r="BK426" s="192">
        <f>ROUND(I426*H426,2)</f>
        <v>0</v>
      </c>
      <c r="BL426" s="22" t="s">
        <v>138</v>
      </c>
      <c r="BM426" s="22" t="s">
        <v>750</v>
      </c>
    </row>
    <row r="427" spans="2:65" s="1" customFormat="1" ht="67.5">
      <c r="B427" s="39"/>
      <c r="C427" s="61"/>
      <c r="D427" s="193" t="s">
        <v>139</v>
      </c>
      <c r="E427" s="61"/>
      <c r="F427" s="194" t="s">
        <v>746</v>
      </c>
      <c r="G427" s="61"/>
      <c r="H427" s="61"/>
      <c r="I427" s="154"/>
      <c r="J427" s="61"/>
      <c r="K427" s="61"/>
      <c r="L427" s="59"/>
      <c r="M427" s="195"/>
      <c r="N427" s="40"/>
      <c r="O427" s="40"/>
      <c r="P427" s="40"/>
      <c r="Q427" s="40"/>
      <c r="R427" s="40"/>
      <c r="S427" s="40"/>
      <c r="T427" s="76"/>
      <c r="AT427" s="22" t="s">
        <v>139</v>
      </c>
      <c r="AU427" s="22" t="s">
        <v>24</v>
      </c>
    </row>
    <row r="428" spans="2:65" s="1" customFormat="1" ht="22.5" customHeight="1">
      <c r="B428" s="39"/>
      <c r="C428" s="181" t="s">
        <v>465</v>
      </c>
      <c r="D428" s="181" t="s">
        <v>133</v>
      </c>
      <c r="E428" s="182" t="s">
        <v>751</v>
      </c>
      <c r="F428" s="183" t="s">
        <v>752</v>
      </c>
      <c r="G428" s="184" t="s">
        <v>265</v>
      </c>
      <c r="H428" s="185">
        <v>878.61</v>
      </c>
      <c r="I428" s="186"/>
      <c r="J428" s="187">
        <f>ROUND(I428*H428,2)</f>
        <v>0</v>
      </c>
      <c r="K428" s="183" t="s">
        <v>137</v>
      </c>
      <c r="L428" s="59"/>
      <c r="M428" s="188" t="s">
        <v>22</v>
      </c>
      <c r="N428" s="189" t="s">
        <v>44</v>
      </c>
      <c r="O428" s="40"/>
      <c r="P428" s="190">
        <f>O428*H428</f>
        <v>0</v>
      </c>
      <c r="Q428" s="190">
        <v>0</v>
      </c>
      <c r="R428" s="190">
        <f>Q428*H428</f>
        <v>0</v>
      </c>
      <c r="S428" s="190">
        <v>0</v>
      </c>
      <c r="T428" s="191">
        <f>S428*H428</f>
        <v>0</v>
      </c>
      <c r="AR428" s="22" t="s">
        <v>138</v>
      </c>
      <c r="AT428" s="22" t="s">
        <v>133</v>
      </c>
      <c r="AU428" s="22" t="s">
        <v>24</v>
      </c>
      <c r="AY428" s="22" t="s">
        <v>132</v>
      </c>
      <c r="BE428" s="192">
        <f>IF(N428="základní",J428,0)</f>
        <v>0</v>
      </c>
      <c r="BF428" s="192">
        <f>IF(N428="snížená",J428,0)</f>
        <v>0</v>
      </c>
      <c r="BG428" s="192">
        <f>IF(N428="zákl. přenesená",J428,0)</f>
        <v>0</v>
      </c>
      <c r="BH428" s="192">
        <f>IF(N428="sníž. přenesená",J428,0)</f>
        <v>0</v>
      </c>
      <c r="BI428" s="192">
        <f>IF(N428="nulová",J428,0)</f>
        <v>0</v>
      </c>
      <c r="BJ428" s="22" t="s">
        <v>24</v>
      </c>
      <c r="BK428" s="192">
        <f>ROUND(I428*H428,2)</f>
        <v>0</v>
      </c>
      <c r="BL428" s="22" t="s">
        <v>138</v>
      </c>
      <c r="BM428" s="22" t="s">
        <v>753</v>
      </c>
    </row>
    <row r="429" spans="2:65" s="1" customFormat="1" ht="67.5">
      <c r="B429" s="39"/>
      <c r="C429" s="61"/>
      <c r="D429" s="193" t="s">
        <v>139</v>
      </c>
      <c r="E429" s="61"/>
      <c r="F429" s="194" t="s">
        <v>746</v>
      </c>
      <c r="G429" s="61"/>
      <c r="H429" s="61"/>
      <c r="I429" s="154"/>
      <c r="J429" s="61"/>
      <c r="K429" s="61"/>
      <c r="L429" s="59"/>
      <c r="M429" s="195"/>
      <c r="N429" s="40"/>
      <c r="O429" s="40"/>
      <c r="P429" s="40"/>
      <c r="Q429" s="40"/>
      <c r="R429" s="40"/>
      <c r="S429" s="40"/>
      <c r="T429" s="76"/>
      <c r="AT429" s="22" t="s">
        <v>139</v>
      </c>
      <c r="AU429" s="22" t="s">
        <v>24</v>
      </c>
    </row>
    <row r="430" spans="2:65" s="1" customFormat="1" ht="44.25" customHeight="1">
      <c r="B430" s="39"/>
      <c r="C430" s="181" t="s">
        <v>754</v>
      </c>
      <c r="D430" s="181" t="s">
        <v>133</v>
      </c>
      <c r="E430" s="182" t="s">
        <v>755</v>
      </c>
      <c r="F430" s="183" t="s">
        <v>756</v>
      </c>
      <c r="G430" s="184" t="s">
        <v>265</v>
      </c>
      <c r="H430" s="185">
        <v>23.9</v>
      </c>
      <c r="I430" s="186"/>
      <c r="J430" s="187">
        <f>ROUND(I430*H430,2)</f>
        <v>0</v>
      </c>
      <c r="K430" s="183" t="s">
        <v>137</v>
      </c>
      <c r="L430" s="59"/>
      <c r="M430" s="188" t="s">
        <v>22</v>
      </c>
      <c r="N430" s="189" t="s">
        <v>44</v>
      </c>
      <c r="O430" s="40"/>
      <c r="P430" s="190">
        <f>O430*H430</f>
        <v>0</v>
      </c>
      <c r="Q430" s="190">
        <v>0</v>
      </c>
      <c r="R430" s="190">
        <f>Q430*H430</f>
        <v>0</v>
      </c>
      <c r="S430" s="190">
        <v>0</v>
      </c>
      <c r="T430" s="191">
        <f>S430*H430</f>
        <v>0</v>
      </c>
      <c r="AR430" s="22" t="s">
        <v>138</v>
      </c>
      <c r="AT430" s="22" t="s">
        <v>133</v>
      </c>
      <c r="AU430" s="22" t="s">
        <v>24</v>
      </c>
      <c r="AY430" s="22" t="s">
        <v>132</v>
      </c>
      <c r="BE430" s="192">
        <f>IF(N430="základní",J430,0)</f>
        <v>0</v>
      </c>
      <c r="BF430" s="192">
        <f>IF(N430="snížená",J430,0)</f>
        <v>0</v>
      </c>
      <c r="BG430" s="192">
        <f>IF(N430="zákl. přenesená",J430,0)</f>
        <v>0</v>
      </c>
      <c r="BH430" s="192">
        <f>IF(N430="sníž. přenesená",J430,0)</f>
        <v>0</v>
      </c>
      <c r="BI430" s="192">
        <f>IF(N430="nulová",J430,0)</f>
        <v>0</v>
      </c>
      <c r="BJ430" s="22" t="s">
        <v>24</v>
      </c>
      <c r="BK430" s="192">
        <f>ROUND(I430*H430,2)</f>
        <v>0</v>
      </c>
      <c r="BL430" s="22" t="s">
        <v>138</v>
      </c>
      <c r="BM430" s="22" t="s">
        <v>757</v>
      </c>
    </row>
    <row r="431" spans="2:65" s="1" customFormat="1" ht="54">
      <c r="B431" s="39"/>
      <c r="C431" s="61"/>
      <c r="D431" s="193" t="s">
        <v>139</v>
      </c>
      <c r="E431" s="61"/>
      <c r="F431" s="194" t="s">
        <v>758</v>
      </c>
      <c r="G431" s="61"/>
      <c r="H431" s="61"/>
      <c r="I431" s="154"/>
      <c r="J431" s="61"/>
      <c r="K431" s="61"/>
      <c r="L431" s="59"/>
      <c r="M431" s="195"/>
      <c r="N431" s="40"/>
      <c r="O431" s="40"/>
      <c r="P431" s="40"/>
      <c r="Q431" s="40"/>
      <c r="R431" s="40"/>
      <c r="S431" s="40"/>
      <c r="T431" s="76"/>
      <c r="AT431" s="22" t="s">
        <v>139</v>
      </c>
      <c r="AU431" s="22" t="s">
        <v>24</v>
      </c>
    </row>
    <row r="432" spans="2:65" s="1" customFormat="1" ht="31.5" customHeight="1">
      <c r="B432" s="39"/>
      <c r="C432" s="181" t="s">
        <v>470</v>
      </c>
      <c r="D432" s="181" t="s">
        <v>133</v>
      </c>
      <c r="E432" s="182" t="s">
        <v>759</v>
      </c>
      <c r="F432" s="183" t="s">
        <v>760</v>
      </c>
      <c r="G432" s="184" t="s">
        <v>265</v>
      </c>
      <c r="H432" s="185">
        <v>3560.5</v>
      </c>
      <c r="I432" s="186"/>
      <c r="J432" s="187">
        <f>ROUND(I432*H432,2)</f>
        <v>0</v>
      </c>
      <c r="K432" s="183" t="s">
        <v>137</v>
      </c>
      <c r="L432" s="59"/>
      <c r="M432" s="188" t="s">
        <v>22</v>
      </c>
      <c r="N432" s="189" t="s">
        <v>44</v>
      </c>
      <c r="O432" s="40"/>
      <c r="P432" s="190">
        <f>O432*H432</f>
        <v>0</v>
      </c>
      <c r="Q432" s="190">
        <v>0</v>
      </c>
      <c r="R432" s="190">
        <f>Q432*H432</f>
        <v>0</v>
      </c>
      <c r="S432" s="190">
        <v>0</v>
      </c>
      <c r="T432" s="191">
        <f>S432*H432</f>
        <v>0</v>
      </c>
      <c r="AR432" s="22" t="s">
        <v>138</v>
      </c>
      <c r="AT432" s="22" t="s">
        <v>133</v>
      </c>
      <c r="AU432" s="22" t="s">
        <v>24</v>
      </c>
      <c r="AY432" s="22" t="s">
        <v>132</v>
      </c>
      <c r="BE432" s="192">
        <f>IF(N432="základní",J432,0)</f>
        <v>0</v>
      </c>
      <c r="BF432" s="192">
        <f>IF(N432="snížená",J432,0)</f>
        <v>0</v>
      </c>
      <c r="BG432" s="192">
        <f>IF(N432="zákl. přenesená",J432,0)</f>
        <v>0</v>
      </c>
      <c r="BH432" s="192">
        <f>IF(N432="sníž. přenesená",J432,0)</f>
        <v>0</v>
      </c>
      <c r="BI432" s="192">
        <f>IF(N432="nulová",J432,0)</f>
        <v>0</v>
      </c>
      <c r="BJ432" s="22" t="s">
        <v>24</v>
      </c>
      <c r="BK432" s="192">
        <f>ROUND(I432*H432,2)</f>
        <v>0</v>
      </c>
      <c r="BL432" s="22" t="s">
        <v>138</v>
      </c>
      <c r="BM432" s="22" t="s">
        <v>761</v>
      </c>
    </row>
    <row r="433" spans="2:65" s="1" customFormat="1" ht="27">
      <c r="B433" s="39"/>
      <c r="C433" s="61"/>
      <c r="D433" s="196" t="s">
        <v>139</v>
      </c>
      <c r="E433" s="61"/>
      <c r="F433" s="197" t="s">
        <v>762</v>
      </c>
      <c r="G433" s="61"/>
      <c r="H433" s="61"/>
      <c r="I433" s="154"/>
      <c r="J433" s="61"/>
      <c r="K433" s="61"/>
      <c r="L433" s="59"/>
      <c r="M433" s="195"/>
      <c r="N433" s="40"/>
      <c r="O433" s="40"/>
      <c r="P433" s="40"/>
      <c r="Q433" s="40"/>
      <c r="R433" s="40"/>
      <c r="S433" s="40"/>
      <c r="T433" s="76"/>
      <c r="AT433" s="22" t="s">
        <v>139</v>
      </c>
      <c r="AU433" s="22" t="s">
        <v>24</v>
      </c>
    </row>
    <row r="434" spans="2:65" s="9" customFormat="1" ht="37.35" customHeight="1">
      <c r="B434" s="167"/>
      <c r="C434" s="168"/>
      <c r="D434" s="169" t="s">
        <v>72</v>
      </c>
      <c r="E434" s="170" t="s">
        <v>763</v>
      </c>
      <c r="F434" s="170" t="s">
        <v>764</v>
      </c>
      <c r="G434" s="168"/>
      <c r="H434" s="168"/>
      <c r="I434" s="171"/>
      <c r="J434" s="172">
        <f>BK434</f>
        <v>0</v>
      </c>
      <c r="K434" s="168"/>
      <c r="L434" s="173"/>
      <c r="M434" s="174"/>
      <c r="N434" s="175"/>
      <c r="O434" s="175"/>
      <c r="P434" s="176">
        <f>SUM(P435:P458)</f>
        <v>0</v>
      </c>
      <c r="Q434" s="175"/>
      <c r="R434" s="176">
        <f>SUM(R435:R458)</f>
        <v>5.1804270000000005E-3</v>
      </c>
      <c r="S434" s="175"/>
      <c r="T434" s="177">
        <f>SUM(T435:T458)</f>
        <v>0</v>
      </c>
      <c r="AR434" s="178" t="s">
        <v>24</v>
      </c>
      <c r="AT434" s="179" t="s">
        <v>72</v>
      </c>
      <c r="AU434" s="179" t="s">
        <v>73</v>
      </c>
      <c r="AY434" s="178" t="s">
        <v>132</v>
      </c>
      <c r="BK434" s="180">
        <f>SUM(BK435:BK458)</f>
        <v>0</v>
      </c>
    </row>
    <row r="435" spans="2:65" s="1" customFormat="1" ht="31.5" customHeight="1">
      <c r="B435" s="39"/>
      <c r="C435" s="181" t="s">
        <v>765</v>
      </c>
      <c r="D435" s="181" t="s">
        <v>133</v>
      </c>
      <c r="E435" s="182" t="s">
        <v>766</v>
      </c>
      <c r="F435" s="183" t="s">
        <v>767</v>
      </c>
      <c r="G435" s="184" t="s">
        <v>201</v>
      </c>
      <c r="H435" s="185">
        <v>20</v>
      </c>
      <c r="I435" s="186"/>
      <c r="J435" s="187">
        <f>ROUND(I435*H435,2)</f>
        <v>0</v>
      </c>
      <c r="K435" s="183" t="s">
        <v>137</v>
      </c>
      <c r="L435" s="59"/>
      <c r="M435" s="188" t="s">
        <v>22</v>
      </c>
      <c r="N435" s="189" t="s">
        <v>44</v>
      </c>
      <c r="O435" s="40"/>
      <c r="P435" s="190">
        <f>O435*H435</f>
        <v>0</v>
      </c>
      <c r="Q435" s="190">
        <v>0</v>
      </c>
      <c r="R435" s="190">
        <f>Q435*H435</f>
        <v>0</v>
      </c>
      <c r="S435" s="190">
        <v>0</v>
      </c>
      <c r="T435" s="191">
        <f>S435*H435</f>
        <v>0</v>
      </c>
      <c r="AR435" s="22" t="s">
        <v>138</v>
      </c>
      <c r="AT435" s="22" t="s">
        <v>133</v>
      </c>
      <c r="AU435" s="22" t="s">
        <v>24</v>
      </c>
      <c r="AY435" s="22" t="s">
        <v>132</v>
      </c>
      <c r="BE435" s="192">
        <f>IF(N435="základní",J435,0)</f>
        <v>0</v>
      </c>
      <c r="BF435" s="192">
        <f>IF(N435="snížená",J435,0)</f>
        <v>0</v>
      </c>
      <c r="BG435" s="192">
        <f>IF(N435="zákl. přenesená",J435,0)</f>
        <v>0</v>
      </c>
      <c r="BH435" s="192">
        <f>IF(N435="sníž. přenesená",J435,0)</f>
        <v>0</v>
      </c>
      <c r="BI435" s="192">
        <f>IF(N435="nulová",J435,0)</f>
        <v>0</v>
      </c>
      <c r="BJ435" s="22" t="s">
        <v>24</v>
      </c>
      <c r="BK435" s="192">
        <f>ROUND(I435*H435,2)</f>
        <v>0</v>
      </c>
      <c r="BL435" s="22" t="s">
        <v>138</v>
      </c>
      <c r="BM435" s="22" t="s">
        <v>768</v>
      </c>
    </row>
    <row r="436" spans="2:65" s="1" customFormat="1" ht="378">
      <c r="B436" s="39"/>
      <c r="C436" s="61"/>
      <c r="D436" s="193" t="s">
        <v>139</v>
      </c>
      <c r="E436" s="61"/>
      <c r="F436" s="194" t="s">
        <v>769</v>
      </c>
      <c r="G436" s="61"/>
      <c r="H436" s="61"/>
      <c r="I436" s="154"/>
      <c r="J436" s="61"/>
      <c r="K436" s="61"/>
      <c r="L436" s="59"/>
      <c r="M436" s="195"/>
      <c r="N436" s="40"/>
      <c r="O436" s="40"/>
      <c r="P436" s="40"/>
      <c r="Q436" s="40"/>
      <c r="R436" s="40"/>
      <c r="S436" s="40"/>
      <c r="T436" s="76"/>
      <c r="AT436" s="22" t="s">
        <v>139</v>
      </c>
      <c r="AU436" s="22" t="s">
        <v>24</v>
      </c>
    </row>
    <row r="437" spans="2:65" s="1" customFormat="1" ht="31.5" customHeight="1">
      <c r="B437" s="39"/>
      <c r="C437" s="181" t="s">
        <v>475</v>
      </c>
      <c r="D437" s="181" t="s">
        <v>133</v>
      </c>
      <c r="E437" s="182" t="s">
        <v>215</v>
      </c>
      <c r="F437" s="183" t="s">
        <v>216</v>
      </c>
      <c r="G437" s="184" t="s">
        <v>201</v>
      </c>
      <c r="H437" s="185">
        <v>43.533000000000001</v>
      </c>
      <c r="I437" s="186"/>
      <c r="J437" s="187">
        <f>ROUND(I437*H437,2)</f>
        <v>0</v>
      </c>
      <c r="K437" s="183" t="s">
        <v>137</v>
      </c>
      <c r="L437" s="59"/>
      <c r="M437" s="188" t="s">
        <v>22</v>
      </c>
      <c r="N437" s="189" t="s">
        <v>44</v>
      </c>
      <c r="O437" s="40"/>
      <c r="P437" s="190">
        <f>O437*H437</f>
        <v>0</v>
      </c>
      <c r="Q437" s="190">
        <v>0</v>
      </c>
      <c r="R437" s="190">
        <f>Q437*H437</f>
        <v>0</v>
      </c>
      <c r="S437" s="190">
        <v>0</v>
      </c>
      <c r="T437" s="191">
        <f>S437*H437</f>
        <v>0</v>
      </c>
      <c r="AR437" s="22" t="s">
        <v>138</v>
      </c>
      <c r="AT437" s="22" t="s">
        <v>133</v>
      </c>
      <c r="AU437" s="22" t="s">
        <v>24</v>
      </c>
      <c r="AY437" s="22" t="s">
        <v>132</v>
      </c>
      <c r="BE437" s="192">
        <f>IF(N437="základní",J437,0)</f>
        <v>0</v>
      </c>
      <c r="BF437" s="192">
        <f>IF(N437="snížená",J437,0)</f>
        <v>0</v>
      </c>
      <c r="BG437" s="192">
        <f>IF(N437="zákl. přenesená",J437,0)</f>
        <v>0</v>
      </c>
      <c r="BH437" s="192">
        <f>IF(N437="sníž. přenesená",J437,0)</f>
        <v>0</v>
      </c>
      <c r="BI437" s="192">
        <f>IF(N437="nulová",J437,0)</f>
        <v>0</v>
      </c>
      <c r="BJ437" s="22" t="s">
        <v>24</v>
      </c>
      <c r="BK437" s="192">
        <f>ROUND(I437*H437,2)</f>
        <v>0</v>
      </c>
      <c r="BL437" s="22" t="s">
        <v>138</v>
      </c>
      <c r="BM437" s="22" t="s">
        <v>770</v>
      </c>
    </row>
    <row r="438" spans="2:65" s="1" customFormat="1" ht="94.5">
      <c r="B438" s="39"/>
      <c r="C438" s="61"/>
      <c r="D438" s="196" t="s">
        <v>139</v>
      </c>
      <c r="E438" s="61"/>
      <c r="F438" s="197" t="s">
        <v>218</v>
      </c>
      <c r="G438" s="61"/>
      <c r="H438" s="61"/>
      <c r="I438" s="154"/>
      <c r="J438" s="61"/>
      <c r="K438" s="61"/>
      <c r="L438" s="59"/>
      <c r="M438" s="195"/>
      <c r="N438" s="40"/>
      <c r="O438" s="40"/>
      <c r="P438" s="40"/>
      <c r="Q438" s="40"/>
      <c r="R438" s="40"/>
      <c r="S438" s="40"/>
      <c r="T438" s="76"/>
      <c r="AT438" s="22" t="s">
        <v>139</v>
      </c>
      <c r="AU438" s="22" t="s">
        <v>24</v>
      </c>
    </row>
    <row r="439" spans="2:65" s="1" customFormat="1" ht="27">
      <c r="B439" s="39"/>
      <c r="C439" s="61"/>
      <c r="D439" s="193" t="s">
        <v>158</v>
      </c>
      <c r="E439" s="61"/>
      <c r="F439" s="194" t="s">
        <v>771</v>
      </c>
      <c r="G439" s="61"/>
      <c r="H439" s="61"/>
      <c r="I439" s="154"/>
      <c r="J439" s="61"/>
      <c r="K439" s="61"/>
      <c r="L439" s="59"/>
      <c r="M439" s="195"/>
      <c r="N439" s="40"/>
      <c r="O439" s="40"/>
      <c r="P439" s="40"/>
      <c r="Q439" s="40"/>
      <c r="R439" s="40"/>
      <c r="S439" s="40"/>
      <c r="T439" s="76"/>
      <c r="AT439" s="22" t="s">
        <v>158</v>
      </c>
      <c r="AU439" s="22" t="s">
        <v>24</v>
      </c>
    </row>
    <row r="440" spans="2:65" s="1" customFormat="1" ht="22.5" customHeight="1">
      <c r="B440" s="39"/>
      <c r="C440" s="181" t="s">
        <v>772</v>
      </c>
      <c r="D440" s="181" t="s">
        <v>133</v>
      </c>
      <c r="E440" s="182" t="s">
        <v>773</v>
      </c>
      <c r="F440" s="183" t="s">
        <v>774</v>
      </c>
      <c r="G440" s="184" t="s">
        <v>201</v>
      </c>
      <c r="H440" s="185">
        <v>43.533000000000001</v>
      </c>
      <c r="I440" s="186"/>
      <c r="J440" s="187">
        <f>ROUND(I440*H440,2)</f>
        <v>0</v>
      </c>
      <c r="K440" s="183" t="s">
        <v>22</v>
      </c>
      <c r="L440" s="59"/>
      <c r="M440" s="188" t="s">
        <v>22</v>
      </c>
      <c r="N440" s="189" t="s">
        <v>44</v>
      </c>
      <c r="O440" s="40"/>
      <c r="P440" s="190">
        <f>O440*H440</f>
        <v>0</v>
      </c>
      <c r="Q440" s="190">
        <v>0</v>
      </c>
      <c r="R440" s="190">
        <f>Q440*H440</f>
        <v>0</v>
      </c>
      <c r="S440" s="190">
        <v>0</v>
      </c>
      <c r="T440" s="191">
        <f>S440*H440</f>
        <v>0</v>
      </c>
      <c r="AR440" s="22" t="s">
        <v>138</v>
      </c>
      <c r="AT440" s="22" t="s">
        <v>133</v>
      </c>
      <c r="AU440" s="22" t="s">
        <v>24</v>
      </c>
      <c r="AY440" s="22" t="s">
        <v>132</v>
      </c>
      <c r="BE440" s="192">
        <f>IF(N440="základní",J440,0)</f>
        <v>0</v>
      </c>
      <c r="BF440" s="192">
        <f>IF(N440="snížená",J440,0)</f>
        <v>0</v>
      </c>
      <c r="BG440" s="192">
        <f>IF(N440="zákl. přenesená",J440,0)</f>
        <v>0</v>
      </c>
      <c r="BH440" s="192">
        <f>IF(N440="sníž. přenesená",J440,0)</f>
        <v>0</v>
      </c>
      <c r="BI440" s="192">
        <f>IF(N440="nulová",J440,0)</f>
        <v>0</v>
      </c>
      <c r="BJ440" s="22" t="s">
        <v>24</v>
      </c>
      <c r="BK440" s="192">
        <f>ROUND(I440*H440,2)</f>
        <v>0</v>
      </c>
      <c r="BL440" s="22" t="s">
        <v>138</v>
      </c>
      <c r="BM440" s="22" t="s">
        <v>775</v>
      </c>
    </row>
    <row r="441" spans="2:65" s="1" customFormat="1" ht="44.25" customHeight="1">
      <c r="B441" s="39"/>
      <c r="C441" s="181" t="s">
        <v>480</v>
      </c>
      <c r="D441" s="181" t="s">
        <v>133</v>
      </c>
      <c r="E441" s="182" t="s">
        <v>227</v>
      </c>
      <c r="F441" s="183" t="s">
        <v>228</v>
      </c>
      <c r="G441" s="184" t="s">
        <v>201</v>
      </c>
      <c r="H441" s="185">
        <v>43.533000000000001</v>
      </c>
      <c r="I441" s="186"/>
      <c r="J441" s="187">
        <f>ROUND(I441*H441,2)</f>
        <v>0</v>
      </c>
      <c r="K441" s="183" t="s">
        <v>137</v>
      </c>
      <c r="L441" s="59"/>
      <c r="M441" s="188" t="s">
        <v>22</v>
      </c>
      <c r="N441" s="189" t="s">
        <v>44</v>
      </c>
      <c r="O441" s="40"/>
      <c r="P441" s="190">
        <f>O441*H441</f>
        <v>0</v>
      </c>
      <c r="Q441" s="190">
        <v>0</v>
      </c>
      <c r="R441" s="190">
        <f>Q441*H441</f>
        <v>0</v>
      </c>
      <c r="S441" s="190">
        <v>0</v>
      </c>
      <c r="T441" s="191">
        <f>S441*H441</f>
        <v>0</v>
      </c>
      <c r="AR441" s="22" t="s">
        <v>138</v>
      </c>
      <c r="AT441" s="22" t="s">
        <v>133</v>
      </c>
      <c r="AU441" s="22" t="s">
        <v>24</v>
      </c>
      <c r="AY441" s="22" t="s">
        <v>132</v>
      </c>
      <c r="BE441" s="192">
        <f>IF(N441="základní",J441,0)</f>
        <v>0</v>
      </c>
      <c r="BF441" s="192">
        <f>IF(N441="snížená",J441,0)</f>
        <v>0</v>
      </c>
      <c r="BG441" s="192">
        <f>IF(N441="zákl. přenesená",J441,0)</f>
        <v>0</v>
      </c>
      <c r="BH441" s="192">
        <f>IF(N441="sníž. přenesená",J441,0)</f>
        <v>0</v>
      </c>
      <c r="BI441" s="192">
        <f>IF(N441="nulová",J441,0)</f>
        <v>0</v>
      </c>
      <c r="BJ441" s="22" t="s">
        <v>24</v>
      </c>
      <c r="BK441" s="192">
        <f>ROUND(I441*H441,2)</f>
        <v>0</v>
      </c>
      <c r="BL441" s="22" t="s">
        <v>138</v>
      </c>
      <c r="BM441" s="22" t="s">
        <v>776</v>
      </c>
    </row>
    <row r="442" spans="2:65" s="1" customFormat="1" ht="94.5">
      <c r="B442" s="39"/>
      <c r="C442" s="61"/>
      <c r="D442" s="193" t="s">
        <v>139</v>
      </c>
      <c r="E442" s="61"/>
      <c r="F442" s="194" t="s">
        <v>230</v>
      </c>
      <c r="G442" s="61"/>
      <c r="H442" s="61"/>
      <c r="I442" s="154"/>
      <c r="J442" s="61"/>
      <c r="K442" s="61"/>
      <c r="L442" s="59"/>
      <c r="M442" s="195"/>
      <c r="N442" s="40"/>
      <c r="O442" s="40"/>
      <c r="P442" s="40"/>
      <c r="Q442" s="40"/>
      <c r="R442" s="40"/>
      <c r="S442" s="40"/>
      <c r="T442" s="76"/>
      <c r="AT442" s="22" t="s">
        <v>139</v>
      </c>
      <c r="AU442" s="22" t="s">
        <v>24</v>
      </c>
    </row>
    <row r="443" spans="2:65" s="1" customFormat="1" ht="44.25" customHeight="1">
      <c r="B443" s="39"/>
      <c r="C443" s="181" t="s">
        <v>777</v>
      </c>
      <c r="D443" s="181" t="s">
        <v>133</v>
      </c>
      <c r="E443" s="182" t="s">
        <v>254</v>
      </c>
      <c r="F443" s="183" t="s">
        <v>255</v>
      </c>
      <c r="G443" s="184" t="s">
        <v>201</v>
      </c>
      <c r="H443" s="185">
        <v>28.533000000000001</v>
      </c>
      <c r="I443" s="186"/>
      <c r="J443" s="187">
        <f>ROUND(I443*H443,2)</f>
        <v>0</v>
      </c>
      <c r="K443" s="183" t="s">
        <v>137</v>
      </c>
      <c r="L443" s="59"/>
      <c r="M443" s="188" t="s">
        <v>22</v>
      </c>
      <c r="N443" s="189" t="s">
        <v>44</v>
      </c>
      <c r="O443" s="40"/>
      <c r="P443" s="190">
        <f>O443*H443</f>
        <v>0</v>
      </c>
      <c r="Q443" s="190">
        <v>0</v>
      </c>
      <c r="R443" s="190">
        <f>Q443*H443</f>
        <v>0</v>
      </c>
      <c r="S443" s="190">
        <v>0</v>
      </c>
      <c r="T443" s="191">
        <f>S443*H443</f>
        <v>0</v>
      </c>
      <c r="AR443" s="22" t="s">
        <v>138</v>
      </c>
      <c r="AT443" s="22" t="s">
        <v>133</v>
      </c>
      <c r="AU443" s="22" t="s">
        <v>24</v>
      </c>
      <c r="AY443" s="22" t="s">
        <v>132</v>
      </c>
      <c r="BE443" s="192">
        <f>IF(N443="základní",J443,0)</f>
        <v>0</v>
      </c>
      <c r="BF443" s="192">
        <f>IF(N443="snížená",J443,0)</f>
        <v>0</v>
      </c>
      <c r="BG443" s="192">
        <f>IF(N443="zákl. přenesená",J443,0)</f>
        <v>0</v>
      </c>
      <c r="BH443" s="192">
        <f>IF(N443="sníž. přenesená",J443,0)</f>
        <v>0</v>
      </c>
      <c r="BI443" s="192">
        <f>IF(N443="nulová",J443,0)</f>
        <v>0</v>
      </c>
      <c r="BJ443" s="22" t="s">
        <v>24</v>
      </c>
      <c r="BK443" s="192">
        <f>ROUND(I443*H443,2)</f>
        <v>0</v>
      </c>
      <c r="BL443" s="22" t="s">
        <v>138</v>
      </c>
      <c r="BM443" s="22" t="s">
        <v>778</v>
      </c>
    </row>
    <row r="444" spans="2:65" s="1" customFormat="1" ht="189">
      <c r="B444" s="39"/>
      <c r="C444" s="61"/>
      <c r="D444" s="193" t="s">
        <v>139</v>
      </c>
      <c r="E444" s="61"/>
      <c r="F444" s="194" t="s">
        <v>241</v>
      </c>
      <c r="G444" s="61"/>
      <c r="H444" s="61"/>
      <c r="I444" s="154"/>
      <c r="J444" s="61"/>
      <c r="K444" s="61"/>
      <c r="L444" s="59"/>
      <c r="M444" s="195"/>
      <c r="N444" s="40"/>
      <c r="O444" s="40"/>
      <c r="P444" s="40"/>
      <c r="Q444" s="40"/>
      <c r="R444" s="40"/>
      <c r="S444" s="40"/>
      <c r="T444" s="76"/>
      <c r="AT444" s="22" t="s">
        <v>139</v>
      </c>
      <c r="AU444" s="22" t="s">
        <v>24</v>
      </c>
    </row>
    <row r="445" spans="2:65" s="1" customFormat="1" ht="31.5" customHeight="1">
      <c r="B445" s="39"/>
      <c r="C445" s="181" t="s">
        <v>484</v>
      </c>
      <c r="D445" s="181" t="s">
        <v>133</v>
      </c>
      <c r="E445" s="182" t="s">
        <v>779</v>
      </c>
      <c r="F445" s="183" t="s">
        <v>780</v>
      </c>
      <c r="G445" s="184" t="s">
        <v>201</v>
      </c>
      <c r="H445" s="185">
        <v>28.533000000000001</v>
      </c>
      <c r="I445" s="186"/>
      <c r="J445" s="187">
        <f>ROUND(I445*H445,2)</f>
        <v>0</v>
      </c>
      <c r="K445" s="183" t="s">
        <v>137</v>
      </c>
      <c r="L445" s="59"/>
      <c r="M445" s="188" t="s">
        <v>22</v>
      </c>
      <c r="N445" s="189" t="s">
        <v>44</v>
      </c>
      <c r="O445" s="40"/>
      <c r="P445" s="190">
        <f>O445*H445</f>
        <v>0</v>
      </c>
      <c r="Q445" s="190">
        <v>0</v>
      </c>
      <c r="R445" s="190">
        <f>Q445*H445</f>
        <v>0</v>
      </c>
      <c r="S445" s="190">
        <v>0</v>
      </c>
      <c r="T445" s="191">
        <f>S445*H445</f>
        <v>0</v>
      </c>
      <c r="AR445" s="22" t="s">
        <v>138</v>
      </c>
      <c r="AT445" s="22" t="s">
        <v>133</v>
      </c>
      <c r="AU445" s="22" t="s">
        <v>24</v>
      </c>
      <c r="AY445" s="22" t="s">
        <v>132</v>
      </c>
      <c r="BE445" s="192">
        <f>IF(N445="základní",J445,0)</f>
        <v>0</v>
      </c>
      <c r="BF445" s="192">
        <f>IF(N445="snížená",J445,0)</f>
        <v>0</v>
      </c>
      <c r="BG445" s="192">
        <f>IF(N445="zákl. přenesená",J445,0)</f>
        <v>0</v>
      </c>
      <c r="BH445" s="192">
        <f>IF(N445="sníž. přenesená",J445,0)</f>
        <v>0</v>
      </c>
      <c r="BI445" s="192">
        <f>IF(N445="nulová",J445,0)</f>
        <v>0</v>
      </c>
      <c r="BJ445" s="22" t="s">
        <v>24</v>
      </c>
      <c r="BK445" s="192">
        <f>ROUND(I445*H445,2)</f>
        <v>0</v>
      </c>
      <c r="BL445" s="22" t="s">
        <v>138</v>
      </c>
      <c r="BM445" s="22" t="s">
        <v>781</v>
      </c>
    </row>
    <row r="446" spans="2:65" s="1" customFormat="1" ht="148.5">
      <c r="B446" s="39"/>
      <c r="C446" s="61"/>
      <c r="D446" s="196" t="s">
        <v>139</v>
      </c>
      <c r="E446" s="61"/>
      <c r="F446" s="197" t="s">
        <v>235</v>
      </c>
      <c r="G446" s="61"/>
      <c r="H446" s="61"/>
      <c r="I446" s="154"/>
      <c r="J446" s="61"/>
      <c r="K446" s="61"/>
      <c r="L446" s="59"/>
      <c r="M446" s="195"/>
      <c r="N446" s="40"/>
      <c r="O446" s="40"/>
      <c r="P446" s="40"/>
      <c r="Q446" s="40"/>
      <c r="R446" s="40"/>
      <c r="S446" s="40"/>
      <c r="T446" s="76"/>
      <c r="AT446" s="22" t="s">
        <v>139</v>
      </c>
      <c r="AU446" s="22" t="s">
        <v>24</v>
      </c>
    </row>
    <row r="447" spans="2:65" s="1" customFormat="1" ht="27">
      <c r="B447" s="39"/>
      <c r="C447" s="61"/>
      <c r="D447" s="193" t="s">
        <v>158</v>
      </c>
      <c r="E447" s="61"/>
      <c r="F447" s="194" t="s">
        <v>782</v>
      </c>
      <c r="G447" s="61"/>
      <c r="H447" s="61"/>
      <c r="I447" s="154"/>
      <c r="J447" s="61"/>
      <c r="K447" s="61"/>
      <c r="L447" s="59"/>
      <c r="M447" s="195"/>
      <c r="N447" s="40"/>
      <c r="O447" s="40"/>
      <c r="P447" s="40"/>
      <c r="Q447" s="40"/>
      <c r="R447" s="40"/>
      <c r="S447" s="40"/>
      <c r="T447" s="76"/>
      <c r="AT447" s="22" t="s">
        <v>158</v>
      </c>
      <c r="AU447" s="22" t="s">
        <v>24</v>
      </c>
    </row>
    <row r="448" spans="2:65" s="1" customFormat="1" ht="22.5" customHeight="1">
      <c r="B448" s="39"/>
      <c r="C448" s="181" t="s">
        <v>783</v>
      </c>
      <c r="D448" s="181" t="s">
        <v>133</v>
      </c>
      <c r="E448" s="182" t="s">
        <v>258</v>
      </c>
      <c r="F448" s="183" t="s">
        <v>259</v>
      </c>
      <c r="G448" s="184" t="s">
        <v>201</v>
      </c>
      <c r="H448" s="185">
        <v>28.533000000000001</v>
      </c>
      <c r="I448" s="186"/>
      <c r="J448" s="187">
        <f>ROUND(I448*H448,2)</f>
        <v>0</v>
      </c>
      <c r="K448" s="183" t="s">
        <v>137</v>
      </c>
      <c r="L448" s="59"/>
      <c r="M448" s="188" t="s">
        <v>22</v>
      </c>
      <c r="N448" s="189" t="s">
        <v>44</v>
      </c>
      <c r="O448" s="40"/>
      <c r="P448" s="190">
        <f>O448*H448</f>
        <v>0</v>
      </c>
      <c r="Q448" s="190">
        <v>0</v>
      </c>
      <c r="R448" s="190">
        <f>Q448*H448</f>
        <v>0</v>
      </c>
      <c r="S448" s="190">
        <v>0</v>
      </c>
      <c r="T448" s="191">
        <f>S448*H448</f>
        <v>0</v>
      </c>
      <c r="AR448" s="22" t="s">
        <v>138</v>
      </c>
      <c r="AT448" s="22" t="s">
        <v>133</v>
      </c>
      <c r="AU448" s="22" t="s">
        <v>24</v>
      </c>
      <c r="AY448" s="22" t="s">
        <v>132</v>
      </c>
      <c r="BE448" s="192">
        <f>IF(N448="základní",J448,0)</f>
        <v>0</v>
      </c>
      <c r="BF448" s="192">
        <f>IF(N448="snížená",J448,0)</f>
        <v>0</v>
      </c>
      <c r="BG448" s="192">
        <f>IF(N448="zákl. přenesená",J448,0)</f>
        <v>0</v>
      </c>
      <c r="BH448" s="192">
        <f>IF(N448="sníž. přenesená",J448,0)</f>
        <v>0</v>
      </c>
      <c r="BI448" s="192">
        <f>IF(N448="nulová",J448,0)</f>
        <v>0</v>
      </c>
      <c r="BJ448" s="22" t="s">
        <v>24</v>
      </c>
      <c r="BK448" s="192">
        <f>ROUND(I448*H448,2)</f>
        <v>0</v>
      </c>
      <c r="BL448" s="22" t="s">
        <v>138</v>
      </c>
      <c r="BM448" s="22" t="s">
        <v>784</v>
      </c>
    </row>
    <row r="449" spans="2:65" s="1" customFormat="1" ht="297">
      <c r="B449" s="39"/>
      <c r="C449" s="61"/>
      <c r="D449" s="193" t="s">
        <v>139</v>
      </c>
      <c r="E449" s="61"/>
      <c r="F449" s="194" t="s">
        <v>261</v>
      </c>
      <c r="G449" s="61"/>
      <c r="H449" s="61"/>
      <c r="I449" s="154"/>
      <c r="J449" s="61"/>
      <c r="K449" s="61"/>
      <c r="L449" s="59"/>
      <c r="M449" s="195"/>
      <c r="N449" s="40"/>
      <c r="O449" s="40"/>
      <c r="P449" s="40"/>
      <c r="Q449" s="40"/>
      <c r="R449" s="40"/>
      <c r="S449" s="40"/>
      <c r="T449" s="76"/>
      <c r="AT449" s="22" t="s">
        <v>139</v>
      </c>
      <c r="AU449" s="22" t="s">
        <v>24</v>
      </c>
    </row>
    <row r="450" spans="2:65" s="1" customFormat="1" ht="22.5" customHeight="1">
      <c r="B450" s="39"/>
      <c r="C450" s="181" t="s">
        <v>488</v>
      </c>
      <c r="D450" s="181" t="s">
        <v>133</v>
      </c>
      <c r="E450" s="182" t="s">
        <v>263</v>
      </c>
      <c r="F450" s="183" t="s">
        <v>264</v>
      </c>
      <c r="G450" s="184" t="s">
        <v>265</v>
      </c>
      <c r="H450" s="185">
        <v>51.359000000000002</v>
      </c>
      <c r="I450" s="186"/>
      <c r="J450" s="187">
        <f>ROUND(I450*H450,2)</f>
        <v>0</v>
      </c>
      <c r="K450" s="183" t="s">
        <v>137</v>
      </c>
      <c r="L450" s="59"/>
      <c r="M450" s="188" t="s">
        <v>22</v>
      </c>
      <c r="N450" s="189" t="s">
        <v>44</v>
      </c>
      <c r="O450" s="40"/>
      <c r="P450" s="190">
        <f>O450*H450</f>
        <v>0</v>
      </c>
      <c r="Q450" s="190">
        <v>0</v>
      </c>
      <c r="R450" s="190">
        <f>Q450*H450</f>
        <v>0</v>
      </c>
      <c r="S450" s="190">
        <v>0</v>
      </c>
      <c r="T450" s="191">
        <f>S450*H450</f>
        <v>0</v>
      </c>
      <c r="AR450" s="22" t="s">
        <v>138</v>
      </c>
      <c r="AT450" s="22" t="s">
        <v>133</v>
      </c>
      <c r="AU450" s="22" t="s">
        <v>24</v>
      </c>
      <c r="AY450" s="22" t="s">
        <v>132</v>
      </c>
      <c r="BE450" s="192">
        <f>IF(N450="základní",J450,0)</f>
        <v>0</v>
      </c>
      <c r="BF450" s="192">
        <f>IF(N450="snížená",J450,0)</f>
        <v>0</v>
      </c>
      <c r="BG450" s="192">
        <f>IF(N450="zákl. přenesená",J450,0)</f>
        <v>0</v>
      </c>
      <c r="BH450" s="192">
        <f>IF(N450="sníž. přenesená",J450,0)</f>
        <v>0</v>
      </c>
      <c r="BI450" s="192">
        <f>IF(N450="nulová",J450,0)</f>
        <v>0</v>
      </c>
      <c r="BJ450" s="22" t="s">
        <v>24</v>
      </c>
      <c r="BK450" s="192">
        <f>ROUND(I450*H450,2)</f>
        <v>0</v>
      </c>
      <c r="BL450" s="22" t="s">
        <v>138</v>
      </c>
      <c r="BM450" s="22" t="s">
        <v>785</v>
      </c>
    </row>
    <row r="451" spans="2:65" s="1" customFormat="1" ht="297">
      <c r="B451" s="39"/>
      <c r="C451" s="61"/>
      <c r="D451" s="196" t="s">
        <v>139</v>
      </c>
      <c r="E451" s="61"/>
      <c r="F451" s="197" t="s">
        <v>261</v>
      </c>
      <c r="G451" s="61"/>
      <c r="H451" s="61"/>
      <c r="I451" s="154"/>
      <c r="J451" s="61"/>
      <c r="K451" s="61"/>
      <c r="L451" s="59"/>
      <c r="M451" s="195"/>
      <c r="N451" s="40"/>
      <c r="O451" s="40"/>
      <c r="P451" s="40"/>
      <c r="Q451" s="40"/>
      <c r="R451" s="40"/>
      <c r="S451" s="40"/>
      <c r="T451" s="76"/>
      <c r="AT451" s="22" t="s">
        <v>139</v>
      </c>
      <c r="AU451" s="22" t="s">
        <v>24</v>
      </c>
    </row>
    <row r="452" spans="2:65" s="1" customFormat="1" ht="27">
      <c r="B452" s="39"/>
      <c r="C452" s="61"/>
      <c r="D452" s="193" t="s">
        <v>158</v>
      </c>
      <c r="E452" s="61"/>
      <c r="F452" s="194" t="s">
        <v>782</v>
      </c>
      <c r="G452" s="61"/>
      <c r="H452" s="61"/>
      <c r="I452" s="154"/>
      <c r="J452" s="61"/>
      <c r="K452" s="61"/>
      <c r="L452" s="59"/>
      <c r="M452" s="195"/>
      <c r="N452" s="40"/>
      <c r="O452" s="40"/>
      <c r="P452" s="40"/>
      <c r="Q452" s="40"/>
      <c r="R452" s="40"/>
      <c r="S452" s="40"/>
      <c r="T452" s="76"/>
      <c r="AT452" s="22" t="s">
        <v>158</v>
      </c>
      <c r="AU452" s="22" t="s">
        <v>24</v>
      </c>
    </row>
    <row r="453" spans="2:65" s="1" customFormat="1" ht="22.5" customHeight="1">
      <c r="B453" s="39"/>
      <c r="C453" s="181" t="s">
        <v>786</v>
      </c>
      <c r="D453" s="181" t="s">
        <v>133</v>
      </c>
      <c r="E453" s="182" t="s">
        <v>787</v>
      </c>
      <c r="F453" s="183" t="s">
        <v>788</v>
      </c>
      <c r="G453" s="184" t="s">
        <v>201</v>
      </c>
      <c r="H453" s="185">
        <v>33.6</v>
      </c>
      <c r="I453" s="186"/>
      <c r="J453" s="187">
        <f t="shared" ref="J453:J458" si="20">ROUND(I453*H453,2)</f>
        <v>0</v>
      </c>
      <c r="K453" s="183" t="s">
        <v>22</v>
      </c>
      <c r="L453" s="59"/>
      <c r="M453" s="188" t="s">
        <v>22</v>
      </c>
      <c r="N453" s="189" t="s">
        <v>44</v>
      </c>
      <c r="O453" s="40"/>
      <c r="P453" s="190">
        <f t="shared" ref="P453:P458" si="21">O453*H453</f>
        <v>0</v>
      </c>
      <c r="Q453" s="190">
        <v>0</v>
      </c>
      <c r="R453" s="190">
        <f t="shared" ref="R453:R458" si="22">Q453*H453</f>
        <v>0</v>
      </c>
      <c r="S453" s="190">
        <v>0</v>
      </c>
      <c r="T453" s="191">
        <f t="shared" ref="T453:T458" si="23">S453*H453</f>
        <v>0</v>
      </c>
      <c r="AR453" s="22" t="s">
        <v>138</v>
      </c>
      <c r="AT453" s="22" t="s">
        <v>133</v>
      </c>
      <c r="AU453" s="22" t="s">
        <v>24</v>
      </c>
      <c r="AY453" s="22" t="s">
        <v>132</v>
      </c>
      <c r="BE453" s="192">
        <f t="shared" ref="BE453:BE458" si="24">IF(N453="základní",J453,0)</f>
        <v>0</v>
      </c>
      <c r="BF453" s="192">
        <f t="shared" ref="BF453:BF458" si="25">IF(N453="snížená",J453,0)</f>
        <v>0</v>
      </c>
      <c r="BG453" s="192">
        <f t="shared" ref="BG453:BG458" si="26">IF(N453="zákl. přenesená",J453,0)</f>
        <v>0</v>
      </c>
      <c r="BH453" s="192">
        <f t="shared" ref="BH453:BH458" si="27">IF(N453="sníž. přenesená",J453,0)</f>
        <v>0</v>
      </c>
      <c r="BI453" s="192">
        <f t="shared" ref="BI453:BI458" si="28">IF(N453="nulová",J453,0)</f>
        <v>0</v>
      </c>
      <c r="BJ453" s="22" t="s">
        <v>24</v>
      </c>
      <c r="BK453" s="192">
        <f t="shared" ref="BK453:BK458" si="29">ROUND(I453*H453,2)</f>
        <v>0</v>
      </c>
      <c r="BL453" s="22" t="s">
        <v>138</v>
      </c>
      <c r="BM453" s="22" t="s">
        <v>789</v>
      </c>
    </row>
    <row r="454" spans="2:65" s="1" customFormat="1" ht="31.5" customHeight="1">
      <c r="B454" s="39"/>
      <c r="C454" s="181" t="s">
        <v>491</v>
      </c>
      <c r="D454" s="181" t="s">
        <v>133</v>
      </c>
      <c r="E454" s="182" t="s">
        <v>790</v>
      </c>
      <c r="F454" s="183" t="s">
        <v>791</v>
      </c>
      <c r="G454" s="184" t="s">
        <v>195</v>
      </c>
      <c r="H454" s="185">
        <v>72.555000000000007</v>
      </c>
      <c r="I454" s="186"/>
      <c r="J454" s="187">
        <f t="shared" si="20"/>
        <v>0</v>
      </c>
      <c r="K454" s="183" t="s">
        <v>137</v>
      </c>
      <c r="L454" s="59"/>
      <c r="M454" s="188" t="s">
        <v>22</v>
      </c>
      <c r="N454" s="189" t="s">
        <v>44</v>
      </c>
      <c r="O454" s="40"/>
      <c r="P454" s="190">
        <f t="shared" si="21"/>
        <v>0</v>
      </c>
      <c r="Q454" s="190">
        <v>0</v>
      </c>
      <c r="R454" s="190">
        <f t="shared" si="22"/>
        <v>0</v>
      </c>
      <c r="S454" s="190">
        <v>0</v>
      </c>
      <c r="T454" s="191">
        <f t="shared" si="23"/>
        <v>0</v>
      </c>
      <c r="AR454" s="22" t="s">
        <v>138</v>
      </c>
      <c r="AT454" s="22" t="s">
        <v>133</v>
      </c>
      <c r="AU454" s="22" t="s">
        <v>24</v>
      </c>
      <c r="AY454" s="22" t="s">
        <v>132</v>
      </c>
      <c r="BE454" s="192">
        <f t="shared" si="24"/>
        <v>0</v>
      </c>
      <c r="BF454" s="192">
        <f t="shared" si="25"/>
        <v>0</v>
      </c>
      <c r="BG454" s="192">
        <f t="shared" si="26"/>
        <v>0</v>
      </c>
      <c r="BH454" s="192">
        <f t="shared" si="27"/>
        <v>0</v>
      </c>
      <c r="BI454" s="192">
        <f t="shared" si="28"/>
        <v>0</v>
      </c>
      <c r="BJ454" s="22" t="s">
        <v>24</v>
      </c>
      <c r="BK454" s="192">
        <f t="shared" si="29"/>
        <v>0</v>
      </c>
      <c r="BL454" s="22" t="s">
        <v>138</v>
      </c>
      <c r="BM454" s="22" t="s">
        <v>792</v>
      </c>
    </row>
    <row r="455" spans="2:65" s="1" customFormat="1" ht="22.5" customHeight="1">
      <c r="B455" s="39"/>
      <c r="C455" s="240" t="s">
        <v>793</v>
      </c>
      <c r="D455" s="240" t="s">
        <v>286</v>
      </c>
      <c r="E455" s="241" t="s">
        <v>794</v>
      </c>
      <c r="F455" s="242" t="s">
        <v>795</v>
      </c>
      <c r="G455" s="243" t="s">
        <v>195</v>
      </c>
      <c r="H455" s="244">
        <v>130</v>
      </c>
      <c r="I455" s="245"/>
      <c r="J455" s="246">
        <f t="shared" si="20"/>
        <v>0</v>
      </c>
      <c r="K455" s="242" t="s">
        <v>22</v>
      </c>
      <c r="L455" s="247"/>
      <c r="M455" s="248" t="s">
        <v>22</v>
      </c>
      <c r="N455" s="249" t="s">
        <v>44</v>
      </c>
      <c r="O455" s="40"/>
      <c r="P455" s="190">
        <f t="shared" si="21"/>
        <v>0</v>
      </c>
      <c r="Q455" s="190">
        <v>0</v>
      </c>
      <c r="R455" s="190">
        <f t="shared" si="22"/>
        <v>0</v>
      </c>
      <c r="S455" s="190">
        <v>0</v>
      </c>
      <c r="T455" s="191">
        <f t="shared" si="23"/>
        <v>0</v>
      </c>
      <c r="AR455" s="22" t="s">
        <v>157</v>
      </c>
      <c r="AT455" s="22" t="s">
        <v>286</v>
      </c>
      <c r="AU455" s="22" t="s">
        <v>24</v>
      </c>
      <c r="AY455" s="22" t="s">
        <v>132</v>
      </c>
      <c r="BE455" s="192">
        <f t="shared" si="24"/>
        <v>0</v>
      </c>
      <c r="BF455" s="192">
        <f t="shared" si="25"/>
        <v>0</v>
      </c>
      <c r="BG455" s="192">
        <f t="shared" si="26"/>
        <v>0</v>
      </c>
      <c r="BH455" s="192">
        <f t="shared" si="27"/>
        <v>0</v>
      </c>
      <c r="BI455" s="192">
        <f t="shared" si="28"/>
        <v>0</v>
      </c>
      <c r="BJ455" s="22" t="s">
        <v>24</v>
      </c>
      <c r="BK455" s="192">
        <f t="shared" si="29"/>
        <v>0</v>
      </c>
      <c r="BL455" s="22" t="s">
        <v>138</v>
      </c>
      <c r="BM455" s="22" t="s">
        <v>796</v>
      </c>
    </row>
    <row r="456" spans="2:65" s="1" customFormat="1" ht="31.5" customHeight="1">
      <c r="B456" s="39"/>
      <c r="C456" s="181" t="s">
        <v>495</v>
      </c>
      <c r="D456" s="181" t="s">
        <v>133</v>
      </c>
      <c r="E456" s="182" t="s">
        <v>797</v>
      </c>
      <c r="F456" s="183" t="s">
        <v>798</v>
      </c>
      <c r="G456" s="184" t="s">
        <v>201</v>
      </c>
      <c r="H456" s="185">
        <v>15</v>
      </c>
      <c r="I456" s="186"/>
      <c r="J456" s="187">
        <f t="shared" si="20"/>
        <v>0</v>
      </c>
      <c r="K456" s="183" t="s">
        <v>22</v>
      </c>
      <c r="L456" s="59"/>
      <c r="M456" s="188" t="s">
        <v>22</v>
      </c>
      <c r="N456" s="189" t="s">
        <v>44</v>
      </c>
      <c r="O456" s="40"/>
      <c r="P456" s="190">
        <f t="shared" si="21"/>
        <v>0</v>
      </c>
      <c r="Q456" s="190">
        <v>0</v>
      </c>
      <c r="R456" s="190">
        <f t="shared" si="22"/>
        <v>0</v>
      </c>
      <c r="S456" s="190">
        <v>0</v>
      </c>
      <c r="T456" s="191">
        <f t="shared" si="23"/>
        <v>0</v>
      </c>
      <c r="AR456" s="22" t="s">
        <v>138</v>
      </c>
      <c r="AT456" s="22" t="s">
        <v>133</v>
      </c>
      <c r="AU456" s="22" t="s">
        <v>24</v>
      </c>
      <c r="AY456" s="22" t="s">
        <v>132</v>
      </c>
      <c r="BE456" s="192">
        <f t="shared" si="24"/>
        <v>0</v>
      </c>
      <c r="BF456" s="192">
        <f t="shared" si="25"/>
        <v>0</v>
      </c>
      <c r="BG456" s="192">
        <f t="shared" si="26"/>
        <v>0</v>
      </c>
      <c r="BH456" s="192">
        <f t="shared" si="27"/>
        <v>0</v>
      </c>
      <c r="BI456" s="192">
        <f t="shared" si="28"/>
        <v>0</v>
      </c>
      <c r="BJ456" s="22" t="s">
        <v>24</v>
      </c>
      <c r="BK456" s="192">
        <f t="shared" si="29"/>
        <v>0</v>
      </c>
      <c r="BL456" s="22" t="s">
        <v>138</v>
      </c>
      <c r="BM456" s="22" t="s">
        <v>799</v>
      </c>
    </row>
    <row r="457" spans="2:65" s="1" customFormat="1" ht="31.5" customHeight="1">
      <c r="B457" s="39"/>
      <c r="C457" s="181" t="s">
        <v>800</v>
      </c>
      <c r="D457" s="181" t="s">
        <v>133</v>
      </c>
      <c r="E457" s="182" t="s">
        <v>801</v>
      </c>
      <c r="F457" s="183" t="s">
        <v>802</v>
      </c>
      <c r="G457" s="184" t="s">
        <v>195</v>
      </c>
      <c r="H457" s="185">
        <v>72.555000000000007</v>
      </c>
      <c r="I457" s="186"/>
      <c r="J457" s="187">
        <f t="shared" si="20"/>
        <v>0</v>
      </c>
      <c r="K457" s="183" t="s">
        <v>137</v>
      </c>
      <c r="L457" s="59"/>
      <c r="M457" s="188" t="s">
        <v>22</v>
      </c>
      <c r="N457" s="189" t="s">
        <v>44</v>
      </c>
      <c r="O457" s="40"/>
      <c r="P457" s="190">
        <f t="shared" si="21"/>
        <v>0</v>
      </c>
      <c r="Q457" s="190">
        <v>7.1400000000000001E-5</v>
      </c>
      <c r="R457" s="190">
        <f t="shared" si="22"/>
        <v>5.1804270000000005E-3</v>
      </c>
      <c r="S457" s="190">
        <v>0</v>
      </c>
      <c r="T457" s="191">
        <f t="shared" si="23"/>
        <v>0</v>
      </c>
      <c r="AR457" s="22" t="s">
        <v>138</v>
      </c>
      <c r="AT457" s="22" t="s">
        <v>133</v>
      </c>
      <c r="AU457" s="22" t="s">
        <v>24</v>
      </c>
      <c r="AY457" s="22" t="s">
        <v>132</v>
      </c>
      <c r="BE457" s="192">
        <f t="shared" si="24"/>
        <v>0</v>
      </c>
      <c r="BF457" s="192">
        <f t="shared" si="25"/>
        <v>0</v>
      </c>
      <c r="BG457" s="192">
        <f t="shared" si="26"/>
        <v>0</v>
      </c>
      <c r="BH457" s="192">
        <f t="shared" si="27"/>
        <v>0</v>
      </c>
      <c r="BI457" s="192">
        <f t="shared" si="28"/>
        <v>0</v>
      </c>
      <c r="BJ457" s="22" t="s">
        <v>24</v>
      </c>
      <c r="BK457" s="192">
        <f t="shared" si="29"/>
        <v>0</v>
      </c>
      <c r="BL457" s="22" t="s">
        <v>138</v>
      </c>
      <c r="BM457" s="22" t="s">
        <v>803</v>
      </c>
    </row>
    <row r="458" spans="2:65" s="1" customFormat="1" ht="22.5" customHeight="1">
      <c r="B458" s="39"/>
      <c r="C458" s="181" t="s">
        <v>499</v>
      </c>
      <c r="D458" s="181" t="s">
        <v>133</v>
      </c>
      <c r="E458" s="182" t="s">
        <v>804</v>
      </c>
      <c r="F458" s="183" t="s">
        <v>805</v>
      </c>
      <c r="G458" s="184" t="s">
        <v>806</v>
      </c>
      <c r="H458" s="185">
        <v>5</v>
      </c>
      <c r="I458" s="186"/>
      <c r="J458" s="187">
        <f t="shared" si="20"/>
        <v>0</v>
      </c>
      <c r="K458" s="183" t="s">
        <v>22</v>
      </c>
      <c r="L458" s="59"/>
      <c r="M458" s="188" t="s">
        <v>22</v>
      </c>
      <c r="N458" s="189" t="s">
        <v>44</v>
      </c>
      <c r="O458" s="40"/>
      <c r="P458" s="190">
        <f t="shared" si="21"/>
        <v>0</v>
      </c>
      <c r="Q458" s="190">
        <v>0</v>
      </c>
      <c r="R458" s="190">
        <f t="shared" si="22"/>
        <v>0</v>
      </c>
      <c r="S458" s="190">
        <v>0</v>
      </c>
      <c r="T458" s="191">
        <f t="shared" si="23"/>
        <v>0</v>
      </c>
      <c r="AR458" s="22" t="s">
        <v>138</v>
      </c>
      <c r="AT458" s="22" t="s">
        <v>133</v>
      </c>
      <c r="AU458" s="22" t="s">
        <v>24</v>
      </c>
      <c r="AY458" s="22" t="s">
        <v>132</v>
      </c>
      <c r="BE458" s="192">
        <f t="shared" si="24"/>
        <v>0</v>
      </c>
      <c r="BF458" s="192">
        <f t="shared" si="25"/>
        <v>0</v>
      </c>
      <c r="BG458" s="192">
        <f t="shared" si="26"/>
        <v>0</v>
      </c>
      <c r="BH458" s="192">
        <f t="shared" si="27"/>
        <v>0</v>
      </c>
      <c r="BI458" s="192">
        <f t="shared" si="28"/>
        <v>0</v>
      </c>
      <c r="BJ458" s="22" t="s">
        <v>24</v>
      </c>
      <c r="BK458" s="192">
        <f t="shared" si="29"/>
        <v>0</v>
      </c>
      <c r="BL458" s="22" t="s">
        <v>138</v>
      </c>
      <c r="BM458" s="22" t="s">
        <v>807</v>
      </c>
    </row>
    <row r="459" spans="2:65" s="9" customFormat="1" ht="37.35" customHeight="1">
      <c r="B459" s="167"/>
      <c r="C459" s="168"/>
      <c r="D459" s="169" t="s">
        <v>72</v>
      </c>
      <c r="E459" s="170" t="s">
        <v>808</v>
      </c>
      <c r="F459" s="170" t="s">
        <v>809</v>
      </c>
      <c r="G459" s="168"/>
      <c r="H459" s="168"/>
      <c r="I459" s="171"/>
      <c r="J459" s="172">
        <f>BK459</f>
        <v>0</v>
      </c>
      <c r="K459" s="168"/>
      <c r="L459" s="173"/>
      <c r="M459" s="174"/>
      <c r="N459" s="175"/>
      <c r="O459" s="175"/>
      <c r="P459" s="176">
        <f>SUM(P460:P478)</f>
        <v>0</v>
      </c>
      <c r="Q459" s="175"/>
      <c r="R459" s="176">
        <f>SUM(R460:R478)</f>
        <v>58.125471019999999</v>
      </c>
      <c r="S459" s="175"/>
      <c r="T459" s="177">
        <f>SUM(T460:T478)</f>
        <v>0</v>
      </c>
      <c r="AR459" s="178" t="s">
        <v>24</v>
      </c>
      <c r="AT459" s="179" t="s">
        <v>72</v>
      </c>
      <c r="AU459" s="179" t="s">
        <v>73</v>
      </c>
      <c r="AY459" s="178" t="s">
        <v>132</v>
      </c>
      <c r="BK459" s="180">
        <f>SUM(BK460:BK478)</f>
        <v>0</v>
      </c>
    </row>
    <row r="460" spans="2:65" s="1" customFormat="1" ht="22.5" customHeight="1">
      <c r="B460" s="39"/>
      <c r="C460" s="181" t="s">
        <v>810</v>
      </c>
      <c r="D460" s="181" t="s">
        <v>133</v>
      </c>
      <c r="E460" s="182" t="s">
        <v>811</v>
      </c>
      <c r="F460" s="183" t="s">
        <v>812</v>
      </c>
      <c r="G460" s="184" t="s">
        <v>813</v>
      </c>
      <c r="H460" s="185">
        <v>0.2</v>
      </c>
      <c r="I460" s="186"/>
      <c r="J460" s="187">
        <f>ROUND(I460*H460,2)</f>
        <v>0</v>
      </c>
      <c r="K460" s="183" t="s">
        <v>137</v>
      </c>
      <c r="L460" s="59"/>
      <c r="M460" s="188" t="s">
        <v>22</v>
      </c>
      <c r="N460" s="189" t="s">
        <v>44</v>
      </c>
      <c r="O460" s="40"/>
      <c r="P460" s="190">
        <f>O460*H460</f>
        <v>0</v>
      </c>
      <c r="Q460" s="190">
        <v>8.8000000000000005E-3</v>
      </c>
      <c r="R460" s="190">
        <f>Q460*H460</f>
        <v>1.7600000000000003E-3</v>
      </c>
      <c r="S460" s="190">
        <v>0</v>
      </c>
      <c r="T460" s="191">
        <f>S460*H460</f>
        <v>0</v>
      </c>
      <c r="AR460" s="22" t="s">
        <v>138</v>
      </c>
      <c r="AT460" s="22" t="s">
        <v>133</v>
      </c>
      <c r="AU460" s="22" t="s">
        <v>24</v>
      </c>
      <c r="AY460" s="22" t="s">
        <v>132</v>
      </c>
      <c r="BE460" s="192">
        <f>IF(N460="základní",J460,0)</f>
        <v>0</v>
      </c>
      <c r="BF460" s="192">
        <f>IF(N460="snížená",J460,0)</f>
        <v>0</v>
      </c>
      <c r="BG460" s="192">
        <f>IF(N460="zákl. přenesená",J460,0)</f>
        <v>0</v>
      </c>
      <c r="BH460" s="192">
        <f>IF(N460="sníž. přenesená",J460,0)</f>
        <v>0</v>
      </c>
      <c r="BI460" s="192">
        <f>IF(N460="nulová",J460,0)</f>
        <v>0</v>
      </c>
      <c r="BJ460" s="22" t="s">
        <v>24</v>
      </c>
      <c r="BK460" s="192">
        <f>ROUND(I460*H460,2)</f>
        <v>0</v>
      </c>
      <c r="BL460" s="22" t="s">
        <v>138</v>
      </c>
      <c r="BM460" s="22" t="s">
        <v>814</v>
      </c>
    </row>
    <row r="461" spans="2:65" s="1" customFormat="1" ht="54">
      <c r="B461" s="39"/>
      <c r="C461" s="61"/>
      <c r="D461" s="193" t="s">
        <v>139</v>
      </c>
      <c r="E461" s="61"/>
      <c r="F461" s="194" t="s">
        <v>815</v>
      </c>
      <c r="G461" s="61"/>
      <c r="H461" s="61"/>
      <c r="I461" s="154"/>
      <c r="J461" s="61"/>
      <c r="K461" s="61"/>
      <c r="L461" s="59"/>
      <c r="M461" s="195"/>
      <c r="N461" s="40"/>
      <c r="O461" s="40"/>
      <c r="P461" s="40"/>
      <c r="Q461" s="40"/>
      <c r="R461" s="40"/>
      <c r="S461" s="40"/>
      <c r="T461" s="76"/>
      <c r="AT461" s="22" t="s">
        <v>139</v>
      </c>
      <c r="AU461" s="22" t="s">
        <v>24</v>
      </c>
    </row>
    <row r="462" spans="2:65" s="1" customFormat="1" ht="57" customHeight="1">
      <c r="B462" s="39"/>
      <c r="C462" s="181" t="s">
        <v>505</v>
      </c>
      <c r="D462" s="181" t="s">
        <v>133</v>
      </c>
      <c r="E462" s="182" t="s">
        <v>816</v>
      </c>
      <c r="F462" s="183" t="s">
        <v>817</v>
      </c>
      <c r="G462" s="184" t="s">
        <v>136</v>
      </c>
      <c r="H462" s="185">
        <v>10</v>
      </c>
      <c r="I462" s="186"/>
      <c r="J462" s="187">
        <f>ROUND(I462*H462,2)</f>
        <v>0</v>
      </c>
      <c r="K462" s="183" t="s">
        <v>137</v>
      </c>
      <c r="L462" s="59"/>
      <c r="M462" s="188" t="s">
        <v>22</v>
      </c>
      <c r="N462" s="189" t="s">
        <v>44</v>
      </c>
      <c r="O462" s="40"/>
      <c r="P462" s="190">
        <f>O462*H462</f>
        <v>0</v>
      </c>
      <c r="Q462" s="190">
        <v>0</v>
      </c>
      <c r="R462" s="190">
        <f>Q462*H462</f>
        <v>0</v>
      </c>
      <c r="S462" s="190">
        <v>0</v>
      </c>
      <c r="T462" s="191">
        <f>S462*H462</f>
        <v>0</v>
      </c>
      <c r="AR462" s="22" t="s">
        <v>138</v>
      </c>
      <c r="AT462" s="22" t="s">
        <v>133</v>
      </c>
      <c r="AU462" s="22" t="s">
        <v>24</v>
      </c>
      <c r="AY462" s="22" t="s">
        <v>132</v>
      </c>
      <c r="BE462" s="192">
        <f>IF(N462="základní",J462,0)</f>
        <v>0</v>
      </c>
      <c r="BF462" s="192">
        <f>IF(N462="snížená",J462,0)</f>
        <v>0</v>
      </c>
      <c r="BG462" s="192">
        <f>IF(N462="zákl. přenesená",J462,0)</f>
        <v>0</v>
      </c>
      <c r="BH462" s="192">
        <f>IF(N462="sníž. přenesená",J462,0)</f>
        <v>0</v>
      </c>
      <c r="BI462" s="192">
        <f>IF(N462="nulová",J462,0)</f>
        <v>0</v>
      </c>
      <c r="BJ462" s="22" t="s">
        <v>24</v>
      </c>
      <c r="BK462" s="192">
        <f>ROUND(I462*H462,2)</f>
        <v>0</v>
      </c>
      <c r="BL462" s="22" t="s">
        <v>138</v>
      </c>
      <c r="BM462" s="22" t="s">
        <v>818</v>
      </c>
    </row>
    <row r="463" spans="2:65" s="1" customFormat="1" ht="27">
      <c r="B463" s="39"/>
      <c r="C463" s="61"/>
      <c r="D463" s="193" t="s">
        <v>139</v>
      </c>
      <c r="E463" s="61"/>
      <c r="F463" s="194" t="s">
        <v>819</v>
      </c>
      <c r="G463" s="61"/>
      <c r="H463" s="61"/>
      <c r="I463" s="154"/>
      <c r="J463" s="61"/>
      <c r="K463" s="61"/>
      <c r="L463" s="59"/>
      <c r="M463" s="195"/>
      <c r="N463" s="40"/>
      <c r="O463" s="40"/>
      <c r="P463" s="40"/>
      <c r="Q463" s="40"/>
      <c r="R463" s="40"/>
      <c r="S463" s="40"/>
      <c r="T463" s="76"/>
      <c r="AT463" s="22" t="s">
        <v>139</v>
      </c>
      <c r="AU463" s="22" t="s">
        <v>24</v>
      </c>
    </row>
    <row r="464" spans="2:65" s="1" customFormat="1" ht="31.5" customHeight="1">
      <c r="B464" s="39"/>
      <c r="C464" s="181" t="s">
        <v>820</v>
      </c>
      <c r="D464" s="181" t="s">
        <v>133</v>
      </c>
      <c r="E464" s="182" t="s">
        <v>821</v>
      </c>
      <c r="F464" s="183" t="s">
        <v>822</v>
      </c>
      <c r="G464" s="184" t="s">
        <v>201</v>
      </c>
      <c r="H464" s="185">
        <v>5</v>
      </c>
      <c r="I464" s="186"/>
      <c r="J464" s="187">
        <f>ROUND(I464*H464,2)</f>
        <v>0</v>
      </c>
      <c r="K464" s="183" t="s">
        <v>137</v>
      </c>
      <c r="L464" s="59"/>
      <c r="M464" s="188" t="s">
        <v>22</v>
      </c>
      <c r="N464" s="189" t="s">
        <v>44</v>
      </c>
      <c r="O464" s="40"/>
      <c r="P464" s="190">
        <f>O464*H464</f>
        <v>0</v>
      </c>
      <c r="Q464" s="190">
        <v>2.2563422040000001</v>
      </c>
      <c r="R464" s="190">
        <f>Q464*H464</f>
        <v>11.281711019999999</v>
      </c>
      <c r="S464" s="190">
        <v>0</v>
      </c>
      <c r="T464" s="191">
        <f>S464*H464</f>
        <v>0</v>
      </c>
      <c r="AR464" s="22" t="s">
        <v>138</v>
      </c>
      <c r="AT464" s="22" t="s">
        <v>133</v>
      </c>
      <c r="AU464" s="22" t="s">
        <v>24</v>
      </c>
      <c r="AY464" s="22" t="s">
        <v>132</v>
      </c>
      <c r="BE464" s="192">
        <f>IF(N464="základní",J464,0)</f>
        <v>0</v>
      </c>
      <c r="BF464" s="192">
        <f>IF(N464="snížená",J464,0)</f>
        <v>0</v>
      </c>
      <c r="BG464" s="192">
        <f>IF(N464="zákl. přenesená",J464,0)</f>
        <v>0</v>
      </c>
      <c r="BH464" s="192">
        <f>IF(N464="sníž. přenesená",J464,0)</f>
        <v>0</v>
      </c>
      <c r="BI464" s="192">
        <f>IF(N464="nulová",J464,0)</f>
        <v>0</v>
      </c>
      <c r="BJ464" s="22" t="s">
        <v>24</v>
      </c>
      <c r="BK464" s="192">
        <f>ROUND(I464*H464,2)</f>
        <v>0</v>
      </c>
      <c r="BL464" s="22" t="s">
        <v>138</v>
      </c>
      <c r="BM464" s="22" t="s">
        <v>823</v>
      </c>
    </row>
    <row r="465" spans="2:65" s="1" customFormat="1" ht="22.5" customHeight="1">
      <c r="B465" s="39"/>
      <c r="C465" s="181" t="s">
        <v>506</v>
      </c>
      <c r="D465" s="181" t="s">
        <v>133</v>
      </c>
      <c r="E465" s="182" t="s">
        <v>824</v>
      </c>
      <c r="F465" s="183" t="s">
        <v>825</v>
      </c>
      <c r="G465" s="184" t="s">
        <v>195</v>
      </c>
      <c r="H465" s="185">
        <v>375</v>
      </c>
      <c r="I465" s="186"/>
      <c r="J465" s="187">
        <f>ROUND(I465*H465,2)</f>
        <v>0</v>
      </c>
      <c r="K465" s="183" t="s">
        <v>22</v>
      </c>
      <c r="L465" s="59"/>
      <c r="M465" s="188" t="s">
        <v>22</v>
      </c>
      <c r="N465" s="189" t="s">
        <v>44</v>
      </c>
      <c r="O465" s="40"/>
      <c r="P465" s="190">
        <f>O465*H465</f>
        <v>0</v>
      </c>
      <c r="Q465" s="190">
        <v>0</v>
      </c>
      <c r="R465" s="190">
        <f>Q465*H465</f>
        <v>0</v>
      </c>
      <c r="S465" s="190">
        <v>0</v>
      </c>
      <c r="T465" s="191">
        <f>S465*H465</f>
        <v>0</v>
      </c>
      <c r="AR465" s="22" t="s">
        <v>138</v>
      </c>
      <c r="AT465" s="22" t="s">
        <v>133</v>
      </c>
      <c r="AU465" s="22" t="s">
        <v>24</v>
      </c>
      <c r="AY465" s="22" t="s">
        <v>132</v>
      </c>
      <c r="BE465" s="192">
        <f>IF(N465="základní",J465,0)</f>
        <v>0</v>
      </c>
      <c r="BF465" s="192">
        <f>IF(N465="snížená",J465,0)</f>
        <v>0</v>
      </c>
      <c r="BG465" s="192">
        <f>IF(N465="zákl. přenesená",J465,0)</f>
        <v>0</v>
      </c>
      <c r="BH465" s="192">
        <f>IF(N465="sníž. přenesená",J465,0)</f>
        <v>0</v>
      </c>
      <c r="BI465" s="192">
        <f>IF(N465="nulová",J465,0)</f>
        <v>0</v>
      </c>
      <c r="BJ465" s="22" t="s">
        <v>24</v>
      </c>
      <c r="BK465" s="192">
        <f>ROUND(I465*H465,2)</f>
        <v>0</v>
      </c>
      <c r="BL465" s="22" t="s">
        <v>138</v>
      </c>
      <c r="BM465" s="22" t="s">
        <v>826</v>
      </c>
    </row>
    <row r="466" spans="2:65" s="1" customFormat="1" ht="31.5" customHeight="1">
      <c r="B466" s="39"/>
      <c r="C466" s="181" t="s">
        <v>827</v>
      </c>
      <c r="D466" s="181" t="s">
        <v>133</v>
      </c>
      <c r="E466" s="182" t="s">
        <v>828</v>
      </c>
      <c r="F466" s="183" t="s">
        <v>829</v>
      </c>
      <c r="G466" s="184" t="s">
        <v>195</v>
      </c>
      <c r="H466" s="185">
        <v>300</v>
      </c>
      <c r="I466" s="186"/>
      <c r="J466" s="187">
        <f>ROUND(I466*H466,2)</f>
        <v>0</v>
      </c>
      <c r="K466" s="183" t="s">
        <v>137</v>
      </c>
      <c r="L466" s="59"/>
      <c r="M466" s="188" t="s">
        <v>22</v>
      </c>
      <c r="N466" s="189" t="s">
        <v>44</v>
      </c>
      <c r="O466" s="40"/>
      <c r="P466" s="190">
        <f>O466*H466</f>
        <v>0</v>
      </c>
      <c r="Q466" s="190">
        <v>0.15614</v>
      </c>
      <c r="R466" s="190">
        <f>Q466*H466</f>
        <v>46.841999999999999</v>
      </c>
      <c r="S466" s="190">
        <v>0</v>
      </c>
      <c r="T466" s="191">
        <f>S466*H466</f>
        <v>0</v>
      </c>
      <c r="AR466" s="22" t="s">
        <v>138</v>
      </c>
      <c r="AT466" s="22" t="s">
        <v>133</v>
      </c>
      <c r="AU466" s="22" t="s">
        <v>24</v>
      </c>
      <c r="AY466" s="22" t="s">
        <v>132</v>
      </c>
      <c r="BE466" s="192">
        <f>IF(N466="základní",J466,0)</f>
        <v>0</v>
      </c>
      <c r="BF466" s="192">
        <f>IF(N466="snížená",J466,0)</f>
        <v>0</v>
      </c>
      <c r="BG466" s="192">
        <f>IF(N466="zákl. přenesená",J466,0)</f>
        <v>0</v>
      </c>
      <c r="BH466" s="192">
        <f>IF(N466="sníž. přenesená",J466,0)</f>
        <v>0</v>
      </c>
      <c r="BI466" s="192">
        <f>IF(N466="nulová",J466,0)</f>
        <v>0</v>
      </c>
      <c r="BJ466" s="22" t="s">
        <v>24</v>
      </c>
      <c r="BK466" s="192">
        <f>ROUND(I466*H466,2)</f>
        <v>0</v>
      </c>
      <c r="BL466" s="22" t="s">
        <v>138</v>
      </c>
      <c r="BM466" s="22" t="s">
        <v>830</v>
      </c>
    </row>
    <row r="467" spans="2:65" s="1" customFormat="1" ht="40.5">
      <c r="B467" s="39"/>
      <c r="C467" s="61"/>
      <c r="D467" s="193" t="s">
        <v>139</v>
      </c>
      <c r="E467" s="61"/>
      <c r="F467" s="194" t="s">
        <v>831</v>
      </c>
      <c r="G467" s="61"/>
      <c r="H467" s="61"/>
      <c r="I467" s="154"/>
      <c r="J467" s="61"/>
      <c r="K467" s="61"/>
      <c r="L467" s="59"/>
      <c r="M467" s="195"/>
      <c r="N467" s="40"/>
      <c r="O467" s="40"/>
      <c r="P467" s="40"/>
      <c r="Q467" s="40"/>
      <c r="R467" s="40"/>
      <c r="S467" s="40"/>
      <c r="T467" s="76"/>
      <c r="AT467" s="22" t="s">
        <v>139</v>
      </c>
      <c r="AU467" s="22" t="s">
        <v>24</v>
      </c>
    </row>
    <row r="468" spans="2:65" s="1" customFormat="1" ht="22.5" customHeight="1">
      <c r="B468" s="39"/>
      <c r="C468" s="181" t="s">
        <v>508</v>
      </c>
      <c r="D468" s="181" t="s">
        <v>133</v>
      </c>
      <c r="E468" s="182" t="s">
        <v>832</v>
      </c>
      <c r="F468" s="183" t="s">
        <v>833</v>
      </c>
      <c r="G468" s="184" t="s">
        <v>195</v>
      </c>
      <c r="H468" s="185">
        <v>300</v>
      </c>
      <c r="I468" s="186"/>
      <c r="J468" s="187">
        <f>ROUND(I468*H468,2)</f>
        <v>0</v>
      </c>
      <c r="K468" s="183" t="s">
        <v>22</v>
      </c>
      <c r="L468" s="59"/>
      <c r="M468" s="188" t="s">
        <v>22</v>
      </c>
      <c r="N468" s="189" t="s">
        <v>44</v>
      </c>
      <c r="O468" s="40"/>
      <c r="P468" s="190">
        <f>O468*H468</f>
        <v>0</v>
      </c>
      <c r="Q468" s="190">
        <v>0</v>
      </c>
      <c r="R468" s="190">
        <f>Q468*H468</f>
        <v>0</v>
      </c>
      <c r="S468" s="190">
        <v>0</v>
      </c>
      <c r="T468" s="191">
        <f>S468*H468</f>
        <v>0</v>
      </c>
      <c r="AR468" s="22" t="s">
        <v>138</v>
      </c>
      <c r="AT468" s="22" t="s">
        <v>133</v>
      </c>
      <c r="AU468" s="22" t="s">
        <v>24</v>
      </c>
      <c r="AY468" s="22" t="s">
        <v>132</v>
      </c>
      <c r="BE468" s="192">
        <f>IF(N468="základní",J468,0)</f>
        <v>0</v>
      </c>
      <c r="BF468" s="192">
        <f>IF(N468="snížená",J468,0)</f>
        <v>0</v>
      </c>
      <c r="BG468" s="192">
        <f>IF(N468="zákl. přenesená",J468,0)</f>
        <v>0</v>
      </c>
      <c r="BH468" s="192">
        <f>IF(N468="sníž. přenesená",J468,0)</f>
        <v>0</v>
      </c>
      <c r="BI468" s="192">
        <f>IF(N468="nulová",J468,0)</f>
        <v>0</v>
      </c>
      <c r="BJ468" s="22" t="s">
        <v>24</v>
      </c>
      <c r="BK468" s="192">
        <f>ROUND(I468*H468,2)</f>
        <v>0</v>
      </c>
      <c r="BL468" s="22" t="s">
        <v>138</v>
      </c>
      <c r="BM468" s="22" t="s">
        <v>834</v>
      </c>
    </row>
    <row r="469" spans="2:65" s="1" customFormat="1" ht="22.5" customHeight="1">
      <c r="B469" s="39"/>
      <c r="C469" s="240" t="s">
        <v>835</v>
      </c>
      <c r="D469" s="240" t="s">
        <v>286</v>
      </c>
      <c r="E469" s="241" t="s">
        <v>836</v>
      </c>
      <c r="F469" s="242" t="s">
        <v>837</v>
      </c>
      <c r="G469" s="243" t="s">
        <v>195</v>
      </c>
      <c r="H469" s="244">
        <v>35</v>
      </c>
      <c r="I469" s="245"/>
      <c r="J469" s="246">
        <f>ROUND(I469*H469,2)</f>
        <v>0</v>
      </c>
      <c r="K469" s="242" t="s">
        <v>22</v>
      </c>
      <c r="L469" s="247"/>
      <c r="M469" s="248" t="s">
        <v>22</v>
      </c>
      <c r="N469" s="249" t="s">
        <v>44</v>
      </c>
      <c r="O469" s="40"/>
      <c r="P469" s="190">
        <f>O469*H469</f>
        <v>0</v>
      </c>
      <c r="Q469" s="190">
        <v>0</v>
      </c>
      <c r="R469" s="190">
        <f>Q469*H469</f>
        <v>0</v>
      </c>
      <c r="S469" s="190">
        <v>0</v>
      </c>
      <c r="T469" s="191">
        <f>S469*H469</f>
        <v>0</v>
      </c>
      <c r="AR469" s="22" t="s">
        <v>157</v>
      </c>
      <c r="AT469" s="22" t="s">
        <v>286</v>
      </c>
      <c r="AU469" s="22" t="s">
        <v>24</v>
      </c>
      <c r="AY469" s="22" t="s">
        <v>132</v>
      </c>
      <c r="BE469" s="192">
        <f>IF(N469="základní",J469,0)</f>
        <v>0</v>
      </c>
      <c r="BF469" s="192">
        <f>IF(N469="snížená",J469,0)</f>
        <v>0</v>
      </c>
      <c r="BG469" s="192">
        <f>IF(N469="zákl. přenesená",J469,0)</f>
        <v>0</v>
      </c>
      <c r="BH469" s="192">
        <f>IF(N469="sníž. přenesená",J469,0)</f>
        <v>0</v>
      </c>
      <c r="BI469" s="192">
        <f>IF(N469="nulová",J469,0)</f>
        <v>0</v>
      </c>
      <c r="BJ469" s="22" t="s">
        <v>24</v>
      </c>
      <c r="BK469" s="192">
        <f>ROUND(I469*H469,2)</f>
        <v>0</v>
      </c>
      <c r="BL469" s="22" t="s">
        <v>138</v>
      </c>
      <c r="BM469" s="22" t="s">
        <v>838</v>
      </c>
    </row>
    <row r="470" spans="2:65" s="1" customFormat="1" ht="31.5" customHeight="1">
      <c r="B470" s="39"/>
      <c r="C470" s="181" t="s">
        <v>509</v>
      </c>
      <c r="D470" s="181" t="s">
        <v>133</v>
      </c>
      <c r="E470" s="182" t="s">
        <v>839</v>
      </c>
      <c r="F470" s="183" t="s">
        <v>840</v>
      </c>
      <c r="G470" s="184" t="s">
        <v>195</v>
      </c>
      <c r="H470" s="185">
        <v>375</v>
      </c>
      <c r="I470" s="186"/>
      <c r="J470" s="187">
        <f>ROUND(I470*H470,2)</f>
        <v>0</v>
      </c>
      <c r="K470" s="183" t="s">
        <v>137</v>
      </c>
      <c r="L470" s="59"/>
      <c r="M470" s="188" t="s">
        <v>22</v>
      </c>
      <c r="N470" s="189" t="s">
        <v>44</v>
      </c>
      <c r="O470" s="40"/>
      <c r="P470" s="190">
        <f>O470*H470</f>
        <v>0</v>
      </c>
      <c r="Q470" s="190">
        <v>0</v>
      </c>
      <c r="R470" s="190">
        <f>Q470*H470</f>
        <v>0</v>
      </c>
      <c r="S470" s="190">
        <v>0</v>
      </c>
      <c r="T470" s="191">
        <f>S470*H470</f>
        <v>0</v>
      </c>
      <c r="AR470" s="22" t="s">
        <v>138</v>
      </c>
      <c r="AT470" s="22" t="s">
        <v>133</v>
      </c>
      <c r="AU470" s="22" t="s">
        <v>24</v>
      </c>
      <c r="AY470" s="22" t="s">
        <v>132</v>
      </c>
      <c r="BE470" s="192">
        <f>IF(N470="základní",J470,0)</f>
        <v>0</v>
      </c>
      <c r="BF470" s="192">
        <f>IF(N470="snížená",J470,0)</f>
        <v>0</v>
      </c>
      <c r="BG470" s="192">
        <f>IF(N470="zákl. přenesená",J470,0)</f>
        <v>0</v>
      </c>
      <c r="BH470" s="192">
        <f>IF(N470="sníž. přenesená",J470,0)</f>
        <v>0</v>
      </c>
      <c r="BI470" s="192">
        <f>IF(N470="nulová",J470,0)</f>
        <v>0</v>
      </c>
      <c r="BJ470" s="22" t="s">
        <v>24</v>
      </c>
      <c r="BK470" s="192">
        <f>ROUND(I470*H470,2)</f>
        <v>0</v>
      </c>
      <c r="BL470" s="22" t="s">
        <v>138</v>
      </c>
      <c r="BM470" s="22" t="s">
        <v>841</v>
      </c>
    </row>
    <row r="471" spans="2:65" s="1" customFormat="1" ht="44.25" customHeight="1">
      <c r="B471" s="39"/>
      <c r="C471" s="181" t="s">
        <v>842</v>
      </c>
      <c r="D471" s="181" t="s">
        <v>133</v>
      </c>
      <c r="E471" s="182" t="s">
        <v>843</v>
      </c>
      <c r="F471" s="183" t="s">
        <v>844</v>
      </c>
      <c r="G471" s="184" t="s">
        <v>201</v>
      </c>
      <c r="H471" s="185">
        <v>10</v>
      </c>
      <c r="I471" s="186"/>
      <c r="J471" s="187">
        <f>ROUND(I471*H471,2)</f>
        <v>0</v>
      </c>
      <c r="K471" s="183" t="s">
        <v>137</v>
      </c>
      <c r="L471" s="59"/>
      <c r="M471" s="188" t="s">
        <v>22</v>
      </c>
      <c r="N471" s="189" t="s">
        <v>44</v>
      </c>
      <c r="O471" s="40"/>
      <c r="P471" s="190">
        <f>O471*H471</f>
        <v>0</v>
      </c>
      <c r="Q471" s="190">
        <v>0</v>
      </c>
      <c r="R471" s="190">
        <f>Q471*H471</f>
        <v>0</v>
      </c>
      <c r="S471" s="190">
        <v>0</v>
      </c>
      <c r="T471" s="191">
        <f>S471*H471</f>
        <v>0</v>
      </c>
      <c r="AR471" s="22" t="s">
        <v>138</v>
      </c>
      <c r="AT471" s="22" t="s">
        <v>133</v>
      </c>
      <c r="AU471" s="22" t="s">
        <v>24</v>
      </c>
      <c r="AY471" s="22" t="s">
        <v>132</v>
      </c>
      <c r="BE471" s="192">
        <f>IF(N471="základní",J471,0)</f>
        <v>0</v>
      </c>
      <c r="BF471" s="192">
        <f>IF(N471="snížená",J471,0)</f>
        <v>0</v>
      </c>
      <c r="BG471" s="192">
        <f>IF(N471="zákl. přenesená",J471,0)</f>
        <v>0</v>
      </c>
      <c r="BH471" s="192">
        <f>IF(N471="sníž. přenesená",J471,0)</f>
        <v>0</v>
      </c>
      <c r="BI471" s="192">
        <f>IF(N471="nulová",J471,0)</f>
        <v>0</v>
      </c>
      <c r="BJ471" s="22" t="s">
        <v>24</v>
      </c>
      <c r="BK471" s="192">
        <f>ROUND(I471*H471,2)</f>
        <v>0</v>
      </c>
      <c r="BL471" s="22" t="s">
        <v>138</v>
      </c>
      <c r="BM471" s="22" t="s">
        <v>845</v>
      </c>
    </row>
    <row r="472" spans="2:65" s="1" customFormat="1" ht="54">
      <c r="B472" s="39"/>
      <c r="C472" s="61"/>
      <c r="D472" s="193" t="s">
        <v>139</v>
      </c>
      <c r="E472" s="61"/>
      <c r="F472" s="194" t="s">
        <v>846</v>
      </c>
      <c r="G472" s="61"/>
      <c r="H472" s="61"/>
      <c r="I472" s="154"/>
      <c r="J472" s="61"/>
      <c r="K472" s="61"/>
      <c r="L472" s="59"/>
      <c r="M472" s="195"/>
      <c r="N472" s="40"/>
      <c r="O472" s="40"/>
      <c r="P472" s="40"/>
      <c r="Q472" s="40"/>
      <c r="R472" s="40"/>
      <c r="S472" s="40"/>
      <c r="T472" s="76"/>
      <c r="AT472" s="22" t="s">
        <v>139</v>
      </c>
      <c r="AU472" s="22" t="s">
        <v>24</v>
      </c>
    </row>
    <row r="473" spans="2:65" s="1" customFormat="1" ht="44.25" customHeight="1">
      <c r="B473" s="39"/>
      <c r="C473" s="181" t="s">
        <v>847</v>
      </c>
      <c r="D473" s="181" t="s">
        <v>133</v>
      </c>
      <c r="E473" s="182" t="s">
        <v>848</v>
      </c>
      <c r="F473" s="183" t="s">
        <v>849</v>
      </c>
      <c r="G473" s="184" t="s">
        <v>201</v>
      </c>
      <c r="H473" s="185">
        <v>100</v>
      </c>
      <c r="I473" s="186"/>
      <c r="J473" s="187">
        <f>ROUND(I473*H473,2)</f>
        <v>0</v>
      </c>
      <c r="K473" s="183" t="s">
        <v>137</v>
      </c>
      <c r="L473" s="59"/>
      <c r="M473" s="188" t="s">
        <v>22</v>
      </c>
      <c r="N473" s="189" t="s">
        <v>44</v>
      </c>
      <c r="O473" s="40"/>
      <c r="P473" s="190">
        <f>O473*H473</f>
        <v>0</v>
      </c>
      <c r="Q473" s="190">
        <v>0</v>
      </c>
      <c r="R473" s="190">
        <f>Q473*H473</f>
        <v>0</v>
      </c>
      <c r="S473" s="190">
        <v>0</v>
      </c>
      <c r="T473" s="191">
        <f>S473*H473</f>
        <v>0</v>
      </c>
      <c r="AR473" s="22" t="s">
        <v>138</v>
      </c>
      <c r="AT473" s="22" t="s">
        <v>133</v>
      </c>
      <c r="AU473" s="22" t="s">
        <v>24</v>
      </c>
      <c r="AY473" s="22" t="s">
        <v>132</v>
      </c>
      <c r="BE473" s="192">
        <f>IF(N473="základní",J473,0)</f>
        <v>0</v>
      </c>
      <c r="BF473" s="192">
        <f>IF(N473="snížená",J473,0)</f>
        <v>0</v>
      </c>
      <c r="BG473" s="192">
        <f>IF(N473="zákl. přenesená",J473,0)</f>
        <v>0</v>
      </c>
      <c r="BH473" s="192">
        <f>IF(N473="sníž. přenesená",J473,0)</f>
        <v>0</v>
      </c>
      <c r="BI473" s="192">
        <f>IF(N473="nulová",J473,0)</f>
        <v>0</v>
      </c>
      <c r="BJ473" s="22" t="s">
        <v>24</v>
      </c>
      <c r="BK473" s="192">
        <f>ROUND(I473*H473,2)</f>
        <v>0</v>
      </c>
      <c r="BL473" s="22" t="s">
        <v>138</v>
      </c>
      <c r="BM473" s="22" t="s">
        <v>850</v>
      </c>
    </row>
    <row r="474" spans="2:65" s="1" customFormat="1" ht="54">
      <c r="B474" s="39"/>
      <c r="C474" s="61"/>
      <c r="D474" s="193" t="s">
        <v>139</v>
      </c>
      <c r="E474" s="61"/>
      <c r="F474" s="194" t="s">
        <v>846</v>
      </c>
      <c r="G474" s="61"/>
      <c r="H474" s="61"/>
      <c r="I474" s="154"/>
      <c r="J474" s="61"/>
      <c r="K474" s="61"/>
      <c r="L474" s="59"/>
      <c r="M474" s="195"/>
      <c r="N474" s="40"/>
      <c r="O474" s="40"/>
      <c r="P474" s="40"/>
      <c r="Q474" s="40"/>
      <c r="R474" s="40"/>
      <c r="S474" s="40"/>
      <c r="T474" s="76"/>
      <c r="AT474" s="22" t="s">
        <v>139</v>
      </c>
      <c r="AU474" s="22" t="s">
        <v>24</v>
      </c>
    </row>
    <row r="475" spans="2:65" s="1" customFormat="1" ht="22.5" customHeight="1">
      <c r="B475" s="39"/>
      <c r="C475" s="181" t="s">
        <v>851</v>
      </c>
      <c r="D475" s="181" t="s">
        <v>133</v>
      </c>
      <c r="E475" s="182" t="s">
        <v>263</v>
      </c>
      <c r="F475" s="183" t="s">
        <v>264</v>
      </c>
      <c r="G475" s="184" t="s">
        <v>265</v>
      </c>
      <c r="H475" s="185">
        <v>18</v>
      </c>
      <c r="I475" s="186"/>
      <c r="J475" s="187">
        <f>ROUND(I475*H475,2)</f>
        <v>0</v>
      </c>
      <c r="K475" s="183" t="s">
        <v>137</v>
      </c>
      <c r="L475" s="59"/>
      <c r="M475" s="188" t="s">
        <v>22</v>
      </c>
      <c r="N475" s="189" t="s">
        <v>44</v>
      </c>
      <c r="O475" s="40"/>
      <c r="P475" s="190">
        <f>O475*H475</f>
        <v>0</v>
      </c>
      <c r="Q475" s="190">
        <v>0</v>
      </c>
      <c r="R475" s="190">
        <f>Q475*H475</f>
        <v>0</v>
      </c>
      <c r="S475" s="190">
        <v>0</v>
      </c>
      <c r="T475" s="191">
        <f>S475*H475</f>
        <v>0</v>
      </c>
      <c r="AR475" s="22" t="s">
        <v>138</v>
      </c>
      <c r="AT475" s="22" t="s">
        <v>133</v>
      </c>
      <c r="AU475" s="22" t="s">
        <v>24</v>
      </c>
      <c r="AY475" s="22" t="s">
        <v>132</v>
      </c>
      <c r="BE475" s="192">
        <f>IF(N475="základní",J475,0)</f>
        <v>0</v>
      </c>
      <c r="BF475" s="192">
        <f>IF(N475="snížená",J475,0)</f>
        <v>0</v>
      </c>
      <c r="BG475" s="192">
        <f>IF(N475="zákl. přenesená",J475,0)</f>
        <v>0</v>
      </c>
      <c r="BH475" s="192">
        <f>IF(N475="sníž. přenesená",J475,0)</f>
        <v>0</v>
      </c>
      <c r="BI475" s="192">
        <f>IF(N475="nulová",J475,0)</f>
        <v>0</v>
      </c>
      <c r="BJ475" s="22" t="s">
        <v>24</v>
      </c>
      <c r="BK475" s="192">
        <f>ROUND(I475*H475,2)</f>
        <v>0</v>
      </c>
      <c r="BL475" s="22" t="s">
        <v>138</v>
      </c>
      <c r="BM475" s="22" t="s">
        <v>852</v>
      </c>
    </row>
    <row r="476" spans="2:65" s="1" customFormat="1" ht="297">
      <c r="B476" s="39"/>
      <c r="C476" s="61"/>
      <c r="D476" s="193" t="s">
        <v>139</v>
      </c>
      <c r="E476" s="61"/>
      <c r="F476" s="194" t="s">
        <v>261</v>
      </c>
      <c r="G476" s="61"/>
      <c r="H476" s="61"/>
      <c r="I476" s="154"/>
      <c r="J476" s="61"/>
      <c r="K476" s="61"/>
      <c r="L476" s="59"/>
      <c r="M476" s="195"/>
      <c r="N476" s="40"/>
      <c r="O476" s="40"/>
      <c r="P476" s="40"/>
      <c r="Q476" s="40"/>
      <c r="R476" s="40"/>
      <c r="S476" s="40"/>
      <c r="T476" s="76"/>
      <c r="AT476" s="22" t="s">
        <v>139</v>
      </c>
      <c r="AU476" s="22" t="s">
        <v>24</v>
      </c>
    </row>
    <row r="477" spans="2:65" s="1" customFormat="1" ht="22.5" customHeight="1">
      <c r="B477" s="39"/>
      <c r="C477" s="181" t="s">
        <v>514</v>
      </c>
      <c r="D477" s="181" t="s">
        <v>133</v>
      </c>
      <c r="E477" s="182" t="s">
        <v>853</v>
      </c>
      <c r="F477" s="183" t="s">
        <v>854</v>
      </c>
      <c r="G477" s="184" t="s">
        <v>806</v>
      </c>
      <c r="H477" s="185">
        <v>5</v>
      </c>
      <c r="I477" s="186"/>
      <c r="J477" s="187">
        <f>ROUND(I477*H477,2)</f>
        <v>0</v>
      </c>
      <c r="K477" s="183" t="s">
        <v>22</v>
      </c>
      <c r="L477" s="59"/>
      <c r="M477" s="188" t="s">
        <v>22</v>
      </c>
      <c r="N477" s="189" t="s">
        <v>44</v>
      </c>
      <c r="O477" s="40"/>
      <c r="P477" s="190">
        <f>O477*H477</f>
        <v>0</v>
      </c>
      <c r="Q477" s="190">
        <v>0</v>
      </c>
      <c r="R477" s="190">
        <f>Q477*H477</f>
        <v>0</v>
      </c>
      <c r="S477" s="190">
        <v>0</v>
      </c>
      <c r="T477" s="191">
        <f>S477*H477</f>
        <v>0</v>
      </c>
      <c r="AR477" s="22" t="s">
        <v>138</v>
      </c>
      <c r="AT477" s="22" t="s">
        <v>133</v>
      </c>
      <c r="AU477" s="22" t="s">
        <v>24</v>
      </c>
      <c r="AY477" s="22" t="s">
        <v>132</v>
      </c>
      <c r="BE477" s="192">
        <f>IF(N477="základní",J477,0)</f>
        <v>0</v>
      </c>
      <c r="BF477" s="192">
        <f>IF(N477="snížená",J477,0)</f>
        <v>0</v>
      </c>
      <c r="BG477" s="192">
        <f>IF(N477="zákl. přenesená",J477,0)</f>
        <v>0</v>
      </c>
      <c r="BH477" s="192">
        <f>IF(N477="sníž. přenesená",J477,0)</f>
        <v>0</v>
      </c>
      <c r="BI477" s="192">
        <f>IF(N477="nulová",J477,0)</f>
        <v>0</v>
      </c>
      <c r="BJ477" s="22" t="s">
        <v>24</v>
      </c>
      <c r="BK477" s="192">
        <f>ROUND(I477*H477,2)</f>
        <v>0</v>
      </c>
      <c r="BL477" s="22" t="s">
        <v>138</v>
      </c>
      <c r="BM477" s="22" t="s">
        <v>855</v>
      </c>
    </row>
    <row r="478" spans="2:65" s="1" customFormat="1" ht="22.5" customHeight="1">
      <c r="B478" s="39"/>
      <c r="C478" s="181" t="s">
        <v>856</v>
      </c>
      <c r="D478" s="181" t="s">
        <v>133</v>
      </c>
      <c r="E478" s="182" t="s">
        <v>857</v>
      </c>
      <c r="F478" s="183" t="s">
        <v>858</v>
      </c>
      <c r="G478" s="184" t="s">
        <v>859</v>
      </c>
      <c r="H478" s="185">
        <v>1</v>
      </c>
      <c r="I478" s="186"/>
      <c r="J478" s="187">
        <f>ROUND(I478*H478,2)</f>
        <v>0</v>
      </c>
      <c r="K478" s="183" t="s">
        <v>22</v>
      </c>
      <c r="L478" s="59"/>
      <c r="M478" s="188" t="s">
        <v>22</v>
      </c>
      <c r="N478" s="250" t="s">
        <v>44</v>
      </c>
      <c r="O478" s="251"/>
      <c r="P478" s="252">
        <f>O478*H478</f>
        <v>0</v>
      </c>
      <c r="Q478" s="252">
        <v>0</v>
      </c>
      <c r="R478" s="252">
        <f>Q478*H478</f>
        <v>0</v>
      </c>
      <c r="S478" s="252">
        <v>0</v>
      </c>
      <c r="T478" s="253">
        <f>S478*H478</f>
        <v>0</v>
      </c>
      <c r="AR478" s="22" t="s">
        <v>138</v>
      </c>
      <c r="AT478" s="22" t="s">
        <v>133</v>
      </c>
      <c r="AU478" s="22" t="s">
        <v>24</v>
      </c>
      <c r="AY478" s="22" t="s">
        <v>132</v>
      </c>
      <c r="BE478" s="192">
        <f>IF(N478="základní",J478,0)</f>
        <v>0</v>
      </c>
      <c r="BF478" s="192">
        <f>IF(N478="snížená",J478,0)</f>
        <v>0</v>
      </c>
      <c r="BG478" s="192">
        <f>IF(N478="zákl. přenesená",J478,0)</f>
        <v>0</v>
      </c>
      <c r="BH478" s="192">
        <f>IF(N478="sníž. přenesená",J478,0)</f>
        <v>0</v>
      </c>
      <c r="BI478" s="192">
        <f>IF(N478="nulová",J478,0)</f>
        <v>0</v>
      </c>
      <c r="BJ478" s="22" t="s">
        <v>24</v>
      </c>
      <c r="BK478" s="192">
        <f>ROUND(I478*H478,2)</f>
        <v>0</v>
      </c>
      <c r="BL478" s="22" t="s">
        <v>138</v>
      </c>
      <c r="BM478" s="22" t="s">
        <v>860</v>
      </c>
    </row>
    <row r="479" spans="2:65" s="1" customFormat="1" ht="6.95" customHeight="1">
      <c r="B479" s="54"/>
      <c r="C479" s="55"/>
      <c r="D479" s="55"/>
      <c r="E479" s="55"/>
      <c r="F479" s="55"/>
      <c r="G479" s="55"/>
      <c r="H479" s="55"/>
      <c r="I479" s="137"/>
      <c r="J479" s="55"/>
      <c r="K479" s="55"/>
      <c r="L479" s="59"/>
    </row>
  </sheetData>
  <sheetProtection password="CC35" sheet="1" objects="1" scenarios="1" formatCells="0" formatColumns="0" formatRows="0" sort="0" autoFilter="0"/>
  <autoFilter ref="C94:K478"/>
  <mergeCells count="9">
    <mergeCell ref="E85:H85"/>
    <mergeCell ref="E87:H8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84</v>
      </c>
      <c r="G1" s="377" t="s">
        <v>85</v>
      </c>
      <c r="H1" s="377"/>
      <c r="I1" s="113"/>
      <c r="J1" s="112" t="s">
        <v>86</v>
      </c>
      <c r="K1" s="111" t="s">
        <v>87</v>
      </c>
      <c r="L1" s="112" t="s">
        <v>88</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9"/>
      <c r="M2" s="369"/>
      <c r="N2" s="369"/>
      <c r="O2" s="369"/>
      <c r="P2" s="369"/>
      <c r="Q2" s="369"/>
      <c r="R2" s="369"/>
      <c r="S2" s="369"/>
      <c r="T2" s="369"/>
      <c r="U2" s="369"/>
      <c r="V2" s="369"/>
      <c r="AT2" s="22" t="s">
        <v>83</v>
      </c>
    </row>
    <row r="3" spans="1:70" ht="6.95" customHeight="1">
      <c r="B3" s="23"/>
      <c r="C3" s="24"/>
      <c r="D3" s="24"/>
      <c r="E3" s="24"/>
      <c r="F3" s="24"/>
      <c r="G3" s="24"/>
      <c r="H3" s="24"/>
      <c r="I3" s="114"/>
      <c r="J3" s="24"/>
      <c r="K3" s="25"/>
      <c r="AT3" s="22" t="s">
        <v>81</v>
      </c>
    </row>
    <row r="4" spans="1:70" ht="36.950000000000003" customHeight="1">
      <c r="B4" s="26"/>
      <c r="C4" s="27"/>
      <c r="D4" s="28" t="s">
        <v>89</v>
      </c>
      <c r="E4" s="27"/>
      <c r="F4" s="27"/>
      <c r="G4" s="27"/>
      <c r="H4" s="27"/>
      <c r="I4" s="115"/>
      <c r="J4" s="27"/>
      <c r="K4" s="29"/>
      <c r="M4" s="30" t="s">
        <v>12</v>
      </c>
      <c r="AT4" s="22" t="s">
        <v>6</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0" t="str">
        <f>'Rekapitulace stavby'!K6</f>
        <v>Komunikace_SO101.2+SO102</v>
      </c>
      <c r="F7" s="371"/>
      <c r="G7" s="371"/>
      <c r="H7" s="371"/>
      <c r="I7" s="115"/>
      <c r="J7" s="27"/>
      <c r="K7" s="29"/>
    </row>
    <row r="8" spans="1:70" s="1" customFormat="1">
      <c r="B8" s="39"/>
      <c r="C8" s="40"/>
      <c r="D8" s="35" t="s">
        <v>90</v>
      </c>
      <c r="E8" s="40"/>
      <c r="F8" s="40"/>
      <c r="G8" s="40"/>
      <c r="H8" s="40"/>
      <c r="I8" s="116"/>
      <c r="J8" s="40"/>
      <c r="K8" s="43"/>
    </row>
    <row r="9" spans="1:70" s="1" customFormat="1" ht="36.950000000000003" customHeight="1">
      <c r="B9" s="39"/>
      <c r="C9" s="40"/>
      <c r="D9" s="40"/>
      <c r="E9" s="372" t="s">
        <v>861</v>
      </c>
      <c r="F9" s="373"/>
      <c r="G9" s="373"/>
      <c r="H9" s="373"/>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21</v>
      </c>
      <c r="E11" s="40"/>
      <c r="F11" s="33" t="s">
        <v>22</v>
      </c>
      <c r="G11" s="40"/>
      <c r="H11" s="40"/>
      <c r="I11" s="117" t="s">
        <v>23</v>
      </c>
      <c r="J11" s="33" t="s">
        <v>22</v>
      </c>
      <c r="K11" s="43"/>
    </row>
    <row r="12" spans="1:70" s="1" customFormat="1" ht="14.45" customHeight="1">
      <c r="B12" s="39"/>
      <c r="C12" s="40"/>
      <c r="D12" s="35" t="s">
        <v>25</v>
      </c>
      <c r="E12" s="40"/>
      <c r="F12" s="33" t="s">
        <v>26</v>
      </c>
      <c r="G12" s="40"/>
      <c r="H12" s="40"/>
      <c r="I12" s="117" t="s">
        <v>27</v>
      </c>
      <c r="J12" s="118" t="str">
        <f>'Rekapitulace stavby'!AN8</f>
        <v>21. 11. 2017</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31</v>
      </c>
      <c r="E14" s="40"/>
      <c r="F14" s="40"/>
      <c r="G14" s="40"/>
      <c r="H14" s="40"/>
      <c r="I14" s="117" t="s">
        <v>32</v>
      </c>
      <c r="J14" s="33" t="str">
        <f>IF('Rekapitulace stavby'!AN10="","",'Rekapitulace stavby'!AN10)</f>
        <v/>
      </c>
      <c r="K14" s="43"/>
    </row>
    <row r="15" spans="1:70" s="1" customFormat="1" ht="18" customHeight="1">
      <c r="B15" s="39"/>
      <c r="C15" s="40"/>
      <c r="D15" s="40"/>
      <c r="E15" s="33" t="str">
        <f>IF('Rekapitulace stavby'!E11="","",'Rekapitulace stavby'!E11)</f>
        <v xml:space="preserve"> </v>
      </c>
      <c r="F15" s="40"/>
      <c r="G15" s="40"/>
      <c r="H15" s="40"/>
      <c r="I15" s="117" t="s">
        <v>33</v>
      </c>
      <c r="J15" s="33" t="str">
        <f>IF('Rekapitulace stavby'!AN11="","",'Rekapitulace stavby'!AN11)</f>
        <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34</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33</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36</v>
      </c>
      <c r="E20" s="40"/>
      <c r="F20" s="40"/>
      <c r="G20" s="40"/>
      <c r="H20" s="40"/>
      <c r="I20" s="117" t="s">
        <v>32</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33</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37</v>
      </c>
      <c r="E23" s="40"/>
      <c r="F23" s="40"/>
      <c r="G23" s="40"/>
      <c r="H23" s="40"/>
      <c r="I23" s="116"/>
      <c r="J23" s="40"/>
      <c r="K23" s="43"/>
    </row>
    <row r="24" spans="2:11" s="6" customFormat="1" ht="22.5" customHeight="1">
      <c r="B24" s="119"/>
      <c r="C24" s="120"/>
      <c r="D24" s="120"/>
      <c r="E24" s="339" t="s">
        <v>22</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ROUND(J77,2)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ROUND(SUM(BE77:BE92), 2)</f>
        <v>0</v>
      </c>
      <c r="G30" s="40"/>
      <c r="H30" s="40"/>
      <c r="I30" s="129">
        <v>0.21</v>
      </c>
      <c r="J30" s="128">
        <f>ROUND(ROUND((SUM(BE77:BE92)), 2)*I30, 2)</f>
        <v>0</v>
      </c>
      <c r="K30" s="43"/>
    </row>
    <row r="31" spans="2:11" s="1" customFormat="1" ht="14.45" customHeight="1">
      <c r="B31" s="39"/>
      <c r="C31" s="40"/>
      <c r="D31" s="40"/>
      <c r="E31" s="47" t="s">
        <v>45</v>
      </c>
      <c r="F31" s="128">
        <f>ROUND(SUM(BF77:BF92), 2)</f>
        <v>0</v>
      </c>
      <c r="G31" s="40"/>
      <c r="H31" s="40"/>
      <c r="I31" s="129">
        <v>0.15</v>
      </c>
      <c r="J31" s="128">
        <f>ROUND(ROUND((SUM(BF77:BF92)), 2)*I31, 2)</f>
        <v>0</v>
      </c>
      <c r="K31" s="43"/>
    </row>
    <row r="32" spans="2:11" s="1" customFormat="1" ht="14.45" hidden="1" customHeight="1">
      <c r="B32" s="39"/>
      <c r="C32" s="40"/>
      <c r="D32" s="40"/>
      <c r="E32" s="47" t="s">
        <v>46</v>
      </c>
      <c r="F32" s="128">
        <f>ROUND(SUM(BG77:BG92), 2)</f>
        <v>0</v>
      </c>
      <c r="G32" s="40"/>
      <c r="H32" s="40"/>
      <c r="I32" s="129">
        <v>0.21</v>
      </c>
      <c r="J32" s="128">
        <v>0</v>
      </c>
      <c r="K32" s="43"/>
    </row>
    <row r="33" spans="2:11" s="1" customFormat="1" ht="14.45" hidden="1" customHeight="1">
      <c r="B33" s="39"/>
      <c r="C33" s="40"/>
      <c r="D33" s="40"/>
      <c r="E33" s="47" t="s">
        <v>47</v>
      </c>
      <c r="F33" s="128">
        <f>ROUND(SUM(BH77:BH92), 2)</f>
        <v>0</v>
      </c>
      <c r="G33" s="40"/>
      <c r="H33" s="40"/>
      <c r="I33" s="129">
        <v>0.15</v>
      </c>
      <c r="J33" s="128">
        <v>0</v>
      </c>
      <c r="K33" s="43"/>
    </row>
    <row r="34" spans="2:11" s="1" customFormat="1" ht="14.45" hidden="1" customHeight="1">
      <c r="B34" s="39"/>
      <c r="C34" s="40"/>
      <c r="D34" s="40"/>
      <c r="E34" s="47" t="s">
        <v>48</v>
      </c>
      <c r="F34" s="128">
        <f>ROUND(SUM(BI77:BI92),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92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22.5" customHeight="1">
      <c r="B45" s="39"/>
      <c r="C45" s="40"/>
      <c r="D45" s="40"/>
      <c r="E45" s="370" t="str">
        <f>E7</f>
        <v>Komunikace_SO101.2+SO102</v>
      </c>
      <c r="F45" s="371"/>
      <c r="G45" s="371"/>
      <c r="H45" s="371"/>
      <c r="I45" s="116"/>
      <c r="J45" s="40"/>
      <c r="K45" s="43"/>
    </row>
    <row r="46" spans="2:11" s="1" customFormat="1" ht="14.45" customHeight="1">
      <c r="B46" s="39"/>
      <c r="C46" s="35" t="s">
        <v>90</v>
      </c>
      <c r="D46" s="40"/>
      <c r="E46" s="40"/>
      <c r="F46" s="40"/>
      <c r="G46" s="40"/>
      <c r="H46" s="40"/>
      <c r="I46" s="116"/>
      <c r="J46" s="40"/>
      <c r="K46" s="43"/>
    </row>
    <row r="47" spans="2:11" s="1" customFormat="1" ht="23.25" customHeight="1">
      <c r="B47" s="39"/>
      <c r="C47" s="40"/>
      <c r="D47" s="40"/>
      <c r="E47" s="372" t="str">
        <f>E9</f>
        <v>VRN - VRN</v>
      </c>
      <c r="F47" s="373"/>
      <c r="G47" s="373"/>
      <c r="H47" s="373"/>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25</v>
      </c>
      <c r="D49" s="40"/>
      <c r="E49" s="40"/>
      <c r="F49" s="33" t="str">
        <f>F12</f>
        <v xml:space="preserve"> </v>
      </c>
      <c r="G49" s="40"/>
      <c r="H49" s="40"/>
      <c r="I49" s="117" t="s">
        <v>27</v>
      </c>
      <c r="J49" s="118" t="str">
        <f>IF(J12="","",J12)</f>
        <v>21. 11. 2017</v>
      </c>
      <c r="K49" s="43"/>
    </row>
    <row r="50" spans="2:47" s="1" customFormat="1" ht="6.95" customHeight="1">
      <c r="B50" s="39"/>
      <c r="C50" s="40"/>
      <c r="D50" s="40"/>
      <c r="E50" s="40"/>
      <c r="F50" s="40"/>
      <c r="G50" s="40"/>
      <c r="H50" s="40"/>
      <c r="I50" s="116"/>
      <c r="J50" s="40"/>
      <c r="K50" s="43"/>
    </row>
    <row r="51" spans="2:47" s="1" customFormat="1">
      <c r="B51" s="39"/>
      <c r="C51" s="35" t="s">
        <v>31</v>
      </c>
      <c r="D51" s="40"/>
      <c r="E51" s="40"/>
      <c r="F51" s="33" t="str">
        <f>E15</f>
        <v xml:space="preserve"> </v>
      </c>
      <c r="G51" s="40"/>
      <c r="H51" s="40"/>
      <c r="I51" s="117" t="s">
        <v>36</v>
      </c>
      <c r="J51" s="33" t="str">
        <f>E21</f>
        <v xml:space="preserve"> </v>
      </c>
      <c r="K51" s="43"/>
    </row>
    <row r="52" spans="2:47" s="1" customFormat="1" ht="14.45" customHeight="1">
      <c r="B52" s="39"/>
      <c r="C52" s="35" t="s">
        <v>34</v>
      </c>
      <c r="D52" s="40"/>
      <c r="E52" s="40"/>
      <c r="F52" s="33" t="str">
        <f>IF(E18="","",E18)</f>
        <v/>
      </c>
      <c r="G52" s="40"/>
      <c r="H52" s="40"/>
      <c r="I52" s="116"/>
      <c r="J52" s="40"/>
      <c r="K52" s="43"/>
    </row>
    <row r="53" spans="2:47" s="1" customFormat="1" ht="10.35" customHeight="1">
      <c r="B53" s="39"/>
      <c r="C53" s="40"/>
      <c r="D53" s="40"/>
      <c r="E53" s="40"/>
      <c r="F53" s="40"/>
      <c r="G53" s="40"/>
      <c r="H53" s="40"/>
      <c r="I53" s="116"/>
      <c r="J53" s="40"/>
      <c r="K53" s="43"/>
    </row>
    <row r="54" spans="2:47" s="1" customFormat="1" ht="29.25" customHeight="1">
      <c r="B54" s="39"/>
      <c r="C54" s="142" t="s">
        <v>93</v>
      </c>
      <c r="D54" s="130"/>
      <c r="E54" s="130"/>
      <c r="F54" s="130"/>
      <c r="G54" s="130"/>
      <c r="H54" s="130"/>
      <c r="I54" s="143"/>
      <c r="J54" s="144" t="s">
        <v>94</v>
      </c>
      <c r="K54" s="145"/>
    </row>
    <row r="55" spans="2:47" s="1" customFormat="1" ht="10.35" customHeight="1">
      <c r="B55" s="39"/>
      <c r="C55" s="40"/>
      <c r="D55" s="40"/>
      <c r="E55" s="40"/>
      <c r="F55" s="40"/>
      <c r="G55" s="40"/>
      <c r="H55" s="40"/>
      <c r="I55" s="116"/>
      <c r="J55" s="40"/>
      <c r="K55" s="43"/>
    </row>
    <row r="56" spans="2:47" s="1" customFormat="1" ht="29.25" customHeight="1">
      <c r="B56" s="39"/>
      <c r="C56" s="146" t="s">
        <v>95</v>
      </c>
      <c r="D56" s="40"/>
      <c r="E56" s="40"/>
      <c r="F56" s="40"/>
      <c r="G56" s="40"/>
      <c r="H56" s="40"/>
      <c r="I56" s="116"/>
      <c r="J56" s="126">
        <f>J77</f>
        <v>0</v>
      </c>
      <c r="K56" s="43"/>
      <c r="AU56" s="22" t="s">
        <v>96</v>
      </c>
    </row>
    <row r="57" spans="2:47" s="7" customFormat="1" ht="24.95" customHeight="1">
      <c r="B57" s="147"/>
      <c r="C57" s="148"/>
      <c r="D57" s="149" t="s">
        <v>862</v>
      </c>
      <c r="E57" s="150"/>
      <c r="F57" s="150"/>
      <c r="G57" s="150"/>
      <c r="H57" s="150"/>
      <c r="I57" s="151"/>
      <c r="J57" s="152">
        <f>J78</f>
        <v>0</v>
      </c>
      <c r="K57" s="153"/>
    </row>
    <row r="58" spans="2:47" s="1" customFormat="1" ht="21.75" customHeight="1">
      <c r="B58" s="39"/>
      <c r="C58" s="40"/>
      <c r="D58" s="40"/>
      <c r="E58" s="40"/>
      <c r="F58" s="40"/>
      <c r="G58" s="40"/>
      <c r="H58" s="40"/>
      <c r="I58" s="116"/>
      <c r="J58" s="40"/>
      <c r="K58" s="43"/>
    </row>
    <row r="59" spans="2:47" s="1" customFormat="1" ht="6.95" customHeight="1">
      <c r="B59" s="54"/>
      <c r="C59" s="55"/>
      <c r="D59" s="55"/>
      <c r="E59" s="55"/>
      <c r="F59" s="55"/>
      <c r="G59" s="55"/>
      <c r="H59" s="55"/>
      <c r="I59" s="137"/>
      <c r="J59" s="55"/>
      <c r="K59" s="56"/>
    </row>
    <row r="63" spans="2:47" s="1" customFormat="1" ht="6.95" customHeight="1">
      <c r="B63" s="57"/>
      <c r="C63" s="58"/>
      <c r="D63" s="58"/>
      <c r="E63" s="58"/>
      <c r="F63" s="58"/>
      <c r="G63" s="58"/>
      <c r="H63" s="58"/>
      <c r="I63" s="140"/>
      <c r="J63" s="58"/>
      <c r="K63" s="58"/>
      <c r="L63" s="59"/>
    </row>
    <row r="64" spans="2:47" s="1" customFormat="1" ht="36.950000000000003" customHeight="1">
      <c r="B64" s="39"/>
      <c r="C64" s="60" t="s">
        <v>116</v>
      </c>
      <c r="D64" s="61"/>
      <c r="E64" s="61"/>
      <c r="F64" s="61"/>
      <c r="G64" s="61"/>
      <c r="H64" s="61"/>
      <c r="I64" s="154"/>
      <c r="J64" s="61"/>
      <c r="K64" s="61"/>
      <c r="L64" s="59"/>
    </row>
    <row r="65" spans="2:65" s="1" customFormat="1" ht="6.95" customHeight="1">
      <c r="B65" s="39"/>
      <c r="C65" s="61"/>
      <c r="D65" s="61"/>
      <c r="E65" s="61"/>
      <c r="F65" s="61"/>
      <c r="G65" s="61"/>
      <c r="H65" s="61"/>
      <c r="I65" s="154"/>
      <c r="J65" s="61"/>
      <c r="K65" s="61"/>
      <c r="L65" s="59"/>
    </row>
    <row r="66" spans="2:65" s="1" customFormat="1" ht="14.45" customHeight="1">
      <c r="B66" s="39"/>
      <c r="C66" s="63" t="s">
        <v>18</v>
      </c>
      <c r="D66" s="61"/>
      <c r="E66" s="61"/>
      <c r="F66" s="61"/>
      <c r="G66" s="61"/>
      <c r="H66" s="61"/>
      <c r="I66" s="154"/>
      <c r="J66" s="61"/>
      <c r="K66" s="61"/>
      <c r="L66" s="59"/>
    </row>
    <row r="67" spans="2:65" s="1" customFormat="1" ht="22.5" customHeight="1">
      <c r="B67" s="39"/>
      <c r="C67" s="61"/>
      <c r="D67" s="61"/>
      <c r="E67" s="374" t="str">
        <f>E7</f>
        <v>Komunikace_SO101.2+SO102</v>
      </c>
      <c r="F67" s="375"/>
      <c r="G67" s="375"/>
      <c r="H67" s="375"/>
      <c r="I67" s="154"/>
      <c r="J67" s="61"/>
      <c r="K67" s="61"/>
      <c r="L67" s="59"/>
    </row>
    <row r="68" spans="2:65" s="1" customFormat="1" ht="14.45" customHeight="1">
      <c r="B68" s="39"/>
      <c r="C68" s="63" t="s">
        <v>90</v>
      </c>
      <c r="D68" s="61"/>
      <c r="E68" s="61"/>
      <c r="F68" s="61"/>
      <c r="G68" s="61"/>
      <c r="H68" s="61"/>
      <c r="I68" s="154"/>
      <c r="J68" s="61"/>
      <c r="K68" s="61"/>
      <c r="L68" s="59"/>
    </row>
    <row r="69" spans="2:65" s="1" customFormat="1" ht="23.25" customHeight="1">
      <c r="B69" s="39"/>
      <c r="C69" s="61"/>
      <c r="D69" s="61"/>
      <c r="E69" s="350" t="str">
        <f>E9</f>
        <v>VRN - VRN</v>
      </c>
      <c r="F69" s="376"/>
      <c r="G69" s="376"/>
      <c r="H69" s="376"/>
      <c r="I69" s="154"/>
      <c r="J69" s="61"/>
      <c r="K69" s="61"/>
      <c r="L69" s="59"/>
    </row>
    <row r="70" spans="2:65" s="1" customFormat="1" ht="6.95" customHeight="1">
      <c r="B70" s="39"/>
      <c r="C70" s="61"/>
      <c r="D70" s="61"/>
      <c r="E70" s="61"/>
      <c r="F70" s="61"/>
      <c r="G70" s="61"/>
      <c r="H70" s="61"/>
      <c r="I70" s="154"/>
      <c r="J70" s="61"/>
      <c r="K70" s="61"/>
      <c r="L70" s="59"/>
    </row>
    <row r="71" spans="2:65" s="1" customFormat="1" ht="18" customHeight="1">
      <c r="B71" s="39"/>
      <c r="C71" s="63" t="s">
        <v>25</v>
      </c>
      <c r="D71" s="61"/>
      <c r="E71" s="61"/>
      <c r="F71" s="155" t="str">
        <f>F12</f>
        <v xml:space="preserve"> </v>
      </c>
      <c r="G71" s="61"/>
      <c r="H71" s="61"/>
      <c r="I71" s="156" t="s">
        <v>27</v>
      </c>
      <c r="J71" s="71" t="str">
        <f>IF(J12="","",J12)</f>
        <v>21. 11. 2017</v>
      </c>
      <c r="K71" s="61"/>
      <c r="L71" s="59"/>
    </row>
    <row r="72" spans="2:65" s="1" customFormat="1" ht="6.95" customHeight="1">
      <c r="B72" s="39"/>
      <c r="C72" s="61"/>
      <c r="D72" s="61"/>
      <c r="E72" s="61"/>
      <c r="F72" s="61"/>
      <c r="G72" s="61"/>
      <c r="H72" s="61"/>
      <c r="I72" s="154"/>
      <c r="J72" s="61"/>
      <c r="K72" s="61"/>
      <c r="L72" s="59"/>
    </row>
    <row r="73" spans="2:65" s="1" customFormat="1">
      <c r="B73" s="39"/>
      <c r="C73" s="63" t="s">
        <v>31</v>
      </c>
      <c r="D73" s="61"/>
      <c r="E73" s="61"/>
      <c r="F73" s="155" t="str">
        <f>E15</f>
        <v xml:space="preserve"> </v>
      </c>
      <c r="G73" s="61"/>
      <c r="H73" s="61"/>
      <c r="I73" s="156" t="s">
        <v>36</v>
      </c>
      <c r="J73" s="155" t="str">
        <f>E21</f>
        <v xml:space="preserve"> </v>
      </c>
      <c r="K73" s="61"/>
      <c r="L73" s="59"/>
    </row>
    <row r="74" spans="2:65" s="1" customFormat="1" ht="14.45" customHeight="1">
      <c r="B74" s="39"/>
      <c r="C74" s="63" t="s">
        <v>34</v>
      </c>
      <c r="D74" s="61"/>
      <c r="E74" s="61"/>
      <c r="F74" s="155" t="str">
        <f>IF(E18="","",E18)</f>
        <v/>
      </c>
      <c r="G74" s="61"/>
      <c r="H74" s="61"/>
      <c r="I74" s="154"/>
      <c r="J74" s="61"/>
      <c r="K74" s="61"/>
      <c r="L74" s="59"/>
    </row>
    <row r="75" spans="2:65" s="1" customFormat="1" ht="10.35" customHeight="1">
      <c r="B75" s="39"/>
      <c r="C75" s="61"/>
      <c r="D75" s="61"/>
      <c r="E75" s="61"/>
      <c r="F75" s="61"/>
      <c r="G75" s="61"/>
      <c r="H75" s="61"/>
      <c r="I75" s="154"/>
      <c r="J75" s="61"/>
      <c r="K75" s="61"/>
      <c r="L75" s="59"/>
    </row>
    <row r="76" spans="2:65" s="8" customFormat="1" ht="29.25" customHeight="1">
      <c r="B76" s="157"/>
      <c r="C76" s="158" t="s">
        <v>117</v>
      </c>
      <c r="D76" s="159" t="s">
        <v>58</v>
      </c>
      <c r="E76" s="159" t="s">
        <v>54</v>
      </c>
      <c r="F76" s="159" t="s">
        <v>118</v>
      </c>
      <c r="G76" s="159" t="s">
        <v>119</v>
      </c>
      <c r="H76" s="159" t="s">
        <v>120</v>
      </c>
      <c r="I76" s="160" t="s">
        <v>121</v>
      </c>
      <c r="J76" s="159" t="s">
        <v>94</v>
      </c>
      <c r="K76" s="161" t="s">
        <v>122</v>
      </c>
      <c r="L76" s="162"/>
      <c r="M76" s="79" t="s">
        <v>123</v>
      </c>
      <c r="N76" s="80" t="s">
        <v>43</v>
      </c>
      <c r="O76" s="80" t="s">
        <v>124</v>
      </c>
      <c r="P76" s="80" t="s">
        <v>125</v>
      </c>
      <c r="Q76" s="80" t="s">
        <v>126</v>
      </c>
      <c r="R76" s="80" t="s">
        <v>127</v>
      </c>
      <c r="S76" s="80" t="s">
        <v>128</v>
      </c>
      <c r="T76" s="81" t="s">
        <v>129</v>
      </c>
    </row>
    <row r="77" spans="2:65" s="1" customFormat="1" ht="29.25" customHeight="1">
      <c r="B77" s="39"/>
      <c r="C77" s="85" t="s">
        <v>95</v>
      </c>
      <c r="D77" s="61"/>
      <c r="E77" s="61"/>
      <c r="F77" s="61"/>
      <c r="G77" s="61"/>
      <c r="H77" s="61"/>
      <c r="I77" s="154"/>
      <c r="J77" s="163">
        <f>BK77</f>
        <v>0</v>
      </c>
      <c r="K77" s="61"/>
      <c r="L77" s="59"/>
      <c r="M77" s="82"/>
      <c r="N77" s="83"/>
      <c r="O77" s="83"/>
      <c r="P77" s="164">
        <f>P78</f>
        <v>0</v>
      </c>
      <c r="Q77" s="83"/>
      <c r="R77" s="164">
        <f>R78</f>
        <v>0</v>
      </c>
      <c r="S77" s="83"/>
      <c r="T77" s="165">
        <f>T78</f>
        <v>0</v>
      </c>
      <c r="AT77" s="22" t="s">
        <v>72</v>
      </c>
      <c r="AU77" s="22" t="s">
        <v>96</v>
      </c>
      <c r="BK77" s="166">
        <f>BK78</f>
        <v>0</v>
      </c>
    </row>
    <row r="78" spans="2:65" s="9" customFormat="1" ht="37.35" customHeight="1">
      <c r="B78" s="167"/>
      <c r="C78" s="168"/>
      <c r="D78" s="169" t="s">
        <v>72</v>
      </c>
      <c r="E78" s="170" t="s">
        <v>82</v>
      </c>
      <c r="F78" s="170" t="s">
        <v>863</v>
      </c>
      <c r="G78" s="168"/>
      <c r="H78" s="168"/>
      <c r="I78" s="171"/>
      <c r="J78" s="172">
        <f>BK78</f>
        <v>0</v>
      </c>
      <c r="K78" s="168"/>
      <c r="L78" s="173"/>
      <c r="M78" s="174"/>
      <c r="N78" s="175"/>
      <c r="O78" s="175"/>
      <c r="P78" s="176">
        <f>SUM(P79:P92)</f>
        <v>0</v>
      </c>
      <c r="Q78" s="175"/>
      <c r="R78" s="176">
        <f>SUM(R79:R92)</f>
        <v>0</v>
      </c>
      <c r="S78" s="175"/>
      <c r="T78" s="177">
        <f>SUM(T79:T92)</f>
        <v>0</v>
      </c>
      <c r="AR78" s="178" t="s">
        <v>24</v>
      </c>
      <c r="AT78" s="179" t="s">
        <v>72</v>
      </c>
      <c r="AU78" s="179" t="s">
        <v>73</v>
      </c>
      <c r="AY78" s="178" t="s">
        <v>132</v>
      </c>
      <c r="BK78" s="180">
        <f>SUM(BK79:BK92)</f>
        <v>0</v>
      </c>
    </row>
    <row r="79" spans="2:65" s="1" customFormat="1" ht="22.5" customHeight="1">
      <c r="B79" s="39"/>
      <c r="C79" s="181" t="s">
        <v>24</v>
      </c>
      <c r="D79" s="181" t="s">
        <v>133</v>
      </c>
      <c r="E79" s="182" t="s">
        <v>864</v>
      </c>
      <c r="F79" s="183" t="s">
        <v>865</v>
      </c>
      <c r="G79" s="184" t="s">
        <v>540</v>
      </c>
      <c r="H79" s="185">
        <v>10</v>
      </c>
      <c r="I79" s="186"/>
      <c r="J79" s="187">
        <f>ROUND(I79*H79,2)</f>
        <v>0</v>
      </c>
      <c r="K79" s="183" t="s">
        <v>22</v>
      </c>
      <c r="L79" s="59"/>
      <c r="M79" s="188" t="s">
        <v>22</v>
      </c>
      <c r="N79" s="189" t="s">
        <v>44</v>
      </c>
      <c r="O79" s="40"/>
      <c r="P79" s="190">
        <f>O79*H79</f>
        <v>0</v>
      </c>
      <c r="Q79" s="190">
        <v>0</v>
      </c>
      <c r="R79" s="190">
        <f>Q79*H79</f>
        <v>0</v>
      </c>
      <c r="S79" s="190">
        <v>0</v>
      </c>
      <c r="T79" s="191">
        <f>S79*H79</f>
        <v>0</v>
      </c>
      <c r="AR79" s="22" t="s">
        <v>138</v>
      </c>
      <c r="AT79" s="22" t="s">
        <v>133</v>
      </c>
      <c r="AU79" s="22" t="s">
        <v>24</v>
      </c>
      <c r="AY79" s="22" t="s">
        <v>132</v>
      </c>
      <c r="BE79" s="192">
        <f>IF(N79="základní",J79,0)</f>
        <v>0</v>
      </c>
      <c r="BF79" s="192">
        <f>IF(N79="snížená",J79,0)</f>
        <v>0</v>
      </c>
      <c r="BG79" s="192">
        <f>IF(N79="zákl. přenesená",J79,0)</f>
        <v>0</v>
      </c>
      <c r="BH79" s="192">
        <f>IF(N79="sníž. přenesená",J79,0)</f>
        <v>0</v>
      </c>
      <c r="BI79" s="192">
        <f>IF(N79="nulová",J79,0)</f>
        <v>0</v>
      </c>
      <c r="BJ79" s="22" t="s">
        <v>24</v>
      </c>
      <c r="BK79" s="192">
        <f>ROUND(I79*H79,2)</f>
        <v>0</v>
      </c>
      <c r="BL79" s="22" t="s">
        <v>138</v>
      </c>
      <c r="BM79" s="22" t="s">
        <v>81</v>
      </c>
    </row>
    <row r="80" spans="2:65" s="1" customFormat="1" ht="27">
      <c r="B80" s="39"/>
      <c r="C80" s="61"/>
      <c r="D80" s="193" t="s">
        <v>158</v>
      </c>
      <c r="E80" s="61"/>
      <c r="F80" s="194" t="s">
        <v>866</v>
      </c>
      <c r="G80" s="61"/>
      <c r="H80" s="61"/>
      <c r="I80" s="154"/>
      <c r="J80" s="61"/>
      <c r="K80" s="61"/>
      <c r="L80" s="59"/>
      <c r="M80" s="195"/>
      <c r="N80" s="40"/>
      <c r="O80" s="40"/>
      <c r="P80" s="40"/>
      <c r="Q80" s="40"/>
      <c r="R80" s="40"/>
      <c r="S80" s="40"/>
      <c r="T80" s="76"/>
      <c r="AT80" s="22" t="s">
        <v>158</v>
      </c>
      <c r="AU80" s="22" t="s">
        <v>24</v>
      </c>
    </row>
    <row r="81" spans="2:65" s="1" customFormat="1" ht="22.5" customHeight="1">
      <c r="B81" s="39"/>
      <c r="C81" s="181" t="s">
        <v>81</v>
      </c>
      <c r="D81" s="181" t="s">
        <v>133</v>
      </c>
      <c r="E81" s="182" t="s">
        <v>867</v>
      </c>
      <c r="F81" s="183" t="s">
        <v>868</v>
      </c>
      <c r="G81" s="184" t="s">
        <v>540</v>
      </c>
      <c r="H81" s="185">
        <v>50</v>
      </c>
      <c r="I81" s="186"/>
      <c r="J81" s="187">
        <f t="shared" ref="J81:J92" si="0">ROUND(I81*H81,2)</f>
        <v>0</v>
      </c>
      <c r="K81" s="183" t="s">
        <v>22</v>
      </c>
      <c r="L81" s="59"/>
      <c r="M81" s="188" t="s">
        <v>22</v>
      </c>
      <c r="N81" s="189" t="s">
        <v>44</v>
      </c>
      <c r="O81" s="40"/>
      <c r="P81" s="190">
        <f t="shared" ref="P81:P92" si="1">O81*H81</f>
        <v>0</v>
      </c>
      <c r="Q81" s="190">
        <v>0</v>
      </c>
      <c r="R81" s="190">
        <f t="shared" ref="R81:R92" si="2">Q81*H81</f>
        <v>0</v>
      </c>
      <c r="S81" s="190">
        <v>0</v>
      </c>
      <c r="T81" s="191">
        <f t="shared" ref="T81:T92" si="3">S81*H81</f>
        <v>0</v>
      </c>
      <c r="AR81" s="22" t="s">
        <v>138</v>
      </c>
      <c r="AT81" s="22" t="s">
        <v>133</v>
      </c>
      <c r="AU81" s="22" t="s">
        <v>24</v>
      </c>
      <c r="AY81" s="22" t="s">
        <v>132</v>
      </c>
      <c r="BE81" s="192">
        <f t="shared" ref="BE81:BE92" si="4">IF(N81="základní",J81,0)</f>
        <v>0</v>
      </c>
      <c r="BF81" s="192">
        <f t="shared" ref="BF81:BF92" si="5">IF(N81="snížená",J81,0)</f>
        <v>0</v>
      </c>
      <c r="BG81" s="192">
        <f t="shared" ref="BG81:BG92" si="6">IF(N81="zákl. přenesená",J81,0)</f>
        <v>0</v>
      </c>
      <c r="BH81" s="192">
        <f t="shared" ref="BH81:BH92" si="7">IF(N81="sníž. přenesená",J81,0)</f>
        <v>0</v>
      </c>
      <c r="BI81" s="192">
        <f t="shared" ref="BI81:BI92" si="8">IF(N81="nulová",J81,0)</f>
        <v>0</v>
      </c>
      <c r="BJ81" s="22" t="s">
        <v>24</v>
      </c>
      <c r="BK81" s="192">
        <f t="shared" ref="BK81:BK92" si="9">ROUND(I81*H81,2)</f>
        <v>0</v>
      </c>
      <c r="BL81" s="22" t="s">
        <v>138</v>
      </c>
      <c r="BM81" s="22" t="s">
        <v>138</v>
      </c>
    </row>
    <row r="82" spans="2:65" s="1" customFormat="1" ht="22.5" customHeight="1">
      <c r="B82" s="39"/>
      <c r="C82" s="181" t="s">
        <v>144</v>
      </c>
      <c r="D82" s="181" t="s">
        <v>133</v>
      </c>
      <c r="E82" s="182" t="s">
        <v>869</v>
      </c>
      <c r="F82" s="183" t="s">
        <v>870</v>
      </c>
      <c r="G82" s="184" t="s">
        <v>859</v>
      </c>
      <c r="H82" s="185">
        <v>1</v>
      </c>
      <c r="I82" s="186"/>
      <c r="J82" s="187">
        <f t="shared" si="0"/>
        <v>0</v>
      </c>
      <c r="K82" s="183" t="s">
        <v>22</v>
      </c>
      <c r="L82" s="59"/>
      <c r="M82" s="188" t="s">
        <v>22</v>
      </c>
      <c r="N82" s="189" t="s">
        <v>44</v>
      </c>
      <c r="O82" s="40"/>
      <c r="P82" s="190">
        <f t="shared" si="1"/>
        <v>0</v>
      </c>
      <c r="Q82" s="190">
        <v>0</v>
      </c>
      <c r="R82" s="190">
        <f t="shared" si="2"/>
        <v>0</v>
      </c>
      <c r="S82" s="190">
        <v>0</v>
      </c>
      <c r="T82" s="191">
        <f t="shared" si="3"/>
        <v>0</v>
      </c>
      <c r="AR82" s="22" t="s">
        <v>138</v>
      </c>
      <c r="AT82" s="22" t="s">
        <v>133</v>
      </c>
      <c r="AU82" s="22" t="s">
        <v>24</v>
      </c>
      <c r="AY82" s="22" t="s">
        <v>132</v>
      </c>
      <c r="BE82" s="192">
        <f t="shared" si="4"/>
        <v>0</v>
      </c>
      <c r="BF82" s="192">
        <f t="shared" si="5"/>
        <v>0</v>
      </c>
      <c r="BG82" s="192">
        <f t="shared" si="6"/>
        <v>0</v>
      </c>
      <c r="BH82" s="192">
        <f t="shared" si="7"/>
        <v>0</v>
      </c>
      <c r="BI82" s="192">
        <f t="shared" si="8"/>
        <v>0</v>
      </c>
      <c r="BJ82" s="22" t="s">
        <v>24</v>
      </c>
      <c r="BK82" s="192">
        <f t="shared" si="9"/>
        <v>0</v>
      </c>
      <c r="BL82" s="22" t="s">
        <v>138</v>
      </c>
      <c r="BM82" s="22" t="s">
        <v>148</v>
      </c>
    </row>
    <row r="83" spans="2:65" s="1" customFormat="1" ht="31.5" customHeight="1">
      <c r="B83" s="39"/>
      <c r="C83" s="181" t="s">
        <v>138</v>
      </c>
      <c r="D83" s="181" t="s">
        <v>133</v>
      </c>
      <c r="E83" s="182" t="s">
        <v>871</v>
      </c>
      <c r="F83" s="183" t="s">
        <v>872</v>
      </c>
      <c r="G83" s="184" t="s">
        <v>859</v>
      </c>
      <c r="H83" s="185">
        <v>1</v>
      </c>
      <c r="I83" s="186"/>
      <c r="J83" s="187">
        <f t="shared" si="0"/>
        <v>0</v>
      </c>
      <c r="K83" s="183" t="s">
        <v>22</v>
      </c>
      <c r="L83" s="59"/>
      <c r="M83" s="188" t="s">
        <v>22</v>
      </c>
      <c r="N83" s="189" t="s">
        <v>44</v>
      </c>
      <c r="O83" s="40"/>
      <c r="P83" s="190">
        <f t="shared" si="1"/>
        <v>0</v>
      </c>
      <c r="Q83" s="190">
        <v>0</v>
      </c>
      <c r="R83" s="190">
        <f t="shared" si="2"/>
        <v>0</v>
      </c>
      <c r="S83" s="190">
        <v>0</v>
      </c>
      <c r="T83" s="191">
        <f t="shared" si="3"/>
        <v>0</v>
      </c>
      <c r="AR83" s="22" t="s">
        <v>138</v>
      </c>
      <c r="AT83" s="22" t="s">
        <v>133</v>
      </c>
      <c r="AU83" s="22" t="s">
        <v>24</v>
      </c>
      <c r="AY83" s="22" t="s">
        <v>132</v>
      </c>
      <c r="BE83" s="192">
        <f t="shared" si="4"/>
        <v>0</v>
      </c>
      <c r="BF83" s="192">
        <f t="shared" si="5"/>
        <v>0</v>
      </c>
      <c r="BG83" s="192">
        <f t="shared" si="6"/>
        <v>0</v>
      </c>
      <c r="BH83" s="192">
        <f t="shared" si="7"/>
        <v>0</v>
      </c>
      <c r="BI83" s="192">
        <f t="shared" si="8"/>
        <v>0</v>
      </c>
      <c r="BJ83" s="22" t="s">
        <v>24</v>
      </c>
      <c r="BK83" s="192">
        <f t="shared" si="9"/>
        <v>0</v>
      </c>
      <c r="BL83" s="22" t="s">
        <v>138</v>
      </c>
      <c r="BM83" s="22" t="s">
        <v>157</v>
      </c>
    </row>
    <row r="84" spans="2:65" s="1" customFormat="1" ht="22.5" customHeight="1">
      <c r="B84" s="39"/>
      <c r="C84" s="181" t="s">
        <v>163</v>
      </c>
      <c r="D84" s="181" t="s">
        <v>133</v>
      </c>
      <c r="E84" s="182" t="s">
        <v>873</v>
      </c>
      <c r="F84" s="183" t="s">
        <v>874</v>
      </c>
      <c r="G84" s="184" t="s">
        <v>540</v>
      </c>
      <c r="H84" s="185">
        <v>8</v>
      </c>
      <c r="I84" s="186"/>
      <c r="J84" s="187">
        <f t="shared" si="0"/>
        <v>0</v>
      </c>
      <c r="K84" s="183" t="s">
        <v>22</v>
      </c>
      <c r="L84" s="59"/>
      <c r="M84" s="188" t="s">
        <v>22</v>
      </c>
      <c r="N84" s="189" t="s">
        <v>44</v>
      </c>
      <c r="O84" s="40"/>
      <c r="P84" s="190">
        <f t="shared" si="1"/>
        <v>0</v>
      </c>
      <c r="Q84" s="190">
        <v>0</v>
      </c>
      <c r="R84" s="190">
        <f t="shared" si="2"/>
        <v>0</v>
      </c>
      <c r="S84" s="190">
        <v>0</v>
      </c>
      <c r="T84" s="191">
        <f t="shared" si="3"/>
        <v>0</v>
      </c>
      <c r="AR84" s="22" t="s">
        <v>138</v>
      </c>
      <c r="AT84" s="22" t="s">
        <v>133</v>
      </c>
      <c r="AU84" s="22" t="s">
        <v>24</v>
      </c>
      <c r="AY84" s="22" t="s">
        <v>132</v>
      </c>
      <c r="BE84" s="192">
        <f t="shared" si="4"/>
        <v>0</v>
      </c>
      <c r="BF84" s="192">
        <f t="shared" si="5"/>
        <v>0</v>
      </c>
      <c r="BG84" s="192">
        <f t="shared" si="6"/>
        <v>0</v>
      </c>
      <c r="BH84" s="192">
        <f t="shared" si="7"/>
        <v>0</v>
      </c>
      <c r="BI84" s="192">
        <f t="shared" si="8"/>
        <v>0</v>
      </c>
      <c r="BJ84" s="22" t="s">
        <v>24</v>
      </c>
      <c r="BK84" s="192">
        <f t="shared" si="9"/>
        <v>0</v>
      </c>
      <c r="BL84" s="22" t="s">
        <v>138</v>
      </c>
      <c r="BM84" s="22" t="s">
        <v>29</v>
      </c>
    </row>
    <row r="85" spans="2:65" s="1" customFormat="1" ht="22.5" customHeight="1">
      <c r="B85" s="39"/>
      <c r="C85" s="181" t="s">
        <v>148</v>
      </c>
      <c r="D85" s="181" t="s">
        <v>133</v>
      </c>
      <c r="E85" s="182" t="s">
        <v>875</v>
      </c>
      <c r="F85" s="183" t="s">
        <v>876</v>
      </c>
      <c r="G85" s="184" t="s">
        <v>859</v>
      </c>
      <c r="H85" s="185">
        <v>1</v>
      </c>
      <c r="I85" s="186"/>
      <c r="J85" s="187">
        <f t="shared" si="0"/>
        <v>0</v>
      </c>
      <c r="K85" s="183" t="s">
        <v>22</v>
      </c>
      <c r="L85" s="59"/>
      <c r="M85" s="188" t="s">
        <v>22</v>
      </c>
      <c r="N85" s="189" t="s">
        <v>44</v>
      </c>
      <c r="O85" s="40"/>
      <c r="P85" s="190">
        <f t="shared" si="1"/>
        <v>0</v>
      </c>
      <c r="Q85" s="190">
        <v>0</v>
      </c>
      <c r="R85" s="190">
        <f t="shared" si="2"/>
        <v>0</v>
      </c>
      <c r="S85" s="190">
        <v>0</v>
      </c>
      <c r="T85" s="191">
        <f t="shared" si="3"/>
        <v>0</v>
      </c>
      <c r="AR85" s="22" t="s">
        <v>138</v>
      </c>
      <c r="AT85" s="22" t="s">
        <v>133</v>
      </c>
      <c r="AU85" s="22" t="s">
        <v>24</v>
      </c>
      <c r="AY85" s="22" t="s">
        <v>132</v>
      </c>
      <c r="BE85" s="192">
        <f t="shared" si="4"/>
        <v>0</v>
      </c>
      <c r="BF85" s="192">
        <f t="shared" si="5"/>
        <v>0</v>
      </c>
      <c r="BG85" s="192">
        <f t="shared" si="6"/>
        <v>0</v>
      </c>
      <c r="BH85" s="192">
        <f t="shared" si="7"/>
        <v>0</v>
      </c>
      <c r="BI85" s="192">
        <f t="shared" si="8"/>
        <v>0</v>
      </c>
      <c r="BJ85" s="22" t="s">
        <v>24</v>
      </c>
      <c r="BK85" s="192">
        <f t="shared" si="9"/>
        <v>0</v>
      </c>
      <c r="BL85" s="22" t="s">
        <v>138</v>
      </c>
      <c r="BM85" s="22" t="s">
        <v>170</v>
      </c>
    </row>
    <row r="86" spans="2:65" s="1" customFormat="1" ht="31.5" customHeight="1">
      <c r="B86" s="39"/>
      <c r="C86" s="181" t="s">
        <v>173</v>
      </c>
      <c r="D86" s="181" t="s">
        <v>133</v>
      </c>
      <c r="E86" s="182" t="s">
        <v>877</v>
      </c>
      <c r="F86" s="183" t="s">
        <v>878</v>
      </c>
      <c r="G86" s="184" t="s">
        <v>859</v>
      </c>
      <c r="H86" s="185">
        <v>1</v>
      </c>
      <c r="I86" s="186"/>
      <c r="J86" s="187">
        <f t="shared" si="0"/>
        <v>0</v>
      </c>
      <c r="K86" s="183" t="s">
        <v>22</v>
      </c>
      <c r="L86" s="59"/>
      <c r="M86" s="188" t="s">
        <v>22</v>
      </c>
      <c r="N86" s="189" t="s">
        <v>44</v>
      </c>
      <c r="O86" s="40"/>
      <c r="P86" s="190">
        <f t="shared" si="1"/>
        <v>0</v>
      </c>
      <c r="Q86" s="190">
        <v>0</v>
      </c>
      <c r="R86" s="190">
        <f t="shared" si="2"/>
        <v>0</v>
      </c>
      <c r="S86" s="190">
        <v>0</v>
      </c>
      <c r="T86" s="191">
        <f t="shared" si="3"/>
        <v>0</v>
      </c>
      <c r="AR86" s="22" t="s">
        <v>138</v>
      </c>
      <c r="AT86" s="22" t="s">
        <v>133</v>
      </c>
      <c r="AU86" s="22" t="s">
        <v>24</v>
      </c>
      <c r="AY86" s="22" t="s">
        <v>132</v>
      </c>
      <c r="BE86" s="192">
        <f t="shared" si="4"/>
        <v>0</v>
      </c>
      <c r="BF86" s="192">
        <f t="shared" si="5"/>
        <v>0</v>
      </c>
      <c r="BG86" s="192">
        <f t="shared" si="6"/>
        <v>0</v>
      </c>
      <c r="BH86" s="192">
        <f t="shared" si="7"/>
        <v>0</v>
      </c>
      <c r="BI86" s="192">
        <f t="shared" si="8"/>
        <v>0</v>
      </c>
      <c r="BJ86" s="22" t="s">
        <v>24</v>
      </c>
      <c r="BK86" s="192">
        <f t="shared" si="9"/>
        <v>0</v>
      </c>
      <c r="BL86" s="22" t="s">
        <v>138</v>
      </c>
      <c r="BM86" s="22" t="s">
        <v>176</v>
      </c>
    </row>
    <row r="87" spans="2:65" s="1" customFormat="1" ht="31.5" customHeight="1">
      <c r="B87" s="39"/>
      <c r="C87" s="181" t="s">
        <v>157</v>
      </c>
      <c r="D87" s="181" t="s">
        <v>133</v>
      </c>
      <c r="E87" s="182" t="s">
        <v>879</v>
      </c>
      <c r="F87" s="183" t="s">
        <v>880</v>
      </c>
      <c r="G87" s="184" t="s">
        <v>540</v>
      </c>
      <c r="H87" s="185">
        <v>9</v>
      </c>
      <c r="I87" s="186"/>
      <c r="J87" s="187">
        <f t="shared" si="0"/>
        <v>0</v>
      </c>
      <c r="K87" s="183" t="s">
        <v>22</v>
      </c>
      <c r="L87" s="59"/>
      <c r="M87" s="188" t="s">
        <v>22</v>
      </c>
      <c r="N87" s="189" t="s">
        <v>44</v>
      </c>
      <c r="O87" s="40"/>
      <c r="P87" s="190">
        <f t="shared" si="1"/>
        <v>0</v>
      </c>
      <c r="Q87" s="190">
        <v>0</v>
      </c>
      <c r="R87" s="190">
        <f t="shared" si="2"/>
        <v>0</v>
      </c>
      <c r="S87" s="190">
        <v>0</v>
      </c>
      <c r="T87" s="191">
        <f t="shared" si="3"/>
        <v>0</v>
      </c>
      <c r="AR87" s="22" t="s">
        <v>138</v>
      </c>
      <c r="AT87" s="22" t="s">
        <v>133</v>
      </c>
      <c r="AU87" s="22" t="s">
        <v>24</v>
      </c>
      <c r="AY87" s="22" t="s">
        <v>132</v>
      </c>
      <c r="BE87" s="192">
        <f t="shared" si="4"/>
        <v>0</v>
      </c>
      <c r="BF87" s="192">
        <f t="shared" si="5"/>
        <v>0</v>
      </c>
      <c r="BG87" s="192">
        <f t="shared" si="6"/>
        <v>0</v>
      </c>
      <c r="BH87" s="192">
        <f t="shared" si="7"/>
        <v>0</v>
      </c>
      <c r="BI87" s="192">
        <f t="shared" si="8"/>
        <v>0</v>
      </c>
      <c r="BJ87" s="22" t="s">
        <v>24</v>
      </c>
      <c r="BK87" s="192">
        <f t="shared" si="9"/>
        <v>0</v>
      </c>
      <c r="BL87" s="22" t="s">
        <v>138</v>
      </c>
      <c r="BM87" s="22" t="s">
        <v>181</v>
      </c>
    </row>
    <row r="88" spans="2:65" s="1" customFormat="1" ht="44.25" customHeight="1">
      <c r="B88" s="39"/>
      <c r="C88" s="181" t="s">
        <v>183</v>
      </c>
      <c r="D88" s="181" t="s">
        <v>133</v>
      </c>
      <c r="E88" s="182" t="s">
        <v>881</v>
      </c>
      <c r="F88" s="183" t="s">
        <v>882</v>
      </c>
      <c r="G88" s="184" t="s">
        <v>540</v>
      </c>
      <c r="H88" s="185">
        <v>7</v>
      </c>
      <c r="I88" s="186"/>
      <c r="J88" s="187">
        <f t="shared" si="0"/>
        <v>0</v>
      </c>
      <c r="K88" s="183" t="s">
        <v>22</v>
      </c>
      <c r="L88" s="59"/>
      <c r="M88" s="188" t="s">
        <v>22</v>
      </c>
      <c r="N88" s="189" t="s">
        <v>44</v>
      </c>
      <c r="O88" s="40"/>
      <c r="P88" s="190">
        <f t="shared" si="1"/>
        <v>0</v>
      </c>
      <c r="Q88" s="190">
        <v>0</v>
      </c>
      <c r="R88" s="190">
        <f t="shared" si="2"/>
        <v>0</v>
      </c>
      <c r="S88" s="190">
        <v>0</v>
      </c>
      <c r="T88" s="191">
        <f t="shared" si="3"/>
        <v>0</v>
      </c>
      <c r="AR88" s="22" t="s">
        <v>138</v>
      </c>
      <c r="AT88" s="22" t="s">
        <v>133</v>
      </c>
      <c r="AU88" s="22" t="s">
        <v>24</v>
      </c>
      <c r="AY88" s="22" t="s">
        <v>132</v>
      </c>
      <c r="BE88" s="192">
        <f t="shared" si="4"/>
        <v>0</v>
      </c>
      <c r="BF88" s="192">
        <f t="shared" si="5"/>
        <v>0</v>
      </c>
      <c r="BG88" s="192">
        <f t="shared" si="6"/>
        <v>0</v>
      </c>
      <c r="BH88" s="192">
        <f t="shared" si="7"/>
        <v>0</v>
      </c>
      <c r="BI88" s="192">
        <f t="shared" si="8"/>
        <v>0</v>
      </c>
      <c r="BJ88" s="22" t="s">
        <v>24</v>
      </c>
      <c r="BK88" s="192">
        <f t="shared" si="9"/>
        <v>0</v>
      </c>
      <c r="BL88" s="22" t="s">
        <v>138</v>
      </c>
      <c r="BM88" s="22" t="s">
        <v>186</v>
      </c>
    </row>
    <row r="89" spans="2:65" s="1" customFormat="1" ht="31.5" customHeight="1">
      <c r="B89" s="39"/>
      <c r="C89" s="181" t="s">
        <v>29</v>
      </c>
      <c r="D89" s="181" t="s">
        <v>133</v>
      </c>
      <c r="E89" s="182" t="s">
        <v>883</v>
      </c>
      <c r="F89" s="183" t="s">
        <v>884</v>
      </c>
      <c r="G89" s="184" t="s">
        <v>147</v>
      </c>
      <c r="H89" s="185">
        <v>50</v>
      </c>
      <c r="I89" s="186"/>
      <c r="J89" s="187">
        <f t="shared" si="0"/>
        <v>0</v>
      </c>
      <c r="K89" s="183" t="s">
        <v>22</v>
      </c>
      <c r="L89" s="59"/>
      <c r="M89" s="188" t="s">
        <v>22</v>
      </c>
      <c r="N89" s="189" t="s">
        <v>44</v>
      </c>
      <c r="O89" s="40"/>
      <c r="P89" s="190">
        <f t="shared" si="1"/>
        <v>0</v>
      </c>
      <c r="Q89" s="190">
        <v>0</v>
      </c>
      <c r="R89" s="190">
        <f t="shared" si="2"/>
        <v>0</v>
      </c>
      <c r="S89" s="190">
        <v>0</v>
      </c>
      <c r="T89" s="191">
        <f t="shared" si="3"/>
        <v>0</v>
      </c>
      <c r="AR89" s="22" t="s">
        <v>138</v>
      </c>
      <c r="AT89" s="22" t="s">
        <v>133</v>
      </c>
      <c r="AU89" s="22" t="s">
        <v>24</v>
      </c>
      <c r="AY89" s="22" t="s">
        <v>132</v>
      </c>
      <c r="BE89" s="192">
        <f t="shared" si="4"/>
        <v>0</v>
      </c>
      <c r="BF89" s="192">
        <f t="shared" si="5"/>
        <v>0</v>
      </c>
      <c r="BG89" s="192">
        <f t="shared" si="6"/>
        <v>0</v>
      </c>
      <c r="BH89" s="192">
        <f t="shared" si="7"/>
        <v>0</v>
      </c>
      <c r="BI89" s="192">
        <f t="shared" si="8"/>
        <v>0</v>
      </c>
      <c r="BJ89" s="22" t="s">
        <v>24</v>
      </c>
      <c r="BK89" s="192">
        <f t="shared" si="9"/>
        <v>0</v>
      </c>
      <c r="BL89" s="22" t="s">
        <v>138</v>
      </c>
      <c r="BM89" s="22" t="s">
        <v>191</v>
      </c>
    </row>
    <row r="90" spans="2:65" s="1" customFormat="1" ht="22.5" customHeight="1">
      <c r="B90" s="39"/>
      <c r="C90" s="181" t="s">
        <v>130</v>
      </c>
      <c r="D90" s="181" t="s">
        <v>133</v>
      </c>
      <c r="E90" s="182" t="s">
        <v>885</v>
      </c>
      <c r="F90" s="183" t="s">
        <v>886</v>
      </c>
      <c r="G90" s="184" t="s">
        <v>859</v>
      </c>
      <c r="H90" s="185">
        <v>1</v>
      </c>
      <c r="I90" s="186"/>
      <c r="J90" s="187">
        <f t="shared" si="0"/>
        <v>0</v>
      </c>
      <c r="K90" s="183" t="s">
        <v>22</v>
      </c>
      <c r="L90" s="59"/>
      <c r="M90" s="188" t="s">
        <v>22</v>
      </c>
      <c r="N90" s="189" t="s">
        <v>44</v>
      </c>
      <c r="O90" s="40"/>
      <c r="P90" s="190">
        <f t="shared" si="1"/>
        <v>0</v>
      </c>
      <c r="Q90" s="190">
        <v>0</v>
      </c>
      <c r="R90" s="190">
        <f t="shared" si="2"/>
        <v>0</v>
      </c>
      <c r="S90" s="190">
        <v>0</v>
      </c>
      <c r="T90" s="191">
        <f t="shared" si="3"/>
        <v>0</v>
      </c>
      <c r="AR90" s="22" t="s">
        <v>138</v>
      </c>
      <c r="AT90" s="22" t="s">
        <v>133</v>
      </c>
      <c r="AU90" s="22" t="s">
        <v>24</v>
      </c>
      <c r="AY90" s="22" t="s">
        <v>132</v>
      </c>
      <c r="BE90" s="192">
        <f t="shared" si="4"/>
        <v>0</v>
      </c>
      <c r="BF90" s="192">
        <f t="shared" si="5"/>
        <v>0</v>
      </c>
      <c r="BG90" s="192">
        <f t="shared" si="6"/>
        <v>0</v>
      </c>
      <c r="BH90" s="192">
        <f t="shared" si="7"/>
        <v>0</v>
      </c>
      <c r="BI90" s="192">
        <f t="shared" si="8"/>
        <v>0</v>
      </c>
      <c r="BJ90" s="22" t="s">
        <v>24</v>
      </c>
      <c r="BK90" s="192">
        <f t="shared" si="9"/>
        <v>0</v>
      </c>
      <c r="BL90" s="22" t="s">
        <v>138</v>
      </c>
      <c r="BM90" s="22" t="s">
        <v>196</v>
      </c>
    </row>
    <row r="91" spans="2:65" s="1" customFormat="1" ht="22.5" customHeight="1">
      <c r="B91" s="39"/>
      <c r="C91" s="181" t="s">
        <v>170</v>
      </c>
      <c r="D91" s="181" t="s">
        <v>133</v>
      </c>
      <c r="E91" s="182" t="s">
        <v>887</v>
      </c>
      <c r="F91" s="183" t="s">
        <v>888</v>
      </c>
      <c r="G91" s="184" t="s">
        <v>859</v>
      </c>
      <c r="H91" s="185">
        <v>1</v>
      </c>
      <c r="I91" s="186"/>
      <c r="J91" s="187">
        <f t="shared" si="0"/>
        <v>0</v>
      </c>
      <c r="K91" s="183" t="s">
        <v>22</v>
      </c>
      <c r="L91" s="59"/>
      <c r="M91" s="188" t="s">
        <v>22</v>
      </c>
      <c r="N91" s="189" t="s">
        <v>44</v>
      </c>
      <c r="O91" s="40"/>
      <c r="P91" s="190">
        <f t="shared" si="1"/>
        <v>0</v>
      </c>
      <c r="Q91" s="190">
        <v>0</v>
      </c>
      <c r="R91" s="190">
        <f t="shared" si="2"/>
        <v>0</v>
      </c>
      <c r="S91" s="190">
        <v>0</v>
      </c>
      <c r="T91" s="191">
        <f t="shared" si="3"/>
        <v>0</v>
      </c>
      <c r="AR91" s="22" t="s">
        <v>138</v>
      </c>
      <c r="AT91" s="22" t="s">
        <v>133</v>
      </c>
      <c r="AU91" s="22" t="s">
        <v>24</v>
      </c>
      <c r="AY91" s="22" t="s">
        <v>132</v>
      </c>
      <c r="BE91" s="192">
        <f t="shared" si="4"/>
        <v>0</v>
      </c>
      <c r="BF91" s="192">
        <f t="shared" si="5"/>
        <v>0</v>
      </c>
      <c r="BG91" s="192">
        <f t="shared" si="6"/>
        <v>0</v>
      </c>
      <c r="BH91" s="192">
        <f t="shared" si="7"/>
        <v>0</v>
      </c>
      <c r="BI91" s="192">
        <f t="shared" si="8"/>
        <v>0</v>
      </c>
      <c r="BJ91" s="22" t="s">
        <v>24</v>
      </c>
      <c r="BK91" s="192">
        <f t="shared" si="9"/>
        <v>0</v>
      </c>
      <c r="BL91" s="22" t="s">
        <v>138</v>
      </c>
      <c r="BM91" s="22" t="s">
        <v>202</v>
      </c>
    </row>
    <row r="92" spans="2:65" s="1" customFormat="1" ht="22.5" customHeight="1">
      <c r="B92" s="39"/>
      <c r="C92" s="181" t="s">
        <v>206</v>
      </c>
      <c r="D92" s="181" t="s">
        <v>133</v>
      </c>
      <c r="E92" s="182" t="s">
        <v>889</v>
      </c>
      <c r="F92" s="183" t="s">
        <v>890</v>
      </c>
      <c r="G92" s="184" t="s">
        <v>859</v>
      </c>
      <c r="H92" s="185">
        <v>1</v>
      </c>
      <c r="I92" s="186"/>
      <c r="J92" s="187">
        <f t="shared" si="0"/>
        <v>0</v>
      </c>
      <c r="K92" s="183" t="s">
        <v>22</v>
      </c>
      <c r="L92" s="59"/>
      <c r="M92" s="188" t="s">
        <v>22</v>
      </c>
      <c r="N92" s="250" t="s">
        <v>44</v>
      </c>
      <c r="O92" s="251"/>
      <c r="P92" s="252">
        <f t="shared" si="1"/>
        <v>0</v>
      </c>
      <c r="Q92" s="252">
        <v>0</v>
      </c>
      <c r="R92" s="252">
        <f t="shared" si="2"/>
        <v>0</v>
      </c>
      <c r="S92" s="252">
        <v>0</v>
      </c>
      <c r="T92" s="253">
        <f t="shared" si="3"/>
        <v>0</v>
      </c>
      <c r="AR92" s="22" t="s">
        <v>138</v>
      </c>
      <c r="AT92" s="22" t="s">
        <v>133</v>
      </c>
      <c r="AU92" s="22" t="s">
        <v>24</v>
      </c>
      <c r="AY92" s="22" t="s">
        <v>132</v>
      </c>
      <c r="BE92" s="192">
        <f t="shared" si="4"/>
        <v>0</v>
      </c>
      <c r="BF92" s="192">
        <f t="shared" si="5"/>
        <v>0</v>
      </c>
      <c r="BG92" s="192">
        <f t="shared" si="6"/>
        <v>0</v>
      </c>
      <c r="BH92" s="192">
        <f t="shared" si="7"/>
        <v>0</v>
      </c>
      <c r="BI92" s="192">
        <f t="shared" si="8"/>
        <v>0</v>
      </c>
      <c r="BJ92" s="22" t="s">
        <v>24</v>
      </c>
      <c r="BK92" s="192">
        <f t="shared" si="9"/>
        <v>0</v>
      </c>
      <c r="BL92" s="22" t="s">
        <v>138</v>
      </c>
      <c r="BM92" s="22" t="s">
        <v>209</v>
      </c>
    </row>
    <row r="93" spans="2:65" s="1" customFormat="1" ht="6.95" customHeight="1">
      <c r="B93" s="54"/>
      <c r="C93" s="55"/>
      <c r="D93" s="55"/>
      <c r="E93" s="55"/>
      <c r="F93" s="55"/>
      <c r="G93" s="55"/>
      <c r="H93" s="55"/>
      <c r="I93" s="137"/>
      <c r="J93" s="55"/>
      <c r="K93" s="55"/>
      <c r="L93" s="59"/>
    </row>
  </sheetData>
  <sheetProtection password="CC35" sheet="1" objects="1" scenarios="1" formatCells="0" formatColumns="0" formatRows="0" sort="0" autoFilter="0"/>
  <autoFilter ref="C76:K92"/>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54" customWidth="1"/>
    <col min="2" max="2" width="1.6640625" style="254" customWidth="1"/>
    <col min="3" max="4" width="5" style="254" customWidth="1"/>
    <col min="5" max="5" width="11.6640625" style="254" customWidth="1"/>
    <col min="6" max="6" width="9.1640625" style="254" customWidth="1"/>
    <col min="7" max="7" width="5" style="254" customWidth="1"/>
    <col min="8" max="8" width="77.83203125" style="254" customWidth="1"/>
    <col min="9" max="10" width="20" style="254" customWidth="1"/>
    <col min="11" max="11" width="1.6640625" style="254" customWidth="1"/>
  </cols>
  <sheetData>
    <row r="1" spans="2:11" ht="37.5" customHeight="1"/>
    <row r="2" spans="2:11" ht="7.5" customHeight="1">
      <c r="B2" s="255"/>
      <c r="C2" s="256"/>
      <c r="D2" s="256"/>
      <c r="E2" s="256"/>
      <c r="F2" s="256"/>
      <c r="G2" s="256"/>
      <c r="H2" s="256"/>
      <c r="I2" s="256"/>
      <c r="J2" s="256"/>
      <c r="K2" s="257"/>
    </row>
    <row r="3" spans="2:11" s="13" customFormat="1" ht="45" customHeight="1">
      <c r="B3" s="258"/>
      <c r="C3" s="381" t="s">
        <v>891</v>
      </c>
      <c r="D3" s="381"/>
      <c r="E3" s="381"/>
      <c r="F3" s="381"/>
      <c r="G3" s="381"/>
      <c r="H3" s="381"/>
      <c r="I3" s="381"/>
      <c r="J3" s="381"/>
      <c r="K3" s="259"/>
    </row>
    <row r="4" spans="2:11" ht="25.5" customHeight="1">
      <c r="B4" s="260"/>
      <c r="C4" s="385" t="s">
        <v>892</v>
      </c>
      <c r="D4" s="385"/>
      <c r="E4" s="385"/>
      <c r="F4" s="385"/>
      <c r="G4" s="385"/>
      <c r="H4" s="385"/>
      <c r="I4" s="385"/>
      <c r="J4" s="385"/>
      <c r="K4" s="261"/>
    </row>
    <row r="5" spans="2:11" ht="5.25" customHeight="1">
      <c r="B5" s="260"/>
      <c r="C5" s="262"/>
      <c r="D5" s="262"/>
      <c r="E5" s="262"/>
      <c r="F5" s="262"/>
      <c r="G5" s="262"/>
      <c r="H5" s="262"/>
      <c r="I5" s="262"/>
      <c r="J5" s="262"/>
      <c r="K5" s="261"/>
    </row>
    <row r="6" spans="2:11" ht="15" customHeight="1">
      <c r="B6" s="260"/>
      <c r="C6" s="384" t="s">
        <v>893</v>
      </c>
      <c r="D6" s="384"/>
      <c r="E6" s="384"/>
      <c r="F6" s="384"/>
      <c r="G6" s="384"/>
      <c r="H6" s="384"/>
      <c r="I6" s="384"/>
      <c r="J6" s="384"/>
      <c r="K6" s="261"/>
    </row>
    <row r="7" spans="2:11" ht="15" customHeight="1">
      <c r="B7" s="264"/>
      <c r="C7" s="384" t="s">
        <v>894</v>
      </c>
      <c r="D7" s="384"/>
      <c r="E7" s="384"/>
      <c r="F7" s="384"/>
      <c r="G7" s="384"/>
      <c r="H7" s="384"/>
      <c r="I7" s="384"/>
      <c r="J7" s="384"/>
      <c r="K7" s="261"/>
    </row>
    <row r="8" spans="2:11" ht="12.75" customHeight="1">
      <c r="B8" s="264"/>
      <c r="C8" s="263"/>
      <c r="D8" s="263"/>
      <c r="E8" s="263"/>
      <c r="F8" s="263"/>
      <c r="G8" s="263"/>
      <c r="H8" s="263"/>
      <c r="I8" s="263"/>
      <c r="J8" s="263"/>
      <c r="K8" s="261"/>
    </row>
    <row r="9" spans="2:11" ht="15" customHeight="1">
      <c r="B9" s="264"/>
      <c r="C9" s="384" t="s">
        <v>895</v>
      </c>
      <c r="D9" s="384"/>
      <c r="E9" s="384"/>
      <c r="F9" s="384"/>
      <c r="G9" s="384"/>
      <c r="H9" s="384"/>
      <c r="I9" s="384"/>
      <c r="J9" s="384"/>
      <c r="K9" s="261"/>
    </row>
    <row r="10" spans="2:11" ht="15" customHeight="1">
      <c r="B10" s="264"/>
      <c r="C10" s="263"/>
      <c r="D10" s="384" t="s">
        <v>896</v>
      </c>
      <c r="E10" s="384"/>
      <c r="F10" s="384"/>
      <c r="G10" s="384"/>
      <c r="H10" s="384"/>
      <c r="I10" s="384"/>
      <c r="J10" s="384"/>
      <c r="K10" s="261"/>
    </row>
    <row r="11" spans="2:11" ht="15" customHeight="1">
      <c r="B11" s="264"/>
      <c r="C11" s="265"/>
      <c r="D11" s="384" t="s">
        <v>897</v>
      </c>
      <c r="E11" s="384"/>
      <c r="F11" s="384"/>
      <c r="G11" s="384"/>
      <c r="H11" s="384"/>
      <c r="I11" s="384"/>
      <c r="J11" s="384"/>
      <c r="K11" s="261"/>
    </row>
    <row r="12" spans="2:11" ht="12.75" customHeight="1">
      <c r="B12" s="264"/>
      <c r="C12" s="265"/>
      <c r="D12" s="265"/>
      <c r="E12" s="265"/>
      <c r="F12" s="265"/>
      <c r="G12" s="265"/>
      <c r="H12" s="265"/>
      <c r="I12" s="265"/>
      <c r="J12" s="265"/>
      <c r="K12" s="261"/>
    </row>
    <row r="13" spans="2:11" ht="15" customHeight="1">
      <c r="B13" s="264"/>
      <c r="C13" s="265"/>
      <c r="D13" s="384" t="s">
        <v>898</v>
      </c>
      <c r="E13" s="384"/>
      <c r="F13" s="384"/>
      <c r="G13" s="384"/>
      <c r="H13" s="384"/>
      <c r="I13" s="384"/>
      <c r="J13" s="384"/>
      <c r="K13" s="261"/>
    </row>
    <row r="14" spans="2:11" ht="15" customHeight="1">
      <c r="B14" s="264"/>
      <c r="C14" s="265"/>
      <c r="D14" s="384" t="s">
        <v>899</v>
      </c>
      <c r="E14" s="384"/>
      <c r="F14" s="384"/>
      <c r="G14" s="384"/>
      <c r="H14" s="384"/>
      <c r="I14" s="384"/>
      <c r="J14" s="384"/>
      <c r="K14" s="261"/>
    </row>
    <row r="15" spans="2:11" ht="15" customHeight="1">
      <c r="B15" s="264"/>
      <c r="C15" s="265"/>
      <c r="D15" s="384" t="s">
        <v>900</v>
      </c>
      <c r="E15" s="384"/>
      <c r="F15" s="384"/>
      <c r="G15" s="384"/>
      <c r="H15" s="384"/>
      <c r="I15" s="384"/>
      <c r="J15" s="384"/>
      <c r="K15" s="261"/>
    </row>
    <row r="16" spans="2:11" ht="15" customHeight="1">
      <c r="B16" s="264"/>
      <c r="C16" s="265"/>
      <c r="D16" s="265"/>
      <c r="E16" s="266" t="s">
        <v>79</v>
      </c>
      <c r="F16" s="384" t="s">
        <v>901</v>
      </c>
      <c r="G16" s="384"/>
      <c r="H16" s="384"/>
      <c r="I16" s="384"/>
      <c r="J16" s="384"/>
      <c r="K16" s="261"/>
    </row>
    <row r="17" spans="2:11" ht="15" customHeight="1">
      <c r="B17" s="264"/>
      <c r="C17" s="265"/>
      <c r="D17" s="265"/>
      <c r="E17" s="266" t="s">
        <v>902</v>
      </c>
      <c r="F17" s="384" t="s">
        <v>903</v>
      </c>
      <c r="G17" s="384"/>
      <c r="H17" s="384"/>
      <c r="I17" s="384"/>
      <c r="J17" s="384"/>
      <c r="K17" s="261"/>
    </row>
    <row r="18" spans="2:11" ht="15" customHeight="1">
      <c r="B18" s="264"/>
      <c r="C18" s="265"/>
      <c r="D18" s="265"/>
      <c r="E18" s="266" t="s">
        <v>904</v>
      </c>
      <c r="F18" s="384" t="s">
        <v>905</v>
      </c>
      <c r="G18" s="384"/>
      <c r="H18" s="384"/>
      <c r="I18" s="384"/>
      <c r="J18" s="384"/>
      <c r="K18" s="261"/>
    </row>
    <row r="19" spans="2:11" ht="15" customHeight="1">
      <c r="B19" s="264"/>
      <c r="C19" s="265"/>
      <c r="D19" s="265"/>
      <c r="E19" s="266" t="s">
        <v>906</v>
      </c>
      <c r="F19" s="384" t="s">
        <v>907</v>
      </c>
      <c r="G19" s="384"/>
      <c r="H19" s="384"/>
      <c r="I19" s="384"/>
      <c r="J19" s="384"/>
      <c r="K19" s="261"/>
    </row>
    <row r="20" spans="2:11" ht="15" customHeight="1">
      <c r="B20" s="264"/>
      <c r="C20" s="265"/>
      <c r="D20" s="265"/>
      <c r="E20" s="266" t="s">
        <v>908</v>
      </c>
      <c r="F20" s="384" t="s">
        <v>909</v>
      </c>
      <c r="G20" s="384"/>
      <c r="H20" s="384"/>
      <c r="I20" s="384"/>
      <c r="J20" s="384"/>
      <c r="K20" s="261"/>
    </row>
    <row r="21" spans="2:11" ht="15" customHeight="1">
      <c r="B21" s="264"/>
      <c r="C21" s="265"/>
      <c r="D21" s="265"/>
      <c r="E21" s="266" t="s">
        <v>910</v>
      </c>
      <c r="F21" s="384" t="s">
        <v>911</v>
      </c>
      <c r="G21" s="384"/>
      <c r="H21" s="384"/>
      <c r="I21" s="384"/>
      <c r="J21" s="384"/>
      <c r="K21" s="261"/>
    </row>
    <row r="22" spans="2:11" ht="12.75" customHeight="1">
      <c r="B22" s="264"/>
      <c r="C22" s="265"/>
      <c r="D22" s="265"/>
      <c r="E22" s="265"/>
      <c r="F22" s="265"/>
      <c r="G22" s="265"/>
      <c r="H22" s="265"/>
      <c r="I22" s="265"/>
      <c r="J22" s="265"/>
      <c r="K22" s="261"/>
    </row>
    <row r="23" spans="2:11" ht="15" customHeight="1">
      <c r="B23" s="264"/>
      <c r="C23" s="384" t="s">
        <v>912</v>
      </c>
      <c r="D23" s="384"/>
      <c r="E23" s="384"/>
      <c r="F23" s="384"/>
      <c r="G23" s="384"/>
      <c r="H23" s="384"/>
      <c r="I23" s="384"/>
      <c r="J23" s="384"/>
      <c r="K23" s="261"/>
    </row>
    <row r="24" spans="2:11" ht="15" customHeight="1">
      <c r="B24" s="264"/>
      <c r="C24" s="384" t="s">
        <v>913</v>
      </c>
      <c r="D24" s="384"/>
      <c r="E24" s="384"/>
      <c r="F24" s="384"/>
      <c r="G24" s="384"/>
      <c r="H24" s="384"/>
      <c r="I24" s="384"/>
      <c r="J24" s="384"/>
      <c r="K24" s="261"/>
    </row>
    <row r="25" spans="2:11" ht="15" customHeight="1">
      <c r="B25" s="264"/>
      <c r="C25" s="263"/>
      <c r="D25" s="384" t="s">
        <v>914</v>
      </c>
      <c r="E25" s="384"/>
      <c r="F25" s="384"/>
      <c r="G25" s="384"/>
      <c r="H25" s="384"/>
      <c r="I25" s="384"/>
      <c r="J25" s="384"/>
      <c r="K25" s="261"/>
    </row>
    <row r="26" spans="2:11" ht="15" customHeight="1">
      <c r="B26" s="264"/>
      <c r="C26" s="265"/>
      <c r="D26" s="384" t="s">
        <v>915</v>
      </c>
      <c r="E26" s="384"/>
      <c r="F26" s="384"/>
      <c r="G26" s="384"/>
      <c r="H26" s="384"/>
      <c r="I26" s="384"/>
      <c r="J26" s="384"/>
      <c r="K26" s="261"/>
    </row>
    <row r="27" spans="2:11" ht="12.75" customHeight="1">
      <c r="B27" s="264"/>
      <c r="C27" s="265"/>
      <c r="D27" s="265"/>
      <c r="E27" s="265"/>
      <c r="F27" s="265"/>
      <c r="G27" s="265"/>
      <c r="H27" s="265"/>
      <c r="I27" s="265"/>
      <c r="J27" s="265"/>
      <c r="K27" s="261"/>
    </row>
    <row r="28" spans="2:11" ht="15" customHeight="1">
      <c r="B28" s="264"/>
      <c r="C28" s="265"/>
      <c r="D28" s="384" t="s">
        <v>916</v>
      </c>
      <c r="E28" s="384"/>
      <c r="F28" s="384"/>
      <c r="G28" s="384"/>
      <c r="H28" s="384"/>
      <c r="I28" s="384"/>
      <c r="J28" s="384"/>
      <c r="K28" s="261"/>
    </row>
    <row r="29" spans="2:11" ht="15" customHeight="1">
      <c r="B29" s="264"/>
      <c r="C29" s="265"/>
      <c r="D29" s="384" t="s">
        <v>917</v>
      </c>
      <c r="E29" s="384"/>
      <c r="F29" s="384"/>
      <c r="G29" s="384"/>
      <c r="H29" s="384"/>
      <c r="I29" s="384"/>
      <c r="J29" s="384"/>
      <c r="K29" s="261"/>
    </row>
    <row r="30" spans="2:11" ht="12.75" customHeight="1">
      <c r="B30" s="264"/>
      <c r="C30" s="265"/>
      <c r="D30" s="265"/>
      <c r="E30" s="265"/>
      <c r="F30" s="265"/>
      <c r="G30" s="265"/>
      <c r="H30" s="265"/>
      <c r="I30" s="265"/>
      <c r="J30" s="265"/>
      <c r="K30" s="261"/>
    </row>
    <row r="31" spans="2:11" ht="15" customHeight="1">
      <c r="B31" s="264"/>
      <c r="C31" s="265"/>
      <c r="D31" s="384" t="s">
        <v>918</v>
      </c>
      <c r="E31" s="384"/>
      <c r="F31" s="384"/>
      <c r="G31" s="384"/>
      <c r="H31" s="384"/>
      <c r="I31" s="384"/>
      <c r="J31" s="384"/>
      <c r="K31" s="261"/>
    </row>
    <row r="32" spans="2:11" ht="15" customHeight="1">
      <c r="B32" s="264"/>
      <c r="C32" s="265"/>
      <c r="D32" s="384" t="s">
        <v>919</v>
      </c>
      <c r="E32" s="384"/>
      <c r="F32" s="384"/>
      <c r="G32" s="384"/>
      <c r="H32" s="384"/>
      <c r="I32" s="384"/>
      <c r="J32" s="384"/>
      <c r="K32" s="261"/>
    </row>
    <row r="33" spans="2:11" ht="15" customHeight="1">
      <c r="B33" s="264"/>
      <c r="C33" s="265"/>
      <c r="D33" s="384" t="s">
        <v>920</v>
      </c>
      <c r="E33" s="384"/>
      <c r="F33" s="384"/>
      <c r="G33" s="384"/>
      <c r="H33" s="384"/>
      <c r="I33" s="384"/>
      <c r="J33" s="384"/>
      <c r="K33" s="261"/>
    </row>
    <row r="34" spans="2:11" ht="15" customHeight="1">
      <c r="B34" s="264"/>
      <c r="C34" s="265"/>
      <c r="D34" s="263"/>
      <c r="E34" s="267" t="s">
        <v>117</v>
      </c>
      <c r="F34" s="263"/>
      <c r="G34" s="384" t="s">
        <v>921</v>
      </c>
      <c r="H34" s="384"/>
      <c r="I34" s="384"/>
      <c r="J34" s="384"/>
      <c r="K34" s="261"/>
    </row>
    <row r="35" spans="2:11" ht="30.75" customHeight="1">
      <c r="B35" s="264"/>
      <c r="C35" s="265"/>
      <c r="D35" s="263"/>
      <c r="E35" s="267" t="s">
        <v>922</v>
      </c>
      <c r="F35" s="263"/>
      <c r="G35" s="384" t="s">
        <v>923</v>
      </c>
      <c r="H35" s="384"/>
      <c r="I35" s="384"/>
      <c r="J35" s="384"/>
      <c r="K35" s="261"/>
    </row>
    <row r="36" spans="2:11" ht="15" customHeight="1">
      <c r="B36" s="264"/>
      <c r="C36" s="265"/>
      <c r="D36" s="263"/>
      <c r="E36" s="267" t="s">
        <v>54</v>
      </c>
      <c r="F36" s="263"/>
      <c r="G36" s="384" t="s">
        <v>924</v>
      </c>
      <c r="H36" s="384"/>
      <c r="I36" s="384"/>
      <c r="J36" s="384"/>
      <c r="K36" s="261"/>
    </row>
    <row r="37" spans="2:11" ht="15" customHeight="1">
      <c r="B37" s="264"/>
      <c r="C37" s="265"/>
      <c r="D37" s="263"/>
      <c r="E37" s="267" t="s">
        <v>118</v>
      </c>
      <c r="F37" s="263"/>
      <c r="G37" s="384" t="s">
        <v>925</v>
      </c>
      <c r="H37" s="384"/>
      <c r="I37" s="384"/>
      <c r="J37" s="384"/>
      <c r="K37" s="261"/>
    </row>
    <row r="38" spans="2:11" ht="15" customHeight="1">
      <c r="B38" s="264"/>
      <c r="C38" s="265"/>
      <c r="D38" s="263"/>
      <c r="E38" s="267" t="s">
        <v>119</v>
      </c>
      <c r="F38" s="263"/>
      <c r="G38" s="384" t="s">
        <v>926</v>
      </c>
      <c r="H38" s="384"/>
      <c r="I38" s="384"/>
      <c r="J38" s="384"/>
      <c r="K38" s="261"/>
    </row>
    <row r="39" spans="2:11" ht="15" customHeight="1">
      <c r="B39" s="264"/>
      <c r="C39" s="265"/>
      <c r="D39" s="263"/>
      <c r="E39" s="267" t="s">
        <v>120</v>
      </c>
      <c r="F39" s="263"/>
      <c r="G39" s="384" t="s">
        <v>927</v>
      </c>
      <c r="H39" s="384"/>
      <c r="I39" s="384"/>
      <c r="J39" s="384"/>
      <c r="K39" s="261"/>
    </row>
    <row r="40" spans="2:11" ht="15" customHeight="1">
      <c r="B40" s="264"/>
      <c r="C40" s="265"/>
      <c r="D40" s="263"/>
      <c r="E40" s="267" t="s">
        <v>928</v>
      </c>
      <c r="F40" s="263"/>
      <c r="G40" s="384" t="s">
        <v>929</v>
      </c>
      <c r="H40" s="384"/>
      <c r="I40" s="384"/>
      <c r="J40" s="384"/>
      <c r="K40" s="261"/>
    </row>
    <row r="41" spans="2:11" ht="15" customHeight="1">
      <c r="B41" s="264"/>
      <c r="C41" s="265"/>
      <c r="D41" s="263"/>
      <c r="E41" s="267"/>
      <c r="F41" s="263"/>
      <c r="G41" s="384" t="s">
        <v>930</v>
      </c>
      <c r="H41" s="384"/>
      <c r="I41" s="384"/>
      <c r="J41" s="384"/>
      <c r="K41" s="261"/>
    </row>
    <row r="42" spans="2:11" ht="15" customHeight="1">
      <c r="B42" s="264"/>
      <c r="C42" s="265"/>
      <c r="D42" s="263"/>
      <c r="E42" s="267" t="s">
        <v>931</v>
      </c>
      <c r="F42" s="263"/>
      <c r="G42" s="384" t="s">
        <v>932</v>
      </c>
      <c r="H42" s="384"/>
      <c r="I42" s="384"/>
      <c r="J42" s="384"/>
      <c r="K42" s="261"/>
    </row>
    <row r="43" spans="2:11" ht="15" customHeight="1">
      <c r="B43" s="264"/>
      <c r="C43" s="265"/>
      <c r="D43" s="263"/>
      <c r="E43" s="267" t="s">
        <v>122</v>
      </c>
      <c r="F43" s="263"/>
      <c r="G43" s="384" t="s">
        <v>933</v>
      </c>
      <c r="H43" s="384"/>
      <c r="I43" s="384"/>
      <c r="J43" s="384"/>
      <c r="K43" s="261"/>
    </row>
    <row r="44" spans="2:11" ht="12.75" customHeight="1">
      <c r="B44" s="264"/>
      <c r="C44" s="265"/>
      <c r="D44" s="263"/>
      <c r="E44" s="263"/>
      <c r="F44" s="263"/>
      <c r="G44" s="263"/>
      <c r="H44" s="263"/>
      <c r="I44" s="263"/>
      <c r="J44" s="263"/>
      <c r="K44" s="261"/>
    </row>
    <row r="45" spans="2:11" ht="15" customHeight="1">
      <c r="B45" s="264"/>
      <c r="C45" s="265"/>
      <c r="D45" s="384" t="s">
        <v>934</v>
      </c>
      <c r="E45" s="384"/>
      <c r="F45" s="384"/>
      <c r="G45" s="384"/>
      <c r="H45" s="384"/>
      <c r="I45" s="384"/>
      <c r="J45" s="384"/>
      <c r="K45" s="261"/>
    </row>
    <row r="46" spans="2:11" ht="15" customHeight="1">
      <c r="B46" s="264"/>
      <c r="C46" s="265"/>
      <c r="D46" s="265"/>
      <c r="E46" s="384" t="s">
        <v>935</v>
      </c>
      <c r="F46" s="384"/>
      <c r="G46" s="384"/>
      <c r="H46" s="384"/>
      <c r="I46" s="384"/>
      <c r="J46" s="384"/>
      <c r="K46" s="261"/>
    </row>
    <row r="47" spans="2:11" ht="15" customHeight="1">
      <c r="B47" s="264"/>
      <c r="C47" s="265"/>
      <c r="D47" s="265"/>
      <c r="E47" s="384" t="s">
        <v>936</v>
      </c>
      <c r="F47" s="384"/>
      <c r="G47" s="384"/>
      <c r="H47" s="384"/>
      <c r="I47" s="384"/>
      <c r="J47" s="384"/>
      <c r="K47" s="261"/>
    </row>
    <row r="48" spans="2:11" ht="15" customHeight="1">
      <c r="B48" s="264"/>
      <c r="C48" s="265"/>
      <c r="D48" s="265"/>
      <c r="E48" s="384" t="s">
        <v>937</v>
      </c>
      <c r="F48" s="384"/>
      <c r="G48" s="384"/>
      <c r="H48" s="384"/>
      <c r="I48" s="384"/>
      <c r="J48" s="384"/>
      <c r="K48" s="261"/>
    </row>
    <row r="49" spans="2:11" ht="15" customHeight="1">
      <c r="B49" s="264"/>
      <c r="C49" s="265"/>
      <c r="D49" s="384" t="s">
        <v>938</v>
      </c>
      <c r="E49" s="384"/>
      <c r="F49" s="384"/>
      <c r="G49" s="384"/>
      <c r="H49" s="384"/>
      <c r="I49" s="384"/>
      <c r="J49" s="384"/>
      <c r="K49" s="261"/>
    </row>
    <row r="50" spans="2:11" ht="25.5" customHeight="1">
      <c r="B50" s="260"/>
      <c r="C50" s="385" t="s">
        <v>939</v>
      </c>
      <c r="D50" s="385"/>
      <c r="E50" s="385"/>
      <c r="F50" s="385"/>
      <c r="G50" s="385"/>
      <c r="H50" s="385"/>
      <c r="I50" s="385"/>
      <c r="J50" s="385"/>
      <c r="K50" s="261"/>
    </row>
    <row r="51" spans="2:11" ht="5.25" customHeight="1">
      <c r="B51" s="260"/>
      <c r="C51" s="262"/>
      <c r="D51" s="262"/>
      <c r="E51" s="262"/>
      <c r="F51" s="262"/>
      <c r="G51" s="262"/>
      <c r="H51" s="262"/>
      <c r="I51" s="262"/>
      <c r="J51" s="262"/>
      <c r="K51" s="261"/>
    </row>
    <row r="52" spans="2:11" ht="15" customHeight="1">
      <c r="B52" s="260"/>
      <c r="C52" s="384" t="s">
        <v>940</v>
      </c>
      <c r="D52" s="384"/>
      <c r="E52" s="384"/>
      <c r="F52" s="384"/>
      <c r="G52" s="384"/>
      <c r="H52" s="384"/>
      <c r="I52" s="384"/>
      <c r="J52" s="384"/>
      <c r="K52" s="261"/>
    </row>
    <row r="53" spans="2:11" ht="15" customHeight="1">
      <c r="B53" s="260"/>
      <c r="C53" s="384" t="s">
        <v>941</v>
      </c>
      <c r="D53" s="384"/>
      <c r="E53" s="384"/>
      <c r="F53" s="384"/>
      <c r="G53" s="384"/>
      <c r="H53" s="384"/>
      <c r="I53" s="384"/>
      <c r="J53" s="384"/>
      <c r="K53" s="261"/>
    </row>
    <row r="54" spans="2:11" ht="12.75" customHeight="1">
      <c r="B54" s="260"/>
      <c r="C54" s="263"/>
      <c r="D54" s="263"/>
      <c r="E54" s="263"/>
      <c r="F54" s="263"/>
      <c r="G54" s="263"/>
      <c r="H54" s="263"/>
      <c r="I54" s="263"/>
      <c r="J54" s="263"/>
      <c r="K54" s="261"/>
    </row>
    <row r="55" spans="2:11" ht="15" customHeight="1">
      <c r="B55" s="260"/>
      <c r="C55" s="384" t="s">
        <v>942</v>
      </c>
      <c r="D55" s="384"/>
      <c r="E55" s="384"/>
      <c r="F55" s="384"/>
      <c r="G55" s="384"/>
      <c r="H55" s="384"/>
      <c r="I55" s="384"/>
      <c r="J55" s="384"/>
      <c r="K55" s="261"/>
    </row>
    <row r="56" spans="2:11" ht="15" customHeight="1">
      <c r="B56" s="260"/>
      <c r="C56" s="265"/>
      <c r="D56" s="384" t="s">
        <v>943</v>
      </c>
      <c r="E56" s="384"/>
      <c r="F56" s="384"/>
      <c r="G56" s="384"/>
      <c r="H56" s="384"/>
      <c r="I56" s="384"/>
      <c r="J56" s="384"/>
      <c r="K56" s="261"/>
    </row>
    <row r="57" spans="2:11" ht="15" customHeight="1">
      <c r="B57" s="260"/>
      <c r="C57" s="265"/>
      <c r="D57" s="384" t="s">
        <v>944</v>
      </c>
      <c r="E57" s="384"/>
      <c r="F57" s="384"/>
      <c r="G57" s="384"/>
      <c r="H57" s="384"/>
      <c r="I57" s="384"/>
      <c r="J57" s="384"/>
      <c r="K57" s="261"/>
    </row>
    <row r="58" spans="2:11" ht="15" customHeight="1">
      <c r="B58" s="260"/>
      <c r="C58" s="265"/>
      <c r="D58" s="384" t="s">
        <v>945</v>
      </c>
      <c r="E58" s="384"/>
      <c r="F58" s="384"/>
      <c r="G58" s="384"/>
      <c r="H58" s="384"/>
      <c r="I58" s="384"/>
      <c r="J58" s="384"/>
      <c r="K58" s="261"/>
    </row>
    <row r="59" spans="2:11" ht="15" customHeight="1">
      <c r="B59" s="260"/>
      <c r="C59" s="265"/>
      <c r="D59" s="384" t="s">
        <v>946</v>
      </c>
      <c r="E59" s="384"/>
      <c r="F59" s="384"/>
      <c r="G59" s="384"/>
      <c r="H59" s="384"/>
      <c r="I59" s="384"/>
      <c r="J59" s="384"/>
      <c r="K59" s="261"/>
    </row>
    <row r="60" spans="2:11" ht="15" customHeight="1">
      <c r="B60" s="260"/>
      <c r="C60" s="265"/>
      <c r="D60" s="383" t="s">
        <v>947</v>
      </c>
      <c r="E60" s="383"/>
      <c r="F60" s="383"/>
      <c r="G60" s="383"/>
      <c r="H60" s="383"/>
      <c r="I60" s="383"/>
      <c r="J60" s="383"/>
      <c r="K60" s="261"/>
    </row>
    <row r="61" spans="2:11" ht="15" customHeight="1">
      <c r="B61" s="260"/>
      <c r="C61" s="265"/>
      <c r="D61" s="384" t="s">
        <v>948</v>
      </c>
      <c r="E61" s="384"/>
      <c r="F61" s="384"/>
      <c r="G61" s="384"/>
      <c r="H61" s="384"/>
      <c r="I61" s="384"/>
      <c r="J61" s="384"/>
      <c r="K61" s="261"/>
    </row>
    <row r="62" spans="2:11" ht="12.75" customHeight="1">
      <c r="B62" s="260"/>
      <c r="C62" s="265"/>
      <c r="D62" s="265"/>
      <c r="E62" s="268"/>
      <c r="F62" s="265"/>
      <c r="G62" s="265"/>
      <c r="H62" s="265"/>
      <c r="I62" s="265"/>
      <c r="J62" s="265"/>
      <c r="K62" s="261"/>
    </row>
    <row r="63" spans="2:11" ht="15" customHeight="1">
      <c r="B63" s="260"/>
      <c r="C63" s="265"/>
      <c r="D63" s="384" t="s">
        <v>949</v>
      </c>
      <c r="E63" s="384"/>
      <c r="F63" s="384"/>
      <c r="G63" s="384"/>
      <c r="H63" s="384"/>
      <c r="I63" s="384"/>
      <c r="J63" s="384"/>
      <c r="K63" s="261"/>
    </row>
    <row r="64" spans="2:11" ht="15" customHeight="1">
      <c r="B64" s="260"/>
      <c r="C64" s="265"/>
      <c r="D64" s="383" t="s">
        <v>950</v>
      </c>
      <c r="E64" s="383"/>
      <c r="F64" s="383"/>
      <c r="G64" s="383"/>
      <c r="H64" s="383"/>
      <c r="I64" s="383"/>
      <c r="J64" s="383"/>
      <c r="K64" s="261"/>
    </row>
    <row r="65" spans="2:11" ht="15" customHeight="1">
      <c r="B65" s="260"/>
      <c r="C65" s="265"/>
      <c r="D65" s="384" t="s">
        <v>951</v>
      </c>
      <c r="E65" s="384"/>
      <c r="F65" s="384"/>
      <c r="G65" s="384"/>
      <c r="H65" s="384"/>
      <c r="I65" s="384"/>
      <c r="J65" s="384"/>
      <c r="K65" s="261"/>
    </row>
    <row r="66" spans="2:11" ht="15" customHeight="1">
      <c r="B66" s="260"/>
      <c r="C66" s="265"/>
      <c r="D66" s="384" t="s">
        <v>952</v>
      </c>
      <c r="E66" s="384"/>
      <c r="F66" s="384"/>
      <c r="G66" s="384"/>
      <c r="H66" s="384"/>
      <c r="I66" s="384"/>
      <c r="J66" s="384"/>
      <c r="K66" s="261"/>
    </row>
    <row r="67" spans="2:11" ht="15" customHeight="1">
      <c r="B67" s="260"/>
      <c r="C67" s="265"/>
      <c r="D67" s="384" t="s">
        <v>953</v>
      </c>
      <c r="E67" s="384"/>
      <c r="F67" s="384"/>
      <c r="G67" s="384"/>
      <c r="H67" s="384"/>
      <c r="I67" s="384"/>
      <c r="J67" s="384"/>
      <c r="K67" s="261"/>
    </row>
    <row r="68" spans="2:11" ht="15" customHeight="1">
      <c r="B68" s="260"/>
      <c r="C68" s="265"/>
      <c r="D68" s="384" t="s">
        <v>954</v>
      </c>
      <c r="E68" s="384"/>
      <c r="F68" s="384"/>
      <c r="G68" s="384"/>
      <c r="H68" s="384"/>
      <c r="I68" s="384"/>
      <c r="J68" s="384"/>
      <c r="K68" s="261"/>
    </row>
    <row r="69" spans="2:11" ht="12.75" customHeight="1">
      <c r="B69" s="269"/>
      <c r="C69" s="270"/>
      <c r="D69" s="270"/>
      <c r="E69" s="270"/>
      <c r="F69" s="270"/>
      <c r="G69" s="270"/>
      <c r="H69" s="270"/>
      <c r="I69" s="270"/>
      <c r="J69" s="270"/>
      <c r="K69" s="271"/>
    </row>
    <row r="70" spans="2:11" ht="18.75" customHeight="1">
      <c r="B70" s="272"/>
      <c r="C70" s="272"/>
      <c r="D70" s="272"/>
      <c r="E70" s="272"/>
      <c r="F70" s="272"/>
      <c r="G70" s="272"/>
      <c r="H70" s="272"/>
      <c r="I70" s="272"/>
      <c r="J70" s="272"/>
      <c r="K70" s="273"/>
    </row>
    <row r="71" spans="2:11" ht="18.75" customHeight="1">
      <c r="B71" s="273"/>
      <c r="C71" s="273"/>
      <c r="D71" s="273"/>
      <c r="E71" s="273"/>
      <c r="F71" s="273"/>
      <c r="G71" s="273"/>
      <c r="H71" s="273"/>
      <c r="I71" s="273"/>
      <c r="J71" s="273"/>
      <c r="K71" s="273"/>
    </row>
    <row r="72" spans="2:11" ht="7.5" customHeight="1">
      <c r="B72" s="274"/>
      <c r="C72" s="275"/>
      <c r="D72" s="275"/>
      <c r="E72" s="275"/>
      <c r="F72" s="275"/>
      <c r="G72" s="275"/>
      <c r="H72" s="275"/>
      <c r="I72" s="275"/>
      <c r="J72" s="275"/>
      <c r="K72" s="276"/>
    </row>
    <row r="73" spans="2:11" ht="45" customHeight="1">
      <c r="B73" s="277"/>
      <c r="C73" s="382" t="s">
        <v>88</v>
      </c>
      <c r="D73" s="382"/>
      <c r="E73" s="382"/>
      <c r="F73" s="382"/>
      <c r="G73" s="382"/>
      <c r="H73" s="382"/>
      <c r="I73" s="382"/>
      <c r="J73" s="382"/>
      <c r="K73" s="278"/>
    </row>
    <row r="74" spans="2:11" ht="17.25" customHeight="1">
      <c r="B74" s="277"/>
      <c r="C74" s="279" t="s">
        <v>955</v>
      </c>
      <c r="D74" s="279"/>
      <c r="E74" s="279"/>
      <c r="F74" s="279" t="s">
        <v>956</v>
      </c>
      <c r="G74" s="280"/>
      <c r="H74" s="279" t="s">
        <v>118</v>
      </c>
      <c r="I74" s="279" t="s">
        <v>58</v>
      </c>
      <c r="J74" s="279" t="s">
        <v>957</v>
      </c>
      <c r="K74" s="278"/>
    </row>
    <row r="75" spans="2:11" ht="17.25" customHeight="1">
      <c r="B75" s="277"/>
      <c r="C75" s="281" t="s">
        <v>958</v>
      </c>
      <c r="D75" s="281"/>
      <c r="E75" s="281"/>
      <c r="F75" s="282" t="s">
        <v>959</v>
      </c>
      <c r="G75" s="283"/>
      <c r="H75" s="281"/>
      <c r="I75" s="281"/>
      <c r="J75" s="281" t="s">
        <v>960</v>
      </c>
      <c r="K75" s="278"/>
    </row>
    <row r="76" spans="2:11" ht="5.25" customHeight="1">
      <c r="B76" s="277"/>
      <c r="C76" s="284"/>
      <c r="D76" s="284"/>
      <c r="E76" s="284"/>
      <c r="F76" s="284"/>
      <c r="G76" s="285"/>
      <c r="H76" s="284"/>
      <c r="I76" s="284"/>
      <c r="J76" s="284"/>
      <c r="K76" s="278"/>
    </row>
    <row r="77" spans="2:11" ht="15" customHeight="1">
      <c r="B77" s="277"/>
      <c r="C77" s="267" t="s">
        <v>54</v>
      </c>
      <c r="D77" s="284"/>
      <c r="E77" s="284"/>
      <c r="F77" s="286" t="s">
        <v>961</v>
      </c>
      <c r="G77" s="285"/>
      <c r="H77" s="267" t="s">
        <v>962</v>
      </c>
      <c r="I77" s="267" t="s">
        <v>963</v>
      </c>
      <c r="J77" s="267">
        <v>20</v>
      </c>
      <c r="K77" s="278"/>
    </row>
    <row r="78" spans="2:11" ht="15" customHeight="1">
      <c r="B78" s="277"/>
      <c r="C78" s="267" t="s">
        <v>964</v>
      </c>
      <c r="D78" s="267"/>
      <c r="E78" s="267"/>
      <c r="F78" s="286" t="s">
        <v>961</v>
      </c>
      <c r="G78" s="285"/>
      <c r="H78" s="267" t="s">
        <v>965</v>
      </c>
      <c r="I78" s="267" t="s">
        <v>963</v>
      </c>
      <c r="J78" s="267">
        <v>120</v>
      </c>
      <c r="K78" s="278"/>
    </row>
    <row r="79" spans="2:11" ht="15" customHeight="1">
      <c r="B79" s="287"/>
      <c r="C79" s="267" t="s">
        <v>966</v>
      </c>
      <c r="D79" s="267"/>
      <c r="E79" s="267"/>
      <c r="F79" s="286" t="s">
        <v>967</v>
      </c>
      <c r="G79" s="285"/>
      <c r="H79" s="267" t="s">
        <v>968</v>
      </c>
      <c r="I79" s="267" t="s">
        <v>963</v>
      </c>
      <c r="J79" s="267">
        <v>50</v>
      </c>
      <c r="K79" s="278"/>
    </row>
    <row r="80" spans="2:11" ht="15" customHeight="1">
      <c r="B80" s="287"/>
      <c r="C80" s="267" t="s">
        <v>969</v>
      </c>
      <c r="D80" s="267"/>
      <c r="E80" s="267"/>
      <c r="F80" s="286" t="s">
        <v>961</v>
      </c>
      <c r="G80" s="285"/>
      <c r="H80" s="267" t="s">
        <v>970</v>
      </c>
      <c r="I80" s="267" t="s">
        <v>971</v>
      </c>
      <c r="J80" s="267"/>
      <c r="K80" s="278"/>
    </row>
    <row r="81" spans="2:11" ht="15" customHeight="1">
      <c r="B81" s="287"/>
      <c r="C81" s="288" t="s">
        <v>972</v>
      </c>
      <c r="D81" s="288"/>
      <c r="E81" s="288"/>
      <c r="F81" s="289" t="s">
        <v>967</v>
      </c>
      <c r="G81" s="288"/>
      <c r="H81" s="288" t="s">
        <v>973</v>
      </c>
      <c r="I81" s="288" t="s">
        <v>963</v>
      </c>
      <c r="J81" s="288">
        <v>15</v>
      </c>
      <c r="K81" s="278"/>
    </row>
    <row r="82" spans="2:11" ht="15" customHeight="1">
      <c r="B82" s="287"/>
      <c r="C82" s="288" t="s">
        <v>974</v>
      </c>
      <c r="D82" s="288"/>
      <c r="E82" s="288"/>
      <c r="F82" s="289" t="s">
        <v>967</v>
      </c>
      <c r="G82" s="288"/>
      <c r="H82" s="288" t="s">
        <v>975</v>
      </c>
      <c r="I82" s="288" t="s">
        <v>963</v>
      </c>
      <c r="J82" s="288">
        <v>15</v>
      </c>
      <c r="K82" s="278"/>
    </row>
    <row r="83" spans="2:11" ht="15" customHeight="1">
      <c r="B83" s="287"/>
      <c r="C83" s="288" t="s">
        <v>976</v>
      </c>
      <c r="D83" s="288"/>
      <c r="E83" s="288"/>
      <c r="F83" s="289" t="s">
        <v>967</v>
      </c>
      <c r="G83" s="288"/>
      <c r="H83" s="288" t="s">
        <v>977</v>
      </c>
      <c r="I83" s="288" t="s">
        <v>963</v>
      </c>
      <c r="J83" s="288">
        <v>20</v>
      </c>
      <c r="K83" s="278"/>
    </row>
    <row r="84" spans="2:11" ht="15" customHeight="1">
      <c r="B84" s="287"/>
      <c r="C84" s="288" t="s">
        <v>978</v>
      </c>
      <c r="D84" s="288"/>
      <c r="E84" s="288"/>
      <c r="F84" s="289" t="s">
        <v>967</v>
      </c>
      <c r="G84" s="288"/>
      <c r="H84" s="288" t="s">
        <v>979</v>
      </c>
      <c r="I84" s="288" t="s">
        <v>963</v>
      </c>
      <c r="J84" s="288">
        <v>20</v>
      </c>
      <c r="K84" s="278"/>
    </row>
    <row r="85" spans="2:11" ht="15" customHeight="1">
      <c r="B85" s="287"/>
      <c r="C85" s="267" t="s">
        <v>980</v>
      </c>
      <c r="D85" s="267"/>
      <c r="E85" s="267"/>
      <c r="F85" s="286" t="s">
        <v>967</v>
      </c>
      <c r="G85" s="285"/>
      <c r="H85" s="267" t="s">
        <v>981</v>
      </c>
      <c r="I85" s="267" t="s">
        <v>963</v>
      </c>
      <c r="J85" s="267">
        <v>50</v>
      </c>
      <c r="K85" s="278"/>
    </row>
    <row r="86" spans="2:11" ht="15" customHeight="1">
      <c r="B86" s="287"/>
      <c r="C86" s="267" t="s">
        <v>982</v>
      </c>
      <c r="D86" s="267"/>
      <c r="E86" s="267"/>
      <c r="F86" s="286" t="s">
        <v>967</v>
      </c>
      <c r="G86" s="285"/>
      <c r="H86" s="267" t="s">
        <v>983</v>
      </c>
      <c r="I86" s="267" t="s">
        <v>963</v>
      </c>
      <c r="J86" s="267">
        <v>20</v>
      </c>
      <c r="K86" s="278"/>
    </row>
    <row r="87" spans="2:11" ht="15" customHeight="1">
      <c r="B87" s="287"/>
      <c r="C87" s="267" t="s">
        <v>984</v>
      </c>
      <c r="D87" s="267"/>
      <c r="E87" s="267"/>
      <c r="F87" s="286" t="s">
        <v>967</v>
      </c>
      <c r="G87" s="285"/>
      <c r="H87" s="267" t="s">
        <v>985</v>
      </c>
      <c r="I87" s="267" t="s">
        <v>963</v>
      </c>
      <c r="J87" s="267">
        <v>20</v>
      </c>
      <c r="K87" s="278"/>
    </row>
    <row r="88" spans="2:11" ht="15" customHeight="1">
      <c r="B88" s="287"/>
      <c r="C88" s="267" t="s">
        <v>986</v>
      </c>
      <c r="D88" s="267"/>
      <c r="E88" s="267"/>
      <c r="F88" s="286" t="s">
        <v>967</v>
      </c>
      <c r="G88" s="285"/>
      <c r="H88" s="267" t="s">
        <v>987</v>
      </c>
      <c r="I88" s="267" t="s">
        <v>963</v>
      </c>
      <c r="J88" s="267">
        <v>50</v>
      </c>
      <c r="K88" s="278"/>
    </row>
    <row r="89" spans="2:11" ht="15" customHeight="1">
      <c r="B89" s="287"/>
      <c r="C89" s="267" t="s">
        <v>988</v>
      </c>
      <c r="D89" s="267"/>
      <c r="E89" s="267"/>
      <c r="F89" s="286" t="s">
        <v>967</v>
      </c>
      <c r="G89" s="285"/>
      <c r="H89" s="267" t="s">
        <v>988</v>
      </c>
      <c r="I89" s="267" t="s">
        <v>963</v>
      </c>
      <c r="J89" s="267">
        <v>50</v>
      </c>
      <c r="K89" s="278"/>
    </row>
    <row r="90" spans="2:11" ht="15" customHeight="1">
      <c r="B90" s="287"/>
      <c r="C90" s="267" t="s">
        <v>123</v>
      </c>
      <c r="D90" s="267"/>
      <c r="E90" s="267"/>
      <c r="F90" s="286" t="s">
        <v>967</v>
      </c>
      <c r="G90" s="285"/>
      <c r="H90" s="267" t="s">
        <v>989</v>
      </c>
      <c r="I90" s="267" t="s">
        <v>963</v>
      </c>
      <c r="J90" s="267">
        <v>255</v>
      </c>
      <c r="K90" s="278"/>
    </row>
    <row r="91" spans="2:11" ht="15" customHeight="1">
      <c r="B91" s="287"/>
      <c r="C91" s="267" t="s">
        <v>990</v>
      </c>
      <c r="D91" s="267"/>
      <c r="E91" s="267"/>
      <c r="F91" s="286" t="s">
        <v>961</v>
      </c>
      <c r="G91" s="285"/>
      <c r="H91" s="267" t="s">
        <v>991</v>
      </c>
      <c r="I91" s="267" t="s">
        <v>992</v>
      </c>
      <c r="J91" s="267"/>
      <c r="K91" s="278"/>
    </row>
    <row r="92" spans="2:11" ht="15" customHeight="1">
      <c r="B92" s="287"/>
      <c r="C92" s="267" t="s">
        <v>993</v>
      </c>
      <c r="D92" s="267"/>
      <c r="E92" s="267"/>
      <c r="F92" s="286" t="s">
        <v>961</v>
      </c>
      <c r="G92" s="285"/>
      <c r="H92" s="267" t="s">
        <v>994</v>
      </c>
      <c r="I92" s="267" t="s">
        <v>995</v>
      </c>
      <c r="J92" s="267"/>
      <c r="K92" s="278"/>
    </row>
    <row r="93" spans="2:11" ht="15" customHeight="1">
      <c r="B93" s="287"/>
      <c r="C93" s="267" t="s">
        <v>996</v>
      </c>
      <c r="D93" s="267"/>
      <c r="E93" s="267"/>
      <c r="F93" s="286" t="s">
        <v>961</v>
      </c>
      <c r="G93" s="285"/>
      <c r="H93" s="267" t="s">
        <v>996</v>
      </c>
      <c r="I93" s="267" t="s">
        <v>995</v>
      </c>
      <c r="J93" s="267"/>
      <c r="K93" s="278"/>
    </row>
    <row r="94" spans="2:11" ht="15" customHeight="1">
      <c r="B94" s="287"/>
      <c r="C94" s="267" t="s">
        <v>39</v>
      </c>
      <c r="D94" s="267"/>
      <c r="E94" s="267"/>
      <c r="F94" s="286" t="s">
        <v>961</v>
      </c>
      <c r="G94" s="285"/>
      <c r="H94" s="267" t="s">
        <v>997</v>
      </c>
      <c r="I94" s="267" t="s">
        <v>995</v>
      </c>
      <c r="J94" s="267"/>
      <c r="K94" s="278"/>
    </row>
    <row r="95" spans="2:11" ht="15" customHeight="1">
      <c r="B95" s="287"/>
      <c r="C95" s="267" t="s">
        <v>49</v>
      </c>
      <c r="D95" s="267"/>
      <c r="E95" s="267"/>
      <c r="F95" s="286" t="s">
        <v>961</v>
      </c>
      <c r="G95" s="285"/>
      <c r="H95" s="267" t="s">
        <v>998</v>
      </c>
      <c r="I95" s="267" t="s">
        <v>995</v>
      </c>
      <c r="J95" s="267"/>
      <c r="K95" s="278"/>
    </row>
    <row r="96" spans="2:11" ht="15" customHeight="1">
      <c r="B96" s="290"/>
      <c r="C96" s="291"/>
      <c r="D96" s="291"/>
      <c r="E96" s="291"/>
      <c r="F96" s="291"/>
      <c r="G96" s="291"/>
      <c r="H96" s="291"/>
      <c r="I96" s="291"/>
      <c r="J96" s="291"/>
      <c r="K96" s="292"/>
    </row>
    <row r="97" spans="2:11" ht="18.75" customHeight="1">
      <c r="B97" s="293"/>
      <c r="C97" s="294"/>
      <c r="D97" s="294"/>
      <c r="E97" s="294"/>
      <c r="F97" s="294"/>
      <c r="G97" s="294"/>
      <c r="H97" s="294"/>
      <c r="I97" s="294"/>
      <c r="J97" s="294"/>
      <c r="K97" s="293"/>
    </row>
    <row r="98" spans="2:11" ht="18.75" customHeight="1">
      <c r="B98" s="273"/>
      <c r="C98" s="273"/>
      <c r="D98" s="273"/>
      <c r="E98" s="273"/>
      <c r="F98" s="273"/>
      <c r="G98" s="273"/>
      <c r="H98" s="273"/>
      <c r="I98" s="273"/>
      <c r="J98" s="273"/>
      <c r="K98" s="273"/>
    </row>
    <row r="99" spans="2:11" ht="7.5" customHeight="1">
      <c r="B99" s="274"/>
      <c r="C99" s="275"/>
      <c r="D99" s="275"/>
      <c r="E99" s="275"/>
      <c r="F99" s="275"/>
      <c r="G99" s="275"/>
      <c r="H99" s="275"/>
      <c r="I99" s="275"/>
      <c r="J99" s="275"/>
      <c r="K99" s="276"/>
    </row>
    <row r="100" spans="2:11" ht="45" customHeight="1">
      <c r="B100" s="277"/>
      <c r="C100" s="382" t="s">
        <v>999</v>
      </c>
      <c r="D100" s="382"/>
      <c r="E100" s="382"/>
      <c r="F100" s="382"/>
      <c r="G100" s="382"/>
      <c r="H100" s="382"/>
      <c r="I100" s="382"/>
      <c r="J100" s="382"/>
      <c r="K100" s="278"/>
    </row>
    <row r="101" spans="2:11" ht="17.25" customHeight="1">
      <c r="B101" s="277"/>
      <c r="C101" s="279" t="s">
        <v>955</v>
      </c>
      <c r="D101" s="279"/>
      <c r="E101" s="279"/>
      <c r="F101" s="279" t="s">
        <v>956</v>
      </c>
      <c r="G101" s="280"/>
      <c r="H101" s="279" t="s">
        <v>118</v>
      </c>
      <c r="I101" s="279" t="s">
        <v>58</v>
      </c>
      <c r="J101" s="279" t="s">
        <v>957</v>
      </c>
      <c r="K101" s="278"/>
    </row>
    <row r="102" spans="2:11" ht="17.25" customHeight="1">
      <c r="B102" s="277"/>
      <c r="C102" s="281" t="s">
        <v>958</v>
      </c>
      <c r="D102" s="281"/>
      <c r="E102" s="281"/>
      <c r="F102" s="282" t="s">
        <v>959</v>
      </c>
      <c r="G102" s="283"/>
      <c r="H102" s="281"/>
      <c r="I102" s="281"/>
      <c r="J102" s="281" t="s">
        <v>960</v>
      </c>
      <c r="K102" s="278"/>
    </row>
    <row r="103" spans="2:11" ht="5.25" customHeight="1">
      <c r="B103" s="277"/>
      <c r="C103" s="279"/>
      <c r="D103" s="279"/>
      <c r="E103" s="279"/>
      <c r="F103" s="279"/>
      <c r="G103" s="295"/>
      <c r="H103" s="279"/>
      <c r="I103" s="279"/>
      <c r="J103" s="279"/>
      <c r="K103" s="278"/>
    </row>
    <row r="104" spans="2:11" ht="15" customHeight="1">
      <c r="B104" s="277"/>
      <c r="C104" s="267" t="s">
        <v>54</v>
      </c>
      <c r="D104" s="284"/>
      <c r="E104" s="284"/>
      <c r="F104" s="286" t="s">
        <v>961</v>
      </c>
      <c r="G104" s="295"/>
      <c r="H104" s="267" t="s">
        <v>1000</v>
      </c>
      <c r="I104" s="267" t="s">
        <v>963</v>
      </c>
      <c r="J104" s="267">
        <v>20</v>
      </c>
      <c r="K104" s="278"/>
    </row>
    <row r="105" spans="2:11" ht="15" customHeight="1">
      <c r="B105" s="277"/>
      <c r="C105" s="267" t="s">
        <v>964</v>
      </c>
      <c r="D105" s="267"/>
      <c r="E105" s="267"/>
      <c r="F105" s="286" t="s">
        <v>961</v>
      </c>
      <c r="G105" s="267"/>
      <c r="H105" s="267" t="s">
        <v>1000</v>
      </c>
      <c r="I105" s="267" t="s">
        <v>963</v>
      </c>
      <c r="J105" s="267">
        <v>120</v>
      </c>
      <c r="K105" s="278"/>
    </row>
    <row r="106" spans="2:11" ht="15" customHeight="1">
      <c r="B106" s="287"/>
      <c r="C106" s="267" t="s">
        <v>966</v>
      </c>
      <c r="D106" s="267"/>
      <c r="E106" s="267"/>
      <c r="F106" s="286" t="s">
        <v>967</v>
      </c>
      <c r="G106" s="267"/>
      <c r="H106" s="267" t="s">
        <v>1000</v>
      </c>
      <c r="I106" s="267" t="s">
        <v>963</v>
      </c>
      <c r="J106" s="267">
        <v>50</v>
      </c>
      <c r="K106" s="278"/>
    </row>
    <row r="107" spans="2:11" ht="15" customHeight="1">
      <c r="B107" s="287"/>
      <c r="C107" s="267" t="s">
        <v>969</v>
      </c>
      <c r="D107" s="267"/>
      <c r="E107" s="267"/>
      <c r="F107" s="286" t="s">
        <v>961</v>
      </c>
      <c r="G107" s="267"/>
      <c r="H107" s="267" t="s">
        <v>1000</v>
      </c>
      <c r="I107" s="267" t="s">
        <v>971</v>
      </c>
      <c r="J107" s="267"/>
      <c r="K107" s="278"/>
    </row>
    <row r="108" spans="2:11" ht="15" customHeight="1">
      <c r="B108" s="287"/>
      <c r="C108" s="267" t="s">
        <v>980</v>
      </c>
      <c r="D108" s="267"/>
      <c r="E108" s="267"/>
      <c r="F108" s="286" t="s">
        <v>967</v>
      </c>
      <c r="G108" s="267"/>
      <c r="H108" s="267" t="s">
        <v>1000</v>
      </c>
      <c r="I108" s="267" t="s">
        <v>963</v>
      </c>
      <c r="J108" s="267">
        <v>50</v>
      </c>
      <c r="K108" s="278"/>
    </row>
    <row r="109" spans="2:11" ht="15" customHeight="1">
      <c r="B109" s="287"/>
      <c r="C109" s="267" t="s">
        <v>988</v>
      </c>
      <c r="D109" s="267"/>
      <c r="E109" s="267"/>
      <c r="F109" s="286" t="s">
        <v>967</v>
      </c>
      <c r="G109" s="267"/>
      <c r="H109" s="267" t="s">
        <v>1000</v>
      </c>
      <c r="I109" s="267" t="s">
        <v>963</v>
      </c>
      <c r="J109" s="267">
        <v>50</v>
      </c>
      <c r="K109" s="278"/>
    </row>
    <row r="110" spans="2:11" ht="15" customHeight="1">
      <c r="B110" s="287"/>
      <c r="C110" s="267" t="s">
        <v>986</v>
      </c>
      <c r="D110" s="267"/>
      <c r="E110" s="267"/>
      <c r="F110" s="286" t="s">
        <v>967</v>
      </c>
      <c r="G110" s="267"/>
      <c r="H110" s="267" t="s">
        <v>1000</v>
      </c>
      <c r="I110" s="267" t="s">
        <v>963</v>
      </c>
      <c r="J110" s="267">
        <v>50</v>
      </c>
      <c r="K110" s="278"/>
    </row>
    <row r="111" spans="2:11" ht="15" customHeight="1">
      <c r="B111" s="287"/>
      <c r="C111" s="267" t="s">
        <v>54</v>
      </c>
      <c r="D111" s="267"/>
      <c r="E111" s="267"/>
      <c r="F111" s="286" t="s">
        <v>961</v>
      </c>
      <c r="G111" s="267"/>
      <c r="H111" s="267" t="s">
        <v>1001</v>
      </c>
      <c r="I111" s="267" t="s">
        <v>963</v>
      </c>
      <c r="J111" s="267">
        <v>20</v>
      </c>
      <c r="K111" s="278"/>
    </row>
    <row r="112" spans="2:11" ht="15" customHeight="1">
      <c r="B112" s="287"/>
      <c r="C112" s="267" t="s">
        <v>1002</v>
      </c>
      <c r="D112" s="267"/>
      <c r="E112" s="267"/>
      <c r="F112" s="286" t="s">
        <v>961</v>
      </c>
      <c r="G112" s="267"/>
      <c r="H112" s="267" t="s">
        <v>1003</v>
      </c>
      <c r="I112" s="267" t="s">
        <v>963</v>
      </c>
      <c r="J112" s="267">
        <v>120</v>
      </c>
      <c r="K112" s="278"/>
    </row>
    <row r="113" spans="2:11" ht="15" customHeight="1">
      <c r="B113" s="287"/>
      <c r="C113" s="267" t="s">
        <v>39</v>
      </c>
      <c r="D113" s="267"/>
      <c r="E113" s="267"/>
      <c r="F113" s="286" t="s">
        <v>961</v>
      </c>
      <c r="G113" s="267"/>
      <c r="H113" s="267" t="s">
        <v>1004</v>
      </c>
      <c r="I113" s="267" t="s">
        <v>995</v>
      </c>
      <c r="J113" s="267"/>
      <c r="K113" s="278"/>
    </row>
    <row r="114" spans="2:11" ht="15" customHeight="1">
      <c r="B114" s="287"/>
      <c r="C114" s="267" t="s">
        <v>49</v>
      </c>
      <c r="D114" s="267"/>
      <c r="E114" s="267"/>
      <c r="F114" s="286" t="s">
        <v>961</v>
      </c>
      <c r="G114" s="267"/>
      <c r="H114" s="267" t="s">
        <v>1005</v>
      </c>
      <c r="I114" s="267" t="s">
        <v>995</v>
      </c>
      <c r="J114" s="267"/>
      <c r="K114" s="278"/>
    </row>
    <row r="115" spans="2:11" ht="15" customHeight="1">
      <c r="B115" s="287"/>
      <c r="C115" s="267" t="s">
        <v>58</v>
      </c>
      <c r="D115" s="267"/>
      <c r="E115" s="267"/>
      <c r="F115" s="286" t="s">
        <v>961</v>
      </c>
      <c r="G115" s="267"/>
      <c r="H115" s="267" t="s">
        <v>1006</v>
      </c>
      <c r="I115" s="267" t="s">
        <v>1007</v>
      </c>
      <c r="J115" s="267"/>
      <c r="K115" s="278"/>
    </row>
    <row r="116" spans="2:11" ht="15" customHeight="1">
      <c r="B116" s="290"/>
      <c r="C116" s="296"/>
      <c r="D116" s="296"/>
      <c r="E116" s="296"/>
      <c r="F116" s="296"/>
      <c r="G116" s="296"/>
      <c r="H116" s="296"/>
      <c r="I116" s="296"/>
      <c r="J116" s="296"/>
      <c r="K116" s="292"/>
    </row>
    <row r="117" spans="2:11" ht="18.75" customHeight="1">
      <c r="B117" s="297"/>
      <c r="C117" s="263"/>
      <c r="D117" s="263"/>
      <c r="E117" s="263"/>
      <c r="F117" s="298"/>
      <c r="G117" s="263"/>
      <c r="H117" s="263"/>
      <c r="I117" s="263"/>
      <c r="J117" s="263"/>
      <c r="K117" s="297"/>
    </row>
    <row r="118" spans="2:11" ht="18.75" customHeight="1">
      <c r="B118" s="273"/>
      <c r="C118" s="273"/>
      <c r="D118" s="273"/>
      <c r="E118" s="273"/>
      <c r="F118" s="273"/>
      <c r="G118" s="273"/>
      <c r="H118" s="273"/>
      <c r="I118" s="273"/>
      <c r="J118" s="273"/>
      <c r="K118" s="273"/>
    </row>
    <row r="119" spans="2:11" ht="7.5" customHeight="1">
      <c r="B119" s="299"/>
      <c r="C119" s="300"/>
      <c r="D119" s="300"/>
      <c r="E119" s="300"/>
      <c r="F119" s="300"/>
      <c r="G119" s="300"/>
      <c r="H119" s="300"/>
      <c r="I119" s="300"/>
      <c r="J119" s="300"/>
      <c r="K119" s="301"/>
    </row>
    <row r="120" spans="2:11" ht="45" customHeight="1">
      <c r="B120" s="302"/>
      <c r="C120" s="381" t="s">
        <v>1008</v>
      </c>
      <c r="D120" s="381"/>
      <c r="E120" s="381"/>
      <c r="F120" s="381"/>
      <c r="G120" s="381"/>
      <c r="H120" s="381"/>
      <c r="I120" s="381"/>
      <c r="J120" s="381"/>
      <c r="K120" s="303"/>
    </row>
    <row r="121" spans="2:11" ht="17.25" customHeight="1">
      <c r="B121" s="304"/>
      <c r="C121" s="279" t="s">
        <v>955</v>
      </c>
      <c r="D121" s="279"/>
      <c r="E121" s="279"/>
      <c r="F121" s="279" t="s">
        <v>956</v>
      </c>
      <c r="G121" s="280"/>
      <c r="H121" s="279" t="s">
        <v>118</v>
      </c>
      <c r="I121" s="279" t="s">
        <v>58</v>
      </c>
      <c r="J121" s="279" t="s">
        <v>957</v>
      </c>
      <c r="K121" s="305"/>
    </row>
    <row r="122" spans="2:11" ht="17.25" customHeight="1">
      <c r="B122" s="304"/>
      <c r="C122" s="281" t="s">
        <v>958</v>
      </c>
      <c r="D122" s="281"/>
      <c r="E122" s="281"/>
      <c r="F122" s="282" t="s">
        <v>959</v>
      </c>
      <c r="G122" s="283"/>
      <c r="H122" s="281"/>
      <c r="I122" s="281"/>
      <c r="J122" s="281" t="s">
        <v>960</v>
      </c>
      <c r="K122" s="305"/>
    </row>
    <row r="123" spans="2:11" ht="5.25" customHeight="1">
      <c r="B123" s="306"/>
      <c r="C123" s="284"/>
      <c r="D123" s="284"/>
      <c r="E123" s="284"/>
      <c r="F123" s="284"/>
      <c r="G123" s="267"/>
      <c r="H123" s="284"/>
      <c r="I123" s="284"/>
      <c r="J123" s="284"/>
      <c r="K123" s="307"/>
    </row>
    <row r="124" spans="2:11" ht="15" customHeight="1">
      <c r="B124" s="306"/>
      <c r="C124" s="267" t="s">
        <v>964</v>
      </c>
      <c r="D124" s="284"/>
      <c r="E124" s="284"/>
      <c r="F124" s="286" t="s">
        <v>961</v>
      </c>
      <c r="G124" s="267"/>
      <c r="H124" s="267" t="s">
        <v>1000</v>
      </c>
      <c r="I124" s="267" t="s">
        <v>963</v>
      </c>
      <c r="J124" s="267">
        <v>120</v>
      </c>
      <c r="K124" s="308"/>
    </row>
    <row r="125" spans="2:11" ht="15" customHeight="1">
      <c r="B125" s="306"/>
      <c r="C125" s="267" t="s">
        <v>1009</v>
      </c>
      <c r="D125" s="267"/>
      <c r="E125" s="267"/>
      <c r="F125" s="286" t="s">
        <v>961</v>
      </c>
      <c r="G125" s="267"/>
      <c r="H125" s="267" t="s">
        <v>1010</v>
      </c>
      <c r="I125" s="267" t="s">
        <v>963</v>
      </c>
      <c r="J125" s="267" t="s">
        <v>1011</v>
      </c>
      <c r="K125" s="308"/>
    </row>
    <row r="126" spans="2:11" ht="15" customHeight="1">
      <c r="B126" s="306"/>
      <c r="C126" s="267" t="s">
        <v>910</v>
      </c>
      <c r="D126" s="267"/>
      <c r="E126" s="267"/>
      <c r="F126" s="286" t="s">
        <v>961</v>
      </c>
      <c r="G126" s="267"/>
      <c r="H126" s="267" t="s">
        <v>1012</v>
      </c>
      <c r="I126" s="267" t="s">
        <v>963</v>
      </c>
      <c r="J126" s="267" t="s">
        <v>1011</v>
      </c>
      <c r="K126" s="308"/>
    </row>
    <row r="127" spans="2:11" ht="15" customHeight="1">
      <c r="B127" s="306"/>
      <c r="C127" s="267" t="s">
        <v>972</v>
      </c>
      <c r="D127" s="267"/>
      <c r="E127" s="267"/>
      <c r="F127" s="286" t="s">
        <v>967</v>
      </c>
      <c r="G127" s="267"/>
      <c r="H127" s="267" t="s">
        <v>973</v>
      </c>
      <c r="I127" s="267" t="s">
        <v>963</v>
      </c>
      <c r="J127" s="267">
        <v>15</v>
      </c>
      <c r="K127" s="308"/>
    </row>
    <row r="128" spans="2:11" ht="15" customHeight="1">
      <c r="B128" s="306"/>
      <c r="C128" s="288" t="s">
        <v>974</v>
      </c>
      <c r="D128" s="288"/>
      <c r="E128" s="288"/>
      <c r="F128" s="289" t="s">
        <v>967</v>
      </c>
      <c r="G128" s="288"/>
      <c r="H128" s="288" t="s">
        <v>975</v>
      </c>
      <c r="I128" s="288" t="s">
        <v>963</v>
      </c>
      <c r="J128" s="288">
        <v>15</v>
      </c>
      <c r="K128" s="308"/>
    </row>
    <row r="129" spans="2:11" ht="15" customHeight="1">
      <c r="B129" s="306"/>
      <c r="C129" s="288" t="s">
        <v>976</v>
      </c>
      <c r="D129" s="288"/>
      <c r="E129" s="288"/>
      <c r="F129" s="289" t="s">
        <v>967</v>
      </c>
      <c r="G129" s="288"/>
      <c r="H129" s="288" t="s">
        <v>977</v>
      </c>
      <c r="I129" s="288" t="s">
        <v>963</v>
      </c>
      <c r="J129" s="288">
        <v>20</v>
      </c>
      <c r="K129" s="308"/>
    </row>
    <row r="130" spans="2:11" ht="15" customHeight="1">
      <c r="B130" s="306"/>
      <c r="C130" s="288" t="s">
        <v>978</v>
      </c>
      <c r="D130" s="288"/>
      <c r="E130" s="288"/>
      <c r="F130" s="289" t="s">
        <v>967</v>
      </c>
      <c r="G130" s="288"/>
      <c r="H130" s="288" t="s">
        <v>979</v>
      </c>
      <c r="I130" s="288" t="s">
        <v>963</v>
      </c>
      <c r="J130" s="288">
        <v>20</v>
      </c>
      <c r="K130" s="308"/>
    </row>
    <row r="131" spans="2:11" ht="15" customHeight="1">
      <c r="B131" s="306"/>
      <c r="C131" s="267" t="s">
        <v>966</v>
      </c>
      <c r="D131" s="267"/>
      <c r="E131" s="267"/>
      <c r="F131" s="286" t="s">
        <v>967</v>
      </c>
      <c r="G131" s="267"/>
      <c r="H131" s="267" t="s">
        <v>1000</v>
      </c>
      <c r="I131" s="267" t="s">
        <v>963</v>
      </c>
      <c r="J131" s="267">
        <v>50</v>
      </c>
      <c r="K131" s="308"/>
    </row>
    <row r="132" spans="2:11" ht="15" customHeight="1">
      <c r="B132" s="306"/>
      <c r="C132" s="267" t="s">
        <v>980</v>
      </c>
      <c r="D132" s="267"/>
      <c r="E132" s="267"/>
      <c r="F132" s="286" t="s">
        <v>967</v>
      </c>
      <c r="G132" s="267"/>
      <c r="H132" s="267" t="s">
        <v>1000</v>
      </c>
      <c r="I132" s="267" t="s">
        <v>963</v>
      </c>
      <c r="J132" s="267">
        <v>50</v>
      </c>
      <c r="K132" s="308"/>
    </row>
    <row r="133" spans="2:11" ht="15" customHeight="1">
      <c r="B133" s="306"/>
      <c r="C133" s="267" t="s">
        <v>986</v>
      </c>
      <c r="D133" s="267"/>
      <c r="E133" s="267"/>
      <c r="F133" s="286" t="s">
        <v>967</v>
      </c>
      <c r="G133" s="267"/>
      <c r="H133" s="267" t="s">
        <v>1000</v>
      </c>
      <c r="I133" s="267" t="s">
        <v>963</v>
      </c>
      <c r="J133" s="267">
        <v>50</v>
      </c>
      <c r="K133" s="308"/>
    </row>
    <row r="134" spans="2:11" ht="15" customHeight="1">
      <c r="B134" s="306"/>
      <c r="C134" s="267" t="s">
        <v>988</v>
      </c>
      <c r="D134" s="267"/>
      <c r="E134" s="267"/>
      <c r="F134" s="286" t="s">
        <v>967</v>
      </c>
      <c r="G134" s="267"/>
      <c r="H134" s="267" t="s">
        <v>1000</v>
      </c>
      <c r="I134" s="267" t="s">
        <v>963</v>
      </c>
      <c r="J134" s="267">
        <v>50</v>
      </c>
      <c r="K134" s="308"/>
    </row>
    <row r="135" spans="2:11" ht="15" customHeight="1">
      <c r="B135" s="306"/>
      <c r="C135" s="267" t="s">
        <v>123</v>
      </c>
      <c r="D135" s="267"/>
      <c r="E135" s="267"/>
      <c r="F135" s="286" t="s">
        <v>967</v>
      </c>
      <c r="G135" s="267"/>
      <c r="H135" s="267" t="s">
        <v>1013</v>
      </c>
      <c r="I135" s="267" t="s">
        <v>963</v>
      </c>
      <c r="J135" s="267">
        <v>255</v>
      </c>
      <c r="K135" s="308"/>
    </row>
    <row r="136" spans="2:11" ht="15" customHeight="1">
      <c r="B136" s="306"/>
      <c r="C136" s="267" t="s">
        <v>990</v>
      </c>
      <c r="D136" s="267"/>
      <c r="E136" s="267"/>
      <c r="F136" s="286" t="s">
        <v>961</v>
      </c>
      <c r="G136" s="267"/>
      <c r="H136" s="267" t="s">
        <v>1014</v>
      </c>
      <c r="I136" s="267" t="s">
        <v>992</v>
      </c>
      <c r="J136" s="267"/>
      <c r="K136" s="308"/>
    </row>
    <row r="137" spans="2:11" ht="15" customHeight="1">
      <c r="B137" s="306"/>
      <c r="C137" s="267" t="s">
        <v>993</v>
      </c>
      <c r="D137" s="267"/>
      <c r="E137" s="267"/>
      <c r="F137" s="286" t="s">
        <v>961</v>
      </c>
      <c r="G137" s="267"/>
      <c r="H137" s="267" t="s">
        <v>1015</v>
      </c>
      <c r="I137" s="267" t="s">
        <v>995</v>
      </c>
      <c r="J137" s="267"/>
      <c r="K137" s="308"/>
    </row>
    <row r="138" spans="2:11" ht="15" customHeight="1">
      <c r="B138" s="306"/>
      <c r="C138" s="267" t="s">
        <v>996</v>
      </c>
      <c r="D138" s="267"/>
      <c r="E138" s="267"/>
      <c r="F138" s="286" t="s">
        <v>961</v>
      </c>
      <c r="G138" s="267"/>
      <c r="H138" s="267" t="s">
        <v>996</v>
      </c>
      <c r="I138" s="267" t="s">
        <v>995</v>
      </c>
      <c r="J138" s="267"/>
      <c r="K138" s="308"/>
    </row>
    <row r="139" spans="2:11" ht="15" customHeight="1">
      <c r="B139" s="306"/>
      <c r="C139" s="267" t="s">
        <v>39</v>
      </c>
      <c r="D139" s="267"/>
      <c r="E139" s="267"/>
      <c r="F139" s="286" t="s">
        <v>961</v>
      </c>
      <c r="G139" s="267"/>
      <c r="H139" s="267" t="s">
        <v>1016</v>
      </c>
      <c r="I139" s="267" t="s">
        <v>995</v>
      </c>
      <c r="J139" s="267"/>
      <c r="K139" s="308"/>
    </row>
    <row r="140" spans="2:11" ht="15" customHeight="1">
      <c r="B140" s="306"/>
      <c r="C140" s="267" t="s">
        <v>1017</v>
      </c>
      <c r="D140" s="267"/>
      <c r="E140" s="267"/>
      <c r="F140" s="286" t="s">
        <v>961</v>
      </c>
      <c r="G140" s="267"/>
      <c r="H140" s="267" t="s">
        <v>1018</v>
      </c>
      <c r="I140" s="267" t="s">
        <v>995</v>
      </c>
      <c r="J140" s="267"/>
      <c r="K140" s="308"/>
    </row>
    <row r="141" spans="2:11" ht="15" customHeight="1">
      <c r="B141" s="309"/>
      <c r="C141" s="310"/>
      <c r="D141" s="310"/>
      <c r="E141" s="310"/>
      <c r="F141" s="310"/>
      <c r="G141" s="310"/>
      <c r="H141" s="310"/>
      <c r="I141" s="310"/>
      <c r="J141" s="310"/>
      <c r="K141" s="311"/>
    </row>
    <row r="142" spans="2:11" ht="18.75" customHeight="1">
      <c r="B142" s="263"/>
      <c r="C142" s="263"/>
      <c r="D142" s="263"/>
      <c r="E142" s="263"/>
      <c r="F142" s="298"/>
      <c r="G142" s="263"/>
      <c r="H142" s="263"/>
      <c r="I142" s="263"/>
      <c r="J142" s="263"/>
      <c r="K142" s="263"/>
    </row>
    <row r="143" spans="2:11" ht="18.75" customHeight="1">
      <c r="B143" s="273"/>
      <c r="C143" s="273"/>
      <c r="D143" s="273"/>
      <c r="E143" s="273"/>
      <c r="F143" s="273"/>
      <c r="G143" s="273"/>
      <c r="H143" s="273"/>
      <c r="I143" s="273"/>
      <c r="J143" s="273"/>
      <c r="K143" s="273"/>
    </row>
    <row r="144" spans="2:11" ht="7.5" customHeight="1">
      <c r="B144" s="274"/>
      <c r="C144" s="275"/>
      <c r="D144" s="275"/>
      <c r="E144" s="275"/>
      <c r="F144" s="275"/>
      <c r="G144" s="275"/>
      <c r="H144" s="275"/>
      <c r="I144" s="275"/>
      <c r="J144" s="275"/>
      <c r="K144" s="276"/>
    </row>
    <row r="145" spans="2:11" ht="45" customHeight="1">
      <c r="B145" s="277"/>
      <c r="C145" s="382" t="s">
        <v>1019</v>
      </c>
      <c r="D145" s="382"/>
      <c r="E145" s="382"/>
      <c r="F145" s="382"/>
      <c r="G145" s="382"/>
      <c r="H145" s="382"/>
      <c r="I145" s="382"/>
      <c r="J145" s="382"/>
      <c r="K145" s="278"/>
    </row>
    <row r="146" spans="2:11" ht="17.25" customHeight="1">
      <c r="B146" s="277"/>
      <c r="C146" s="279" t="s">
        <v>955</v>
      </c>
      <c r="D146" s="279"/>
      <c r="E146" s="279"/>
      <c r="F146" s="279" t="s">
        <v>956</v>
      </c>
      <c r="G146" s="280"/>
      <c r="H146" s="279" t="s">
        <v>118</v>
      </c>
      <c r="I146" s="279" t="s">
        <v>58</v>
      </c>
      <c r="J146" s="279" t="s">
        <v>957</v>
      </c>
      <c r="K146" s="278"/>
    </row>
    <row r="147" spans="2:11" ht="17.25" customHeight="1">
      <c r="B147" s="277"/>
      <c r="C147" s="281" t="s">
        <v>958</v>
      </c>
      <c r="D147" s="281"/>
      <c r="E147" s="281"/>
      <c r="F147" s="282" t="s">
        <v>959</v>
      </c>
      <c r="G147" s="283"/>
      <c r="H147" s="281"/>
      <c r="I147" s="281"/>
      <c r="J147" s="281" t="s">
        <v>960</v>
      </c>
      <c r="K147" s="278"/>
    </row>
    <row r="148" spans="2:11" ht="5.25" customHeight="1">
      <c r="B148" s="287"/>
      <c r="C148" s="284"/>
      <c r="D148" s="284"/>
      <c r="E148" s="284"/>
      <c r="F148" s="284"/>
      <c r="G148" s="285"/>
      <c r="H148" s="284"/>
      <c r="I148" s="284"/>
      <c r="J148" s="284"/>
      <c r="K148" s="308"/>
    </row>
    <row r="149" spans="2:11" ht="15" customHeight="1">
      <c r="B149" s="287"/>
      <c r="C149" s="312" t="s">
        <v>964</v>
      </c>
      <c r="D149" s="267"/>
      <c r="E149" s="267"/>
      <c r="F149" s="313" t="s">
        <v>961</v>
      </c>
      <c r="G149" s="267"/>
      <c r="H149" s="312" t="s">
        <v>1000</v>
      </c>
      <c r="I149" s="312" t="s">
        <v>963</v>
      </c>
      <c r="J149" s="312">
        <v>120</v>
      </c>
      <c r="K149" s="308"/>
    </row>
    <row r="150" spans="2:11" ht="15" customHeight="1">
      <c r="B150" s="287"/>
      <c r="C150" s="312" t="s">
        <v>1009</v>
      </c>
      <c r="D150" s="267"/>
      <c r="E150" s="267"/>
      <c r="F150" s="313" t="s">
        <v>961</v>
      </c>
      <c r="G150" s="267"/>
      <c r="H150" s="312" t="s">
        <v>1020</v>
      </c>
      <c r="I150" s="312" t="s">
        <v>963</v>
      </c>
      <c r="J150" s="312" t="s">
        <v>1011</v>
      </c>
      <c r="K150" s="308"/>
    </row>
    <row r="151" spans="2:11" ht="15" customHeight="1">
      <c r="B151" s="287"/>
      <c r="C151" s="312" t="s">
        <v>910</v>
      </c>
      <c r="D151" s="267"/>
      <c r="E151" s="267"/>
      <c r="F151" s="313" t="s">
        <v>961</v>
      </c>
      <c r="G151" s="267"/>
      <c r="H151" s="312" t="s">
        <v>1021</v>
      </c>
      <c r="I151" s="312" t="s">
        <v>963</v>
      </c>
      <c r="J151" s="312" t="s">
        <v>1011</v>
      </c>
      <c r="K151" s="308"/>
    </row>
    <row r="152" spans="2:11" ht="15" customHeight="1">
      <c r="B152" s="287"/>
      <c r="C152" s="312" t="s">
        <v>966</v>
      </c>
      <c r="D152" s="267"/>
      <c r="E152" s="267"/>
      <c r="F152" s="313" t="s">
        <v>967</v>
      </c>
      <c r="G152" s="267"/>
      <c r="H152" s="312" t="s">
        <v>1000</v>
      </c>
      <c r="I152" s="312" t="s">
        <v>963</v>
      </c>
      <c r="J152" s="312">
        <v>50</v>
      </c>
      <c r="K152" s="308"/>
    </row>
    <row r="153" spans="2:11" ht="15" customHeight="1">
      <c r="B153" s="287"/>
      <c r="C153" s="312" t="s">
        <v>969</v>
      </c>
      <c r="D153" s="267"/>
      <c r="E153" s="267"/>
      <c r="F153" s="313" t="s">
        <v>961</v>
      </c>
      <c r="G153" s="267"/>
      <c r="H153" s="312" t="s">
        <v>1000</v>
      </c>
      <c r="I153" s="312" t="s">
        <v>971</v>
      </c>
      <c r="J153" s="312"/>
      <c r="K153" s="308"/>
    </row>
    <row r="154" spans="2:11" ht="15" customHeight="1">
      <c r="B154" s="287"/>
      <c r="C154" s="312" t="s">
        <v>980</v>
      </c>
      <c r="D154" s="267"/>
      <c r="E154" s="267"/>
      <c r="F154" s="313" t="s">
        <v>967</v>
      </c>
      <c r="G154" s="267"/>
      <c r="H154" s="312" t="s">
        <v>1000</v>
      </c>
      <c r="I154" s="312" t="s">
        <v>963</v>
      </c>
      <c r="J154" s="312">
        <v>50</v>
      </c>
      <c r="K154" s="308"/>
    </row>
    <row r="155" spans="2:11" ht="15" customHeight="1">
      <c r="B155" s="287"/>
      <c r="C155" s="312" t="s">
        <v>988</v>
      </c>
      <c r="D155" s="267"/>
      <c r="E155" s="267"/>
      <c r="F155" s="313" t="s">
        <v>967</v>
      </c>
      <c r="G155" s="267"/>
      <c r="H155" s="312" t="s">
        <v>1000</v>
      </c>
      <c r="I155" s="312" t="s">
        <v>963</v>
      </c>
      <c r="J155" s="312">
        <v>50</v>
      </c>
      <c r="K155" s="308"/>
    </row>
    <row r="156" spans="2:11" ht="15" customHeight="1">
      <c r="B156" s="287"/>
      <c r="C156" s="312" t="s">
        <v>986</v>
      </c>
      <c r="D156" s="267"/>
      <c r="E156" s="267"/>
      <c r="F156" s="313" t="s">
        <v>967</v>
      </c>
      <c r="G156" s="267"/>
      <c r="H156" s="312" t="s">
        <v>1000</v>
      </c>
      <c r="I156" s="312" t="s">
        <v>963</v>
      </c>
      <c r="J156" s="312">
        <v>50</v>
      </c>
      <c r="K156" s="308"/>
    </row>
    <row r="157" spans="2:11" ht="15" customHeight="1">
      <c r="B157" s="287"/>
      <c r="C157" s="312" t="s">
        <v>93</v>
      </c>
      <c r="D157" s="267"/>
      <c r="E157" s="267"/>
      <c r="F157" s="313" t="s">
        <v>961</v>
      </c>
      <c r="G157" s="267"/>
      <c r="H157" s="312" t="s">
        <v>1022</v>
      </c>
      <c r="I157" s="312" t="s">
        <v>963</v>
      </c>
      <c r="J157" s="312" t="s">
        <v>1023</v>
      </c>
      <c r="K157" s="308"/>
    </row>
    <row r="158" spans="2:11" ht="15" customHeight="1">
      <c r="B158" s="287"/>
      <c r="C158" s="312" t="s">
        <v>1024</v>
      </c>
      <c r="D158" s="267"/>
      <c r="E158" s="267"/>
      <c r="F158" s="313" t="s">
        <v>961</v>
      </c>
      <c r="G158" s="267"/>
      <c r="H158" s="312" t="s">
        <v>1025</v>
      </c>
      <c r="I158" s="312" t="s">
        <v>995</v>
      </c>
      <c r="J158" s="312"/>
      <c r="K158" s="308"/>
    </row>
    <row r="159" spans="2:11" ht="15" customHeight="1">
      <c r="B159" s="314"/>
      <c r="C159" s="296"/>
      <c r="D159" s="296"/>
      <c r="E159" s="296"/>
      <c r="F159" s="296"/>
      <c r="G159" s="296"/>
      <c r="H159" s="296"/>
      <c r="I159" s="296"/>
      <c r="J159" s="296"/>
      <c r="K159" s="315"/>
    </row>
    <row r="160" spans="2:11" ht="18.75" customHeight="1">
      <c r="B160" s="263"/>
      <c r="C160" s="267"/>
      <c r="D160" s="267"/>
      <c r="E160" s="267"/>
      <c r="F160" s="286"/>
      <c r="G160" s="267"/>
      <c r="H160" s="267"/>
      <c r="I160" s="267"/>
      <c r="J160" s="267"/>
      <c r="K160" s="263"/>
    </row>
    <row r="161" spans="2:11" ht="18.75" customHeight="1">
      <c r="B161" s="273"/>
      <c r="C161" s="273"/>
      <c r="D161" s="273"/>
      <c r="E161" s="273"/>
      <c r="F161" s="273"/>
      <c r="G161" s="273"/>
      <c r="H161" s="273"/>
      <c r="I161" s="273"/>
      <c r="J161" s="273"/>
      <c r="K161" s="273"/>
    </row>
    <row r="162" spans="2:11" ht="7.5" customHeight="1">
      <c r="B162" s="255"/>
      <c r="C162" s="256"/>
      <c r="D162" s="256"/>
      <c r="E162" s="256"/>
      <c r="F162" s="256"/>
      <c r="G162" s="256"/>
      <c r="H162" s="256"/>
      <c r="I162" s="256"/>
      <c r="J162" s="256"/>
      <c r="K162" s="257"/>
    </row>
    <row r="163" spans="2:11" ht="45" customHeight="1">
      <c r="B163" s="258"/>
      <c r="C163" s="381" t="s">
        <v>1026</v>
      </c>
      <c r="D163" s="381"/>
      <c r="E163" s="381"/>
      <c r="F163" s="381"/>
      <c r="G163" s="381"/>
      <c r="H163" s="381"/>
      <c r="I163" s="381"/>
      <c r="J163" s="381"/>
      <c r="K163" s="259"/>
    </row>
    <row r="164" spans="2:11" ht="17.25" customHeight="1">
      <c r="B164" s="258"/>
      <c r="C164" s="279" t="s">
        <v>955</v>
      </c>
      <c r="D164" s="279"/>
      <c r="E164" s="279"/>
      <c r="F164" s="279" t="s">
        <v>956</v>
      </c>
      <c r="G164" s="316"/>
      <c r="H164" s="317" t="s">
        <v>118</v>
      </c>
      <c r="I164" s="317" t="s">
        <v>58</v>
      </c>
      <c r="J164" s="279" t="s">
        <v>957</v>
      </c>
      <c r="K164" s="259"/>
    </row>
    <row r="165" spans="2:11" ht="17.25" customHeight="1">
      <c r="B165" s="260"/>
      <c r="C165" s="281" t="s">
        <v>958</v>
      </c>
      <c r="D165" s="281"/>
      <c r="E165" s="281"/>
      <c r="F165" s="282" t="s">
        <v>959</v>
      </c>
      <c r="G165" s="318"/>
      <c r="H165" s="319"/>
      <c r="I165" s="319"/>
      <c r="J165" s="281" t="s">
        <v>960</v>
      </c>
      <c r="K165" s="261"/>
    </row>
    <row r="166" spans="2:11" ht="5.25" customHeight="1">
      <c r="B166" s="287"/>
      <c r="C166" s="284"/>
      <c r="D166" s="284"/>
      <c r="E166" s="284"/>
      <c r="F166" s="284"/>
      <c r="G166" s="285"/>
      <c r="H166" s="284"/>
      <c r="I166" s="284"/>
      <c r="J166" s="284"/>
      <c r="K166" s="308"/>
    </row>
    <row r="167" spans="2:11" ht="15" customHeight="1">
      <c r="B167" s="287"/>
      <c r="C167" s="267" t="s">
        <v>964</v>
      </c>
      <c r="D167" s="267"/>
      <c r="E167" s="267"/>
      <c r="F167" s="286" t="s">
        <v>961</v>
      </c>
      <c r="G167" s="267"/>
      <c r="H167" s="267" t="s">
        <v>1000</v>
      </c>
      <c r="I167" s="267" t="s">
        <v>963</v>
      </c>
      <c r="J167" s="267">
        <v>120</v>
      </c>
      <c r="K167" s="308"/>
    </row>
    <row r="168" spans="2:11" ht="15" customHeight="1">
      <c r="B168" s="287"/>
      <c r="C168" s="267" t="s">
        <v>1009</v>
      </c>
      <c r="D168" s="267"/>
      <c r="E168" s="267"/>
      <c r="F168" s="286" t="s">
        <v>961</v>
      </c>
      <c r="G168" s="267"/>
      <c r="H168" s="267" t="s">
        <v>1010</v>
      </c>
      <c r="I168" s="267" t="s">
        <v>963</v>
      </c>
      <c r="J168" s="267" t="s">
        <v>1011</v>
      </c>
      <c r="K168" s="308"/>
    </row>
    <row r="169" spans="2:11" ht="15" customHeight="1">
      <c r="B169" s="287"/>
      <c r="C169" s="267" t="s">
        <v>910</v>
      </c>
      <c r="D169" s="267"/>
      <c r="E169" s="267"/>
      <c r="F169" s="286" t="s">
        <v>961</v>
      </c>
      <c r="G169" s="267"/>
      <c r="H169" s="267" t="s">
        <v>1027</v>
      </c>
      <c r="I169" s="267" t="s">
        <v>963</v>
      </c>
      <c r="J169" s="267" t="s">
        <v>1011</v>
      </c>
      <c r="K169" s="308"/>
    </row>
    <row r="170" spans="2:11" ht="15" customHeight="1">
      <c r="B170" s="287"/>
      <c r="C170" s="267" t="s">
        <v>966</v>
      </c>
      <c r="D170" s="267"/>
      <c r="E170" s="267"/>
      <c r="F170" s="286" t="s">
        <v>967</v>
      </c>
      <c r="G170" s="267"/>
      <c r="H170" s="267" t="s">
        <v>1027</v>
      </c>
      <c r="I170" s="267" t="s">
        <v>963</v>
      </c>
      <c r="J170" s="267">
        <v>50</v>
      </c>
      <c r="K170" s="308"/>
    </row>
    <row r="171" spans="2:11" ht="15" customHeight="1">
      <c r="B171" s="287"/>
      <c r="C171" s="267" t="s">
        <v>969</v>
      </c>
      <c r="D171" s="267"/>
      <c r="E171" s="267"/>
      <c r="F171" s="286" t="s">
        <v>961</v>
      </c>
      <c r="G171" s="267"/>
      <c r="H171" s="267" t="s">
        <v>1027</v>
      </c>
      <c r="I171" s="267" t="s">
        <v>971</v>
      </c>
      <c r="J171" s="267"/>
      <c r="K171" s="308"/>
    </row>
    <row r="172" spans="2:11" ht="15" customHeight="1">
      <c r="B172" s="287"/>
      <c r="C172" s="267" t="s">
        <v>980</v>
      </c>
      <c r="D172" s="267"/>
      <c r="E172" s="267"/>
      <c r="F172" s="286" t="s">
        <v>967</v>
      </c>
      <c r="G172" s="267"/>
      <c r="H172" s="267" t="s">
        <v>1027</v>
      </c>
      <c r="I172" s="267" t="s">
        <v>963</v>
      </c>
      <c r="J172" s="267">
        <v>50</v>
      </c>
      <c r="K172" s="308"/>
    </row>
    <row r="173" spans="2:11" ht="15" customHeight="1">
      <c r="B173" s="287"/>
      <c r="C173" s="267" t="s">
        <v>988</v>
      </c>
      <c r="D173" s="267"/>
      <c r="E173" s="267"/>
      <c r="F173" s="286" t="s">
        <v>967</v>
      </c>
      <c r="G173" s="267"/>
      <c r="H173" s="267" t="s">
        <v>1027</v>
      </c>
      <c r="I173" s="267" t="s">
        <v>963</v>
      </c>
      <c r="J173" s="267">
        <v>50</v>
      </c>
      <c r="K173" s="308"/>
    </row>
    <row r="174" spans="2:11" ht="15" customHeight="1">
      <c r="B174" s="287"/>
      <c r="C174" s="267" t="s">
        <v>986</v>
      </c>
      <c r="D174" s="267"/>
      <c r="E174" s="267"/>
      <c r="F174" s="286" t="s">
        <v>967</v>
      </c>
      <c r="G174" s="267"/>
      <c r="H174" s="267" t="s">
        <v>1027</v>
      </c>
      <c r="I174" s="267" t="s">
        <v>963</v>
      </c>
      <c r="J174" s="267">
        <v>50</v>
      </c>
      <c r="K174" s="308"/>
    </row>
    <row r="175" spans="2:11" ht="15" customHeight="1">
      <c r="B175" s="287"/>
      <c r="C175" s="267" t="s">
        <v>117</v>
      </c>
      <c r="D175" s="267"/>
      <c r="E175" s="267"/>
      <c r="F175" s="286" t="s">
        <v>961</v>
      </c>
      <c r="G175" s="267"/>
      <c r="H175" s="267" t="s">
        <v>1028</v>
      </c>
      <c r="I175" s="267" t="s">
        <v>1029</v>
      </c>
      <c r="J175" s="267"/>
      <c r="K175" s="308"/>
    </row>
    <row r="176" spans="2:11" ht="15" customHeight="1">
      <c r="B176" s="287"/>
      <c r="C176" s="267" t="s">
        <v>58</v>
      </c>
      <c r="D176" s="267"/>
      <c r="E176" s="267"/>
      <c r="F176" s="286" t="s">
        <v>961</v>
      </c>
      <c r="G176" s="267"/>
      <c r="H176" s="267" t="s">
        <v>1030</v>
      </c>
      <c r="I176" s="267" t="s">
        <v>1031</v>
      </c>
      <c r="J176" s="267">
        <v>1</v>
      </c>
      <c r="K176" s="308"/>
    </row>
    <row r="177" spans="2:11" ht="15" customHeight="1">
      <c r="B177" s="287"/>
      <c r="C177" s="267" t="s">
        <v>54</v>
      </c>
      <c r="D177" s="267"/>
      <c r="E177" s="267"/>
      <c r="F177" s="286" t="s">
        <v>961</v>
      </c>
      <c r="G177" s="267"/>
      <c r="H177" s="267" t="s">
        <v>1032</v>
      </c>
      <c r="I177" s="267" t="s">
        <v>963</v>
      </c>
      <c r="J177" s="267">
        <v>20</v>
      </c>
      <c r="K177" s="308"/>
    </row>
    <row r="178" spans="2:11" ht="15" customHeight="1">
      <c r="B178" s="287"/>
      <c r="C178" s="267" t="s">
        <v>118</v>
      </c>
      <c r="D178" s="267"/>
      <c r="E178" s="267"/>
      <c r="F178" s="286" t="s">
        <v>961</v>
      </c>
      <c r="G178" s="267"/>
      <c r="H178" s="267" t="s">
        <v>1033</v>
      </c>
      <c r="I178" s="267" t="s">
        <v>963</v>
      </c>
      <c r="J178" s="267">
        <v>255</v>
      </c>
      <c r="K178" s="308"/>
    </row>
    <row r="179" spans="2:11" ht="15" customHeight="1">
      <c r="B179" s="287"/>
      <c r="C179" s="267" t="s">
        <v>119</v>
      </c>
      <c r="D179" s="267"/>
      <c r="E179" s="267"/>
      <c r="F179" s="286" t="s">
        <v>961</v>
      </c>
      <c r="G179" s="267"/>
      <c r="H179" s="267" t="s">
        <v>926</v>
      </c>
      <c r="I179" s="267" t="s">
        <v>963</v>
      </c>
      <c r="J179" s="267">
        <v>10</v>
      </c>
      <c r="K179" s="308"/>
    </row>
    <row r="180" spans="2:11" ht="15" customHeight="1">
      <c r="B180" s="287"/>
      <c r="C180" s="267" t="s">
        <v>120</v>
      </c>
      <c r="D180" s="267"/>
      <c r="E180" s="267"/>
      <c r="F180" s="286" t="s">
        <v>961</v>
      </c>
      <c r="G180" s="267"/>
      <c r="H180" s="267" t="s">
        <v>1034</v>
      </c>
      <c r="I180" s="267" t="s">
        <v>995</v>
      </c>
      <c r="J180" s="267"/>
      <c r="K180" s="308"/>
    </row>
    <row r="181" spans="2:11" ht="15" customHeight="1">
      <c r="B181" s="287"/>
      <c r="C181" s="267" t="s">
        <v>1035</v>
      </c>
      <c r="D181" s="267"/>
      <c r="E181" s="267"/>
      <c r="F181" s="286" t="s">
        <v>961</v>
      </c>
      <c r="G181" s="267"/>
      <c r="H181" s="267" t="s">
        <v>1036</v>
      </c>
      <c r="I181" s="267" t="s">
        <v>995</v>
      </c>
      <c r="J181" s="267"/>
      <c r="K181" s="308"/>
    </row>
    <row r="182" spans="2:11" ht="15" customHeight="1">
      <c r="B182" s="287"/>
      <c r="C182" s="267" t="s">
        <v>1024</v>
      </c>
      <c r="D182" s="267"/>
      <c r="E182" s="267"/>
      <c r="F182" s="286" t="s">
        <v>961</v>
      </c>
      <c r="G182" s="267"/>
      <c r="H182" s="267" t="s">
        <v>1037</v>
      </c>
      <c r="I182" s="267" t="s">
        <v>995</v>
      </c>
      <c r="J182" s="267"/>
      <c r="K182" s="308"/>
    </row>
    <row r="183" spans="2:11" ht="15" customHeight="1">
      <c r="B183" s="287"/>
      <c r="C183" s="267" t="s">
        <v>122</v>
      </c>
      <c r="D183" s="267"/>
      <c r="E183" s="267"/>
      <c r="F183" s="286" t="s">
        <v>967</v>
      </c>
      <c r="G183" s="267"/>
      <c r="H183" s="267" t="s">
        <v>1038</v>
      </c>
      <c r="I183" s="267" t="s">
        <v>963</v>
      </c>
      <c r="J183" s="267">
        <v>50</v>
      </c>
      <c r="K183" s="308"/>
    </row>
    <row r="184" spans="2:11" ht="15" customHeight="1">
      <c r="B184" s="287"/>
      <c r="C184" s="267" t="s">
        <v>1039</v>
      </c>
      <c r="D184" s="267"/>
      <c r="E184" s="267"/>
      <c r="F184" s="286" t="s">
        <v>967</v>
      </c>
      <c r="G184" s="267"/>
      <c r="H184" s="267" t="s">
        <v>1040</v>
      </c>
      <c r="I184" s="267" t="s">
        <v>1041</v>
      </c>
      <c r="J184" s="267"/>
      <c r="K184" s="308"/>
    </row>
    <row r="185" spans="2:11" ht="15" customHeight="1">
      <c r="B185" s="287"/>
      <c r="C185" s="267" t="s">
        <v>1042</v>
      </c>
      <c r="D185" s="267"/>
      <c r="E185" s="267"/>
      <c r="F185" s="286" t="s">
        <v>967</v>
      </c>
      <c r="G185" s="267"/>
      <c r="H185" s="267" t="s">
        <v>1043</v>
      </c>
      <c r="I185" s="267" t="s">
        <v>1041</v>
      </c>
      <c r="J185" s="267"/>
      <c r="K185" s="308"/>
    </row>
    <row r="186" spans="2:11" ht="15" customHeight="1">
      <c r="B186" s="287"/>
      <c r="C186" s="267" t="s">
        <v>1044</v>
      </c>
      <c r="D186" s="267"/>
      <c r="E186" s="267"/>
      <c r="F186" s="286" t="s">
        <v>967</v>
      </c>
      <c r="G186" s="267"/>
      <c r="H186" s="267" t="s">
        <v>1045</v>
      </c>
      <c r="I186" s="267" t="s">
        <v>1041</v>
      </c>
      <c r="J186" s="267"/>
      <c r="K186" s="308"/>
    </row>
    <row r="187" spans="2:11" ht="15" customHeight="1">
      <c r="B187" s="287"/>
      <c r="C187" s="320" t="s">
        <v>1046</v>
      </c>
      <c r="D187" s="267"/>
      <c r="E187" s="267"/>
      <c r="F187" s="286" t="s">
        <v>967</v>
      </c>
      <c r="G187" s="267"/>
      <c r="H187" s="267" t="s">
        <v>1047</v>
      </c>
      <c r="I187" s="267" t="s">
        <v>1048</v>
      </c>
      <c r="J187" s="321" t="s">
        <v>1049</v>
      </c>
      <c r="K187" s="308"/>
    </row>
    <row r="188" spans="2:11" ht="15" customHeight="1">
      <c r="B188" s="287"/>
      <c r="C188" s="272" t="s">
        <v>43</v>
      </c>
      <c r="D188" s="267"/>
      <c r="E188" s="267"/>
      <c r="F188" s="286" t="s">
        <v>961</v>
      </c>
      <c r="G188" s="267"/>
      <c r="H188" s="263" t="s">
        <v>1050</v>
      </c>
      <c r="I188" s="267" t="s">
        <v>1051</v>
      </c>
      <c r="J188" s="267"/>
      <c r="K188" s="308"/>
    </row>
    <row r="189" spans="2:11" ht="15" customHeight="1">
      <c r="B189" s="287"/>
      <c r="C189" s="272" t="s">
        <v>1052</v>
      </c>
      <c r="D189" s="267"/>
      <c r="E189" s="267"/>
      <c r="F189" s="286" t="s">
        <v>961</v>
      </c>
      <c r="G189" s="267"/>
      <c r="H189" s="267" t="s">
        <v>1053</v>
      </c>
      <c r="I189" s="267" t="s">
        <v>995</v>
      </c>
      <c r="J189" s="267"/>
      <c r="K189" s="308"/>
    </row>
    <row r="190" spans="2:11" ht="15" customHeight="1">
      <c r="B190" s="287"/>
      <c r="C190" s="272" t="s">
        <v>1054</v>
      </c>
      <c r="D190" s="267"/>
      <c r="E190" s="267"/>
      <c r="F190" s="286" t="s">
        <v>961</v>
      </c>
      <c r="G190" s="267"/>
      <c r="H190" s="267" t="s">
        <v>1055</v>
      </c>
      <c r="I190" s="267" t="s">
        <v>995</v>
      </c>
      <c r="J190" s="267"/>
      <c r="K190" s="308"/>
    </row>
    <row r="191" spans="2:11" ht="15" customHeight="1">
      <c r="B191" s="287"/>
      <c r="C191" s="272" t="s">
        <v>1056</v>
      </c>
      <c r="D191" s="267"/>
      <c r="E191" s="267"/>
      <c r="F191" s="286" t="s">
        <v>967</v>
      </c>
      <c r="G191" s="267"/>
      <c r="H191" s="267" t="s">
        <v>1057</v>
      </c>
      <c r="I191" s="267" t="s">
        <v>995</v>
      </c>
      <c r="J191" s="267"/>
      <c r="K191" s="308"/>
    </row>
    <row r="192" spans="2:11" ht="15" customHeight="1">
      <c r="B192" s="314"/>
      <c r="C192" s="322"/>
      <c r="D192" s="296"/>
      <c r="E192" s="296"/>
      <c r="F192" s="296"/>
      <c r="G192" s="296"/>
      <c r="H192" s="296"/>
      <c r="I192" s="296"/>
      <c r="J192" s="296"/>
      <c r="K192" s="315"/>
    </row>
    <row r="193" spans="2:11" ht="18.75" customHeight="1">
      <c r="B193" s="263"/>
      <c r="C193" s="267"/>
      <c r="D193" s="267"/>
      <c r="E193" s="267"/>
      <c r="F193" s="286"/>
      <c r="G193" s="267"/>
      <c r="H193" s="267"/>
      <c r="I193" s="267"/>
      <c r="J193" s="267"/>
      <c r="K193" s="263"/>
    </row>
    <row r="194" spans="2:11" ht="18.75" customHeight="1">
      <c r="B194" s="263"/>
      <c r="C194" s="267"/>
      <c r="D194" s="267"/>
      <c r="E194" s="267"/>
      <c r="F194" s="286"/>
      <c r="G194" s="267"/>
      <c r="H194" s="267"/>
      <c r="I194" s="267"/>
      <c r="J194" s="267"/>
      <c r="K194" s="263"/>
    </row>
    <row r="195" spans="2:11" ht="18.75" customHeight="1">
      <c r="B195" s="273"/>
      <c r="C195" s="273"/>
      <c r="D195" s="273"/>
      <c r="E195" s="273"/>
      <c r="F195" s="273"/>
      <c r="G195" s="273"/>
      <c r="H195" s="273"/>
      <c r="I195" s="273"/>
      <c r="J195" s="273"/>
      <c r="K195" s="273"/>
    </row>
    <row r="196" spans="2:11">
      <c r="B196" s="255"/>
      <c r="C196" s="256"/>
      <c r="D196" s="256"/>
      <c r="E196" s="256"/>
      <c r="F196" s="256"/>
      <c r="G196" s="256"/>
      <c r="H196" s="256"/>
      <c r="I196" s="256"/>
      <c r="J196" s="256"/>
      <c r="K196" s="257"/>
    </row>
    <row r="197" spans="2:11" ht="21">
      <c r="B197" s="258"/>
      <c r="C197" s="381" t="s">
        <v>1058</v>
      </c>
      <c r="D197" s="381"/>
      <c r="E197" s="381"/>
      <c r="F197" s="381"/>
      <c r="G197" s="381"/>
      <c r="H197" s="381"/>
      <c r="I197" s="381"/>
      <c r="J197" s="381"/>
      <c r="K197" s="259"/>
    </row>
    <row r="198" spans="2:11" ht="25.5" customHeight="1">
      <c r="B198" s="258"/>
      <c r="C198" s="323" t="s">
        <v>1059</v>
      </c>
      <c r="D198" s="323"/>
      <c r="E198" s="323"/>
      <c r="F198" s="323" t="s">
        <v>1060</v>
      </c>
      <c r="G198" s="324"/>
      <c r="H198" s="380" t="s">
        <v>1061</v>
      </c>
      <c r="I198" s="380"/>
      <c r="J198" s="380"/>
      <c r="K198" s="259"/>
    </row>
    <row r="199" spans="2:11" ht="5.25" customHeight="1">
      <c r="B199" s="287"/>
      <c r="C199" s="284"/>
      <c r="D199" s="284"/>
      <c r="E199" s="284"/>
      <c r="F199" s="284"/>
      <c r="G199" s="267"/>
      <c r="H199" s="284"/>
      <c r="I199" s="284"/>
      <c r="J199" s="284"/>
      <c r="K199" s="308"/>
    </row>
    <row r="200" spans="2:11" ht="15" customHeight="1">
      <c r="B200" s="287"/>
      <c r="C200" s="267" t="s">
        <v>1051</v>
      </c>
      <c r="D200" s="267"/>
      <c r="E200" s="267"/>
      <c r="F200" s="286" t="s">
        <v>44</v>
      </c>
      <c r="G200" s="267"/>
      <c r="H200" s="378" t="s">
        <v>1062</v>
      </c>
      <c r="I200" s="378"/>
      <c r="J200" s="378"/>
      <c r="K200" s="308"/>
    </row>
    <row r="201" spans="2:11" ht="15" customHeight="1">
      <c r="B201" s="287"/>
      <c r="C201" s="293"/>
      <c r="D201" s="267"/>
      <c r="E201" s="267"/>
      <c r="F201" s="286" t="s">
        <v>45</v>
      </c>
      <c r="G201" s="267"/>
      <c r="H201" s="378" t="s">
        <v>1063</v>
      </c>
      <c r="I201" s="378"/>
      <c r="J201" s="378"/>
      <c r="K201" s="308"/>
    </row>
    <row r="202" spans="2:11" ht="15" customHeight="1">
      <c r="B202" s="287"/>
      <c r="C202" s="293"/>
      <c r="D202" s="267"/>
      <c r="E202" s="267"/>
      <c r="F202" s="286" t="s">
        <v>48</v>
      </c>
      <c r="G202" s="267"/>
      <c r="H202" s="378" t="s">
        <v>1064</v>
      </c>
      <c r="I202" s="378"/>
      <c r="J202" s="378"/>
      <c r="K202" s="308"/>
    </row>
    <row r="203" spans="2:11" ht="15" customHeight="1">
      <c r="B203" s="287"/>
      <c r="C203" s="267"/>
      <c r="D203" s="267"/>
      <c r="E203" s="267"/>
      <c r="F203" s="286" t="s">
        <v>46</v>
      </c>
      <c r="G203" s="267"/>
      <c r="H203" s="378" t="s">
        <v>1065</v>
      </c>
      <c r="I203" s="378"/>
      <c r="J203" s="378"/>
      <c r="K203" s="308"/>
    </row>
    <row r="204" spans="2:11" ht="15" customHeight="1">
      <c r="B204" s="287"/>
      <c r="C204" s="267"/>
      <c r="D204" s="267"/>
      <c r="E204" s="267"/>
      <c r="F204" s="286" t="s">
        <v>47</v>
      </c>
      <c r="G204" s="267"/>
      <c r="H204" s="378" t="s">
        <v>1066</v>
      </c>
      <c r="I204" s="378"/>
      <c r="J204" s="378"/>
      <c r="K204" s="308"/>
    </row>
    <row r="205" spans="2:11" ht="15" customHeight="1">
      <c r="B205" s="287"/>
      <c r="C205" s="267"/>
      <c r="D205" s="267"/>
      <c r="E205" s="267"/>
      <c r="F205" s="286"/>
      <c r="G205" s="267"/>
      <c r="H205" s="267"/>
      <c r="I205" s="267"/>
      <c r="J205" s="267"/>
      <c r="K205" s="308"/>
    </row>
    <row r="206" spans="2:11" ht="15" customHeight="1">
      <c r="B206" s="287"/>
      <c r="C206" s="267" t="s">
        <v>1007</v>
      </c>
      <c r="D206" s="267"/>
      <c r="E206" s="267"/>
      <c r="F206" s="286" t="s">
        <v>79</v>
      </c>
      <c r="G206" s="267"/>
      <c r="H206" s="378" t="s">
        <v>1067</v>
      </c>
      <c r="I206" s="378"/>
      <c r="J206" s="378"/>
      <c r="K206" s="308"/>
    </row>
    <row r="207" spans="2:11" ht="15" customHeight="1">
      <c r="B207" s="287"/>
      <c r="C207" s="293"/>
      <c r="D207" s="267"/>
      <c r="E207" s="267"/>
      <c r="F207" s="286" t="s">
        <v>904</v>
      </c>
      <c r="G207" s="267"/>
      <c r="H207" s="378" t="s">
        <v>905</v>
      </c>
      <c r="I207" s="378"/>
      <c r="J207" s="378"/>
      <c r="K207" s="308"/>
    </row>
    <row r="208" spans="2:11" ht="15" customHeight="1">
      <c r="B208" s="287"/>
      <c r="C208" s="267"/>
      <c r="D208" s="267"/>
      <c r="E208" s="267"/>
      <c r="F208" s="286" t="s">
        <v>902</v>
      </c>
      <c r="G208" s="267"/>
      <c r="H208" s="378" t="s">
        <v>1068</v>
      </c>
      <c r="I208" s="378"/>
      <c r="J208" s="378"/>
      <c r="K208" s="308"/>
    </row>
    <row r="209" spans="2:11" ht="15" customHeight="1">
      <c r="B209" s="325"/>
      <c r="C209" s="293"/>
      <c r="D209" s="293"/>
      <c r="E209" s="293"/>
      <c r="F209" s="286" t="s">
        <v>906</v>
      </c>
      <c r="G209" s="272"/>
      <c r="H209" s="379" t="s">
        <v>907</v>
      </c>
      <c r="I209" s="379"/>
      <c r="J209" s="379"/>
      <c r="K209" s="326"/>
    </row>
    <row r="210" spans="2:11" ht="15" customHeight="1">
      <c r="B210" s="325"/>
      <c r="C210" s="293"/>
      <c r="D210" s="293"/>
      <c r="E210" s="293"/>
      <c r="F210" s="286" t="s">
        <v>908</v>
      </c>
      <c r="G210" s="272"/>
      <c r="H210" s="379" t="s">
        <v>1069</v>
      </c>
      <c r="I210" s="379"/>
      <c r="J210" s="379"/>
      <c r="K210" s="326"/>
    </row>
    <row r="211" spans="2:11" ht="15" customHeight="1">
      <c r="B211" s="325"/>
      <c r="C211" s="293"/>
      <c r="D211" s="293"/>
      <c r="E211" s="293"/>
      <c r="F211" s="327"/>
      <c r="G211" s="272"/>
      <c r="H211" s="328"/>
      <c r="I211" s="328"/>
      <c r="J211" s="328"/>
      <c r="K211" s="326"/>
    </row>
    <row r="212" spans="2:11" ht="15" customHeight="1">
      <c r="B212" s="325"/>
      <c r="C212" s="267" t="s">
        <v>1031</v>
      </c>
      <c r="D212" s="293"/>
      <c r="E212" s="293"/>
      <c r="F212" s="286">
        <v>1</v>
      </c>
      <c r="G212" s="272"/>
      <c r="H212" s="379" t="s">
        <v>1070</v>
      </c>
      <c r="I212" s="379"/>
      <c r="J212" s="379"/>
      <c r="K212" s="326"/>
    </row>
    <row r="213" spans="2:11" ht="15" customHeight="1">
      <c r="B213" s="325"/>
      <c r="C213" s="293"/>
      <c r="D213" s="293"/>
      <c r="E213" s="293"/>
      <c r="F213" s="286">
        <v>2</v>
      </c>
      <c r="G213" s="272"/>
      <c r="H213" s="379" t="s">
        <v>1071</v>
      </c>
      <c r="I213" s="379"/>
      <c r="J213" s="379"/>
      <c r="K213" s="326"/>
    </row>
    <row r="214" spans="2:11" ht="15" customHeight="1">
      <c r="B214" s="325"/>
      <c r="C214" s="293"/>
      <c r="D214" s="293"/>
      <c r="E214" s="293"/>
      <c r="F214" s="286">
        <v>3</v>
      </c>
      <c r="G214" s="272"/>
      <c r="H214" s="379" t="s">
        <v>1072</v>
      </c>
      <c r="I214" s="379"/>
      <c r="J214" s="379"/>
      <c r="K214" s="326"/>
    </row>
    <row r="215" spans="2:11" ht="15" customHeight="1">
      <c r="B215" s="325"/>
      <c r="C215" s="293"/>
      <c r="D215" s="293"/>
      <c r="E215" s="293"/>
      <c r="F215" s="286">
        <v>4</v>
      </c>
      <c r="G215" s="272"/>
      <c r="H215" s="379" t="s">
        <v>1073</v>
      </c>
      <c r="I215" s="379"/>
      <c r="J215" s="379"/>
      <c r="K215" s="326"/>
    </row>
    <row r="216" spans="2:11" ht="12.75" customHeight="1">
      <c r="B216" s="329"/>
      <c r="C216" s="330"/>
      <c r="D216" s="330"/>
      <c r="E216" s="330"/>
      <c r="F216" s="330"/>
      <c r="G216" s="330"/>
      <c r="H216" s="330"/>
      <c r="I216" s="330"/>
      <c r="J216" s="330"/>
      <c r="K216" s="331"/>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SO101.2+SO102 - SO101.2+S...</vt:lpstr>
      <vt:lpstr>VRN - VRN</vt:lpstr>
      <vt:lpstr>Pokyny pro vyplnění</vt:lpstr>
      <vt:lpstr>'Rekapitulace stavby'!Názvy_tisku</vt:lpstr>
      <vt:lpstr>'SO101.2+SO102 - SO101.2+S...'!Názvy_tisku</vt:lpstr>
      <vt:lpstr>'VRN - VRN'!Názvy_tisku</vt:lpstr>
      <vt:lpstr>'Pokyny pro vyplnění'!Oblast_tisku</vt:lpstr>
      <vt:lpstr>'Rekapitulace stavby'!Oblast_tisku</vt:lpstr>
      <vt:lpstr>'SO101.2+SO102 - SO101.2+S...'!Oblast_tisku</vt:lpstr>
      <vt:lpstr>'VRN - VRN'!Oblast_tisku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Jeništa Miroslav</dc:creator>
  <cp:lastModifiedBy>čertík Bertík</cp:lastModifiedBy>
  <dcterms:created xsi:type="dcterms:W3CDTF">2017-11-21T13:01:18Z</dcterms:created>
  <dcterms:modified xsi:type="dcterms:W3CDTF">2017-11-21T13:01:25Z</dcterms:modified>
</cp:coreProperties>
</file>