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0"/>
  </bookViews>
  <sheets>
    <sheet name="Krycí list" sheetId="1" r:id="rId1"/>
    <sheet name="Rekapitulace" sheetId="2" r:id="rId2"/>
    <sheet name="Položky" sheetId="3" r:id="rId3"/>
    <sheet name="Elektro rozpočet" sheetId="4" r:id="rId4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list'!$G$2</definedName>
    <definedName name="MJ">'Krycí list'!$G$5</definedName>
    <definedName name="Mont">'Rekapitulace'!$H$29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'Položky'!$A$1:$G$279</definedName>
    <definedName name="_xlnm.Print_Area" localSheetId="1">'Rekapitulace'!$A$1:$I$43</definedName>
    <definedName name="PocetMJ">'Krycí list'!$G$6</definedName>
    <definedName name="Poznamka">'Krycí list'!$B$37</definedName>
    <definedName name="Projektant">'Krycí list'!$C$8</definedName>
    <definedName name="PSV">'Rekapitulace'!$F$29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<sst xmlns="http://schemas.openxmlformats.org/spreadsheetml/2006/main" count="874" uniqueCount="561">
  <si>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</si>
  <si>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</si>
  <si>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</si>
  <si>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</si>
  <si>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</si>
  <si>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</si>
  <si>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</si>
  <si>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</si>
  <si>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</si>
  <si>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</si>
  <si>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</si>
  <si>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</si>
  <si>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</si>
  <si>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</si>
  <si>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</si>
  <si>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</si>
  <si>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</si>
  <si>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</si>
  <si>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</si>
  <si>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</si>
  <si>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</si>
  <si>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</si>
  <si>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</si>
  <si>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</si>
  <si>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</si>
  <si>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</si>
  <si>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</si>
  <si>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</si>
  <si>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</si>
  <si>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</si>
  <si>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</si>
  <si>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</si>
  <si>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</si>
  <si>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</si>
  <si>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</si>
  <si>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</si>
  <si>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</si>
  <si>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</si>
  <si>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</si>
  <si>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</si>
  <si>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</si>
  <si>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</si>
  <si>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</si>
  <si>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</si>
  <si>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</si>
  <si>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</si>
  <si>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</si>
  <si>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</si>
  <si>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</si>
  <si>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</si>
  <si>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</si>
  <si>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</si>
  <si>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</si>
  <si>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</si>
  <si>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</si>
  <si>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</si>
  <si>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</si>
  <si>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</si>
  <si>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</si>
  <si>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</si>
  <si>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</si>
  <si>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</si>
  <si>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</si>
  <si>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</si>
  <si>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</si>
  <si>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</si>
  <si>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</si>
  <si>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</si>
  <si>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</si>
  <si>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</si>
  <si>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</si>
  <si>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</si>
  <si>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</si>
  <si>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</si>
  <si>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</si>
  <si>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</si>
  <si>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Úpravy v obecním objektu v Hudčicích</t>
  </si>
  <si>
    <t>SO 01</t>
  </si>
  <si>
    <t>Změna užívání prostor v 1. np</t>
  </si>
  <si>
    <t>m2</t>
  </si>
  <si>
    <t>Změna na bytové prostory dle PD</t>
  </si>
  <si>
    <t>3</t>
  </si>
  <si>
    <t>Svislé a kompletní konstrukce</t>
  </si>
  <si>
    <t>311238130RT1</t>
  </si>
  <si>
    <t>Zdivo POROTHERM 19 AKU P+D na MC 10, tl.190 mm P 15, pevnost v tlaku 15 MPa</t>
  </si>
  <si>
    <t>(1,8+2,9)*3,85-0,9*2+0,005</t>
  </si>
  <si>
    <t>2,4*2,5</t>
  </si>
  <si>
    <t>317145310R00</t>
  </si>
  <si>
    <t xml:space="preserve">Překlad pórobet. plochý PSF III/750  125x124x1150 </t>
  </si>
  <si>
    <t>kus</t>
  </si>
  <si>
    <t>317168131R00</t>
  </si>
  <si>
    <t xml:space="preserve">Překlad POROTHERM 7 vysoký 70x238x1250 mm </t>
  </si>
  <si>
    <t>342255028RT1</t>
  </si>
  <si>
    <t>Příčky z desek Ytong tl. 15 cm desky P 2 - 500, 599 x 249 x 150 mm</t>
  </si>
  <si>
    <t>((10,1+2*4,45)*3,86-(4*0,8*2))*2+(3,43*3,8-0,8*2)</t>
  </si>
  <si>
    <t>342948111R00</t>
  </si>
  <si>
    <t xml:space="preserve">Ukotvení příček k cihel.konstr. kotvami na hmožd. </t>
  </si>
  <si>
    <t>m</t>
  </si>
  <si>
    <t>10*3,5</t>
  </si>
  <si>
    <t>346244312R00</t>
  </si>
  <si>
    <t xml:space="preserve">Obezdívky van z desek Ytong tl. 75 mm </t>
  </si>
  <si>
    <t>(1,2+0,9)*2*3*0,3+0,02</t>
  </si>
  <si>
    <t>342</t>
  </si>
  <si>
    <t>Sádrokartonové  konstrukce</t>
  </si>
  <si>
    <t>342013122RT1</t>
  </si>
  <si>
    <t>Příčka SDK tl.100 mm,ocel.kce,2x oplášť.,RF 12,5mm izol. tl. 40 mm, EI 90;  1x str. RF a 1x str. RFI</t>
  </si>
  <si>
    <t>((1,9+1,3+2*1,9)*2,5-0,7*2*2)*2</t>
  </si>
  <si>
    <t>1,5*2,5-0,8*2</t>
  </si>
  <si>
    <t>342013124RT1</t>
  </si>
  <si>
    <t>Příčka SDK tl.100mm,ocel.kce,2x oplášť.,RFI 12,5mm izol. tl. 40 mm, EI 90;</t>
  </si>
  <si>
    <t>(1,75+1,35)*2,6-0,7*2+0,04</t>
  </si>
  <si>
    <t>416021221R01</t>
  </si>
  <si>
    <t>Podhledy SDK, kovová.kce CD. 2x deska RB 12,5 mm závěsy dl. 480 mm</t>
  </si>
  <si>
    <t>B 1, mč 105, 106, 107:13,3+9,5+20,9</t>
  </si>
  <si>
    <t>B 2, mč. 105, 106, 107:13,3+9,5+20,9</t>
  </si>
  <si>
    <t>416021221R05</t>
  </si>
  <si>
    <t>Podhledy SDK, kovová.kce CD. 2x deska RB 12,5 mm závěsy dl. 1100 -  1300 mm</t>
  </si>
  <si>
    <t>B 3, mč. 102, 103, 101:4+24,6+17,8</t>
  </si>
  <si>
    <t>B 1, B 2  101, 103:3,2+8,9+3,8+8,6</t>
  </si>
  <si>
    <t>416021224R09</t>
  </si>
  <si>
    <t>Podhledy SDK, kovová.kce CD. 2x deska RFI 12,5 mm závěsy   dl.  1120 mm</t>
  </si>
  <si>
    <t>1,7+4,7+1,7+4,6</t>
  </si>
  <si>
    <t>61</t>
  </si>
  <si>
    <t>Upravy povrchů vnitřní</t>
  </si>
  <si>
    <t>610991111R00</t>
  </si>
  <si>
    <t xml:space="preserve">Zakrývání výplní vnitřních otvorů </t>
  </si>
  <si>
    <t>1,5*2,2*8+2,1*1,7+1,6*1,6*2+0,5*0,9*5+0,9*0,9+0,85</t>
  </si>
  <si>
    <t>611421221R00</t>
  </si>
  <si>
    <t xml:space="preserve">Oprava váp.omítek stropů do 10% plochy - hladkých </t>
  </si>
  <si>
    <t>611471411R00</t>
  </si>
  <si>
    <t xml:space="preserve">Úprava stropů aktivovaným štukem tl. 2 - 3 mm </t>
  </si>
  <si>
    <t>611481211RT2</t>
  </si>
  <si>
    <t>Montáž výztužné sítě (perlinky) do stěrky-stropy včetně výztužné sítě a stěrkového tmelu Baumit</t>
  </si>
  <si>
    <t>B 3  mč 104, 105, 106:9+7,2+2,2</t>
  </si>
  <si>
    <t>612409991R00</t>
  </si>
  <si>
    <t xml:space="preserve">Začištění omítek kolem oken,dveří apod. </t>
  </si>
  <si>
    <t>okna:(1,6+2,2*2)*8+2,1+1,7*2+1,6*2+1,6*4+(0,5+0,9*2)*6+0,1</t>
  </si>
  <si>
    <t>vstupní dveře:(3+2*2,5)</t>
  </si>
  <si>
    <t>612421231R00</t>
  </si>
  <si>
    <t xml:space="preserve">Oprava vápen.omítek stěn do 10 % pl. - štukových </t>
  </si>
  <si>
    <t>612471410RT2</t>
  </si>
  <si>
    <t>Montáž výztužné sítě (perlinky) do stěrky-stěny včetně výztužné sítě a stěrkového tmelu Baumit</t>
  </si>
  <si>
    <t>Byt 1, byt 2:((10+6,5)*2*3,1-(1,5*2,2*4+0,9*2))*2-2,4*2</t>
  </si>
  <si>
    <t>byt 3:(12,5+3,45+1,55+15,15)*2,7-(2*1,6*1,6+2,1*1,65+2,4*2+3*0,8*2)</t>
  </si>
  <si>
    <t>dtto:(2,8+3,1)*2*2,6-0,5*0,9*3+0,8*2</t>
  </si>
  <si>
    <t>ostění:85*0,2</t>
  </si>
  <si>
    <t>612471411RT2</t>
  </si>
  <si>
    <t xml:space="preserve">Úprava vnitřních stěn aktivovaným štukem </t>
  </si>
  <si>
    <t>612473181R00</t>
  </si>
  <si>
    <t>Omítka vnitřního zdiva ze suché směsi, hladká pod obklady</t>
  </si>
  <si>
    <t>(3,05+3,1+1,9*2)*2,5*2+0,9*2,5*2+0,08</t>
  </si>
  <si>
    <t>(3,05+3,1)*2*2,6-(0,8*2+0,5*0,9*2+0,9*0,9)</t>
  </si>
  <si>
    <t>612473182R00</t>
  </si>
  <si>
    <t>Omítka vnitřního zdiva ze suché směsi, štuková omítka nově dozdívaných stěn, nová omítka</t>
  </si>
  <si>
    <t>zdivo AKU:((1,8+2,9)*3,85-0,9*2+2,4*2,5)*2</t>
  </si>
  <si>
    <t>příčky Ytong:(((10,1+2*4,45)*3,86-(4*0,8*2))*2+(3,43*3,8-0,8*2))*2</t>
  </si>
  <si>
    <t>dtto:-(1,75+1,8*2*0,9)*2,6+0,056</t>
  </si>
  <si>
    <t>612473185R01</t>
  </si>
  <si>
    <t xml:space="preserve">Příplatek za zabudované  rohovníky </t>
  </si>
  <si>
    <t>63</t>
  </si>
  <si>
    <t>631311121R00</t>
  </si>
  <si>
    <t>Doplnění mazanin betonem do 1 m2, do tl. 8 cm vyspravení podlah po provedení instal.</t>
  </si>
  <si>
    <t>m3</t>
  </si>
  <si>
    <t>předpoklad cca:(62,2*2+64,8+2,8)*0,01</t>
  </si>
  <si>
    <t>631311121R07</t>
  </si>
  <si>
    <t>Broušení betonového podkladu po vybourání původní dlažby, PVC  - srovnání do roviny</t>
  </si>
  <si>
    <t>předpoklad cca:(62,2*2+64,8+2,8)</t>
  </si>
  <si>
    <t>632413102R00</t>
  </si>
  <si>
    <t>Potěr Knauf BP-3, 25 MPa, samoniv, ručně, tl. 2 mm vyrovnávací cementový potěr</t>
  </si>
  <si>
    <t>(62,2*2+64,8+2,8)*1</t>
  </si>
  <si>
    <t>94</t>
  </si>
  <si>
    <t>941955001R00</t>
  </si>
  <si>
    <t xml:space="preserve">Lešení lehké pomocné, výška podlahy do 1,2 m </t>
  </si>
  <si>
    <t>9+7+2</t>
  </si>
  <si>
    <t>941955002R00</t>
  </si>
  <si>
    <t xml:space="preserve">Lešení lehké pomocné, výška podlahy do 1,9 m </t>
  </si>
  <si>
    <t>62*2+24+18</t>
  </si>
  <si>
    <t>95</t>
  </si>
  <si>
    <t>Dokončovací konstrukce na pozemních stavbách</t>
  </si>
  <si>
    <t>952901111R00</t>
  </si>
  <si>
    <t xml:space="preserve">Vyčištění budov o výšce podlaží do 4 m </t>
  </si>
  <si>
    <t>62,2*2+64,8+3</t>
  </si>
  <si>
    <t>953943122R00</t>
  </si>
  <si>
    <t>Osazení kovových předmětů do betonu, 5 kg / kus předpoklad</t>
  </si>
  <si>
    <t>953943124R00</t>
  </si>
  <si>
    <t xml:space="preserve">Osazení kovových předmětů do betonu, 30 kg / kus </t>
  </si>
  <si>
    <t>960 04</t>
  </si>
  <si>
    <t>960 05</t>
  </si>
  <si>
    <t>960 06</t>
  </si>
  <si>
    <t>96</t>
  </si>
  <si>
    <t>Bourání konstrukcí</t>
  </si>
  <si>
    <t>725110811R00</t>
  </si>
  <si>
    <t xml:space="preserve">Demontáž klozetů splachovacích </t>
  </si>
  <si>
    <t>soubor</t>
  </si>
  <si>
    <t>725210821R00</t>
  </si>
  <si>
    <t xml:space="preserve">Demontáž umyvadel bez výtokových armatur </t>
  </si>
  <si>
    <t>725820801R00</t>
  </si>
  <si>
    <t xml:space="preserve">Demontáž baterie nástěnné do G 3/4 </t>
  </si>
  <si>
    <t>766111820R01</t>
  </si>
  <si>
    <t>Demontáž dřevěných stěn prosklených včetně dveří</t>
  </si>
  <si>
    <t>3,45*3,8+2,4*2-0,01</t>
  </si>
  <si>
    <t>766111824R00</t>
  </si>
  <si>
    <t>Demontáž dřevěných stěn plrosklených vstupní dveře do objektu</t>
  </si>
  <si>
    <t>2,67*2,5+0,025</t>
  </si>
  <si>
    <t>766812830R00</t>
  </si>
  <si>
    <t>Demontáž kuchyňských linek do 1,8 m vč. dřezu a baterie</t>
  </si>
  <si>
    <t>775511800R00</t>
  </si>
  <si>
    <t>Demontáž podlah dřev. plovoucích  včetně lišt vč. podkladu</t>
  </si>
  <si>
    <t>44,6+20,4+65,9+17,8</t>
  </si>
  <si>
    <t>962031132R00</t>
  </si>
  <si>
    <t xml:space="preserve">Bourání příček cihelných tl. 10 cm </t>
  </si>
  <si>
    <t>6,5*3,55-0,8*2*2+1,2*2,6+0,005</t>
  </si>
  <si>
    <t>962031133R00</t>
  </si>
  <si>
    <t xml:space="preserve">Bourání příček cihelných tl. 15 cm </t>
  </si>
  <si>
    <t>3,1*2*2,6-4*0,6*2</t>
  </si>
  <si>
    <t>962032231R04</t>
  </si>
  <si>
    <t>Bourání zdiva z cihel pálených na MVC ubourání části zdi na WC</t>
  </si>
  <si>
    <t>0,25*0,3*2,6+0,005</t>
  </si>
  <si>
    <t>965042121R00</t>
  </si>
  <si>
    <t>Bourání mazanin betonových tl. 10 cm, pl. 1 m2 vybourání zbytku mazanin a lepidla pod dlažbou</t>
  </si>
  <si>
    <t>tl. 2 - 3 cm:46,7*0,025+0,0025</t>
  </si>
  <si>
    <t>965081713R00</t>
  </si>
  <si>
    <t xml:space="preserve">Bourání dlaždic keramických tl. 1 cm, nad 1 m2 </t>
  </si>
  <si>
    <t>8,7+2,2+3+3,935</t>
  </si>
  <si>
    <t>7,1*3,4+2,7*1,75</t>
  </si>
  <si>
    <t>968061125R00</t>
  </si>
  <si>
    <t xml:space="preserve">Vyvěšení dřevěných dveřních křídel pl. do 2 m2 </t>
  </si>
  <si>
    <t>5+2+4</t>
  </si>
  <si>
    <t>968062455R00</t>
  </si>
  <si>
    <t xml:space="preserve">Vybourání dřevěných dveřních zárubní pl. do 2 m2 </t>
  </si>
  <si>
    <t>5*0,8*2+2*0,9*2+4*0,6*2</t>
  </si>
  <si>
    <t>970051200R00</t>
  </si>
  <si>
    <t>Vrtání jádrové do ŽB do D 200 mm průrazy strop. deskou  pro ZTI - kanalizaci</t>
  </si>
  <si>
    <t>předpoklad  6 prostupů:6*0,25</t>
  </si>
  <si>
    <t>971033451R00</t>
  </si>
  <si>
    <t>Vybourání otv. zeď cihel. pl.0,25 m2, tl.45cm, MVC odvětrání VZT</t>
  </si>
  <si>
    <t>974031121R00</t>
  </si>
  <si>
    <t xml:space="preserve">Vysekání rýh ve zdi cihelné 3 x 3 cm </t>
  </si>
  <si>
    <t>974031144R00</t>
  </si>
  <si>
    <t xml:space="preserve">Vysekání rýh ve zdi cihelné 7 x 15 cm </t>
  </si>
  <si>
    <t>978011141R00</t>
  </si>
  <si>
    <t>byt č. 3 soc. zaříz., kuch.:8,7+2,2+3+3,9</t>
  </si>
  <si>
    <t>978013141R00</t>
  </si>
  <si>
    <t xml:space="preserve">Otlučení omítek vnitřních stěn v rozsahu do 30 % </t>
  </si>
  <si>
    <t>byt 3:(5,2+3,45)*2*2,9-(2,1*1,7+0,8*2)+(7,2+9,8+2*3,4)*2,9-(3,2*1,6+4,8+4,8)</t>
  </si>
  <si>
    <t>978013191R00</t>
  </si>
  <si>
    <t>Otlučení omítek vnitřních stěn v rozsahu do 100 % míst. bývalých sociál. zařízení</t>
  </si>
  <si>
    <t>původní kuchyňka:(2,8+3,1)*2*1,1-(0,8*0,5+2*0,5*0,8+0,9*0,8)+0,02</t>
  </si>
  <si>
    <t>původní sociální zařízení:(3+3,1)*2*1,1-(0,8*0,5+3*0,5*0,8)</t>
  </si>
  <si>
    <t>978059521R00</t>
  </si>
  <si>
    <t xml:space="preserve">Odsekání vnitřních obkladů stěn vč. podkladu </t>
  </si>
  <si>
    <t>původní kuchyňka:(2,8+3,1)*2*1,5-0,8*1,5</t>
  </si>
  <si>
    <t>původní sociální zařízení:(3+3,1)*2*1,5-0,8*1,5</t>
  </si>
  <si>
    <t>979011111R00</t>
  </si>
  <si>
    <t xml:space="preserve">Svislá doprava suti a vybour. hmot za 2.NP a 1.PP </t>
  </si>
  <si>
    <t>t</t>
  </si>
  <si>
    <t>979081111R00</t>
  </si>
  <si>
    <t xml:space="preserve">Odvoz suti a vybour. hmot na skládku do 1 km </t>
  </si>
  <si>
    <t>979081121R00</t>
  </si>
  <si>
    <t>Příplatek k odvozu za každý další 1 km celkem do 15 km</t>
  </si>
  <si>
    <t>979082111R00</t>
  </si>
  <si>
    <t xml:space="preserve">Vnitrostaveništní doprava suti do 10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</si>
  <si>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</si>
  <si>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</si>
  <si>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</si>
  <si>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</si>
  <si>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99</t>
  </si>
  <si>
    <t>Staveništní přesun hmot</t>
  </si>
  <si>
    <t>999281108R00</t>
  </si>
  <si>
    <t xml:space="preserve">Přesun hmot pro opravy a údržbu do výšky 12 m </t>
  </si>
  <si>
    <t>711</t>
  </si>
  <si>
    <t>Izolace proti vodě</t>
  </si>
  <si>
    <t>711212002RT1</t>
  </si>
  <si>
    <t>Stěrka hydroizolační těsnicí hmotou proti vlhkosti - koupelny</t>
  </si>
  <si>
    <t>podlahy:4,7+4,6+7,2</t>
  </si>
  <si>
    <t>svislé - stěny sprcha:(1,2*2+0,9)*2,4*2+(1,2+1)*2,4-0,02</t>
  </si>
  <si>
    <t>998711202R00</t>
  </si>
  <si>
    <t xml:space="preserve">Přesun hmot pro izolace proti vodě, výšky do 12 m </t>
  </si>
  <si>
    <t>721</t>
  </si>
  <si>
    <t>Vnitřní kanalizace</t>
  </si>
  <si>
    <t>721171905U00</t>
  </si>
  <si>
    <t xml:space="preserve">Potrubí z PP vsazení odbočky do hrdla DN 110 </t>
  </si>
  <si>
    <t>721174042U00</t>
  </si>
  <si>
    <t>Potrubí kanalizační z PP připojovací systém HT DN 40</t>
  </si>
  <si>
    <t>721174043U00</t>
  </si>
  <si>
    <t>Potrubí kanalizační z PP připojovací systém HT DN 50</t>
  </si>
  <si>
    <t>721174063U00</t>
  </si>
  <si>
    <t xml:space="preserve">Potrubí kanalizační z PP větrací systém HT DN 110 </t>
  </si>
  <si>
    <t>721194104R00</t>
  </si>
  <si>
    <t xml:space="preserve">Vyvedení a upevnění odpadních výpustek DN 40 </t>
  </si>
  <si>
    <t>721194105R00</t>
  </si>
  <si>
    <t xml:space="preserve">Vyvedení a upevnění odpadních výpustek DN 50 </t>
  </si>
  <si>
    <t>721194109R00</t>
  </si>
  <si>
    <t xml:space="preserve">Vyvedení a upevnění odpadních výpustek DN 100 </t>
  </si>
  <si>
    <t>721226521U00</t>
  </si>
  <si>
    <t>Zápachová uzávěrka nástěnná pro pračku a myčku DN 40</t>
  </si>
  <si>
    <t>721273153U00</t>
  </si>
  <si>
    <t xml:space="preserve">Hlavice ventilační polypropylen PP DN 110 </t>
  </si>
  <si>
    <t>721290111R00</t>
  </si>
  <si>
    <t>Zkouška těsnosti potrubí kanalizace vodou do DN 125</t>
  </si>
  <si>
    <t>998721202R00</t>
  </si>
  <si>
    <t xml:space="preserve">Přesun hmot pro vnitřní kanalizaci, výšky do 12 m </t>
  </si>
  <si>
    <t>722</t>
  </si>
  <si>
    <t>Vnitřní vodovod</t>
  </si>
  <si>
    <t>722174003U00</t>
  </si>
  <si>
    <t>Potrubí vodovodní plastové PPR svar polyfuze PN 16 D 25 x 3,5 mm</t>
  </si>
  <si>
    <t>722174023U00</t>
  </si>
  <si>
    <t>Potrubí vodovodní plastové PPR svar polyfuze PN 20 D 25 x 4,2 mm</t>
  </si>
  <si>
    <t>722181242R00</t>
  </si>
  <si>
    <t>Ochrana vodovodního potrubí přilepenými termoizolačními trubicemi z PE tl do 20 mm DN do 4</t>
  </si>
  <si>
    <t>722190401R00</t>
  </si>
  <si>
    <t xml:space="preserve">Vyvedení a upevnění výpustku do DN 25 </t>
  </si>
  <si>
    <t>722240102U00</t>
  </si>
  <si>
    <t xml:space="preserve">Ventily plastové PPR přímé DN 25 </t>
  </si>
  <si>
    <t>722262212</t>
  </si>
  <si>
    <t>Vodoměr závitový jednovtokový suchoběžný do 40°C G 1/2 x 110 mm Qn 1,5 m3/h horizontální</t>
  </si>
  <si>
    <t>722290215R00</t>
  </si>
  <si>
    <t>Zkouška těsnosti vodovodního potrubí hrdlového nebo přírubového do DN 100</t>
  </si>
  <si>
    <t>722290234R00</t>
  </si>
  <si>
    <t xml:space="preserve">Proplach a dezinfekce vodovodního potrubí do DN 80 </t>
  </si>
  <si>
    <t>998722202R00</t>
  </si>
  <si>
    <t xml:space="preserve">Přesun hmot pro vnitřní vodovod, výšky do 12 m </t>
  </si>
  <si>
    <t>725</t>
  </si>
  <si>
    <t>Zařizovací předměty</t>
  </si>
  <si>
    <t>725112022</t>
  </si>
  <si>
    <t>Klozet keramický závěsný na nosné stěny s hlubokým splachováním odpad vodorovný</t>
  </si>
  <si>
    <t>725211602U00</t>
  </si>
  <si>
    <t>Umyvadlo keramické připevněné na stěnu šrouby bílé bez krytu na sifon 550 mm</t>
  </si>
  <si>
    <t>725241112U00</t>
  </si>
  <si>
    <t>725245122U00</t>
  </si>
  <si>
    <t>Zástěna sprchová dvoukřídlá do výšky 2000 mm a šířky 900 mm</t>
  </si>
  <si>
    <t>725311121U00</t>
  </si>
  <si>
    <t>Dřez jednoduchý nerezový se zápachovou uzávěrkou s odkapávací plochou 560x480 mm a miskou</t>
  </si>
  <si>
    <t>725813111U00</t>
  </si>
  <si>
    <t>Ventil rohový bez připojovací trubičky nebo flexi hadičky G 1/2</t>
  </si>
  <si>
    <t>725813112U00</t>
  </si>
  <si>
    <t xml:space="preserve">Ventil rohový pračkový G 1/2 </t>
  </si>
  <si>
    <t>725821312U00</t>
  </si>
  <si>
    <t>Baterie dřezové nástěnné pákové s otáčivým kulatým ústím a délkou ramínka 300 mm</t>
  </si>
  <si>
    <t>725822633U00</t>
  </si>
  <si>
    <t xml:space="preserve">Baterie umyvadlové stojánkové klasické s výpusti </t>
  </si>
  <si>
    <t>725841311U00</t>
  </si>
  <si>
    <t xml:space="preserve">Baterie sprchové nástěnné pákové </t>
  </si>
  <si>
    <t>725861102U00</t>
  </si>
  <si>
    <t xml:space="preserve">Zápachová uzávěrka pro umyvadla DN 40 </t>
  </si>
  <si>
    <t>725862103U00</t>
  </si>
  <si>
    <t xml:space="preserve">Zápachová uzávěrka pro dřezy DN 40/50 </t>
  </si>
  <si>
    <t>725980123U00</t>
  </si>
  <si>
    <t xml:space="preserve">Dvířka 30/30 </t>
  </si>
  <si>
    <t>998725202R00</t>
  </si>
  <si>
    <t xml:space="preserve">Přesun hmot pro zařizovací předměty, výšky do 12 m </t>
  </si>
  <si>
    <t>726</t>
  </si>
  <si>
    <t>Instalační prefabrikáty</t>
  </si>
  <si>
    <t>726131041</t>
  </si>
  <si>
    <t>Instalační předstěna - klozet závěsný v 1120 mm s ovládáním zepředu do lehkých stěn s kovovou kcí</t>
  </si>
  <si>
    <t>726191001</t>
  </si>
  <si>
    <t xml:space="preserve">Zvukoizolační souprava pro klozet a bidet </t>
  </si>
  <si>
    <t>726191002</t>
  </si>
  <si>
    <t xml:space="preserve">Souprava pro předstěnovou montáž </t>
  </si>
  <si>
    <t>998726222R00</t>
  </si>
  <si>
    <t xml:space="preserve">Přesun hmot pro předstěnové systémy, výšky do 12 m </t>
  </si>
  <si>
    <t>730</t>
  </si>
  <si>
    <t>Ústřední vytápění</t>
  </si>
  <si>
    <t>2</t>
  </si>
  <si>
    <t>4</t>
  </si>
  <si>
    <t>5</t>
  </si>
  <si>
    <t>6</t>
  </si>
  <si>
    <t>7</t>
  </si>
  <si>
    <t>8</t>
  </si>
  <si>
    <t>9</t>
  </si>
  <si>
    <t>998731202R02</t>
  </si>
  <si>
    <t xml:space="preserve">Přesun hmot pro  ÚT, výšky do 12 m </t>
  </si>
  <si>
    <t>766</t>
  </si>
  <si>
    <t>Konstrukce truhlářské</t>
  </si>
  <si>
    <t>7663 01</t>
  </si>
  <si>
    <t>D+M   D1, D 2  dveře  plné hladké  700 x 1970 mm oblož. zárubeň,  WC kování; dveře  typ SEPOS</t>
  </si>
  <si>
    <t>kpl</t>
  </si>
  <si>
    <t>7663 02</t>
  </si>
  <si>
    <t>D+M   D3, D4  dveře  plné hladké  800 x 1970 mm oblož. zárubeň, kování; dveře SEPOS</t>
  </si>
  <si>
    <t>7663 03</t>
  </si>
  <si>
    <t>D+M   D5  dveře vstupní palubkové 900 x 1970mm oblož. zárubeň, kování bezp. ; dveře SEPOS</t>
  </si>
  <si>
    <t>7663 04</t>
  </si>
  <si>
    <t>D+M vstupní vchod. dveře 2kř. s boč.světlíky proskl.dveře bezp. sklo;  2670 x 2520mm; viz tab.</t>
  </si>
  <si>
    <t>7663 05</t>
  </si>
  <si>
    <t>998766202R00</t>
  </si>
  <si>
    <t xml:space="preserve">Přesun hmot pro truhlářské konstr., výšky do 12 m </t>
  </si>
  <si>
    <t>767</t>
  </si>
  <si>
    <t>Konstrukce zámečnické</t>
  </si>
  <si>
    <t>767 01</t>
  </si>
  <si>
    <t>D+M vnitřní čistící zóna vč. rámu 1400 x 750 mm</t>
  </si>
  <si>
    <t>767 02</t>
  </si>
  <si>
    <t>D+M vnější  čistící zóna vč. rámu 1400 x 750 mm</t>
  </si>
  <si>
    <t>767 03</t>
  </si>
  <si>
    <t>998767203R00</t>
  </si>
  <si>
    <t xml:space="preserve">Přesun hmot pro zámečnické konstr., výšky do 24 m </t>
  </si>
  <si>
    <t>771</t>
  </si>
  <si>
    <t>Podlahy z dlaždic</t>
  </si>
  <si>
    <t>771475014R00</t>
  </si>
  <si>
    <t xml:space="preserve">Obklad soklíků keram.rovných, tmel,výška 10 cm </t>
  </si>
  <si>
    <t>chodby byty:(3,8*2-2,4)*2+(2,8+1,45)*2-(0,9+2*0,8)</t>
  </si>
  <si>
    <t>771575109RV4</t>
  </si>
  <si>
    <t>Montáž podlah keram.,hladké, tmel, 30x30 cm Unifix 2K (lepidlo), ASO-Flexfuge (spár.hmota)</t>
  </si>
  <si>
    <t>chodby:3,2+3,8+4</t>
  </si>
  <si>
    <t>Koupelny, WC:(1,7+4,7+1,7+4,6+7,2+2,2)</t>
  </si>
  <si>
    <t>771579795RT2</t>
  </si>
  <si>
    <t>Příplatek za spárování vodotěsnou hmotou - plošně Aso-flexfuge (Schomburg)</t>
  </si>
  <si>
    <t>59764202</t>
  </si>
  <si>
    <t>Dlažba  např. Taurus  200x200x9 mm dlažba chodby</t>
  </si>
  <si>
    <t>597642031</t>
  </si>
  <si>
    <t>Dlažba  např. RAKO   koupelny, WC</t>
  </si>
  <si>
    <t>Koupelny, WC:(1,7+4,7+1,7+4,6+7,2+2,2)+22*0,05</t>
  </si>
  <si>
    <t>597642410</t>
  </si>
  <si>
    <t>Dlažba  - sokl 300x80x9 mm dle typu dlažby</t>
  </si>
  <si>
    <t>17</t>
  </si>
  <si>
    <t>998771202R00</t>
  </si>
  <si>
    <t xml:space="preserve">Přesun hmot pro podlahy z dlaždic, výšky do 12 m </t>
  </si>
  <si>
    <t>775</t>
  </si>
  <si>
    <t>775540001R00</t>
  </si>
  <si>
    <t>Kladení podlah lamelových na podklad Mirelon typ podlahy bude specifikován</t>
  </si>
  <si>
    <t>(8,9+13,3+9,5+20,9+8,6+13,1+9,5+20,9+24,6+17,8+9)</t>
  </si>
  <si>
    <t>61193611</t>
  </si>
  <si>
    <t>156,1+156*0,025</t>
  </si>
  <si>
    <t>998775202R00</t>
  </si>
  <si>
    <t xml:space="preserve">Přesun hmot pro podlahy plovoucí, výšky do 12 m </t>
  </si>
  <si>
    <t>781</t>
  </si>
  <si>
    <t>Obklady keramické</t>
  </si>
  <si>
    <t>781475114RT1</t>
  </si>
  <si>
    <t>Obklad vnitřní stěn keramický, do tmele, 20x20 cm weber.for profiflex (lep),weber.color comfort (sp)</t>
  </si>
  <si>
    <t>byt 1, 2:((3,1+1,9+1,75+0,9)*2*2,4-0,7*2*2)*2</t>
  </si>
  <si>
    <t>byt 3:(3,11+3,15+1,35+1,65)*2*2,4-(0,8*2+0,7*2*2)</t>
  </si>
  <si>
    <t>kuchyně:(2,6*2+3,9)*0,6</t>
  </si>
  <si>
    <t>rezerva 1 %:113,4*0,01+0,018</t>
  </si>
  <si>
    <t>781479706RT2</t>
  </si>
  <si>
    <t>Příplatek za spárovací vodotěsnou hmotu - plošně Aso-flexfuge (Schomburg)</t>
  </si>
  <si>
    <t>597813657</t>
  </si>
  <si>
    <t>Obkládačka  např. Color One 14,8x19,8 šedá mat</t>
  </si>
  <si>
    <t>114,5*114,5*0,04+0,69</t>
  </si>
  <si>
    <t>998781202R00</t>
  </si>
  <si>
    <t xml:space="preserve">Přesun hmot pro obklady keramické, výšky do 12 m </t>
  </si>
  <si>
    <t>784</t>
  </si>
  <si>
    <t>Malby</t>
  </si>
  <si>
    <t>784161101R00</t>
  </si>
  <si>
    <t xml:space="preserve">Penetrace podkladu </t>
  </si>
  <si>
    <t>strop:18,4</t>
  </si>
  <si>
    <t>stěny:287,7+322,9</t>
  </si>
  <si>
    <t>schody:2*5,5*6</t>
  </si>
  <si>
    <t>784165612R00</t>
  </si>
  <si>
    <t>784442021RT1</t>
  </si>
  <si>
    <t>Malba disperzní interiérová HET, výška do 3,8 m Hetline pro sádrokartony, 2 x nátěr</t>
  </si>
  <si>
    <t>strop SDK:87,4+70,9+12,9</t>
  </si>
  <si>
    <t>stěny SDK:(31,6+6,7)*2-26,8</t>
  </si>
  <si>
    <t>M21</t>
  </si>
  <si>
    <t>Elektromontáže</t>
  </si>
  <si>
    <t>210 01</t>
  </si>
  <si>
    <t>M24</t>
  </si>
  <si>
    <t>Montáž  VZT</t>
  </si>
  <si>
    <t>10</t>
  </si>
  <si>
    <t>11</t>
  </si>
  <si>
    <t>12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</si>
  <si>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</si>
  <si>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</si>
  <si>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</si>
  <si>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</si>
  <si>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</si>
  <si>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</si>
  <si>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</si>
  <si>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</si>
  <si>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m2 plocha bytů</t>
  </si>
  <si>
    <t>položkový</t>
  </si>
  <si>
    <t>BLACKBACK  s.r.o.</t>
  </si>
  <si>
    <t>Ing.Arch. Petr Schwarzbeck, Ing.Arch.Michal Fišer</t>
  </si>
  <si>
    <t>Ing. M.Jahodová</t>
  </si>
  <si>
    <t xml:space="preserve">     Nedílnou  součástí  výkazu výměr a rozpočtu je projektová dokumentace.</t>
  </si>
  <si>
    <t xml:space="preserve">Otlučení omítek vnitřních vápenných stropů do 10 % </t>
  </si>
  <si>
    <t>soub.</t>
  </si>
  <si>
    <t xml:space="preserve">Vanička sprchová akrylátová čtvercová 1200x900 mm </t>
  </si>
  <si>
    <t>Montáž otopných těles panelových dvouřadých mimo těles Korado Radik délky do 1980 mm</t>
  </si>
  <si>
    <t xml:space="preserve"> Armatura připojovací rohová G 1/2x18 PN 10 do 110°C radiátorů typu VK</t>
  </si>
  <si>
    <t xml:space="preserve"> Montáž tělesa lamelového Korado řada Koralux výšky tělesa do 1400 mm na stěnu</t>
  </si>
  <si>
    <t xml:space="preserve">těleso trubkové přímotopné KORALUX LINEAR CLASSIC-E, 1220 x 450 mm, 300 W </t>
  </si>
  <si>
    <t xml:space="preserve">Demontáž otopného tělesa panelového dvouřadého délka do 1500 mm </t>
  </si>
  <si>
    <t xml:space="preserve"> Demontáž otopného tělesa panelového dvouřadého délka do 2820 mm</t>
  </si>
  <si>
    <t xml:space="preserve">Montáž otopných těles panelových dvouřadých mimo těles Korado Radik délky do 2820 mm </t>
  </si>
  <si>
    <t>730 01</t>
  </si>
  <si>
    <t>730 02</t>
  </si>
  <si>
    <t>730 03</t>
  </si>
  <si>
    <t>730 04</t>
  </si>
  <si>
    <t>730 05</t>
  </si>
  <si>
    <t>730 06</t>
  </si>
  <si>
    <t>730 07</t>
  </si>
  <si>
    <t>Mtž větrací mřížky na kruhové potrubí D do 200 mm</t>
  </si>
  <si>
    <t>Mtž škrtící klapky do plech potrubí kruhové s přírubou D do 200 mm</t>
  </si>
  <si>
    <t>Mtž protidešťové stříšky plast potrubí kruhové s přírubou D do 400 mm</t>
  </si>
  <si>
    <t>Mtž potrubí ohebného izol minerální vatou z Al folie D do 200 mm</t>
  </si>
  <si>
    <t>Spojovací a drobný nespecifikovaný materiál</t>
  </si>
  <si>
    <t xml:space="preserve">Mtž vent diag ntl potrubního nevýbušného D do 200 mm </t>
  </si>
  <si>
    <t xml:space="preserve"> Přesun hmot tonážní pro vzduchotechniku v objektech v do 12 m</t>
  </si>
  <si>
    <t>Ventilátor rdiagonální 500/160</t>
  </si>
  <si>
    <t xml:space="preserve">Mřížka větrací plast VM 200x200 UB bílá se žaluzií </t>
  </si>
  <si>
    <t>Klapka regulační KR. d1=150 mm</t>
  </si>
  <si>
    <t>Hlavice výfuková VH. d1=224 mm</t>
  </si>
  <si>
    <t>Trouba kruhová spirálně vinutá pozinkované D 150 mm  tl. 0,50</t>
  </si>
  <si>
    <t xml:space="preserve">Malba HET Brillant 100,  bez penetrace, 2x </t>
  </si>
  <si>
    <t>Podlaha lamin.např.  CLASSEN PRESTO 1290x194x8 javor vč. soklů  -  typ podlahy - bude specifikováno</t>
  </si>
  <si>
    <t>Podlahy plovoucí</t>
  </si>
  <si>
    <t>Lešení vnitřní</t>
  </si>
  <si>
    <t>Podlahové konstrukce</t>
  </si>
  <si>
    <t>Stavba:</t>
  </si>
  <si>
    <t>Změna užívání 1NP obecní objekt Hudčice</t>
  </si>
  <si>
    <t>Část:</t>
  </si>
  <si>
    <t>Silnoproud a slaboproud</t>
  </si>
  <si>
    <t>Příloha:</t>
  </si>
  <si>
    <t>Pol.</t>
  </si>
  <si>
    <t>Popis položky</t>
  </si>
  <si>
    <t>m.j.</t>
  </si>
  <si>
    <t>Množství</t>
  </si>
  <si>
    <t>Jedn. cena
Kč/m.j.</t>
  </si>
  <si>
    <t>Celková cena
Kč</t>
  </si>
  <si>
    <t>SILNOPROUD</t>
  </si>
  <si>
    <t>Svítidlo do kopelny vestavné LED 19W/4K, opálový kryt</t>
  </si>
  <si>
    <t>Svítidlo do WC vestavné LED 9W/4K, opálový kryt</t>
  </si>
  <si>
    <t>Objímka + žárovka 40W</t>
  </si>
  <si>
    <t>Zásuvka dvojnásobná 230/16A pod omítku běžná IP20</t>
  </si>
  <si>
    <t>Zásuvka dvojnásobná 230/16A pod omítku běžná IP44</t>
  </si>
  <si>
    <t>Zásuvka STA</t>
  </si>
  <si>
    <t>Zásuvka datová 2xRJ45 + dvojrámeček</t>
  </si>
  <si>
    <t>Vypínač 230V/10A řazení č.1 provedení pod omítku, běžné krytí IP20</t>
  </si>
  <si>
    <t>Vypínač 230V/10A řazení č.1 provedení pod omítku, běžné krytí IP44</t>
  </si>
  <si>
    <t>Vypínač 230V/10A řazení č.7 provedení pod omítku, běžné krytí IP</t>
  </si>
  <si>
    <t>Ventilátor  20W</t>
  </si>
  <si>
    <t>Časové relé pro WC ventilátor pod vypínač</t>
  </si>
  <si>
    <t xml:space="preserve">Instalační krabice pod omítku KU68 </t>
  </si>
  <si>
    <t>Instalační krabice pod omítku KU68 hluboká</t>
  </si>
  <si>
    <t>CYKY-J 3x1,5mm2, kabel silový, izolace plastová</t>
  </si>
  <si>
    <t>CYKY-O 3x1,5mm2,kabl silový ,izolace plastová</t>
  </si>
  <si>
    <t>CYKY-J 3x2,5mm2, kabel silový, izolace plastová</t>
  </si>
  <si>
    <t>CYKY-J 5x2,5mm2, kabel silový, izolace plastová</t>
  </si>
  <si>
    <t>CYKY-J 5x6mm2, kabel silový, izolace plastová</t>
  </si>
  <si>
    <t>UTP kabel párový CAT6e</t>
  </si>
  <si>
    <t>STA kabel BELDEN 125</t>
  </si>
  <si>
    <t>Kabel JYSTY 4x2x0,8 pro DDZ</t>
  </si>
  <si>
    <t>bm</t>
  </si>
  <si>
    <t>Sluchátko s tlačítky pro DDZ</t>
  </si>
  <si>
    <t>Domácí telefon DDZ - venkovní tablo, elektrický vrátný, tlačítko se signílkou</t>
  </si>
  <si>
    <t>Montážní uši malé</t>
  </si>
  <si>
    <t>Montážní uši velké</t>
  </si>
  <si>
    <t>Lišta vkládací 20x20, plastová</t>
  </si>
  <si>
    <t>Lišta vkládací 40x60, plastová</t>
  </si>
  <si>
    <t>Montáž výše uvedených zařízení</t>
  </si>
  <si>
    <t>hod</t>
  </si>
  <si>
    <t>Veškerý další materiál pro dokončení a sprovoznění díla, dále úložný materiál v podhledech</t>
  </si>
  <si>
    <t>PD skutečného provedení</t>
  </si>
  <si>
    <t>Výchozí revizní zpráva</t>
  </si>
  <si>
    <t>Celkem bez DPH:</t>
  </si>
  <si>
    <r>
      <rPr>
        <b/>
        <sz val="8"/>
        <rFont val="Arial"/>
        <family val="2"/>
      </rPr>
      <t>Rozvaděč RMS10*</t>
    </r>
    <r>
      <rPr>
        <sz val="8"/>
        <rFont val="Arial"/>
        <family val="2"/>
      </rPr>
      <t xml:space="preserve"> - modulový rozvaděč 34 modulů, např. ABB, vybavený dle schema rozvaděče a TZ</t>
    </r>
  </si>
  <si>
    <t>D+M elektroinstalace silnoproudé, slaboproud                     - dle PD viz příloha</t>
  </si>
  <si>
    <t>ROZPOČET  SLEPÝ</t>
  </si>
  <si>
    <t>POLOŽKOVÝ ROZPOČET  SLEPÝ</t>
  </si>
  <si>
    <t xml:space="preserve"> výkaz výměr projektanta</t>
  </si>
  <si>
    <t>Položkový rozpočet  slepý</t>
  </si>
  <si>
    <t>114,5+114,5*0,04+0,92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</si>
</sst>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[$-405]d\.\ mmmm\ yyyy"/>
    <numFmt numFmtId="171" formatCode="#,##0.00\ &quot;Kč&quot;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0"/>
      <color indexed="10"/>
      <name val="Arial CE"/>
      <family val="0"/>
    </font>
    <font>
      <sz val="10"/>
      <name val="Helv"/>
      <family val="0"/>
    </font>
    <font>
      <b/>
      <sz val="1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0" fillId="10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42" fillId="0" borderId="0">
      <alignment/>
      <protection/>
    </xf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3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24" borderId="11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centerContinuous"/>
    </xf>
    <xf numFmtId="49" fontId="26" fillId="24" borderId="13" xfId="0" applyNumberFormat="1" applyFont="1" applyFill="1" applyBorder="1" applyAlignment="1">
      <alignment horizontal="left"/>
    </xf>
    <xf numFmtId="49" fontId="25" fillId="24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4" fillId="24" borderId="16" xfId="0" applyNumberFormat="1" applyFont="1" applyFill="1" applyBorder="1" applyAlignment="1">
      <alignment/>
    </xf>
    <xf numFmtId="49" fontId="23" fillId="24" borderId="17" xfId="0" applyNumberFormat="1" applyFont="1" applyFill="1" applyBorder="1" applyAlignment="1">
      <alignment/>
    </xf>
    <xf numFmtId="49" fontId="24" fillId="24" borderId="18" xfId="0" applyNumberFormat="1" applyFont="1" applyFill="1" applyBorder="1" applyAlignment="1">
      <alignment/>
    </xf>
    <xf numFmtId="49" fontId="23" fillId="24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0" fillId="0" borderId="0" xfId="0" applyFill="1" applyAlignment="1">
      <alignment/>
    </xf>
    <xf numFmtId="49" fontId="24" fillId="24" borderId="21" xfId="0" applyNumberFormat="1" applyFont="1" applyFill="1" applyBorder="1" applyAlignment="1">
      <alignment/>
    </xf>
    <xf numFmtId="49" fontId="23" fillId="24" borderId="22" xfId="0" applyNumberFormat="1" applyFont="1" applyFill="1" applyBorder="1" applyAlignment="1">
      <alignment/>
    </xf>
    <xf numFmtId="49" fontId="24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2" fillId="0" borderId="24" xfId="0" applyFont="1" applyBorder="1" applyAlignment="1">
      <alignment horizontal="centerContinuous" vertical="center"/>
    </xf>
    <xf numFmtId="0" fontId="27" fillId="0" borderId="25" xfId="0" applyFont="1" applyBorder="1" applyAlignment="1">
      <alignment horizontal="centerContinuous" vertical="center"/>
    </xf>
    <xf numFmtId="0" fontId="23" fillId="0" borderId="25" xfId="0" applyFont="1" applyBorder="1" applyAlignment="1">
      <alignment horizontal="centerContinuous" vertical="center"/>
    </xf>
    <xf numFmtId="0" fontId="23" fillId="0" borderId="26" xfId="0" applyFont="1" applyBorder="1" applyAlignment="1">
      <alignment horizontal="centerContinuous" vertical="center"/>
    </xf>
    <xf numFmtId="0" fontId="24" fillId="24" borderId="27" xfId="0" applyFont="1" applyFill="1" applyBorder="1" applyAlignment="1">
      <alignment horizontal="left"/>
    </xf>
    <xf numFmtId="0" fontId="23" fillId="24" borderId="28" xfId="0" applyFont="1" applyFill="1" applyBorder="1" applyAlignment="1">
      <alignment horizontal="left"/>
    </xf>
    <xf numFmtId="0" fontId="23" fillId="24" borderId="29" xfId="0" applyFont="1" applyFill="1" applyBorder="1" applyAlignment="1">
      <alignment horizontal="centerContinuous"/>
    </xf>
    <xf numFmtId="0" fontId="24" fillId="24" borderId="28" xfId="0" applyFont="1" applyFill="1" applyBorder="1" applyAlignment="1">
      <alignment horizontal="centerContinuous"/>
    </xf>
    <xf numFmtId="0" fontId="23" fillId="24" borderId="28" xfId="0" applyFont="1" applyFill="1" applyBorder="1" applyAlignment="1">
      <alignment horizontal="centerContinuous"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1" xfId="0" applyFont="1" applyBorder="1" applyAlignment="1">
      <alignment shrinkToFit="1"/>
    </xf>
    <xf numFmtId="0" fontId="23" fillId="0" borderId="33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4" xfId="0" applyNumberFormat="1" applyFont="1" applyBorder="1" applyAlignment="1">
      <alignment/>
    </xf>
    <xf numFmtId="0" fontId="23" fillId="0" borderId="35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24" borderId="38" xfId="0" applyFont="1" applyFill="1" applyBorder="1" applyAlignment="1">
      <alignment/>
    </xf>
    <xf numFmtId="0" fontId="24" fillId="24" borderId="39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166" fontId="23" fillId="0" borderId="46" xfId="0" applyNumberFormat="1" applyFont="1" applyBorder="1" applyAlignment="1">
      <alignment horizontal="right"/>
    </xf>
    <xf numFmtId="0" fontId="23" fillId="0" borderId="46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24" borderId="35" xfId="0" applyFont="1" applyFill="1" applyBorder="1" applyAlignment="1">
      <alignment/>
    </xf>
    <xf numFmtId="0" fontId="27" fillId="24" borderId="36" xfId="0" applyFont="1" applyFill="1" applyBorder="1" applyAlignment="1">
      <alignment/>
    </xf>
    <xf numFmtId="0" fontId="27" fillId="24" borderId="37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7" xfId="65" applyNumberFormat="1" applyFont="1" applyBorder="1">
      <alignment/>
      <protection/>
    </xf>
    <xf numFmtId="49" fontId="23" fillId="0" borderId="47" xfId="65" applyNumberFormat="1" applyFont="1" applyBorder="1">
      <alignment/>
      <protection/>
    </xf>
    <xf numFmtId="49" fontId="23" fillId="0" borderId="47" xfId="65" applyNumberFormat="1" applyFont="1" applyBorder="1" applyAlignment="1">
      <alignment horizontal="right"/>
      <protection/>
    </xf>
    <xf numFmtId="0" fontId="23" fillId="0" borderId="48" xfId="65" applyFont="1" applyBorder="1">
      <alignment/>
      <protection/>
    </xf>
    <xf numFmtId="49" fontId="23" fillId="0" borderId="47" xfId="0" applyNumberFormat="1" applyFont="1" applyBorder="1" applyAlignment="1">
      <alignment horizontal="left"/>
    </xf>
    <xf numFmtId="0" fontId="23" fillId="0" borderId="49" xfId="0" applyNumberFormat="1" applyFont="1" applyBorder="1" applyAlignment="1">
      <alignment/>
    </xf>
    <xf numFmtId="49" fontId="24" fillId="0" borderId="50" xfId="65" applyNumberFormat="1" applyFont="1" applyBorder="1">
      <alignment/>
      <protection/>
    </xf>
    <xf numFmtId="49" fontId="23" fillId="0" borderId="50" xfId="65" applyNumberFormat="1" applyFont="1" applyBorder="1">
      <alignment/>
      <protection/>
    </xf>
    <xf numFmtId="49" fontId="23" fillId="0" borderId="50" xfId="65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24" borderId="27" xfId="0" applyNumberFormat="1" applyFont="1" applyFill="1" applyBorder="1" applyAlignment="1">
      <alignment horizontal="center"/>
    </xf>
    <xf numFmtId="0" fontId="24" fillId="24" borderId="28" xfId="0" applyFont="1" applyFill="1" applyBorder="1" applyAlignment="1">
      <alignment horizontal="center"/>
    </xf>
    <xf numFmtId="0" fontId="24" fillId="24" borderId="29" xfId="0" applyFont="1" applyFill="1" applyBorder="1" applyAlignment="1">
      <alignment horizontal="center"/>
    </xf>
    <xf numFmtId="0" fontId="24" fillId="24" borderId="51" xfId="0" applyFont="1" applyFill="1" applyBorder="1" applyAlignment="1">
      <alignment horizontal="center"/>
    </xf>
    <xf numFmtId="0" fontId="24" fillId="24" borderId="52" xfId="0" applyFont="1" applyFill="1" applyBorder="1" applyAlignment="1">
      <alignment horizontal="center"/>
    </xf>
    <xf numFmtId="0" fontId="24" fillId="24" borderId="53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1" xfId="0" applyNumberFormat="1" applyFont="1" applyBorder="1" applyAlignment="1">
      <alignment/>
    </xf>
    <xf numFmtId="0" fontId="24" fillId="24" borderId="27" xfId="0" applyFont="1" applyFill="1" applyBorder="1" applyAlignment="1">
      <alignment/>
    </xf>
    <xf numFmtId="0" fontId="24" fillId="24" borderId="28" xfId="0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24" fillId="24" borderId="51" xfId="0" applyNumberFormat="1" applyFont="1" applyFill="1" applyBorder="1" applyAlignment="1">
      <alignment/>
    </xf>
    <xf numFmtId="3" fontId="24" fillId="24" borderId="52" xfId="0" applyNumberFormat="1" applyFont="1" applyFill="1" applyBorder="1" applyAlignment="1">
      <alignment/>
    </xf>
    <xf numFmtId="3" fontId="24" fillId="24" borderId="5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24" borderId="39" xfId="0" applyFont="1" applyFill="1" applyBorder="1" applyAlignment="1">
      <alignment/>
    </xf>
    <xf numFmtId="0" fontId="24" fillId="24" borderId="54" xfId="0" applyFont="1" applyFill="1" applyBorder="1" applyAlignment="1">
      <alignment horizontal="right"/>
    </xf>
    <xf numFmtId="0" fontId="24" fillId="24" borderId="13" xfId="0" applyFont="1" applyFill="1" applyBorder="1" applyAlignment="1">
      <alignment horizontal="right"/>
    </xf>
    <xf numFmtId="0" fontId="24" fillId="24" borderId="12" xfId="0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right"/>
    </xf>
    <xf numFmtId="4" fontId="26" fillId="24" borderId="39" xfId="0" applyNumberFormat="1" applyFont="1" applyFill="1" applyBorder="1" applyAlignment="1">
      <alignment horizontal="right"/>
    </xf>
    <xf numFmtId="0" fontId="23" fillId="0" borderId="55" xfId="0" applyFont="1" applyBorder="1" applyAlignment="1">
      <alignment/>
    </xf>
    <xf numFmtId="3" fontId="23" fillId="0" borderId="32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2" xfId="0" applyNumberFormat="1" applyFont="1" applyBorder="1" applyAlignment="1">
      <alignment horizontal="right"/>
    </xf>
    <xf numFmtId="4" fontId="23" fillId="0" borderId="31" xfId="0" applyNumberFormat="1" applyFont="1" applyBorder="1" applyAlignment="1">
      <alignment horizontal="right"/>
    </xf>
    <xf numFmtId="3" fontId="23" fillId="0" borderId="55" xfId="0" applyNumberFormat="1" applyFont="1" applyBorder="1" applyAlignment="1">
      <alignment horizontal="right"/>
    </xf>
    <xf numFmtId="0" fontId="23" fillId="24" borderId="35" xfId="0" applyFont="1" applyFill="1" applyBorder="1" applyAlignment="1">
      <alignment/>
    </xf>
    <xf numFmtId="0" fontId="24" fillId="24" borderId="36" xfId="0" applyFont="1" applyFill="1" applyBorder="1" applyAlignment="1">
      <alignment/>
    </xf>
    <xf numFmtId="0" fontId="23" fillId="24" borderId="36" xfId="0" applyFont="1" applyFill="1" applyBorder="1" applyAlignment="1">
      <alignment/>
    </xf>
    <xf numFmtId="4" fontId="23" fillId="24" borderId="56" xfId="0" applyNumberFormat="1" applyFont="1" applyFill="1" applyBorder="1" applyAlignment="1">
      <alignment/>
    </xf>
    <xf numFmtId="4" fontId="23" fillId="24" borderId="35" xfId="0" applyNumberFormat="1" applyFont="1" applyFill="1" applyBorder="1" applyAlignment="1">
      <alignment/>
    </xf>
    <xf numFmtId="4" fontId="23" fillId="24" borderId="36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65">
      <alignment/>
      <protection/>
    </xf>
    <xf numFmtId="0" fontId="23" fillId="0" borderId="0" xfId="65" applyFont="1">
      <alignment/>
      <protection/>
    </xf>
    <xf numFmtId="0" fontId="31" fillId="0" borderId="0" xfId="65" applyFont="1" applyAlignment="1">
      <alignment horizontal="centerContinuous"/>
      <protection/>
    </xf>
    <xf numFmtId="0" fontId="32" fillId="0" borderId="0" xfId="65" applyFont="1" applyAlignment="1">
      <alignment horizontal="centerContinuous"/>
      <protection/>
    </xf>
    <xf numFmtId="0" fontId="32" fillId="0" borderId="0" xfId="65" applyFont="1" applyAlignment="1">
      <alignment horizontal="right"/>
      <protection/>
    </xf>
    <xf numFmtId="0" fontId="23" fillId="0" borderId="47" xfId="65" applyFont="1" applyBorder="1">
      <alignment/>
      <protection/>
    </xf>
    <xf numFmtId="0" fontId="25" fillId="0" borderId="48" xfId="65" applyFont="1" applyBorder="1" applyAlignment="1">
      <alignment horizontal="right"/>
      <protection/>
    </xf>
    <xf numFmtId="49" fontId="23" fillId="0" borderId="47" xfId="65" applyNumberFormat="1" applyFont="1" applyBorder="1" applyAlignment="1">
      <alignment horizontal="left"/>
      <protection/>
    </xf>
    <xf numFmtId="0" fontId="23" fillId="0" borderId="49" xfId="65" applyFont="1" applyBorder="1">
      <alignment/>
      <protection/>
    </xf>
    <xf numFmtId="0" fontId="23" fillId="0" borderId="50" xfId="65" applyFont="1" applyBorder="1">
      <alignment/>
      <protection/>
    </xf>
    <xf numFmtId="0" fontId="25" fillId="0" borderId="0" xfId="65" applyFont="1">
      <alignment/>
      <protection/>
    </xf>
    <xf numFmtId="0" fontId="23" fillId="0" borderId="0" xfId="65" applyFont="1" applyAlignment="1">
      <alignment horizontal="right"/>
      <protection/>
    </xf>
    <xf numFmtId="0" fontId="23" fillId="0" borderId="0" xfId="65" applyFont="1" applyAlignment="1">
      <alignment/>
      <protection/>
    </xf>
    <xf numFmtId="49" fontId="25" fillId="24" borderId="19" xfId="65" applyNumberFormat="1" applyFont="1" applyFill="1" applyBorder="1">
      <alignment/>
      <protection/>
    </xf>
    <xf numFmtId="0" fontId="25" fillId="24" borderId="17" xfId="65" applyFont="1" applyFill="1" applyBorder="1" applyAlignment="1">
      <alignment horizontal="center"/>
      <protection/>
    </xf>
    <xf numFmtId="0" fontId="25" fillId="24" borderId="17" xfId="65" applyNumberFormat="1" applyFont="1" applyFill="1" applyBorder="1" applyAlignment="1">
      <alignment horizontal="center"/>
      <protection/>
    </xf>
    <xf numFmtId="0" fontId="25" fillId="24" borderId="19" xfId="65" applyFont="1" applyFill="1" applyBorder="1" applyAlignment="1">
      <alignment horizontal="center"/>
      <protection/>
    </xf>
    <xf numFmtId="0" fontId="24" fillId="0" borderId="57" xfId="65" applyFont="1" applyBorder="1" applyAlignment="1">
      <alignment horizontal="center"/>
      <protection/>
    </xf>
    <xf numFmtId="49" fontId="24" fillId="0" borderId="57" xfId="65" applyNumberFormat="1" applyFont="1" applyBorder="1" applyAlignment="1">
      <alignment horizontal="left"/>
      <protection/>
    </xf>
    <xf numFmtId="0" fontId="24" fillId="0" borderId="58" xfId="65" applyFont="1" applyBorder="1">
      <alignment/>
      <protection/>
    </xf>
    <xf numFmtId="0" fontId="23" fillId="0" borderId="18" xfId="65" applyFont="1" applyBorder="1" applyAlignment="1">
      <alignment horizontal="center"/>
      <protection/>
    </xf>
    <xf numFmtId="0" fontId="23" fillId="0" borderId="18" xfId="65" applyNumberFormat="1" applyFont="1" applyBorder="1" applyAlignment="1">
      <alignment horizontal="right"/>
      <protection/>
    </xf>
    <xf numFmtId="0" fontId="23" fillId="0" borderId="17" xfId="65" applyNumberFormat="1" applyFont="1" applyBorder="1">
      <alignment/>
      <protection/>
    </xf>
    <xf numFmtId="0" fontId="0" fillId="0" borderId="0" xfId="65" applyNumberFormat="1">
      <alignment/>
      <protection/>
    </xf>
    <xf numFmtId="0" fontId="33" fillId="0" borderId="0" xfId="65" applyFont="1">
      <alignment/>
      <protection/>
    </xf>
    <xf numFmtId="0" fontId="34" fillId="0" borderId="59" xfId="65" applyFont="1" applyBorder="1" applyAlignment="1">
      <alignment horizontal="center" vertical="top"/>
      <protection/>
    </xf>
    <xf numFmtId="49" fontId="34" fillId="0" borderId="59" xfId="65" applyNumberFormat="1" applyFont="1" applyBorder="1" applyAlignment="1">
      <alignment horizontal="left" vertical="top"/>
      <protection/>
    </xf>
    <xf numFmtId="0" fontId="34" fillId="0" borderId="59" xfId="65" applyFont="1" applyBorder="1" applyAlignment="1">
      <alignment vertical="top" wrapText="1"/>
      <protection/>
    </xf>
    <xf numFmtId="49" fontId="34" fillId="0" borderId="59" xfId="65" applyNumberFormat="1" applyFont="1" applyBorder="1" applyAlignment="1">
      <alignment horizontal="center" shrinkToFit="1"/>
      <protection/>
    </xf>
    <xf numFmtId="4" fontId="34" fillId="0" borderId="59" xfId="65" applyNumberFormat="1" applyFont="1" applyBorder="1" applyAlignment="1">
      <alignment horizontal="right"/>
      <protection/>
    </xf>
    <xf numFmtId="4" fontId="34" fillId="0" borderId="59" xfId="65" applyNumberFormat="1" applyFont="1" applyBorder="1">
      <alignment/>
      <protection/>
    </xf>
    <xf numFmtId="0" fontId="33" fillId="0" borderId="0" xfId="65" applyFont="1">
      <alignment/>
      <protection/>
    </xf>
    <xf numFmtId="0" fontId="25" fillId="0" borderId="57" xfId="65" applyFont="1" applyBorder="1" applyAlignment="1">
      <alignment horizontal="center"/>
      <protection/>
    </xf>
    <xf numFmtId="0" fontId="35" fillId="0" borderId="0" xfId="65" applyFont="1" applyAlignment="1">
      <alignment wrapText="1"/>
      <protection/>
    </xf>
    <xf numFmtId="49" fontId="25" fillId="0" borderId="57" xfId="65" applyNumberFormat="1" applyFont="1" applyBorder="1" applyAlignment="1">
      <alignment horizontal="right"/>
      <protection/>
    </xf>
    <xf numFmtId="4" fontId="36" fillId="25" borderId="60" xfId="65" applyNumberFormat="1" applyFont="1" applyFill="1" applyBorder="1" applyAlignment="1">
      <alignment horizontal="right" wrapText="1"/>
      <protection/>
    </xf>
    <xf numFmtId="0" fontId="36" fillId="25" borderId="40" xfId="65" applyFont="1" applyFill="1" applyBorder="1" applyAlignment="1">
      <alignment horizontal="left" wrapText="1"/>
      <protection/>
    </xf>
    <xf numFmtId="0" fontId="36" fillId="0" borderId="22" xfId="0" applyFont="1" applyBorder="1" applyAlignment="1">
      <alignment horizontal="right"/>
    </xf>
    <xf numFmtId="0" fontId="23" fillId="24" borderId="19" xfId="65" applyFont="1" applyFill="1" applyBorder="1" applyAlignment="1">
      <alignment horizontal="center"/>
      <protection/>
    </xf>
    <xf numFmtId="49" fontId="38" fillId="24" borderId="19" xfId="65" applyNumberFormat="1" applyFont="1" applyFill="1" applyBorder="1" applyAlignment="1">
      <alignment horizontal="left"/>
      <protection/>
    </xf>
    <xf numFmtId="0" fontId="38" fillId="24" borderId="58" xfId="65" applyFont="1" applyFill="1" applyBorder="1">
      <alignment/>
      <protection/>
    </xf>
    <xf numFmtId="0" fontId="23" fillId="24" borderId="18" xfId="65" applyFont="1" applyFill="1" applyBorder="1" applyAlignment="1">
      <alignment horizontal="center"/>
      <protection/>
    </xf>
    <xf numFmtId="4" fontId="23" fillId="24" borderId="18" xfId="65" applyNumberFormat="1" applyFont="1" applyFill="1" applyBorder="1" applyAlignment="1">
      <alignment horizontal="right"/>
      <protection/>
    </xf>
    <xf numFmtId="4" fontId="23" fillId="24" borderId="17" xfId="65" applyNumberFormat="1" applyFont="1" applyFill="1" applyBorder="1" applyAlignment="1">
      <alignment horizontal="right"/>
      <protection/>
    </xf>
    <xf numFmtId="4" fontId="24" fillId="24" borderId="19" xfId="65" applyNumberFormat="1" applyFont="1" applyFill="1" applyBorder="1">
      <alignment/>
      <protection/>
    </xf>
    <xf numFmtId="3" fontId="0" fillId="0" borderId="0" xfId="65" applyNumberFormat="1">
      <alignment/>
      <protection/>
    </xf>
    <xf numFmtId="0" fontId="0" fillId="0" borderId="0" xfId="65" applyBorder="1">
      <alignment/>
      <protection/>
    </xf>
    <xf numFmtId="0" fontId="39" fillId="0" borderId="0" xfId="65" applyFont="1" applyAlignment="1">
      <alignment/>
      <protection/>
    </xf>
    <xf numFmtId="0" fontId="0" fillId="0" borderId="0" xfId="65" applyAlignment="1">
      <alignment horizontal="right"/>
      <protection/>
    </xf>
    <xf numFmtId="0" fontId="40" fillId="0" borderId="0" xfId="65" applyFont="1" applyBorder="1">
      <alignment/>
      <protection/>
    </xf>
    <xf numFmtId="3" fontId="40" fillId="0" borderId="0" xfId="65" applyNumberFormat="1" applyFont="1" applyBorder="1" applyAlignment="1">
      <alignment horizontal="right"/>
      <protection/>
    </xf>
    <xf numFmtId="4" fontId="40" fillId="0" borderId="0" xfId="65" applyNumberFormat="1" applyFont="1" applyBorder="1">
      <alignment/>
      <protection/>
    </xf>
    <xf numFmtId="0" fontId="39" fillId="0" borderId="0" xfId="65" applyFont="1" applyBorder="1" applyAlignment="1">
      <alignment/>
      <protection/>
    </xf>
    <xf numFmtId="0" fontId="0" fillId="0" borderId="0" xfId="65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49" fontId="25" fillId="0" borderId="20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0" fontId="25" fillId="0" borderId="62" xfId="0" applyNumberFormat="1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41" fillId="0" borderId="0" xfId="65" applyFont="1">
      <alignment/>
      <protection/>
    </xf>
    <xf numFmtId="0" fontId="24" fillId="0" borderId="0" xfId="66" applyFont="1" applyBorder="1" applyAlignment="1">
      <alignment horizontal="left" vertical="top" wrapText="1"/>
      <protection/>
    </xf>
    <xf numFmtId="0" fontId="23" fillId="0" borderId="0" xfId="66" applyNumberFormat="1" applyFont="1" applyFill="1" applyBorder="1" applyAlignment="1">
      <alignment vertical="center"/>
      <protection/>
    </xf>
    <xf numFmtId="0" fontId="23" fillId="0" borderId="0" xfId="66" applyFill="1" applyBorder="1" applyAlignment="1">
      <alignment horizontal="center" vertical="center"/>
      <protection/>
    </xf>
    <xf numFmtId="4" fontId="23" fillId="0" borderId="0" xfId="66" applyNumberFormat="1" applyFont="1" applyFill="1" applyBorder="1" applyAlignment="1">
      <alignment vertical="center"/>
      <protection/>
    </xf>
    <xf numFmtId="3" fontId="23" fillId="0" borderId="0" xfId="66" applyNumberFormat="1" applyFont="1" applyFill="1" applyBorder="1" applyAlignment="1">
      <alignment vertical="center"/>
      <protection/>
    </xf>
    <xf numFmtId="0" fontId="23" fillId="0" borderId="0" xfId="66">
      <alignment/>
      <protection/>
    </xf>
    <xf numFmtId="49" fontId="23" fillId="0" borderId="0" xfId="66" applyNumberFormat="1" applyFill="1" applyBorder="1" applyAlignment="1">
      <alignment horizontal="left" vertical="center"/>
      <protection/>
    </xf>
    <xf numFmtId="0" fontId="27" fillId="0" borderId="0" xfId="66" applyNumberFormat="1" applyFont="1" applyFill="1" applyAlignment="1">
      <alignment vertical="center"/>
      <protection/>
    </xf>
    <xf numFmtId="1" fontId="23" fillId="0" borderId="0" xfId="66" applyNumberFormat="1" applyFill="1" applyBorder="1" applyAlignment="1">
      <alignment horizontal="center"/>
      <protection/>
    </xf>
    <xf numFmtId="49" fontId="23" fillId="0" borderId="0" xfId="66" applyNumberFormat="1" applyFill="1" applyBorder="1" applyAlignment="1">
      <alignment horizontal="center"/>
      <protection/>
    </xf>
    <xf numFmtId="0" fontId="23" fillId="0" borderId="0" xfId="66" applyFill="1">
      <alignment/>
      <protection/>
    </xf>
    <xf numFmtId="49" fontId="23" fillId="0" borderId="0" xfId="66" applyNumberFormat="1" applyFont="1" applyFill="1" applyBorder="1" applyAlignment="1">
      <alignment horizontal="left" vertical="center"/>
      <protection/>
    </xf>
    <xf numFmtId="49" fontId="23" fillId="0" borderId="0" xfId="66" applyNumberFormat="1" applyAlignment="1">
      <alignment horizontal="left" vertical="center"/>
      <protection/>
    </xf>
    <xf numFmtId="1" fontId="23" fillId="0" borderId="0" xfId="66" applyNumberFormat="1" applyAlignment="1">
      <alignment horizontal="center"/>
      <protection/>
    </xf>
    <xf numFmtId="49" fontId="23" fillId="0" borderId="0" xfId="66" applyNumberFormat="1" applyAlignment="1">
      <alignment horizontal="center"/>
      <protection/>
    </xf>
    <xf numFmtId="0" fontId="24" fillId="0" borderId="0" xfId="66" applyFont="1" applyBorder="1" applyAlignment="1">
      <alignment horizontal="left" vertical="top"/>
      <protection/>
    </xf>
    <xf numFmtId="49" fontId="34" fillId="24" borderId="54" xfId="66" applyNumberFormat="1" applyFont="1" applyFill="1" applyBorder="1" applyAlignment="1">
      <alignment horizontal="center" vertical="center"/>
      <protection/>
    </xf>
    <xf numFmtId="0" fontId="34" fillId="24" borderId="63" xfId="66" applyNumberFormat="1" applyFont="1" applyFill="1" applyBorder="1" applyAlignment="1">
      <alignment horizontal="center" vertical="center"/>
      <protection/>
    </xf>
    <xf numFmtId="49" fontId="34" fillId="24" borderId="63" xfId="66" applyNumberFormat="1" applyFont="1" applyFill="1" applyBorder="1" applyAlignment="1">
      <alignment horizontal="center" vertical="center"/>
      <protection/>
    </xf>
    <xf numFmtId="49" fontId="34" fillId="24" borderId="63" xfId="66" applyNumberFormat="1" applyFont="1" applyFill="1" applyBorder="1" applyAlignment="1">
      <alignment horizontal="center" vertical="center" wrapText="1"/>
      <protection/>
    </xf>
    <xf numFmtId="49" fontId="34" fillId="24" borderId="64" xfId="66" applyNumberFormat="1" applyFont="1" applyFill="1" applyBorder="1" applyAlignment="1">
      <alignment horizontal="center" vertical="center" wrapText="1"/>
      <protection/>
    </xf>
    <xf numFmtId="49" fontId="43" fillId="0" borderId="32" xfId="66" applyNumberFormat="1" applyFont="1" applyFill="1" applyBorder="1" applyAlignment="1">
      <alignment horizontal="center" vertical="center"/>
      <protection/>
    </xf>
    <xf numFmtId="49" fontId="43" fillId="0" borderId="14" xfId="66" applyNumberFormat="1" applyFont="1" applyFill="1" applyBorder="1" applyAlignment="1">
      <alignment horizontal="center" vertical="center"/>
      <protection/>
    </xf>
    <xf numFmtId="49" fontId="43" fillId="0" borderId="15" xfId="66" applyNumberFormat="1" applyFont="1" applyFill="1" applyBorder="1" applyAlignment="1">
      <alignment vertical="center"/>
      <protection/>
    </xf>
    <xf numFmtId="3" fontId="44" fillId="24" borderId="11" xfId="66" applyNumberFormat="1" applyFont="1" applyFill="1" applyBorder="1" applyAlignment="1">
      <alignment vertical="center"/>
      <protection/>
    </xf>
    <xf numFmtId="3" fontId="27" fillId="24" borderId="13" xfId="66" applyNumberFormat="1" applyFont="1" applyFill="1" applyBorder="1" applyAlignment="1">
      <alignment vertical="center"/>
      <protection/>
    </xf>
    <xf numFmtId="3" fontId="44" fillId="24" borderId="13" xfId="66" applyNumberFormat="1" applyFont="1" applyFill="1" applyBorder="1" applyAlignment="1">
      <alignment vertical="center"/>
      <protection/>
    </xf>
    <xf numFmtId="3" fontId="44" fillId="24" borderId="39" xfId="66" applyNumberFormat="1" applyFont="1" applyFill="1" applyBorder="1" applyAlignment="1">
      <alignment vertical="center"/>
      <protection/>
    </xf>
    <xf numFmtId="0" fontId="34" fillId="0" borderId="23" xfId="66" applyNumberFormat="1" applyFont="1" applyFill="1" applyBorder="1" applyAlignment="1">
      <alignment horizontal="center" vertical="center"/>
      <protection/>
    </xf>
    <xf numFmtId="0" fontId="34" fillId="0" borderId="19" xfId="66" applyNumberFormat="1" applyFont="1" applyFill="1" applyBorder="1" applyAlignment="1">
      <alignment vertical="center" wrapText="1"/>
      <protection/>
    </xf>
    <xf numFmtId="49" fontId="34" fillId="0" borderId="19" xfId="66" applyNumberFormat="1" applyFont="1" applyFill="1" applyBorder="1" applyAlignment="1">
      <alignment horizontal="center" vertical="center" wrapText="1"/>
      <protection/>
    </xf>
    <xf numFmtId="0" fontId="34" fillId="0" borderId="19" xfId="66" applyNumberFormat="1" applyFont="1" applyFill="1" applyBorder="1" applyAlignment="1">
      <alignment horizontal="center" vertical="center" wrapText="1"/>
      <protection/>
    </xf>
    <xf numFmtId="4" fontId="34" fillId="0" borderId="19" xfId="66" applyNumberFormat="1" applyFont="1" applyFill="1" applyBorder="1" applyAlignment="1">
      <alignment horizontal="right" vertical="center"/>
      <protection/>
    </xf>
    <xf numFmtId="4" fontId="34" fillId="26" borderId="20" xfId="66" applyNumberFormat="1" applyFont="1" applyFill="1" applyBorder="1" applyAlignment="1">
      <alignment horizontal="right" vertical="center" wrapText="1"/>
      <protection/>
    </xf>
    <xf numFmtId="49" fontId="34" fillId="0" borderId="19" xfId="66" applyNumberFormat="1" applyFont="1" applyFill="1" applyBorder="1" applyAlignment="1">
      <alignment horizontal="center" vertical="center"/>
      <protection/>
    </xf>
    <xf numFmtId="0" fontId="34" fillId="0" borderId="19" xfId="66" applyNumberFormat="1" applyFont="1" applyFill="1" applyBorder="1" applyAlignment="1">
      <alignment horizontal="center" vertical="center"/>
      <protection/>
    </xf>
    <xf numFmtId="0" fontId="34" fillId="0" borderId="19" xfId="66" applyNumberFormat="1" applyFont="1" applyFill="1" applyBorder="1" applyAlignment="1">
      <alignment vertical="center"/>
      <protection/>
    </xf>
    <xf numFmtId="0" fontId="23" fillId="0" borderId="0" xfId="66" applyFont="1">
      <alignment/>
      <protection/>
    </xf>
    <xf numFmtId="0" fontId="34" fillId="0" borderId="59" xfId="66" applyNumberFormat="1" applyFont="1" applyFill="1" applyBorder="1" applyAlignment="1">
      <alignment vertical="center" wrapText="1"/>
      <protection/>
    </xf>
    <xf numFmtId="0" fontId="34" fillId="0" borderId="59" xfId="66" applyNumberFormat="1" applyFont="1" applyFill="1" applyBorder="1" applyAlignment="1">
      <alignment vertical="center"/>
      <protection/>
    </xf>
    <xf numFmtId="49" fontId="23" fillId="0" borderId="21" xfId="66" applyNumberFormat="1" applyFont="1" applyFill="1" applyBorder="1" applyAlignment="1">
      <alignment horizontal="center" vertical="center"/>
      <protection/>
    </xf>
    <xf numFmtId="0" fontId="34" fillId="0" borderId="0" xfId="66" applyNumberFormat="1" applyFont="1" applyFill="1" applyBorder="1" applyAlignment="1">
      <alignment vertical="center" wrapText="1"/>
      <protection/>
    </xf>
    <xf numFmtId="49" fontId="34" fillId="0" borderId="0" xfId="66" applyNumberFormat="1" applyFont="1" applyFill="1" applyBorder="1" applyAlignment="1">
      <alignment horizontal="center" vertical="center" wrapText="1"/>
      <protection/>
    </xf>
    <xf numFmtId="0" fontId="34" fillId="0" borderId="0" xfId="66" applyNumberFormat="1" applyFont="1" applyFill="1" applyBorder="1" applyAlignment="1">
      <alignment horizontal="center" vertical="center" wrapText="1"/>
      <protection/>
    </xf>
    <xf numFmtId="3" fontId="23" fillId="0" borderId="41" xfId="66" applyNumberFormat="1" applyFont="1" applyFill="1" applyBorder="1" applyAlignment="1">
      <alignment vertical="center"/>
      <protection/>
    </xf>
    <xf numFmtId="3" fontId="24" fillId="24" borderId="27" xfId="66" applyNumberFormat="1" applyFont="1" applyFill="1" applyBorder="1" applyAlignment="1">
      <alignment vertical="center"/>
      <protection/>
    </xf>
    <xf numFmtId="3" fontId="24" fillId="24" borderId="28" xfId="66" applyNumberFormat="1" applyFont="1" applyFill="1" applyBorder="1" applyAlignment="1">
      <alignment vertical="center"/>
      <protection/>
    </xf>
    <xf numFmtId="3" fontId="44" fillId="24" borderId="28" xfId="66" applyNumberFormat="1" applyFont="1" applyFill="1" applyBorder="1" applyAlignment="1">
      <alignment vertical="center"/>
      <protection/>
    </xf>
    <xf numFmtId="4" fontId="24" fillId="24" borderId="29" xfId="66" applyNumberFormat="1" applyFont="1" applyFill="1" applyBorder="1" applyAlignment="1">
      <alignment vertical="center"/>
      <protection/>
    </xf>
    <xf numFmtId="49" fontId="23" fillId="0" borderId="0" xfId="66" applyNumberFormat="1" applyFont="1" applyFill="1" applyBorder="1" applyAlignment="1">
      <alignment horizontal="center" vertical="center"/>
      <protection/>
    </xf>
    <xf numFmtId="4" fontId="34" fillId="0" borderId="59" xfId="65" applyNumberFormat="1" applyFont="1" applyFill="1" applyBorder="1" applyAlignment="1">
      <alignment horizontal="right"/>
      <protection/>
    </xf>
    <xf numFmtId="4" fontId="34" fillId="0" borderId="59" xfId="65" applyNumberFormat="1" applyFont="1" applyFill="1" applyBorder="1">
      <alignment/>
      <protection/>
    </xf>
    <xf numFmtId="0" fontId="25" fillId="0" borderId="58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3" fillId="0" borderId="35" xfId="0" applyFont="1" applyBorder="1" applyAlignment="1">
      <alignment horizontal="center" shrinkToFit="1"/>
    </xf>
    <xf numFmtId="0" fontId="23" fillId="0" borderId="37" xfId="0" applyFont="1" applyBorder="1" applyAlignment="1">
      <alignment horizontal="center" shrinkToFit="1"/>
    </xf>
    <xf numFmtId="167" fontId="23" fillId="0" borderId="58" xfId="0" applyNumberFormat="1" applyFont="1" applyBorder="1" applyAlignment="1">
      <alignment horizontal="right" indent="2"/>
    </xf>
    <xf numFmtId="167" fontId="23" fillId="0" borderId="62" xfId="0" applyNumberFormat="1" applyFont="1" applyBorder="1" applyAlignment="1">
      <alignment horizontal="right" indent="2"/>
    </xf>
    <xf numFmtId="167" fontId="27" fillId="24" borderId="65" xfId="0" applyNumberFormat="1" applyFont="1" applyFill="1" applyBorder="1" applyAlignment="1">
      <alignment horizontal="right" indent="2"/>
    </xf>
    <xf numFmtId="167" fontId="27" fillId="24" borderId="56" xfId="0" applyNumberFormat="1" applyFont="1" applyFill="1" applyBorder="1" applyAlignment="1">
      <alignment horizontal="right" indent="2"/>
    </xf>
    <xf numFmtId="0" fontId="25" fillId="0" borderId="19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3" fontId="24" fillId="24" borderId="36" xfId="0" applyNumberFormat="1" applyFont="1" applyFill="1" applyBorder="1" applyAlignment="1">
      <alignment horizontal="right"/>
    </xf>
    <xf numFmtId="3" fontId="24" fillId="24" borderId="56" xfId="0" applyNumberFormat="1" applyFont="1" applyFill="1" applyBorder="1" applyAlignment="1">
      <alignment horizontal="right"/>
    </xf>
    <xf numFmtId="0" fontId="23" fillId="0" borderId="66" xfId="65" applyFont="1" applyBorder="1" applyAlignment="1">
      <alignment horizontal="center"/>
      <protection/>
    </xf>
    <xf numFmtId="0" fontId="23" fillId="0" borderId="67" xfId="65" applyFont="1" applyBorder="1" applyAlignment="1">
      <alignment horizontal="center"/>
      <protection/>
    </xf>
    <xf numFmtId="0" fontId="23" fillId="0" borderId="68" xfId="65" applyFont="1" applyBorder="1" applyAlignment="1">
      <alignment horizontal="center"/>
      <protection/>
    </xf>
    <xf numFmtId="0" fontId="23" fillId="0" borderId="69" xfId="65" applyFont="1" applyBorder="1" applyAlignment="1">
      <alignment horizontal="center"/>
      <protection/>
    </xf>
    <xf numFmtId="0" fontId="23" fillId="0" borderId="70" xfId="65" applyFont="1" applyBorder="1" applyAlignment="1">
      <alignment horizontal="left"/>
      <protection/>
    </xf>
    <xf numFmtId="0" fontId="23" fillId="0" borderId="50" xfId="65" applyFont="1" applyBorder="1" applyAlignment="1">
      <alignment horizontal="left"/>
      <protection/>
    </xf>
    <xf numFmtId="0" fontId="23" fillId="0" borderId="71" xfId="65" applyFont="1" applyBorder="1" applyAlignment="1">
      <alignment horizontal="left"/>
      <protection/>
    </xf>
    <xf numFmtId="49" fontId="36" fillId="25" borderId="72" xfId="65" applyNumberFormat="1" applyFont="1" applyFill="1" applyBorder="1" applyAlignment="1">
      <alignment horizontal="left" wrapText="1"/>
      <protection/>
    </xf>
    <xf numFmtId="49" fontId="37" fillId="0" borderId="73" xfId="0" applyNumberFormat="1" applyFont="1" applyBorder="1" applyAlignment="1">
      <alignment horizontal="left" wrapText="1"/>
    </xf>
    <xf numFmtId="0" fontId="30" fillId="0" borderId="0" xfId="65" applyFont="1" applyAlignment="1">
      <alignment horizontal="center"/>
      <protection/>
    </xf>
    <xf numFmtId="49" fontId="23" fillId="0" borderId="68" xfId="65" applyNumberFormat="1" applyFont="1" applyBorder="1" applyAlignment="1">
      <alignment horizontal="center"/>
      <protection/>
    </xf>
    <xf numFmtId="0" fontId="23" fillId="0" borderId="70" xfId="65" applyFont="1" applyBorder="1" applyAlignment="1">
      <alignment horizontal="center" shrinkToFit="1"/>
      <protection/>
    </xf>
    <xf numFmtId="0" fontId="23" fillId="0" borderId="50" xfId="65" applyFont="1" applyBorder="1" applyAlignment="1">
      <alignment horizontal="center" shrinkToFit="1"/>
      <protection/>
    </xf>
    <xf numFmtId="0" fontId="23" fillId="0" borderId="71" xfId="65" applyFont="1" applyBorder="1" applyAlignment="1">
      <alignment horizontal="center" shrinkToFit="1"/>
      <protection/>
    </xf>
  </cellXfs>
  <cellStyles count="7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POL.XLS" xfId="65"/>
    <cellStyle name="normální_VV_Hudčice elektro  27.2.2018" xfId="66"/>
    <cellStyle name="Followed Hyperlink" xfId="67"/>
    <cellStyle name="Poznámka" xfId="68"/>
    <cellStyle name="Percent" xfId="69"/>
    <cellStyle name="Propojená buňka" xfId="70"/>
    <cellStyle name="Správně" xfId="71"/>
    <cellStyle name="Styl 1" xfId="72"/>
    <cellStyle name="Špat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25390625" style="0" customWidth="1"/>
  </cols>
  <sheetData>
    <row r="1" spans="1:7" ht="24.75" customHeight="1" thickBot="1">
      <c r="A1" s="1" t="s">
        <v>557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 výkaz výměr projektanta</v>
      </c>
      <c r="D2" s="5" t="str">
        <f>Rekapitulace!G2</f>
        <v>Změna na bytové prostory dle PD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97"/>
    </row>
    <row r="5" spans="1:7" ht="12.75" customHeight="1">
      <c r="A5" s="16" t="s">
        <v>77</v>
      </c>
      <c r="B5" s="17"/>
      <c r="C5" s="18" t="s">
        <v>78</v>
      </c>
      <c r="D5" s="19"/>
      <c r="E5" s="17"/>
      <c r="F5" s="13" t="s">
        <v>6</v>
      </c>
      <c r="G5" s="198" t="s">
        <v>467</v>
      </c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0" t="s">
        <v>9</v>
      </c>
      <c r="G6" s="199">
        <v>193</v>
      </c>
      <c r="O6" s="21"/>
    </row>
    <row r="7" spans="1:7" ht="12.75" customHeight="1">
      <c r="A7" s="22"/>
      <c r="B7" s="23"/>
      <c r="C7" s="24" t="s">
        <v>76</v>
      </c>
      <c r="D7" s="25"/>
      <c r="E7" s="25"/>
      <c r="F7" s="26" t="s">
        <v>10</v>
      </c>
      <c r="G7" s="199">
        <f>IF(PocetMJ=0,,ROUND((F30+F32)/PocetMJ,1))</f>
        <v>0</v>
      </c>
    </row>
    <row r="8" spans="1:9" ht="12">
      <c r="A8" s="27" t="s">
        <v>11</v>
      </c>
      <c r="B8" s="13"/>
      <c r="C8" s="267" t="s">
        <v>470</v>
      </c>
      <c r="D8" s="267"/>
      <c r="E8" s="257"/>
      <c r="F8" s="28" t="s">
        <v>12</v>
      </c>
      <c r="G8" s="200" t="s">
        <v>468</v>
      </c>
      <c r="H8" s="29"/>
      <c r="I8" s="30"/>
    </row>
    <row r="9" spans="1:8" ht="12">
      <c r="A9" s="27" t="s">
        <v>13</v>
      </c>
      <c r="B9" s="13"/>
      <c r="C9" s="267" t="s">
        <v>469</v>
      </c>
      <c r="D9" s="267"/>
      <c r="E9" s="257"/>
      <c r="F9" s="13"/>
      <c r="G9" s="201"/>
      <c r="H9" s="31"/>
    </row>
    <row r="10" spans="1:8" ht="12">
      <c r="A10" s="27" t="s">
        <v>14</v>
      </c>
      <c r="B10" s="13"/>
      <c r="C10" s="267"/>
      <c r="D10" s="267"/>
      <c r="E10" s="267"/>
      <c r="F10" s="32"/>
      <c r="G10" s="202"/>
      <c r="H10" s="33"/>
    </row>
    <row r="11" spans="1:57" ht="13.5" customHeight="1">
      <c r="A11" s="27" t="s">
        <v>15</v>
      </c>
      <c r="B11" s="13"/>
      <c r="C11" s="267"/>
      <c r="D11" s="267"/>
      <c r="E11" s="267"/>
      <c r="F11" s="34" t="s">
        <v>16</v>
      </c>
      <c r="G11" s="201">
        <v>161005</v>
      </c>
      <c r="H11" s="31"/>
      <c r="BA11" s="35"/>
      <c r="BB11" s="35"/>
      <c r="BC11" s="35"/>
      <c r="BD11" s="35"/>
      <c r="BE11" s="35"/>
    </row>
    <row r="12" spans="1:8" ht="12.75" customHeight="1">
      <c r="A12" s="36" t="s">
        <v>17</v>
      </c>
      <c r="B12" s="10"/>
      <c r="C12" s="257" t="s">
        <v>471</v>
      </c>
      <c r="D12" s="258"/>
      <c r="E12" s="259"/>
      <c r="F12" s="37" t="s">
        <v>18</v>
      </c>
      <c r="G12" s="203"/>
      <c r="H12" s="31"/>
    </row>
    <row r="13" spans="1:8" ht="28.5" customHeight="1" thickBot="1">
      <c r="A13" s="38" t="s">
        <v>19</v>
      </c>
      <c r="B13" s="39"/>
      <c r="C13" s="39"/>
      <c r="D13" s="39"/>
      <c r="E13" s="40"/>
      <c r="F13" s="40"/>
      <c r="G13" s="41"/>
      <c r="H13" s="31"/>
    </row>
    <row r="14" spans="1:7" ht="17.25" customHeight="1" thickBot="1">
      <c r="A14" s="42" t="s">
        <v>20</v>
      </c>
      <c r="B14" s="43"/>
      <c r="C14" s="44"/>
      <c r="D14" s="45" t="s">
        <v>21</v>
      </c>
      <c r="E14" s="46"/>
      <c r="F14" s="46"/>
      <c r="G14" s="44"/>
    </row>
    <row r="15" spans="1:7" ht="15.75" customHeight="1">
      <c r="A15" s="47"/>
      <c r="B15" s="48" t="s">
        <v>22</v>
      </c>
      <c r="C15" s="49">
        <f>HSV</f>
        <v>0</v>
      </c>
      <c r="D15" s="50" t="str">
        <f>Rekapitulace!A34</f>
        <v>Ztížené výrobní podmínky</v>
      </c>
      <c r="E15" s="51"/>
      <c r="F15" s="52"/>
      <c r="G15" s="49">
        <f>Rekapitulace!I34</f>
        <v>0</v>
      </c>
    </row>
    <row r="16" spans="1:7" ht="15.75" customHeight="1">
      <c r="A16" s="47" t="s">
        <v>23</v>
      </c>
      <c r="B16" s="48" t="s">
        <v>24</v>
      </c>
      <c r="C16" s="49">
        <f>PSV</f>
        <v>0</v>
      </c>
      <c r="D16" s="9" t="str">
        <f>Rekapitulace!A35</f>
        <v>Oborová přirážka</v>
      </c>
      <c r="E16" s="53"/>
      <c r="F16" s="54"/>
      <c r="G16" s="49">
        <f>Rekapitulace!I35</f>
        <v>0</v>
      </c>
    </row>
    <row r="17" spans="1:7" ht="15.75" customHeight="1">
      <c r="A17" s="47" t="s">
        <v>25</v>
      </c>
      <c r="B17" s="48" t="s">
        <v>26</v>
      </c>
      <c r="C17" s="49">
        <f>Mont</f>
        <v>0</v>
      </c>
      <c r="D17" s="9" t="str">
        <f>Rekapitulace!A36</f>
        <v>Přesun stavebních kapacit</v>
      </c>
      <c r="E17" s="53"/>
      <c r="F17" s="54"/>
      <c r="G17" s="49">
        <f>Rekapitulace!I36</f>
        <v>0</v>
      </c>
    </row>
    <row r="18" spans="1:7" ht="15.75" customHeight="1">
      <c r="A18" s="55" t="s">
        <v>27</v>
      </c>
      <c r="B18" s="56" t="s">
        <v>28</v>
      </c>
      <c r="C18" s="49">
        <f>Dodavka</f>
        <v>0</v>
      </c>
      <c r="D18" s="9" t="str">
        <f>Rekapitulace!A37</f>
        <v>Mimostaveništní doprava</v>
      </c>
      <c r="E18" s="53"/>
      <c r="F18" s="54"/>
      <c r="G18" s="49">
        <f>Rekapitulace!I37</f>
        <v>0</v>
      </c>
    </row>
    <row r="19" spans="1:7" ht="15.75" customHeight="1">
      <c r="A19" s="57" t="s">
        <v>29</v>
      </c>
      <c r="B19" s="48"/>
      <c r="C19" s="49">
        <f>SUM(C15:C18)</f>
        <v>0</v>
      </c>
      <c r="D19" s="9" t="str">
        <f>Rekapitulace!A38</f>
        <v>Zařízení staveniště</v>
      </c>
      <c r="E19" s="53"/>
      <c r="F19" s="54"/>
      <c r="G19" s="49">
        <f>Rekapitulace!I38</f>
        <v>0</v>
      </c>
    </row>
    <row r="20" spans="1:7" ht="15.75" customHeight="1">
      <c r="A20" s="57"/>
      <c r="B20" s="48"/>
      <c r="C20" s="49"/>
      <c r="D20" s="9" t="str">
        <f>Rekapitulace!A39</f>
        <v>Provoz investora</v>
      </c>
      <c r="E20" s="53"/>
      <c r="F20" s="54"/>
      <c r="G20" s="49">
        <f>Rekapitulace!I39</f>
        <v>0</v>
      </c>
    </row>
    <row r="21" spans="1:7" ht="15.75" customHeight="1">
      <c r="A21" s="57" t="s">
        <v>30</v>
      </c>
      <c r="B21" s="48"/>
      <c r="C21" s="49">
        <f>HZS</f>
        <v>0</v>
      </c>
      <c r="D21" s="9" t="str">
        <f>Rekapitulace!A40</f>
        <v>Kompletační činnost (IČD)</v>
      </c>
      <c r="E21" s="53"/>
      <c r="F21" s="54"/>
      <c r="G21" s="49">
        <f>Rekapitulace!I40</f>
        <v>0</v>
      </c>
    </row>
    <row r="22" spans="1:7" ht="15.75" customHeight="1">
      <c r="A22" s="58" t="s">
        <v>31</v>
      </c>
      <c r="B22" s="59"/>
      <c r="C22" s="49">
        <f>C19+C21</f>
        <v>0</v>
      </c>
      <c r="D22" s="9" t="s">
        <v>32</v>
      </c>
      <c r="E22" s="53"/>
      <c r="F22" s="54"/>
      <c r="G22" s="49">
        <f>G23-SUM(G15:G21)</f>
        <v>0</v>
      </c>
    </row>
    <row r="23" spans="1:7" ht="15.75" customHeight="1" thickBot="1">
      <c r="A23" s="261" t="s">
        <v>33</v>
      </c>
      <c r="B23" s="262"/>
      <c r="C23" s="60">
        <f>C22+G23</f>
        <v>0</v>
      </c>
      <c r="D23" s="61" t="s">
        <v>34</v>
      </c>
      <c r="E23" s="62"/>
      <c r="F23" s="63"/>
      <c r="G23" s="49">
        <f>VRN</f>
        <v>0</v>
      </c>
    </row>
    <row r="24" spans="1:7" ht="12.75">
      <c r="A24" s="64" t="s">
        <v>35</v>
      </c>
      <c r="B24" s="65"/>
      <c r="C24" s="66"/>
      <c r="D24" s="65" t="s">
        <v>36</v>
      </c>
      <c r="E24" s="65"/>
      <c r="F24" s="67" t="s">
        <v>37</v>
      </c>
      <c r="G24" s="68"/>
    </row>
    <row r="25" spans="1:7" ht="12">
      <c r="A25" s="58" t="s">
        <v>38</v>
      </c>
      <c r="B25" s="59"/>
      <c r="C25" s="69"/>
      <c r="D25" s="59" t="s">
        <v>38</v>
      </c>
      <c r="E25" s="70"/>
      <c r="F25" s="71" t="s">
        <v>38</v>
      </c>
      <c r="G25" s="72"/>
    </row>
    <row r="26" spans="1:7" ht="37.5" customHeight="1">
      <c r="A26" s="58" t="s">
        <v>39</v>
      </c>
      <c r="B26" s="73"/>
      <c r="C26" s="69"/>
      <c r="D26" s="59" t="s">
        <v>39</v>
      </c>
      <c r="E26" s="70"/>
      <c r="F26" s="71" t="s">
        <v>39</v>
      </c>
      <c r="G26" s="72"/>
    </row>
    <row r="27" spans="1:7" ht="12">
      <c r="A27" s="58"/>
      <c r="B27" s="74"/>
      <c r="C27" s="69"/>
      <c r="D27" s="59"/>
      <c r="E27" s="70"/>
      <c r="F27" s="71"/>
      <c r="G27" s="72"/>
    </row>
    <row r="28" spans="1:7" ht="12">
      <c r="A28" s="58" t="s">
        <v>40</v>
      </c>
      <c r="B28" s="59"/>
      <c r="C28" s="69"/>
      <c r="D28" s="71" t="s">
        <v>41</v>
      </c>
      <c r="E28" s="69"/>
      <c r="F28" s="75" t="s">
        <v>41</v>
      </c>
      <c r="G28" s="72"/>
    </row>
    <row r="29" spans="1:7" ht="69" customHeight="1">
      <c r="A29" s="58"/>
      <c r="B29" s="59"/>
      <c r="C29" s="76"/>
      <c r="D29" s="77"/>
      <c r="E29" s="76"/>
      <c r="F29" s="59"/>
      <c r="G29" s="72"/>
    </row>
    <row r="30" spans="1:7" ht="12">
      <c r="A30" s="78" t="s">
        <v>42</v>
      </c>
      <c r="B30" s="79"/>
      <c r="C30" s="80">
        <v>15</v>
      </c>
      <c r="D30" s="79" t="s">
        <v>43</v>
      </c>
      <c r="E30" s="81"/>
      <c r="F30" s="263">
        <f>C23-F32</f>
        <v>0</v>
      </c>
      <c r="G30" s="264"/>
    </row>
    <row r="31" spans="1:7" ht="12">
      <c r="A31" s="78" t="s">
        <v>44</v>
      </c>
      <c r="B31" s="79"/>
      <c r="C31" s="80">
        <f>SazbaDPH1</f>
        <v>15</v>
      </c>
      <c r="D31" s="79" t="s">
        <v>45</v>
      </c>
      <c r="E31" s="81"/>
      <c r="F31" s="263">
        <f>ROUND(PRODUCT(F30,C31/100),0)</f>
        <v>0</v>
      </c>
      <c r="G31" s="264"/>
    </row>
    <row r="32" spans="1:7" ht="12">
      <c r="A32" s="78" t="s">
        <v>42</v>
      </c>
      <c r="B32" s="79"/>
      <c r="C32" s="80">
        <v>0</v>
      </c>
      <c r="D32" s="79" t="s">
        <v>45</v>
      </c>
      <c r="E32" s="81"/>
      <c r="F32" s="263">
        <v>0</v>
      </c>
      <c r="G32" s="264"/>
    </row>
    <row r="33" spans="1:7" ht="12">
      <c r="A33" s="78" t="s">
        <v>44</v>
      </c>
      <c r="B33" s="82"/>
      <c r="C33" s="83">
        <f>SazbaDPH2</f>
        <v>0</v>
      </c>
      <c r="D33" s="79" t="s">
        <v>45</v>
      </c>
      <c r="E33" s="54"/>
      <c r="F33" s="263">
        <f>ROUND(PRODUCT(F32,C33/100),0)</f>
        <v>0</v>
      </c>
      <c r="G33" s="264"/>
    </row>
    <row r="34" spans="1:7" s="87" customFormat="1" ht="19.5" customHeight="1" thickBot="1">
      <c r="A34" s="84" t="s">
        <v>46</v>
      </c>
      <c r="B34" s="85"/>
      <c r="C34" s="85"/>
      <c r="D34" s="85"/>
      <c r="E34" s="86"/>
      <c r="F34" s="265">
        <f>ROUND(SUM(F30:F33),0)</f>
        <v>0</v>
      </c>
      <c r="G34" s="266"/>
    </row>
    <row r="36" spans="1:8" ht="12">
      <c r="A36" s="88" t="s">
        <v>47</v>
      </c>
      <c r="B36" s="88"/>
      <c r="C36" s="88"/>
      <c r="D36" s="88"/>
      <c r="E36" s="88"/>
      <c r="F36" s="88"/>
      <c r="G36" s="88"/>
      <c r="H36" t="s">
        <v>5</v>
      </c>
    </row>
    <row r="37" spans="1:8" ht="14.25" customHeight="1">
      <c r="A37" s="88"/>
      <c r="B37" s="268" t="s">
        <v>472</v>
      </c>
      <c r="C37" s="268"/>
      <c r="D37" s="268"/>
      <c r="E37" s="268"/>
      <c r="F37" s="268"/>
      <c r="G37" s="268"/>
      <c r="H37" t="s">
        <v>5</v>
      </c>
    </row>
    <row r="38" spans="1:8" ht="12.75" customHeight="1">
      <c r="A38" s="89"/>
      <c r="B38" s="268"/>
      <c r="C38" s="268"/>
      <c r="D38" s="268"/>
      <c r="E38" s="268"/>
      <c r="F38" s="268"/>
      <c r="G38" s="268"/>
      <c r="H38" t="s">
        <v>5</v>
      </c>
    </row>
    <row r="39" spans="1:8" ht="12">
      <c r="A39" s="89"/>
      <c r="B39" s="268"/>
      <c r="C39" s="268"/>
      <c r="D39" s="268"/>
      <c r="E39" s="268"/>
      <c r="F39" s="268"/>
      <c r="G39" s="268"/>
      <c r="H39" t="s">
        <v>5</v>
      </c>
    </row>
    <row r="40" spans="1:8" ht="12">
      <c r="A40" s="89"/>
      <c r="B40" s="268"/>
      <c r="C40" s="268"/>
      <c r="D40" s="268"/>
      <c r="E40" s="268"/>
      <c r="F40" s="268"/>
      <c r="G40" s="268"/>
      <c r="H40" t="s">
        <v>5</v>
      </c>
    </row>
    <row r="41" spans="1:8" ht="12">
      <c r="A41" s="89"/>
      <c r="B41" s="268"/>
      <c r="C41" s="268"/>
      <c r="D41" s="268"/>
      <c r="E41" s="268"/>
      <c r="F41" s="268"/>
      <c r="G41" s="268"/>
      <c r="H41" t="s">
        <v>5</v>
      </c>
    </row>
    <row r="42" spans="1:8" ht="12">
      <c r="A42" s="89"/>
      <c r="B42" s="268"/>
      <c r="C42" s="268"/>
      <c r="D42" s="268"/>
      <c r="E42" s="268"/>
      <c r="F42" s="268"/>
      <c r="G42" s="268"/>
      <c r="H42" t="s">
        <v>5</v>
      </c>
    </row>
    <row r="43" spans="1:8" ht="12">
      <c r="A43" s="89"/>
      <c r="B43" s="268"/>
      <c r="C43" s="268"/>
      <c r="D43" s="268"/>
      <c r="E43" s="268"/>
      <c r="F43" s="268"/>
      <c r="G43" s="268"/>
      <c r="H43" t="s">
        <v>5</v>
      </c>
    </row>
    <row r="44" spans="1:8" ht="12">
      <c r="A44" s="89"/>
      <c r="B44" s="268"/>
      <c r="C44" s="268"/>
      <c r="D44" s="268"/>
      <c r="E44" s="268"/>
      <c r="F44" s="268"/>
      <c r="G44" s="268"/>
      <c r="H44" t="s">
        <v>5</v>
      </c>
    </row>
    <row r="45" spans="1:8" ht="0.75" customHeight="1">
      <c r="A45" s="89"/>
      <c r="B45" s="268"/>
      <c r="C45" s="268"/>
      <c r="D45" s="268"/>
      <c r="E45" s="268"/>
      <c r="F45" s="268"/>
      <c r="G45" s="268"/>
      <c r="H45" t="s">
        <v>5</v>
      </c>
    </row>
    <row r="46" spans="2:7" ht="12">
      <c r="B46" s="260"/>
      <c r="C46" s="260"/>
      <c r="D46" s="260"/>
      <c r="E46" s="260"/>
      <c r="F46" s="260"/>
      <c r="G46" s="260"/>
    </row>
    <row r="47" spans="2:7" ht="12">
      <c r="B47" s="260"/>
      <c r="C47" s="260"/>
      <c r="D47" s="260"/>
      <c r="E47" s="260"/>
      <c r="F47" s="260"/>
      <c r="G47" s="260"/>
    </row>
    <row r="48" spans="2:7" ht="12">
      <c r="B48" s="260"/>
      <c r="C48" s="260"/>
      <c r="D48" s="260"/>
      <c r="E48" s="260"/>
      <c r="F48" s="260"/>
      <c r="G48" s="260"/>
    </row>
    <row r="49" spans="2:7" ht="12">
      <c r="B49" s="260"/>
      <c r="C49" s="260"/>
      <c r="D49" s="260"/>
      <c r="E49" s="260"/>
      <c r="F49" s="260"/>
      <c r="G49" s="260"/>
    </row>
    <row r="50" spans="2:7" ht="12">
      <c r="B50" s="260"/>
      <c r="C50" s="260"/>
      <c r="D50" s="260"/>
      <c r="E50" s="260"/>
      <c r="F50" s="260"/>
      <c r="G50" s="260"/>
    </row>
    <row r="51" spans="2:7" ht="12">
      <c r="B51" s="260"/>
      <c r="C51" s="260"/>
      <c r="D51" s="260"/>
      <c r="E51" s="260"/>
      <c r="F51" s="260"/>
      <c r="G51" s="260"/>
    </row>
    <row r="52" spans="2:7" ht="12">
      <c r="B52" s="260"/>
      <c r="C52" s="260"/>
      <c r="D52" s="260"/>
      <c r="E52" s="260"/>
      <c r="F52" s="260"/>
      <c r="G52" s="260"/>
    </row>
    <row r="53" spans="2:7" ht="12">
      <c r="B53" s="260"/>
      <c r="C53" s="260"/>
      <c r="D53" s="260"/>
      <c r="E53" s="260"/>
      <c r="F53" s="260"/>
      <c r="G53" s="260"/>
    </row>
    <row r="54" spans="2:7" ht="12">
      <c r="B54" s="260"/>
      <c r="C54" s="260"/>
      <c r="D54" s="260"/>
      <c r="E54" s="260"/>
      <c r="F54" s="260"/>
      <c r="G54" s="260"/>
    </row>
    <row r="55" spans="2:7" ht="12">
      <c r="B55" s="260"/>
      <c r="C55" s="260"/>
      <c r="D55" s="260"/>
      <c r="E55" s="260"/>
      <c r="F55" s="260"/>
      <c r="G55" s="260"/>
    </row>
  </sheetData>
  <sheetProtection/>
  <mergeCells count="22">
    <mergeCell ref="B53:G53"/>
    <mergeCell ref="B54:G54"/>
    <mergeCell ref="B55:G55"/>
    <mergeCell ref="B49:G49"/>
    <mergeCell ref="B50:G50"/>
    <mergeCell ref="B51:G51"/>
    <mergeCell ref="B52:G52"/>
    <mergeCell ref="C9:E9"/>
    <mergeCell ref="C11:E11"/>
    <mergeCell ref="C8:E8"/>
    <mergeCell ref="C10:E10"/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3"/>
  <sheetViews>
    <sheetView zoomScalePageLayoutView="0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71" t="s">
        <v>48</v>
      </c>
      <c r="B1" s="272"/>
      <c r="C1" s="90" t="str">
        <f>CONCATENATE(cislostavby," ",nazevstavby)</f>
        <v> Úpravy v obecním objektu v Hudčicích</v>
      </c>
      <c r="D1" s="91"/>
      <c r="E1" s="92"/>
      <c r="F1" s="91"/>
      <c r="G1" s="93" t="s">
        <v>49</v>
      </c>
      <c r="H1" s="94" t="s">
        <v>558</v>
      </c>
      <c r="I1" s="95"/>
    </row>
    <row r="2" spans="1:9" ht="13.5" thickBot="1">
      <c r="A2" s="273" t="s">
        <v>50</v>
      </c>
      <c r="B2" s="274"/>
      <c r="C2" s="96" t="str">
        <f>CONCATENATE(cisloobjektu," ",nazevobjektu)</f>
        <v>SO 01 Změna užívání prostor v 1. np</v>
      </c>
      <c r="D2" s="97"/>
      <c r="E2" s="98"/>
      <c r="F2" s="97"/>
      <c r="G2" s="275" t="s">
        <v>80</v>
      </c>
      <c r="H2" s="276"/>
      <c r="I2" s="277"/>
    </row>
    <row r="3" spans="1:9" ht="12.75" thickTop="1">
      <c r="A3" s="70"/>
      <c r="B3" s="70"/>
      <c r="C3" s="70"/>
      <c r="D3" s="70"/>
      <c r="E3" s="70"/>
      <c r="F3" s="59"/>
      <c r="G3" s="70"/>
      <c r="H3" s="70"/>
      <c r="I3" s="70"/>
    </row>
    <row r="4" spans="1:9" ht="19.5" customHeight="1">
      <c r="A4" s="99" t="s">
        <v>51</v>
      </c>
      <c r="B4" s="100"/>
      <c r="C4" s="100"/>
      <c r="D4" s="100"/>
      <c r="E4" s="101"/>
      <c r="F4" s="100"/>
      <c r="G4" s="100"/>
      <c r="H4" s="100"/>
      <c r="I4" s="100"/>
    </row>
    <row r="5" spans="1:9" ht="12.75" thickBot="1">
      <c r="A5" s="70"/>
      <c r="B5" s="70"/>
      <c r="C5" s="70"/>
      <c r="D5" s="70"/>
      <c r="E5" s="70"/>
      <c r="F5" s="70"/>
      <c r="G5" s="70"/>
      <c r="H5" s="70"/>
      <c r="I5" s="70"/>
    </row>
    <row r="6" spans="1:9" s="31" customFormat="1" ht="13.5" thickBot="1">
      <c r="A6" s="102"/>
      <c r="B6" s="103" t="s">
        <v>52</v>
      </c>
      <c r="C6" s="103"/>
      <c r="D6" s="104"/>
      <c r="E6" s="105" t="s">
        <v>53</v>
      </c>
      <c r="F6" s="106" t="s">
        <v>54</v>
      </c>
      <c r="G6" s="106" t="s">
        <v>55</v>
      </c>
      <c r="H6" s="106" t="s">
        <v>56</v>
      </c>
      <c r="I6" s="107" t="s">
        <v>30</v>
      </c>
    </row>
    <row r="7" spans="1:9" s="31" customFormat="1" ht="12">
      <c r="A7" s="193" t="str">
        <f>Položky!B7</f>
        <v>3</v>
      </c>
      <c r="B7" s="108" t="str">
        <f>Položky!C7</f>
        <v>Svislé a kompletní konstrukce</v>
      </c>
      <c r="C7" s="59"/>
      <c r="D7" s="109"/>
      <c r="E7" s="194">
        <f>Položky!BA19</f>
        <v>0</v>
      </c>
      <c r="F7" s="195">
        <f>Položky!BB19</f>
        <v>0</v>
      </c>
      <c r="G7" s="195">
        <f>Položky!BC19</f>
        <v>0</v>
      </c>
      <c r="H7" s="195">
        <f>Položky!BD19</f>
        <v>0</v>
      </c>
      <c r="I7" s="196">
        <f>Položky!BE19</f>
        <v>0</v>
      </c>
    </row>
    <row r="8" spans="1:9" s="31" customFormat="1" ht="12">
      <c r="A8" s="193" t="str">
        <f>Položky!B20</f>
        <v>342</v>
      </c>
      <c r="B8" s="108" t="str">
        <f>Položky!C20</f>
        <v>Sádrokartonové  konstrukce</v>
      </c>
      <c r="C8" s="59"/>
      <c r="D8" s="109"/>
      <c r="E8" s="194">
        <f>Položky!BA34</f>
        <v>0</v>
      </c>
      <c r="F8" s="195">
        <f>Položky!BB34</f>
        <v>0</v>
      </c>
      <c r="G8" s="195">
        <f>Položky!BC34</f>
        <v>0</v>
      </c>
      <c r="H8" s="195">
        <f>Položky!BD34</f>
        <v>0</v>
      </c>
      <c r="I8" s="196">
        <f>Položky!BE34</f>
        <v>0</v>
      </c>
    </row>
    <row r="9" spans="1:9" s="31" customFormat="1" ht="12">
      <c r="A9" s="193" t="str">
        <f>Položky!B35</f>
        <v>61</v>
      </c>
      <c r="B9" s="108" t="str">
        <f>Položky!C35</f>
        <v>Upravy povrchů vnitřní</v>
      </c>
      <c r="C9" s="59"/>
      <c r="D9" s="109"/>
      <c r="E9" s="194">
        <f>Položky!BA60</f>
        <v>0</v>
      </c>
      <c r="F9" s="195">
        <f>Položky!BB60</f>
        <v>0</v>
      </c>
      <c r="G9" s="195">
        <f>Položky!BC60</f>
        <v>0</v>
      </c>
      <c r="H9" s="195">
        <f>Položky!BD60</f>
        <v>0</v>
      </c>
      <c r="I9" s="196">
        <f>Položky!BE60</f>
        <v>0</v>
      </c>
    </row>
    <row r="10" spans="1:9" s="31" customFormat="1" ht="12">
      <c r="A10" s="193" t="str">
        <f>Položky!B61</f>
        <v>63</v>
      </c>
      <c r="B10" s="108" t="str">
        <f>Položky!C61</f>
        <v>Podlahové konstrukce</v>
      </c>
      <c r="C10" s="59"/>
      <c r="D10" s="109"/>
      <c r="E10" s="194">
        <f>Položky!BA68</f>
        <v>0</v>
      </c>
      <c r="F10" s="195">
        <f>Položky!BB68</f>
        <v>0</v>
      </c>
      <c r="G10" s="195">
        <f>Položky!BC68</f>
        <v>0</v>
      </c>
      <c r="H10" s="195">
        <f>Položky!BD68</f>
        <v>0</v>
      </c>
      <c r="I10" s="196">
        <f>Položky!BE68</f>
        <v>0</v>
      </c>
    </row>
    <row r="11" spans="1:9" s="31" customFormat="1" ht="12">
      <c r="A11" s="193" t="str">
        <f>Položky!B69</f>
        <v>94</v>
      </c>
      <c r="B11" s="108" t="str">
        <f>Položky!C69</f>
        <v>Lešení vnitřní</v>
      </c>
      <c r="C11" s="59"/>
      <c r="D11" s="109"/>
      <c r="E11" s="194">
        <f>Položky!BA74</f>
        <v>0</v>
      </c>
      <c r="F11" s="195">
        <f>Položky!BB74</f>
        <v>0</v>
      </c>
      <c r="G11" s="195">
        <f>Položky!BC74</f>
        <v>0</v>
      </c>
      <c r="H11" s="195">
        <f>Položky!BD74</f>
        <v>0</v>
      </c>
      <c r="I11" s="196">
        <f>Položky!BE74</f>
        <v>0</v>
      </c>
    </row>
    <row r="12" spans="1:9" s="31" customFormat="1" ht="12">
      <c r="A12" s="193" t="str">
        <f>Položky!B75</f>
        <v>95</v>
      </c>
      <c r="B12" s="108" t="str">
        <f>Položky!C75</f>
        <v>Dokončovací konstrukce na pozemních stavbách</v>
      </c>
      <c r="C12" s="59"/>
      <c r="D12" s="109"/>
      <c r="E12" s="194">
        <f>Položky!BA83</f>
        <v>0</v>
      </c>
      <c r="F12" s="195">
        <f>Položky!BB83</f>
        <v>0</v>
      </c>
      <c r="G12" s="195">
        <f>Položky!BC83</f>
        <v>0</v>
      </c>
      <c r="H12" s="195">
        <f>Položky!BD83</f>
        <v>0</v>
      </c>
      <c r="I12" s="196">
        <f>Položky!BE83</f>
        <v>0</v>
      </c>
    </row>
    <row r="13" spans="1:9" s="31" customFormat="1" ht="12">
      <c r="A13" s="193" t="str">
        <f>Položky!B84</f>
        <v>96</v>
      </c>
      <c r="B13" s="108" t="str">
        <f>Položky!C84</f>
        <v>Bourání konstrukcí</v>
      </c>
      <c r="C13" s="59"/>
      <c r="D13" s="109"/>
      <c r="E13" s="194">
        <f>Položky!BA132</f>
        <v>0</v>
      </c>
      <c r="F13" s="195">
        <f>Položky!BB132</f>
        <v>0</v>
      </c>
      <c r="G13" s="195">
        <f>Položky!BC132</f>
        <v>0</v>
      </c>
      <c r="H13" s="195">
        <f>Položky!BD132</f>
        <v>0</v>
      </c>
      <c r="I13" s="196">
        <f>Položky!BE132</f>
        <v>0</v>
      </c>
    </row>
    <row r="14" spans="1:9" s="31" customFormat="1" ht="12">
      <c r="A14" s="193" t="str">
        <f>Položky!B133</f>
        <v>99</v>
      </c>
      <c r="B14" s="108" t="str">
        <f>Položky!C133</f>
        <v>Staveništní přesun hmot</v>
      </c>
      <c r="C14" s="59"/>
      <c r="D14" s="109"/>
      <c r="E14" s="194">
        <f>Položky!BA135</f>
        <v>0</v>
      </c>
      <c r="F14" s="195">
        <f>Položky!BB135</f>
        <v>0</v>
      </c>
      <c r="G14" s="195">
        <f>Položky!BC135</f>
        <v>0</v>
      </c>
      <c r="H14" s="195">
        <f>Položky!BD135</f>
        <v>0</v>
      </c>
      <c r="I14" s="196">
        <f>Položky!BE135</f>
        <v>0</v>
      </c>
    </row>
    <row r="15" spans="1:9" s="31" customFormat="1" ht="12">
      <c r="A15" s="193" t="str">
        <f>Položky!B136</f>
        <v>711</v>
      </c>
      <c r="B15" s="108" t="str">
        <f>Položky!C136</f>
        <v>Izolace proti vodě</v>
      </c>
      <c r="C15" s="59"/>
      <c r="D15" s="109"/>
      <c r="E15" s="194">
        <f>Položky!BA141</f>
        <v>0</v>
      </c>
      <c r="F15" s="195">
        <f>Položky!BB141</f>
        <v>0</v>
      </c>
      <c r="G15" s="195">
        <f>Položky!BC141</f>
        <v>0</v>
      </c>
      <c r="H15" s="195">
        <f>Položky!BD141</f>
        <v>0</v>
      </c>
      <c r="I15" s="196">
        <f>Položky!BE141</f>
        <v>0</v>
      </c>
    </row>
    <row r="16" spans="1:9" s="31" customFormat="1" ht="12">
      <c r="A16" s="193" t="str">
        <f>Položky!B142</f>
        <v>721</v>
      </c>
      <c r="B16" s="108" t="str">
        <f>Položky!C142</f>
        <v>Vnitřní kanalizace</v>
      </c>
      <c r="C16" s="59"/>
      <c r="D16" s="109"/>
      <c r="E16" s="194">
        <f>Položky!BA154</f>
        <v>0</v>
      </c>
      <c r="F16" s="195">
        <f>Položky!BB154</f>
        <v>0</v>
      </c>
      <c r="G16" s="195">
        <f>Položky!BC154</f>
        <v>0</v>
      </c>
      <c r="H16" s="195">
        <f>Položky!BD154</f>
        <v>0</v>
      </c>
      <c r="I16" s="196">
        <f>Položky!BE154</f>
        <v>0</v>
      </c>
    </row>
    <row r="17" spans="1:9" s="31" customFormat="1" ht="12">
      <c r="A17" s="193" t="str">
        <f>Položky!B155</f>
        <v>722</v>
      </c>
      <c r="B17" s="108" t="str">
        <f>Položky!C155</f>
        <v>Vnitřní vodovod</v>
      </c>
      <c r="C17" s="59"/>
      <c r="D17" s="109"/>
      <c r="E17" s="194">
        <f>Položky!BA165</f>
        <v>0</v>
      </c>
      <c r="F17" s="195">
        <f>Položky!BB165</f>
        <v>0</v>
      </c>
      <c r="G17" s="195">
        <f>Položky!BC165</f>
        <v>0</v>
      </c>
      <c r="H17" s="195">
        <f>Položky!BD165</f>
        <v>0</v>
      </c>
      <c r="I17" s="196">
        <f>Položky!BE165</f>
        <v>0</v>
      </c>
    </row>
    <row r="18" spans="1:9" s="31" customFormat="1" ht="12">
      <c r="A18" s="193" t="str">
        <f>Položky!B166</f>
        <v>725</v>
      </c>
      <c r="B18" s="108" t="str">
        <f>Položky!C166</f>
        <v>Zařizovací předměty</v>
      </c>
      <c r="C18" s="59"/>
      <c r="D18" s="109"/>
      <c r="E18" s="194">
        <f>Položky!BA183</f>
        <v>0</v>
      </c>
      <c r="F18" s="195">
        <f>Položky!BB183</f>
        <v>0</v>
      </c>
      <c r="G18" s="195">
        <f>Položky!BC183</f>
        <v>0</v>
      </c>
      <c r="H18" s="195">
        <f>Položky!BD183</f>
        <v>0</v>
      </c>
      <c r="I18" s="196">
        <f>Položky!BE183</f>
        <v>0</v>
      </c>
    </row>
    <row r="19" spans="1:9" s="31" customFormat="1" ht="12">
      <c r="A19" s="193" t="str">
        <f>Položky!B184</f>
        <v>726</v>
      </c>
      <c r="B19" s="108" t="str">
        <f>Položky!C184</f>
        <v>Instalační prefabrikáty</v>
      </c>
      <c r="C19" s="59"/>
      <c r="D19" s="109"/>
      <c r="E19" s="194">
        <f>Položky!BA189</f>
        <v>0</v>
      </c>
      <c r="F19" s="195">
        <f>Položky!BB189</f>
        <v>0</v>
      </c>
      <c r="G19" s="195">
        <f>Položky!BC189</f>
        <v>0</v>
      </c>
      <c r="H19" s="195">
        <f>Položky!BD189</f>
        <v>0</v>
      </c>
      <c r="I19" s="196">
        <f>Položky!BE189</f>
        <v>0</v>
      </c>
    </row>
    <row r="20" spans="1:9" s="31" customFormat="1" ht="12">
      <c r="A20" s="193" t="str">
        <f>Položky!B190</f>
        <v>730</v>
      </c>
      <c r="B20" s="108" t="str">
        <f>Položky!C190</f>
        <v>Ústřední vytápění</v>
      </c>
      <c r="C20" s="59"/>
      <c r="D20" s="109"/>
      <c r="E20" s="194">
        <f>Položky!BA201</f>
        <v>0</v>
      </c>
      <c r="F20" s="195">
        <f>Položky!BB201</f>
        <v>0</v>
      </c>
      <c r="G20" s="195">
        <f>Položky!BC201</f>
        <v>0</v>
      </c>
      <c r="H20" s="195">
        <f>Položky!BD201</f>
        <v>0</v>
      </c>
      <c r="I20" s="196">
        <f>Položky!BE201</f>
        <v>0</v>
      </c>
    </row>
    <row r="21" spans="1:9" s="31" customFormat="1" ht="12">
      <c r="A21" s="193" t="str">
        <f>Položky!B202</f>
        <v>766</v>
      </c>
      <c r="B21" s="108" t="str">
        <f>Položky!C202</f>
        <v>Konstrukce truhlářské</v>
      </c>
      <c r="C21" s="59"/>
      <c r="D21" s="109"/>
      <c r="E21" s="194">
        <f>Položky!BA209</f>
        <v>0</v>
      </c>
      <c r="F21" s="195">
        <f>Položky!BB209</f>
        <v>0</v>
      </c>
      <c r="G21" s="195">
        <f>Položky!BC209</f>
        <v>0</v>
      </c>
      <c r="H21" s="195">
        <f>Položky!BD209</f>
        <v>0</v>
      </c>
      <c r="I21" s="196">
        <f>Položky!BE209</f>
        <v>0</v>
      </c>
    </row>
    <row r="22" spans="1:9" s="31" customFormat="1" ht="12">
      <c r="A22" s="193" t="str">
        <f>Položky!B210</f>
        <v>767</v>
      </c>
      <c r="B22" s="108" t="str">
        <f>Položky!C210</f>
        <v>Konstrukce zámečnické</v>
      </c>
      <c r="C22" s="59"/>
      <c r="D22" s="109"/>
      <c r="E22" s="194">
        <f>Položky!BA215</f>
        <v>0</v>
      </c>
      <c r="F22" s="195">
        <f>Položky!BB215</f>
        <v>0</v>
      </c>
      <c r="G22" s="195">
        <f>Položky!BC215</f>
        <v>0</v>
      </c>
      <c r="H22" s="195">
        <f>Položky!BD215</f>
        <v>0</v>
      </c>
      <c r="I22" s="196">
        <f>Položky!BE215</f>
        <v>0</v>
      </c>
    </row>
    <row r="23" spans="1:9" s="31" customFormat="1" ht="12">
      <c r="A23" s="193" t="str">
        <f>Položky!B216</f>
        <v>771</v>
      </c>
      <c r="B23" s="108" t="str">
        <f>Položky!C216</f>
        <v>Podlahy z dlaždic</v>
      </c>
      <c r="C23" s="59"/>
      <c r="D23" s="109"/>
      <c r="E23" s="194">
        <f>Položky!BA231</f>
        <v>0</v>
      </c>
      <c r="F23" s="195">
        <f>Položky!BB231</f>
        <v>0</v>
      </c>
      <c r="G23" s="195">
        <f>Položky!BC231</f>
        <v>0</v>
      </c>
      <c r="H23" s="195">
        <f>Položky!BD231</f>
        <v>0</v>
      </c>
      <c r="I23" s="196">
        <f>Položky!BE231</f>
        <v>0</v>
      </c>
    </row>
    <row r="24" spans="1:9" s="31" customFormat="1" ht="12">
      <c r="A24" s="193" t="str">
        <f>Položky!B232</f>
        <v>775</v>
      </c>
      <c r="B24" s="108" t="str">
        <f>Položky!C232</f>
        <v>Podlahy plovoucí</v>
      </c>
      <c r="C24" s="59"/>
      <c r="D24" s="109"/>
      <c r="E24" s="194">
        <f>Položky!BA238</f>
        <v>0</v>
      </c>
      <c r="F24" s="195">
        <f>Položky!BB238</f>
        <v>0</v>
      </c>
      <c r="G24" s="195">
        <f>Položky!BC238</f>
        <v>0</v>
      </c>
      <c r="H24" s="195">
        <f>Položky!BD238</f>
        <v>0</v>
      </c>
      <c r="I24" s="196">
        <f>Položky!BE238</f>
        <v>0</v>
      </c>
    </row>
    <row r="25" spans="1:9" s="31" customFormat="1" ht="12">
      <c r="A25" s="193" t="str">
        <f>Položky!B239</f>
        <v>781</v>
      </c>
      <c r="B25" s="108" t="str">
        <f>Položky!C239</f>
        <v>Obklady keramické</v>
      </c>
      <c r="C25" s="59"/>
      <c r="D25" s="109"/>
      <c r="E25" s="194">
        <f>Položky!BA249</f>
        <v>0</v>
      </c>
      <c r="F25" s="195">
        <f>Položky!BB249</f>
        <v>0</v>
      </c>
      <c r="G25" s="195">
        <f>Položky!BC249</f>
        <v>0</v>
      </c>
      <c r="H25" s="195">
        <f>Položky!BD249</f>
        <v>0</v>
      </c>
      <c r="I25" s="196">
        <f>Položky!BE249</f>
        <v>0</v>
      </c>
    </row>
    <row r="26" spans="1:9" s="31" customFormat="1" ht="12">
      <c r="A26" s="193" t="str">
        <f>Položky!B250</f>
        <v>784</v>
      </c>
      <c r="B26" s="108" t="str">
        <f>Položky!C250</f>
        <v>Malby</v>
      </c>
      <c r="C26" s="59"/>
      <c r="D26" s="109"/>
      <c r="E26" s="194">
        <f>Položky!BA260</f>
        <v>0</v>
      </c>
      <c r="F26" s="195">
        <f>Položky!BB260</f>
        <v>0</v>
      </c>
      <c r="G26" s="195">
        <f>Položky!BC260</f>
        <v>0</v>
      </c>
      <c r="H26" s="195">
        <f>Položky!BD260</f>
        <v>0</v>
      </c>
      <c r="I26" s="196">
        <f>Položky!BE260</f>
        <v>0</v>
      </c>
    </row>
    <row r="27" spans="1:9" s="31" customFormat="1" ht="12">
      <c r="A27" s="193" t="str">
        <f>Položky!B261</f>
        <v>M21</v>
      </c>
      <c r="B27" s="108" t="str">
        <f>Položky!C261</f>
        <v>Elektromontáže</v>
      </c>
      <c r="C27" s="59"/>
      <c r="D27" s="109"/>
      <c r="E27" s="194">
        <f>Položky!BA265</f>
        <v>0</v>
      </c>
      <c r="F27" s="195">
        <f>Položky!BB265</f>
        <v>0</v>
      </c>
      <c r="G27" s="195">
        <f>Položky!BC265</f>
        <v>0</v>
      </c>
      <c r="H27" s="195">
        <f>Položky!BD265</f>
        <v>0</v>
      </c>
      <c r="I27" s="196">
        <f>Položky!BE265</f>
        <v>0</v>
      </c>
    </row>
    <row r="28" spans="1:9" s="31" customFormat="1" ht="12.75" thickBot="1">
      <c r="A28" s="193" t="str">
        <f>Položky!B266</f>
        <v>M24</v>
      </c>
      <c r="B28" s="108" t="str">
        <f>Položky!C266</f>
        <v>Montáž  VZT</v>
      </c>
      <c r="C28" s="59"/>
      <c r="D28" s="109"/>
      <c r="E28" s="194">
        <f>Položky!BA279</f>
        <v>0</v>
      </c>
      <c r="F28" s="195">
        <f>Položky!BB279</f>
        <v>0</v>
      </c>
      <c r="G28" s="195">
        <f>Položky!BC279</f>
        <v>0</v>
      </c>
      <c r="H28" s="195">
        <f>Položky!BD279</f>
        <v>0</v>
      </c>
      <c r="I28" s="196">
        <f>Položky!BE279</f>
        <v>0</v>
      </c>
    </row>
    <row r="29" spans="1:9" s="116" customFormat="1" ht="13.5" thickBot="1">
      <c r="A29" s="110"/>
      <c r="B29" s="111" t="s">
        <v>57</v>
      </c>
      <c r="C29" s="111"/>
      <c r="D29" s="112"/>
      <c r="E29" s="113">
        <f>SUM(E7:E28)</f>
        <v>0</v>
      </c>
      <c r="F29" s="114">
        <f>SUM(F7:F28)</f>
        <v>0</v>
      </c>
      <c r="G29" s="114">
        <f>SUM(G7:G28)</f>
        <v>0</v>
      </c>
      <c r="H29" s="114">
        <f>SUM(H7:H28)</f>
        <v>0</v>
      </c>
      <c r="I29" s="115">
        <f>SUM(I7:I28)</f>
        <v>0</v>
      </c>
    </row>
    <row r="30" spans="1:9" ht="12">
      <c r="A30" s="59"/>
      <c r="B30" s="59"/>
      <c r="C30" s="59"/>
      <c r="D30" s="59"/>
      <c r="E30" s="59"/>
      <c r="F30" s="59"/>
      <c r="G30" s="59"/>
      <c r="H30" s="59"/>
      <c r="I30" s="59"/>
    </row>
    <row r="31" spans="1:57" ht="19.5" customHeight="1">
      <c r="A31" s="100" t="s">
        <v>58</v>
      </c>
      <c r="B31" s="100"/>
      <c r="C31" s="100"/>
      <c r="D31" s="100"/>
      <c r="E31" s="100"/>
      <c r="F31" s="100"/>
      <c r="G31" s="117"/>
      <c r="H31" s="100"/>
      <c r="I31" s="100"/>
      <c r="BA31" s="35"/>
      <c r="BB31" s="35"/>
      <c r="BC31" s="35"/>
      <c r="BD31" s="35"/>
      <c r="BE31" s="35"/>
    </row>
    <row r="32" spans="1:9" ht="12.75" thickBo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ht="12.75">
      <c r="A33" s="64" t="s">
        <v>59</v>
      </c>
      <c r="B33" s="65"/>
      <c r="C33" s="65"/>
      <c r="D33" s="118"/>
      <c r="E33" s="119" t="s">
        <v>60</v>
      </c>
      <c r="F33" s="120" t="s">
        <v>61</v>
      </c>
      <c r="G33" s="121" t="s">
        <v>62</v>
      </c>
      <c r="H33" s="122"/>
      <c r="I33" s="123" t="s">
        <v>60</v>
      </c>
    </row>
    <row r="34" spans="1:53" ht="12">
      <c r="A34" s="57" t="s">
        <v>459</v>
      </c>
      <c r="B34" s="48"/>
      <c r="C34" s="48"/>
      <c r="D34" s="124"/>
      <c r="E34" s="125">
        <v>0</v>
      </c>
      <c r="F34" s="126">
        <v>0</v>
      </c>
      <c r="G34" s="127">
        <f aca="true" t="shared" si="0" ref="G34:G41">CHOOSE(BA34+1,HSV+PSV,HSV+PSV+Mont,HSV+PSV+Dodavka+Mont,HSV,PSV,Mont,Dodavka,Mont+Dodavka,0)</f>
        <v>0</v>
      </c>
      <c r="H34" s="128"/>
      <c r="I34" s="129">
        <f aca="true" t="shared" si="1" ref="I34:I41">E34+F34*G34/100</f>
        <v>0</v>
      </c>
      <c r="BA34">
        <v>0</v>
      </c>
    </row>
    <row r="35" spans="1:53" ht="12">
      <c r="A35" s="57" t="s">
        <v>460</v>
      </c>
      <c r="B35" s="48"/>
      <c r="C35" s="48"/>
      <c r="D35" s="124"/>
      <c r="E35" s="125">
        <v>0</v>
      </c>
      <c r="F35" s="126">
        <v>0</v>
      </c>
      <c r="G35" s="127">
        <f t="shared" si="0"/>
        <v>0</v>
      </c>
      <c r="H35" s="128"/>
      <c r="I35" s="129">
        <f t="shared" si="1"/>
        <v>0</v>
      </c>
      <c r="BA35">
        <v>0</v>
      </c>
    </row>
    <row r="36" spans="1:53" ht="12">
      <c r="A36" s="57" t="s">
        <v>461</v>
      </c>
      <c r="B36" s="48"/>
      <c r="C36" s="48"/>
      <c r="D36" s="124"/>
      <c r="E36" s="125">
        <v>0</v>
      </c>
      <c r="F36" s="126">
        <v>0</v>
      </c>
      <c r="G36" s="127">
        <f t="shared" si="0"/>
        <v>0</v>
      </c>
      <c r="H36" s="128"/>
      <c r="I36" s="129">
        <f t="shared" si="1"/>
        <v>0</v>
      </c>
      <c r="BA36">
        <v>0</v>
      </c>
    </row>
    <row r="37" spans="1:53" ht="12">
      <c r="A37" s="57" t="s">
        <v>462</v>
      </c>
      <c r="B37" s="48"/>
      <c r="C37" s="48"/>
      <c r="D37" s="124"/>
      <c r="E37" s="125">
        <v>0</v>
      </c>
      <c r="F37" s="126">
        <v>0</v>
      </c>
      <c r="G37" s="127">
        <f t="shared" si="0"/>
        <v>0</v>
      </c>
      <c r="H37" s="128"/>
      <c r="I37" s="129">
        <f t="shared" si="1"/>
        <v>0</v>
      </c>
      <c r="BA37">
        <v>0</v>
      </c>
    </row>
    <row r="38" spans="1:53" ht="12">
      <c r="A38" s="57" t="s">
        <v>463</v>
      </c>
      <c r="B38" s="48"/>
      <c r="C38" s="48"/>
      <c r="D38" s="124"/>
      <c r="E38" s="125">
        <v>0</v>
      </c>
      <c r="F38" s="126">
        <v>0</v>
      </c>
      <c r="G38" s="127">
        <f t="shared" si="0"/>
        <v>0</v>
      </c>
      <c r="H38" s="128"/>
      <c r="I38" s="129">
        <f t="shared" si="1"/>
        <v>0</v>
      </c>
      <c r="BA38">
        <v>1</v>
      </c>
    </row>
    <row r="39" spans="1:53" ht="12">
      <c r="A39" s="57" t="s">
        <v>464</v>
      </c>
      <c r="B39" s="48"/>
      <c r="C39" s="48"/>
      <c r="D39" s="124"/>
      <c r="E39" s="125">
        <v>0</v>
      </c>
      <c r="F39" s="126">
        <v>0</v>
      </c>
      <c r="G39" s="127">
        <f t="shared" si="0"/>
        <v>0</v>
      </c>
      <c r="H39" s="128"/>
      <c r="I39" s="129">
        <f t="shared" si="1"/>
        <v>0</v>
      </c>
      <c r="BA39">
        <v>1</v>
      </c>
    </row>
    <row r="40" spans="1:53" ht="12">
      <c r="A40" s="57" t="s">
        <v>465</v>
      </c>
      <c r="B40" s="48"/>
      <c r="C40" s="48"/>
      <c r="D40" s="124"/>
      <c r="E40" s="125">
        <v>0</v>
      </c>
      <c r="F40" s="126">
        <v>0</v>
      </c>
      <c r="G40" s="127">
        <f t="shared" si="0"/>
        <v>0</v>
      </c>
      <c r="H40" s="128"/>
      <c r="I40" s="129">
        <f t="shared" si="1"/>
        <v>0</v>
      </c>
      <c r="BA40">
        <v>2</v>
      </c>
    </row>
    <row r="41" spans="1:53" ht="12">
      <c r="A41" s="57" t="s">
        <v>466</v>
      </c>
      <c r="B41" s="48"/>
      <c r="C41" s="48"/>
      <c r="D41" s="124"/>
      <c r="E41" s="125">
        <v>0</v>
      </c>
      <c r="F41" s="126">
        <v>0</v>
      </c>
      <c r="G41" s="127">
        <f t="shared" si="0"/>
        <v>0</v>
      </c>
      <c r="H41" s="128"/>
      <c r="I41" s="129">
        <f t="shared" si="1"/>
        <v>0</v>
      </c>
      <c r="BA41">
        <v>2</v>
      </c>
    </row>
    <row r="42" spans="1:9" ht="13.5" thickBot="1">
      <c r="A42" s="130"/>
      <c r="B42" s="131" t="s">
        <v>63</v>
      </c>
      <c r="C42" s="132"/>
      <c r="D42" s="133"/>
      <c r="E42" s="134"/>
      <c r="F42" s="135"/>
      <c r="G42" s="135"/>
      <c r="H42" s="269">
        <f>SUM(I34:I41)</f>
        <v>0</v>
      </c>
      <c r="I42" s="270"/>
    </row>
    <row r="44" spans="2:9" ht="12.75">
      <c r="B44" s="116"/>
      <c r="F44" s="136"/>
      <c r="G44" s="137"/>
      <c r="H44" s="137"/>
      <c r="I44" s="138"/>
    </row>
    <row r="45" spans="6:9" ht="12">
      <c r="F45" s="136"/>
      <c r="G45" s="137"/>
      <c r="H45" s="137"/>
      <c r="I45" s="138"/>
    </row>
    <row r="46" spans="6:9" ht="12">
      <c r="F46" s="136"/>
      <c r="G46" s="137"/>
      <c r="H46" s="137"/>
      <c r="I46" s="138"/>
    </row>
    <row r="47" spans="6:9" ht="12">
      <c r="F47" s="136"/>
      <c r="G47" s="137"/>
      <c r="H47" s="137"/>
      <c r="I47" s="138"/>
    </row>
    <row r="48" spans="6:9" ht="12">
      <c r="F48" s="136"/>
      <c r="G48" s="137"/>
      <c r="H48" s="137"/>
      <c r="I48" s="138"/>
    </row>
    <row r="49" spans="6:9" ht="12">
      <c r="F49" s="136"/>
      <c r="G49" s="137"/>
      <c r="H49" s="137"/>
      <c r="I49" s="138"/>
    </row>
    <row r="50" spans="6:9" ht="12">
      <c r="F50" s="136"/>
      <c r="G50" s="137"/>
      <c r="H50" s="137"/>
      <c r="I50" s="138"/>
    </row>
    <row r="51" spans="6:9" ht="12">
      <c r="F51" s="136"/>
      <c r="G51" s="137"/>
      <c r="H51" s="137"/>
      <c r="I51" s="138"/>
    </row>
    <row r="52" spans="6:9" ht="12">
      <c r="F52" s="136"/>
      <c r="G52" s="137"/>
      <c r="H52" s="137"/>
      <c r="I52" s="138"/>
    </row>
    <row r="53" spans="6:9" ht="12">
      <c r="F53" s="136"/>
      <c r="G53" s="137"/>
      <c r="H53" s="137"/>
      <c r="I53" s="138"/>
    </row>
    <row r="54" spans="6:9" ht="12">
      <c r="F54" s="136"/>
      <c r="G54" s="137"/>
      <c r="H54" s="137"/>
      <c r="I54" s="138"/>
    </row>
    <row r="55" spans="6:9" ht="12">
      <c r="F55" s="136"/>
      <c r="G55" s="137"/>
      <c r="H55" s="137"/>
      <c r="I55" s="138"/>
    </row>
    <row r="56" spans="6:9" ht="12">
      <c r="F56" s="136"/>
      <c r="G56" s="137"/>
      <c r="H56" s="137"/>
      <c r="I56" s="138"/>
    </row>
    <row r="57" spans="6:9" ht="12">
      <c r="F57" s="136"/>
      <c r="G57" s="137"/>
      <c r="H57" s="137"/>
      <c r="I57" s="138"/>
    </row>
    <row r="58" spans="6:9" ht="12">
      <c r="F58" s="136"/>
      <c r="G58" s="137"/>
      <c r="H58" s="137"/>
      <c r="I58" s="138"/>
    </row>
    <row r="59" spans="6:9" ht="12">
      <c r="F59" s="136"/>
      <c r="G59" s="137"/>
      <c r="H59" s="137"/>
      <c r="I59" s="138"/>
    </row>
    <row r="60" spans="6:9" ht="12">
      <c r="F60" s="136"/>
      <c r="G60" s="137"/>
      <c r="H60" s="137"/>
      <c r="I60" s="138"/>
    </row>
    <row r="61" spans="6:9" ht="12">
      <c r="F61" s="136"/>
      <c r="G61" s="137"/>
      <c r="H61" s="137"/>
      <c r="I61" s="138"/>
    </row>
    <row r="62" spans="6:9" ht="12">
      <c r="F62" s="136"/>
      <c r="G62" s="137"/>
      <c r="H62" s="137"/>
      <c r="I62" s="138"/>
    </row>
    <row r="63" spans="6:9" ht="12">
      <c r="F63" s="136"/>
      <c r="G63" s="137"/>
      <c r="H63" s="137"/>
      <c r="I63" s="138"/>
    </row>
    <row r="64" spans="6:9" ht="12">
      <c r="F64" s="136"/>
      <c r="G64" s="137"/>
      <c r="H64" s="137"/>
      <c r="I64" s="138"/>
    </row>
    <row r="65" spans="6:9" ht="12">
      <c r="F65" s="136"/>
      <c r="G65" s="137"/>
      <c r="H65" s="137"/>
      <c r="I65" s="138"/>
    </row>
    <row r="66" spans="6:9" ht="12">
      <c r="F66" s="136"/>
      <c r="G66" s="137"/>
      <c r="H66" s="137"/>
      <c r="I66" s="138"/>
    </row>
    <row r="67" spans="6:9" ht="12">
      <c r="F67" s="136"/>
      <c r="G67" s="137"/>
      <c r="H67" s="137"/>
      <c r="I67" s="138"/>
    </row>
    <row r="68" spans="6:9" ht="12">
      <c r="F68" s="136"/>
      <c r="G68" s="137"/>
      <c r="H68" s="137"/>
      <c r="I68" s="138"/>
    </row>
    <row r="69" spans="6:9" ht="12">
      <c r="F69" s="136"/>
      <c r="G69" s="137"/>
      <c r="H69" s="137"/>
      <c r="I69" s="138"/>
    </row>
    <row r="70" spans="6:9" ht="12">
      <c r="F70" s="136"/>
      <c r="G70" s="137"/>
      <c r="H70" s="137"/>
      <c r="I70" s="138"/>
    </row>
    <row r="71" spans="6:9" ht="12">
      <c r="F71" s="136"/>
      <c r="G71" s="137"/>
      <c r="H71" s="137"/>
      <c r="I71" s="138"/>
    </row>
    <row r="72" spans="6:9" ht="12">
      <c r="F72" s="136"/>
      <c r="G72" s="137"/>
      <c r="H72" s="137"/>
      <c r="I72" s="138"/>
    </row>
    <row r="73" spans="6:9" ht="12">
      <c r="F73" s="136"/>
      <c r="G73" s="137"/>
      <c r="H73" s="137"/>
      <c r="I73" s="138"/>
    </row>
    <row r="74" spans="6:9" ht="12">
      <c r="F74" s="136"/>
      <c r="G74" s="137"/>
      <c r="H74" s="137"/>
      <c r="I74" s="138"/>
    </row>
    <row r="75" spans="6:9" ht="12">
      <c r="F75" s="136"/>
      <c r="G75" s="137"/>
      <c r="H75" s="137"/>
      <c r="I75" s="138"/>
    </row>
    <row r="76" spans="6:9" ht="12">
      <c r="F76" s="136"/>
      <c r="G76" s="137"/>
      <c r="H76" s="137"/>
      <c r="I76" s="138"/>
    </row>
    <row r="77" spans="6:9" ht="12">
      <c r="F77" s="136"/>
      <c r="G77" s="137"/>
      <c r="H77" s="137"/>
      <c r="I77" s="138"/>
    </row>
    <row r="78" spans="6:9" ht="12">
      <c r="F78" s="136"/>
      <c r="G78" s="137"/>
      <c r="H78" s="137"/>
      <c r="I78" s="138"/>
    </row>
    <row r="79" spans="6:9" ht="12">
      <c r="F79" s="136"/>
      <c r="G79" s="137"/>
      <c r="H79" s="137"/>
      <c r="I79" s="138"/>
    </row>
    <row r="80" spans="6:9" ht="12">
      <c r="F80" s="136"/>
      <c r="G80" s="137"/>
      <c r="H80" s="137"/>
      <c r="I80" s="138"/>
    </row>
    <row r="81" spans="6:9" ht="12">
      <c r="F81" s="136"/>
      <c r="G81" s="137"/>
      <c r="H81" s="137"/>
      <c r="I81" s="138"/>
    </row>
    <row r="82" spans="6:9" ht="12">
      <c r="F82" s="136"/>
      <c r="G82" s="137"/>
      <c r="H82" s="137"/>
      <c r="I82" s="138"/>
    </row>
    <row r="83" spans="6:9" ht="12">
      <c r="F83" s="136"/>
      <c r="G83" s="137"/>
      <c r="H83" s="137"/>
      <c r="I83" s="138"/>
    </row>
    <row r="84" spans="6:9" ht="12">
      <c r="F84" s="136"/>
      <c r="G84" s="137"/>
      <c r="H84" s="137"/>
      <c r="I84" s="138"/>
    </row>
    <row r="85" spans="6:9" ht="12">
      <c r="F85" s="136"/>
      <c r="G85" s="137"/>
      <c r="H85" s="137"/>
      <c r="I85" s="138"/>
    </row>
    <row r="86" spans="6:9" ht="12">
      <c r="F86" s="136"/>
      <c r="G86" s="137"/>
      <c r="H86" s="137"/>
      <c r="I86" s="138"/>
    </row>
    <row r="87" spans="6:9" ht="12">
      <c r="F87" s="136"/>
      <c r="G87" s="137"/>
      <c r="H87" s="137"/>
      <c r="I87" s="138"/>
    </row>
    <row r="88" spans="6:9" ht="12">
      <c r="F88" s="136"/>
      <c r="G88" s="137"/>
      <c r="H88" s="137"/>
      <c r="I88" s="138"/>
    </row>
    <row r="89" spans="6:9" ht="12">
      <c r="F89" s="136"/>
      <c r="G89" s="137"/>
      <c r="H89" s="137"/>
      <c r="I89" s="138"/>
    </row>
    <row r="90" spans="6:9" ht="12">
      <c r="F90" s="136"/>
      <c r="G90" s="137"/>
      <c r="H90" s="137"/>
      <c r="I90" s="138"/>
    </row>
    <row r="91" spans="6:9" ht="12">
      <c r="F91" s="136"/>
      <c r="G91" s="137"/>
      <c r="H91" s="137"/>
      <c r="I91" s="138"/>
    </row>
    <row r="92" spans="6:9" ht="12">
      <c r="F92" s="136"/>
      <c r="G92" s="137"/>
      <c r="H92" s="137"/>
      <c r="I92" s="138"/>
    </row>
    <row r="93" spans="6:9" ht="12">
      <c r="F93" s="136"/>
      <c r="G93" s="137"/>
      <c r="H93" s="137"/>
      <c r="I93" s="138"/>
    </row>
  </sheetData>
  <sheetProtection/>
  <mergeCells count="4">
    <mergeCell ref="H42:I4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52"/>
  <sheetViews>
    <sheetView showGridLines="0" showZeros="0" zoomScalePageLayoutView="0" workbookViewId="0" topLeftCell="A240">
      <selection activeCell="E247" sqref="E247"/>
    </sheetView>
  </sheetViews>
  <sheetFormatPr defaultColWidth="9.125" defaultRowHeight="12.75"/>
  <cols>
    <col min="1" max="1" width="4.50390625" style="139" customWidth="1"/>
    <col min="2" max="2" width="11.50390625" style="139" customWidth="1"/>
    <col min="3" max="3" width="40.50390625" style="139" customWidth="1"/>
    <col min="4" max="4" width="5.50390625" style="139" customWidth="1"/>
    <col min="5" max="5" width="8.50390625" style="187" customWidth="1"/>
    <col min="6" max="6" width="9.875" style="139" customWidth="1"/>
    <col min="7" max="7" width="13.875" style="139" customWidth="1"/>
    <col min="8" max="11" width="9.125" style="139" customWidth="1"/>
    <col min="12" max="12" width="75.50390625" style="139" customWidth="1"/>
    <col min="13" max="13" width="45.25390625" style="139" customWidth="1"/>
    <col min="14" max="16384" width="9.125" style="139" customWidth="1"/>
  </cols>
  <sheetData>
    <row r="1" spans="1:7" ht="15">
      <c r="A1" s="280" t="s">
        <v>559</v>
      </c>
      <c r="B1" s="280"/>
      <c r="C1" s="280"/>
      <c r="D1" s="280"/>
      <c r="E1" s="280"/>
      <c r="F1" s="280"/>
      <c r="G1" s="280"/>
    </row>
    <row r="2" spans="1:7" ht="14.25" customHeight="1" thickBot="1">
      <c r="A2" s="140"/>
      <c r="B2" s="141"/>
      <c r="C2" s="142"/>
      <c r="D2" s="142"/>
      <c r="E2" s="143"/>
      <c r="F2" s="142"/>
      <c r="G2" s="142"/>
    </row>
    <row r="3" spans="1:7" ht="13.5" thickTop="1">
      <c r="A3" s="271" t="s">
        <v>48</v>
      </c>
      <c r="B3" s="272"/>
      <c r="C3" s="90" t="str">
        <f>CONCATENATE(cislostavby," ",nazevstavby)</f>
        <v> Úpravy v obecním objektu v Hudčicích</v>
      </c>
      <c r="D3" s="144"/>
      <c r="E3" s="145" t="s">
        <v>64</v>
      </c>
      <c r="F3" s="146" t="str">
        <f>Rekapitulace!H1</f>
        <v> výkaz výměr projektanta</v>
      </c>
      <c r="G3" s="147"/>
    </row>
    <row r="4" spans="1:7" ht="13.5" thickBot="1">
      <c r="A4" s="281" t="s">
        <v>50</v>
      </c>
      <c r="B4" s="274"/>
      <c r="C4" s="96" t="str">
        <f>CONCATENATE(cisloobjektu," ",nazevobjektu)</f>
        <v>SO 01 Změna užívání prostor v 1. np</v>
      </c>
      <c r="D4" s="148"/>
      <c r="E4" s="282" t="str">
        <f>Rekapitulace!G2</f>
        <v>Změna na bytové prostory dle PD</v>
      </c>
      <c r="F4" s="283"/>
      <c r="G4" s="284"/>
    </row>
    <row r="5" spans="1:7" ht="12.75" thickTop="1">
      <c r="A5" s="149"/>
      <c r="B5" s="140"/>
      <c r="C5" s="140"/>
      <c r="D5" s="140"/>
      <c r="E5" s="150"/>
      <c r="F5" s="140"/>
      <c r="G5" s="151"/>
    </row>
    <row r="6" spans="1:7" ht="12">
      <c r="A6" s="152" t="s">
        <v>65</v>
      </c>
      <c r="B6" s="153" t="s">
        <v>66</v>
      </c>
      <c r="C6" s="153" t="s">
        <v>67</v>
      </c>
      <c r="D6" s="153" t="s">
        <v>68</v>
      </c>
      <c r="E6" s="154" t="s">
        <v>69</v>
      </c>
      <c r="F6" s="153" t="s">
        <v>70</v>
      </c>
      <c r="G6" s="155" t="s">
        <v>71</v>
      </c>
    </row>
    <row r="7" spans="1:15" ht="12.75">
      <c r="A7" s="156" t="s">
        <v>72</v>
      </c>
      <c r="B7" s="157" t="s">
        <v>81</v>
      </c>
      <c r="C7" s="158" t="s">
        <v>82</v>
      </c>
      <c r="D7" s="159"/>
      <c r="E7" s="160"/>
      <c r="F7" s="160"/>
      <c r="G7" s="161"/>
      <c r="H7" s="162"/>
      <c r="I7" s="162"/>
      <c r="O7" s="163">
        <v>1</v>
      </c>
    </row>
    <row r="8" spans="1:104" ht="19.5">
      <c r="A8" s="164">
        <v>1</v>
      </c>
      <c r="B8" s="165" t="s">
        <v>83</v>
      </c>
      <c r="C8" s="166" t="s">
        <v>84</v>
      </c>
      <c r="D8" s="167" t="s">
        <v>79</v>
      </c>
      <c r="E8" s="168">
        <v>22.3</v>
      </c>
      <c r="F8" s="168"/>
      <c r="G8" s="169">
        <f>E8*F8</f>
        <v>0</v>
      </c>
      <c r="O8" s="163">
        <v>2</v>
      </c>
      <c r="AA8" s="139">
        <v>1</v>
      </c>
      <c r="AB8" s="139">
        <v>1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A8" s="170">
        <v>1</v>
      </c>
      <c r="CB8" s="170">
        <v>1</v>
      </c>
      <c r="CZ8" s="139">
        <v>0.21171</v>
      </c>
    </row>
    <row r="9" spans="1:15" ht="12">
      <c r="A9" s="171"/>
      <c r="B9" s="173"/>
      <c r="C9" s="278" t="s">
        <v>85</v>
      </c>
      <c r="D9" s="279"/>
      <c r="E9" s="174">
        <v>16.3</v>
      </c>
      <c r="F9" s="175"/>
      <c r="G9" s="176"/>
      <c r="M9" s="172" t="s">
        <v>85</v>
      </c>
      <c r="O9" s="163"/>
    </row>
    <row r="10" spans="1:15" ht="12">
      <c r="A10" s="171"/>
      <c r="B10" s="173"/>
      <c r="C10" s="278" t="s">
        <v>86</v>
      </c>
      <c r="D10" s="279"/>
      <c r="E10" s="174">
        <v>6</v>
      </c>
      <c r="F10" s="175"/>
      <c r="G10" s="176"/>
      <c r="M10" s="172" t="s">
        <v>86</v>
      </c>
      <c r="O10" s="163"/>
    </row>
    <row r="11" spans="1:104" ht="12">
      <c r="A11" s="164">
        <v>2</v>
      </c>
      <c r="B11" s="165" t="s">
        <v>87</v>
      </c>
      <c r="C11" s="166" t="s">
        <v>88</v>
      </c>
      <c r="D11" s="167" t="s">
        <v>89</v>
      </c>
      <c r="E11" s="168">
        <v>5</v>
      </c>
      <c r="F11" s="168"/>
      <c r="G11" s="169">
        <f>E11*F11</f>
        <v>0</v>
      </c>
      <c r="O11" s="163">
        <v>2</v>
      </c>
      <c r="AA11" s="139">
        <v>1</v>
      </c>
      <c r="AB11" s="139">
        <v>1</v>
      </c>
      <c r="AC11" s="139">
        <v>1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A11" s="170">
        <v>1</v>
      </c>
      <c r="CB11" s="170">
        <v>1</v>
      </c>
      <c r="CZ11" s="139">
        <v>0.01696</v>
      </c>
    </row>
    <row r="12" spans="1:104" ht="12">
      <c r="A12" s="164">
        <v>3</v>
      </c>
      <c r="B12" s="165" t="s">
        <v>90</v>
      </c>
      <c r="C12" s="166" t="s">
        <v>91</v>
      </c>
      <c r="D12" s="167" t="s">
        <v>89</v>
      </c>
      <c r="E12" s="168">
        <v>2</v>
      </c>
      <c r="F12" s="168"/>
      <c r="G12" s="169">
        <f>E12*F12</f>
        <v>0</v>
      </c>
      <c r="O12" s="163">
        <v>2</v>
      </c>
      <c r="AA12" s="139">
        <v>1</v>
      </c>
      <c r="AB12" s="139">
        <v>1</v>
      </c>
      <c r="AC12" s="139">
        <v>1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A12" s="170">
        <v>1</v>
      </c>
      <c r="CB12" s="170">
        <v>1</v>
      </c>
      <c r="CZ12" s="139">
        <v>0.04529</v>
      </c>
    </row>
    <row r="13" spans="1:104" ht="19.5">
      <c r="A13" s="164">
        <v>4</v>
      </c>
      <c r="B13" s="165" t="s">
        <v>92</v>
      </c>
      <c r="C13" s="166" t="s">
        <v>93</v>
      </c>
      <c r="D13" s="167" t="s">
        <v>79</v>
      </c>
      <c r="E13" s="168">
        <v>145.314</v>
      </c>
      <c r="F13" s="168"/>
      <c r="G13" s="169">
        <f>E13*F13</f>
        <v>0</v>
      </c>
      <c r="O13" s="163">
        <v>2</v>
      </c>
      <c r="AA13" s="139">
        <v>1</v>
      </c>
      <c r="AB13" s="139">
        <v>1</v>
      </c>
      <c r="AC13" s="139">
        <v>1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A13" s="170">
        <v>1</v>
      </c>
      <c r="CB13" s="170">
        <v>1</v>
      </c>
      <c r="CZ13" s="139">
        <v>0.11219</v>
      </c>
    </row>
    <row r="14" spans="1:15" ht="12">
      <c r="A14" s="171"/>
      <c r="B14" s="173"/>
      <c r="C14" s="278" t="s">
        <v>94</v>
      </c>
      <c r="D14" s="279"/>
      <c r="E14" s="174">
        <v>145.314</v>
      </c>
      <c r="F14" s="175"/>
      <c r="G14" s="176"/>
      <c r="M14" s="172" t="s">
        <v>94</v>
      </c>
      <c r="O14" s="163"/>
    </row>
    <row r="15" spans="1:104" ht="12">
      <c r="A15" s="164">
        <v>5</v>
      </c>
      <c r="B15" s="165" t="s">
        <v>95</v>
      </c>
      <c r="C15" s="166" t="s">
        <v>96</v>
      </c>
      <c r="D15" s="167" t="s">
        <v>97</v>
      </c>
      <c r="E15" s="168">
        <v>35</v>
      </c>
      <c r="F15" s="168"/>
      <c r="G15" s="169">
        <f>E15*F15</f>
        <v>0</v>
      </c>
      <c r="O15" s="163">
        <v>2</v>
      </c>
      <c r="AA15" s="139">
        <v>1</v>
      </c>
      <c r="AB15" s="139">
        <v>1</v>
      </c>
      <c r="AC15" s="139">
        <v>1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A15" s="170">
        <v>1</v>
      </c>
      <c r="CB15" s="170">
        <v>1</v>
      </c>
      <c r="CZ15" s="139">
        <v>0.00102</v>
      </c>
    </row>
    <row r="16" spans="1:15" ht="12">
      <c r="A16" s="171"/>
      <c r="B16" s="173"/>
      <c r="C16" s="278" t="s">
        <v>98</v>
      </c>
      <c r="D16" s="279"/>
      <c r="E16" s="174">
        <v>35</v>
      </c>
      <c r="F16" s="175"/>
      <c r="G16" s="176"/>
      <c r="M16" s="172" t="s">
        <v>98</v>
      </c>
      <c r="O16" s="163"/>
    </row>
    <row r="17" spans="1:104" ht="12">
      <c r="A17" s="164">
        <v>6</v>
      </c>
      <c r="B17" s="165" t="s">
        <v>99</v>
      </c>
      <c r="C17" s="166" t="s">
        <v>100</v>
      </c>
      <c r="D17" s="167" t="s">
        <v>79</v>
      </c>
      <c r="E17" s="168">
        <v>3.8</v>
      </c>
      <c r="F17" s="168"/>
      <c r="G17" s="169">
        <f>E17*F17</f>
        <v>0</v>
      </c>
      <c r="O17" s="163">
        <v>2</v>
      </c>
      <c r="AA17" s="139">
        <v>1</v>
      </c>
      <c r="AB17" s="139">
        <v>1</v>
      </c>
      <c r="AC17" s="139">
        <v>1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A17" s="170">
        <v>1</v>
      </c>
      <c r="CB17" s="170">
        <v>1</v>
      </c>
      <c r="CZ17" s="139">
        <v>0.05575</v>
      </c>
    </row>
    <row r="18" spans="1:15" ht="12">
      <c r="A18" s="171"/>
      <c r="B18" s="173"/>
      <c r="C18" s="278" t="s">
        <v>101</v>
      </c>
      <c r="D18" s="279"/>
      <c r="E18" s="174">
        <v>3.8</v>
      </c>
      <c r="F18" s="175"/>
      <c r="G18" s="176"/>
      <c r="M18" s="172" t="s">
        <v>101</v>
      </c>
      <c r="O18" s="163"/>
    </row>
    <row r="19" spans="1:57" ht="12.75">
      <c r="A19" s="177"/>
      <c r="B19" s="178" t="s">
        <v>75</v>
      </c>
      <c r="C19" s="179" t="str">
        <f>CONCATENATE(B7," ",C7)</f>
        <v>3 Svislé a kompletní konstrukce</v>
      </c>
      <c r="D19" s="180"/>
      <c r="E19" s="181"/>
      <c r="F19" s="182"/>
      <c r="G19" s="183">
        <f>SUM(G7:G18)</f>
        <v>0</v>
      </c>
      <c r="O19" s="163">
        <v>4</v>
      </c>
      <c r="BA19" s="184">
        <f>SUM(BA7:BA18)</f>
        <v>0</v>
      </c>
      <c r="BB19" s="184">
        <f>SUM(BB7:BB18)</f>
        <v>0</v>
      </c>
      <c r="BC19" s="184">
        <f>SUM(BC7:BC18)</f>
        <v>0</v>
      </c>
      <c r="BD19" s="184">
        <f>SUM(BD7:BD18)</f>
        <v>0</v>
      </c>
      <c r="BE19" s="184">
        <f>SUM(BE7:BE18)</f>
        <v>0</v>
      </c>
    </row>
    <row r="20" spans="1:15" ht="12.75">
      <c r="A20" s="156" t="s">
        <v>72</v>
      </c>
      <c r="B20" s="157" t="s">
        <v>102</v>
      </c>
      <c r="C20" s="158" t="s">
        <v>103</v>
      </c>
      <c r="D20" s="159"/>
      <c r="E20" s="160"/>
      <c r="F20" s="160"/>
      <c r="G20" s="161"/>
      <c r="H20" s="162"/>
      <c r="I20" s="162"/>
      <c r="O20" s="163">
        <v>1</v>
      </c>
    </row>
    <row r="21" spans="1:104" ht="19.5">
      <c r="A21" s="164">
        <v>7</v>
      </c>
      <c r="B21" s="165" t="s">
        <v>104</v>
      </c>
      <c r="C21" s="166" t="s">
        <v>105</v>
      </c>
      <c r="D21" s="167" t="s">
        <v>79</v>
      </c>
      <c r="E21" s="168">
        <v>31.55</v>
      </c>
      <c r="F21" s="168"/>
      <c r="G21" s="169">
        <f>E21*F21</f>
        <v>0</v>
      </c>
      <c r="O21" s="163">
        <v>2</v>
      </c>
      <c r="AA21" s="139">
        <v>1</v>
      </c>
      <c r="AB21" s="139">
        <v>1</v>
      </c>
      <c r="AC21" s="139">
        <v>1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A21" s="170">
        <v>1</v>
      </c>
      <c r="CB21" s="170">
        <v>1</v>
      </c>
      <c r="CZ21" s="139">
        <v>0.05175</v>
      </c>
    </row>
    <row r="22" spans="1:15" ht="12">
      <c r="A22" s="171"/>
      <c r="B22" s="173"/>
      <c r="C22" s="278" t="s">
        <v>106</v>
      </c>
      <c r="D22" s="279"/>
      <c r="E22" s="174">
        <v>29.4</v>
      </c>
      <c r="F22" s="175"/>
      <c r="G22" s="176"/>
      <c r="M22" s="172" t="s">
        <v>106</v>
      </c>
      <c r="O22" s="163"/>
    </row>
    <row r="23" spans="1:15" ht="12">
      <c r="A23" s="171"/>
      <c r="B23" s="173"/>
      <c r="C23" s="278" t="s">
        <v>107</v>
      </c>
      <c r="D23" s="279"/>
      <c r="E23" s="174">
        <v>2.15</v>
      </c>
      <c r="F23" s="175"/>
      <c r="G23" s="176"/>
      <c r="M23" s="172" t="s">
        <v>107</v>
      </c>
      <c r="O23" s="163"/>
    </row>
    <row r="24" spans="1:104" ht="19.5">
      <c r="A24" s="164">
        <v>8</v>
      </c>
      <c r="B24" s="165" t="s">
        <v>108</v>
      </c>
      <c r="C24" s="166" t="s">
        <v>109</v>
      </c>
      <c r="D24" s="167" t="s">
        <v>79</v>
      </c>
      <c r="E24" s="168">
        <v>6.7</v>
      </c>
      <c r="F24" s="168"/>
      <c r="G24" s="169">
        <f>E24*F24</f>
        <v>0</v>
      </c>
      <c r="O24" s="163">
        <v>2</v>
      </c>
      <c r="AA24" s="139">
        <v>1</v>
      </c>
      <c r="AB24" s="139">
        <v>1</v>
      </c>
      <c r="AC24" s="139">
        <v>1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A24" s="170">
        <v>1</v>
      </c>
      <c r="CB24" s="170">
        <v>1</v>
      </c>
      <c r="CZ24" s="139">
        <v>0.05175</v>
      </c>
    </row>
    <row r="25" spans="1:15" ht="12">
      <c r="A25" s="171"/>
      <c r="B25" s="173"/>
      <c r="C25" s="278" t="s">
        <v>110</v>
      </c>
      <c r="D25" s="279"/>
      <c r="E25" s="174">
        <v>6.7</v>
      </c>
      <c r="F25" s="175"/>
      <c r="G25" s="176"/>
      <c r="M25" s="172" t="s">
        <v>110</v>
      </c>
      <c r="O25" s="163"/>
    </row>
    <row r="26" spans="1:104" ht="19.5">
      <c r="A26" s="164">
        <v>9</v>
      </c>
      <c r="B26" s="165" t="s">
        <v>111</v>
      </c>
      <c r="C26" s="166" t="s">
        <v>112</v>
      </c>
      <c r="D26" s="167" t="s">
        <v>79</v>
      </c>
      <c r="E26" s="168">
        <v>87.4</v>
      </c>
      <c r="F26" s="168"/>
      <c r="G26" s="169">
        <f>E26*F26</f>
        <v>0</v>
      </c>
      <c r="O26" s="163">
        <v>2</v>
      </c>
      <c r="AA26" s="139">
        <v>1</v>
      </c>
      <c r="AB26" s="139">
        <v>1</v>
      </c>
      <c r="AC26" s="139">
        <v>1</v>
      </c>
      <c r="AZ26" s="139">
        <v>1</v>
      </c>
      <c r="BA26" s="139">
        <f>IF(AZ26=1,G26,0)</f>
        <v>0</v>
      </c>
      <c r="BB26" s="139">
        <f>IF(AZ26=2,G26,0)</f>
        <v>0</v>
      </c>
      <c r="BC26" s="139">
        <f>IF(AZ26=3,G26,0)</f>
        <v>0</v>
      </c>
      <c r="BD26" s="139">
        <f>IF(AZ26=4,G26,0)</f>
        <v>0</v>
      </c>
      <c r="BE26" s="139">
        <f>IF(AZ26=5,G26,0)</f>
        <v>0</v>
      </c>
      <c r="CA26" s="170">
        <v>1</v>
      </c>
      <c r="CB26" s="170">
        <v>1</v>
      </c>
      <c r="CZ26" s="139">
        <v>0.02388</v>
      </c>
    </row>
    <row r="27" spans="1:15" ht="12">
      <c r="A27" s="171"/>
      <c r="B27" s="173"/>
      <c r="C27" s="278" t="s">
        <v>113</v>
      </c>
      <c r="D27" s="279"/>
      <c r="E27" s="174">
        <v>43.7</v>
      </c>
      <c r="F27" s="175"/>
      <c r="G27" s="176"/>
      <c r="M27" s="172" t="s">
        <v>113</v>
      </c>
      <c r="O27" s="163"/>
    </row>
    <row r="28" spans="1:15" ht="12">
      <c r="A28" s="171"/>
      <c r="B28" s="173"/>
      <c r="C28" s="278" t="s">
        <v>114</v>
      </c>
      <c r="D28" s="279"/>
      <c r="E28" s="174">
        <v>43.7</v>
      </c>
      <c r="F28" s="175"/>
      <c r="G28" s="176"/>
      <c r="M28" s="172" t="s">
        <v>114</v>
      </c>
      <c r="O28" s="163"/>
    </row>
    <row r="29" spans="1:104" ht="19.5">
      <c r="A29" s="164">
        <v>10</v>
      </c>
      <c r="B29" s="165" t="s">
        <v>115</v>
      </c>
      <c r="C29" s="166" t="s">
        <v>116</v>
      </c>
      <c r="D29" s="167" t="s">
        <v>79</v>
      </c>
      <c r="E29" s="168">
        <v>70.9</v>
      </c>
      <c r="F29" s="168"/>
      <c r="G29" s="169">
        <f>E29*F29</f>
        <v>0</v>
      </c>
      <c r="O29" s="163">
        <v>2</v>
      </c>
      <c r="AA29" s="139">
        <v>1</v>
      </c>
      <c r="AB29" s="139">
        <v>1</v>
      </c>
      <c r="AC29" s="139">
        <v>1</v>
      </c>
      <c r="AZ29" s="139">
        <v>1</v>
      </c>
      <c r="BA29" s="139">
        <f>IF(AZ29=1,G29,0)</f>
        <v>0</v>
      </c>
      <c r="BB29" s="139">
        <f>IF(AZ29=2,G29,0)</f>
        <v>0</v>
      </c>
      <c r="BC29" s="139">
        <f>IF(AZ29=3,G29,0)</f>
        <v>0</v>
      </c>
      <c r="BD29" s="139">
        <f>IF(AZ29=4,G29,0)</f>
        <v>0</v>
      </c>
      <c r="BE29" s="139">
        <f>IF(AZ29=5,G29,0)</f>
        <v>0</v>
      </c>
      <c r="CA29" s="170">
        <v>1</v>
      </c>
      <c r="CB29" s="170">
        <v>1</v>
      </c>
      <c r="CZ29" s="139">
        <v>0.02388</v>
      </c>
    </row>
    <row r="30" spans="1:15" ht="12">
      <c r="A30" s="171"/>
      <c r="B30" s="173"/>
      <c r="C30" s="278" t="s">
        <v>117</v>
      </c>
      <c r="D30" s="279"/>
      <c r="E30" s="174">
        <v>46.4</v>
      </c>
      <c r="F30" s="175"/>
      <c r="G30" s="176"/>
      <c r="M30" s="172" t="s">
        <v>117</v>
      </c>
      <c r="O30" s="163"/>
    </row>
    <row r="31" spans="1:15" ht="12">
      <c r="A31" s="171"/>
      <c r="B31" s="173"/>
      <c r="C31" s="278" t="s">
        <v>118</v>
      </c>
      <c r="D31" s="279"/>
      <c r="E31" s="174">
        <v>24.5</v>
      </c>
      <c r="F31" s="175"/>
      <c r="G31" s="176"/>
      <c r="M31" s="172" t="s">
        <v>118</v>
      </c>
      <c r="O31" s="163"/>
    </row>
    <row r="32" spans="1:104" ht="19.5">
      <c r="A32" s="164">
        <v>11</v>
      </c>
      <c r="B32" s="165" t="s">
        <v>119</v>
      </c>
      <c r="C32" s="166" t="s">
        <v>120</v>
      </c>
      <c r="D32" s="167" t="s">
        <v>79</v>
      </c>
      <c r="E32" s="168">
        <v>12.7</v>
      </c>
      <c r="F32" s="168"/>
      <c r="G32" s="169">
        <f>E32*F32</f>
        <v>0</v>
      </c>
      <c r="O32" s="163">
        <v>2</v>
      </c>
      <c r="AA32" s="139">
        <v>1</v>
      </c>
      <c r="AB32" s="139">
        <v>1</v>
      </c>
      <c r="AC32" s="139">
        <v>1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A32" s="170">
        <v>1</v>
      </c>
      <c r="CB32" s="170">
        <v>1</v>
      </c>
      <c r="CZ32" s="139">
        <v>0.02661</v>
      </c>
    </row>
    <row r="33" spans="1:15" ht="12">
      <c r="A33" s="171"/>
      <c r="B33" s="173"/>
      <c r="C33" s="278" t="s">
        <v>121</v>
      </c>
      <c r="D33" s="279"/>
      <c r="E33" s="174">
        <v>12.7</v>
      </c>
      <c r="F33" s="175"/>
      <c r="G33" s="176"/>
      <c r="M33" s="172" t="s">
        <v>121</v>
      </c>
      <c r="O33" s="163"/>
    </row>
    <row r="34" spans="1:57" ht="12.75">
      <c r="A34" s="177"/>
      <c r="B34" s="178" t="s">
        <v>75</v>
      </c>
      <c r="C34" s="179" t="str">
        <f>CONCATENATE(B20," ",C20)</f>
        <v>342 Sádrokartonové  konstrukce</v>
      </c>
      <c r="D34" s="180"/>
      <c r="E34" s="181"/>
      <c r="F34" s="182"/>
      <c r="G34" s="183">
        <f>SUM(G20:G33)</f>
        <v>0</v>
      </c>
      <c r="O34" s="163">
        <v>4</v>
      </c>
      <c r="BA34" s="184">
        <f>SUM(BA20:BA33)</f>
        <v>0</v>
      </c>
      <c r="BB34" s="184">
        <f>SUM(BB20:BB33)</f>
        <v>0</v>
      </c>
      <c r="BC34" s="184">
        <f>SUM(BC20:BC33)</f>
        <v>0</v>
      </c>
      <c r="BD34" s="184">
        <f>SUM(BD20:BD33)</f>
        <v>0</v>
      </c>
      <c r="BE34" s="184">
        <f>SUM(BE20:BE33)</f>
        <v>0</v>
      </c>
    </row>
    <row r="35" spans="1:15" ht="12.75">
      <c r="A35" s="156" t="s">
        <v>72</v>
      </c>
      <c r="B35" s="157" t="s">
        <v>122</v>
      </c>
      <c r="C35" s="158" t="s">
        <v>123</v>
      </c>
      <c r="D35" s="159"/>
      <c r="E35" s="160"/>
      <c r="F35" s="160"/>
      <c r="G35" s="161"/>
      <c r="H35" s="162"/>
      <c r="I35" s="162"/>
      <c r="O35" s="163">
        <v>1</v>
      </c>
    </row>
    <row r="36" spans="1:104" ht="12">
      <c r="A36" s="164">
        <v>12</v>
      </c>
      <c r="B36" s="165" t="s">
        <v>124</v>
      </c>
      <c r="C36" s="166" t="s">
        <v>125</v>
      </c>
      <c r="D36" s="167" t="s">
        <v>79</v>
      </c>
      <c r="E36" s="168">
        <v>39</v>
      </c>
      <c r="F36" s="168"/>
      <c r="G36" s="169">
        <f>E36*F36</f>
        <v>0</v>
      </c>
      <c r="O36" s="163">
        <v>2</v>
      </c>
      <c r="AA36" s="139">
        <v>1</v>
      </c>
      <c r="AB36" s="139">
        <v>1</v>
      </c>
      <c r="AC36" s="139">
        <v>1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A36" s="170">
        <v>1</v>
      </c>
      <c r="CB36" s="170">
        <v>1</v>
      </c>
      <c r="CZ36" s="139">
        <v>4E-05</v>
      </c>
    </row>
    <row r="37" spans="1:15" ht="12">
      <c r="A37" s="171"/>
      <c r="B37" s="173"/>
      <c r="C37" s="278" t="s">
        <v>126</v>
      </c>
      <c r="D37" s="279"/>
      <c r="E37" s="174">
        <v>39</v>
      </c>
      <c r="F37" s="175"/>
      <c r="G37" s="176"/>
      <c r="M37" s="172" t="s">
        <v>126</v>
      </c>
      <c r="O37" s="163"/>
    </row>
    <row r="38" spans="1:104" ht="12">
      <c r="A38" s="164">
        <v>13</v>
      </c>
      <c r="B38" s="165" t="s">
        <v>127</v>
      </c>
      <c r="C38" s="166" t="s">
        <v>128</v>
      </c>
      <c r="D38" s="167" t="s">
        <v>79</v>
      </c>
      <c r="E38" s="168">
        <v>18.4</v>
      </c>
      <c r="F38" s="168"/>
      <c r="G38" s="169">
        <f>E38*F38</f>
        <v>0</v>
      </c>
      <c r="O38" s="163">
        <v>2</v>
      </c>
      <c r="AA38" s="139">
        <v>1</v>
      </c>
      <c r="AB38" s="139">
        <v>1</v>
      </c>
      <c r="AC38" s="139">
        <v>1</v>
      </c>
      <c r="AZ38" s="139">
        <v>1</v>
      </c>
      <c r="BA38" s="139">
        <f>IF(AZ38=1,G38,0)</f>
        <v>0</v>
      </c>
      <c r="BB38" s="139">
        <f>IF(AZ38=2,G38,0)</f>
        <v>0</v>
      </c>
      <c r="BC38" s="139">
        <f>IF(AZ38=3,G38,0)</f>
        <v>0</v>
      </c>
      <c r="BD38" s="139">
        <f>IF(AZ38=4,G38,0)</f>
        <v>0</v>
      </c>
      <c r="BE38" s="139">
        <f>IF(AZ38=5,G38,0)</f>
        <v>0</v>
      </c>
      <c r="CA38" s="170">
        <v>1</v>
      </c>
      <c r="CB38" s="170">
        <v>1</v>
      </c>
      <c r="CZ38" s="139">
        <v>0.00574</v>
      </c>
    </row>
    <row r="39" spans="1:104" ht="12">
      <c r="A39" s="164">
        <v>14</v>
      </c>
      <c r="B39" s="165" t="s">
        <v>129</v>
      </c>
      <c r="C39" s="166" t="s">
        <v>130</v>
      </c>
      <c r="D39" s="167" t="s">
        <v>79</v>
      </c>
      <c r="E39" s="168">
        <v>18.4</v>
      </c>
      <c r="F39" s="168"/>
      <c r="G39" s="169">
        <f>E39*F39</f>
        <v>0</v>
      </c>
      <c r="O39" s="163">
        <v>2</v>
      </c>
      <c r="AA39" s="139">
        <v>1</v>
      </c>
      <c r="AB39" s="139">
        <v>1</v>
      </c>
      <c r="AC39" s="139">
        <v>1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A39" s="170">
        <v>1</v>
      </c>
      <c r="CB39" s="170">
        <v>1</v>
      </c>
      <c r="CZ39" s="139">
        <v>0.00768</v>
      </c>
    </row>
    <row r="40" spans="1:104" ht="19.5">
      <c r="A40" s="164">
        <v>15</v>
      </c>
      <c r="B40" s="165" t="s">
        <v>131</v>
      </c>
      <c r="C40" s="166" t="s">
        <v>132</v>
      </c>
      <c r="D40" s="167" t="s">
        <v>79</v>
      </c>
      <c r="E40" s="168">
        <v>18.4</v>
      </c>
      <c r="F40" s="168"/>
      <c r="G40" s="169">
        <f>E40*F40</f>
        <v>0</v>
      </c>
      <c r="O40" s="163">
        <v>2</v>
      </c>
      <c r="AA40" s="139">
        <v>1</v>
      </c>
      <c r="AB40" s="139">
        <v>1</v>
      </c>
      <c r="AC40" s="139">
        <v>1</v>
      </c>
      <c r="AZ40" s="139">
        <v>1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A40" s="170">
        <v>1</v>
      </c>
      <c r="CB40" s="170">
        <v>1</v>
      </c>
      <c r="CZ40" s="139">
        <v>0.00411</v>
      </c>
    </row>
    <row r="41" spans="1:15" ht="12">
      <c r="A41" s="171"/>
      <c r="B41" s="173"/>
      <c r="C41" s="278" t="s">
        <v>133</v>
      </c>
      <c r="D41" s="279"/>
      <c r="E41" s="174">
        <v>18.4</v>
      </c>
      <c r="F41" s="175"/>
      <c r="G41" s="176"/>
      <c r="M41" s="172" t="s">
        <v>133</v>
      </c>
      <c r="O41" s="163"/>
    </row>
    <row r="42" spans="1:104" ht="12">
      <c r="A42" s="164">
        <v>16</v>
      </c>
      <c r="B42" s="165" t="s">
        <v>134</v>
      </c>
      <c r="C42" s="166" t="s">
        <v>135</v>
      </c>
      <c r="D42" s="167" t="s">
        <v>97</v>
      </c>
      <c r="E42" s="168">
        <v>85</v>
      </c>
      <c r="F42" s="168"/>
      <c r="G42" s="169">
        <f>E42*F42</f>
        <v>0</v>
      </c>
      <c r="O42" s="163">
        <v>2</v>
      </c>
      <c r="AA42" s="139">
        <v>1</v>
      </c>
      <c r="AB42" s="139">
        <v>1</v>
      </c>
      <c r="AC42" s="139">
        <v>1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A42" s="170">
        <v>1</v>
      </c>
      <c r="CB42" s="170">
        <v>1</v>
      </c>
      <c r="CZ42" s="139">
        <v>0.00372</v>
      </c>
    </row>
    <row r="43" spans="1:15" ht="12">
      <c r="A43" s="171"/>
      <c r="B43" s="173"/>
      <c r="C43" s="278" t="s">
        <v>136</v>
      </c>
      <c r="D43" s="279"/>
      <c r="E43" s="174">
        <v>77</v>
      </c>
      <c r="F43" s="175"/>
      <c r="G43" s="176"/>
      <c r="M43" s="172" t="s">
        <v>136</v>
      </c>
      <c r="O43" s="163"/>
    </row>
    <row r="44" spans="1:15" ht="12">
      <c r="A44" s="171"/>
      <c r="B44" s="173"/>
      <c r="C44" s="278" t="s">
        <v>137</v>
      </c>
      <c r="D44" s="279"/>
      <c r="E44" s="174">
        <v>8</v>
      </c>
      <c r="F44" s="175"/>
      <c r="G44" s="176"/>
      <c r="M44" s="172" t="s">
        <v>137</v>
      </c>
      <c r="O44" s="163"/>
    </row>
    <row r="45" spans="1:104" ht="12">
      <c r="A45" s="164">
        <v>17</v>
      </c>
      <c r="B45" s="165" t="s">
        <v>138</v>
      </c>
      <c r="C45" s="166" t="s">
        <v>139</v>
      </c>
      <c r="D45" s="167" t="s">
        <v>79</v>
      </c>
      <c r="E45" s="168">
        <v>270.7</v>
      </c>
      <c r="F45" s="168"/>
      <c r="G45" s="169">
        <f>E45*F45</f>
        <v>0</v>
      </c>
      <c r="O45" s="163">
        <v>2</v>
      </c>
      <c r="AA45" s="139">
        <v>1</v>
      </c>
      <c r="AB45" s="139">
        <v>1</v>
      </c>
      <c r="AC45" s="139">
        <v>1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A45" s="170">
        <v>1</v>
      </c>
      <c r="CB45" s="170">
        <v>1</v>
      </c>
      <c r="CZ45" s="139">
        <v>0.00543</v>
      </c>
    </row>
    <row r="46" spans="1:104" ht="19.5">
      <c r="A46" s="164">
        <v>18</v>
      </c>
      <c r="B46" s="165" t="s">
        <v>140</v>
      </c>
      <c r="C46" s="166" t="s">
        <v>141</v>
      </c>
      <c r="D46" s="167" t="s">
        <v>79</v>
      </c>
      <c r="E46" s="168">
        <v>287.7</v>
      </c>
      <c r="F46" s="168"/>
      <c r="G46" s="169">
        <f>E46*F46</f>
        <v>0</v>
      </c>
      <c r="O46" s="163">
        <v>2</v>
      </c>
      <c r="AA46" s="139">
        <v>1</v>
      </c>
      <c r="AB46" s="139">
        <v>0</v>
      </c>
      <c r="AC46" s="139">
        <v>0</v>
      </c>
      <c r="AZ46" s="139">
        <v>1</v>
      </c>
      <c r="BA46" s="139">
        <f>IF(AZ46=1,G46,0)</f>
        <v>0</v>
      </c>
      <c r="BB46" s="139">
        <f>IF(AZ46=2,G46,0)</f>
        <v>0</v>
      </c>
      <c r="BC46" s="139">
        <f>IF(AZ46=3,G46,0)</f>
        <v>0</v>
      </c>
      <c r="BD46" s="139">
        <f>IF(AZ46=4,G46,0)</f>
        <v>0</v>
      </c>
      <c r="BE46" s="139">
        <f>IF(AZ46=5,G46,0)</f>
        <v>0</v>
      </c>
      <c r="CA46" s="170">
        <v>1</v>
      </c>
      <c r="CB46" s="170">
        <v>0</v>
      </c>
      <c r="CZ46" s="139">
        <v>0.00367</v>
      </c>
    </row>
    <row r="47" spans="1:15" ht="12">
      <c r="A47" s="171"/>
      <c r="B47" s="173"/>
      <c r="C47" s="278" t="s">
        <v>142</v>
      </c>
      <c r="D47" s="279"/>
      <c r="E47" s="174">
        <v>169.8</v>
      </c>
      <c r="F47" s="175"/>
      <c r="G47" s="176"/>
      <c r="M47" s="172" t="s">
        <v>142</v>
      </c>
      <c r="O47" s="163"/>
    </row>
    <row r="48" spans="1:15" ht="20.25">
      <c r="A48" s="171"/>
      <c r="B48" s="173"/>
      <c r="C48" s="278" t="s">
        <v>143</v>
      </c>
      <c r="D48" s="279"/>
      <c r="E48" s="174">
        <v>69.97</v>
      </c>
      <c r="F48" s="175"/>
      <c r="G48" s="176"/>
      <c r="M48" s="172" t="s">
        <v>143</v>
      </c>
      <c r="O48" s="163"/>
    </row>
    <row r="49" spans="1:15" ht="12">
      <c r="A49" s="171"/>
      <c r="B49" s="173"/>
      <c r="C49" s="278" t="s">
        <v>144</v>
      </c>
      <c r="D49" s="279"/>
      <c r="E49" s="174">
        <v>30.93</v>
      </c>
      <c r="F49" s="175"/>
      <c r="G49" s="176"/>
      <c r="M49" s="172" t="s">
        <v>144</v>
      </c>
      <c r="O49" s="163"/>
    </row>
    <row r="50" spans="1:15" ht="12">
      <c r="A50" s="171"/>
      <c r="B50" s="173"/>
      <c r="C50" s="278" t="s">
        <v>145</v>
      </c>
      <c r="D50" s="279"/>
      <c r="E50" s="174">
        <v>17</v>
      </c>
      <c r="F50" s="175"/>
      <c r="G50" s="176"/>
      <c r="M50" s="172" t="s">
        <v>145</v>
      </c>
      <c r="O50" s="163"/>
    </row>
    <row r="51" spans="1:104" ht="12">
      <c r="A51" s="164">
        <v>19</v>
      </c>
      <c r="B51" s="165" t="s">
        <v>146</v>
      </c>
      <c r="C51" s="166" t="s">
        <v>147</v>
      </c>
      <c r="D51" s="167" t="s">
        <v>79</v>
      </c>
      <c r="E51" s="168">
        <v>287.7</v>
      </c>
      <c r="F51" s="168"/>
      <c r="G51" s="169">
        <f>E51*F51</f>
        <v>0</v>
      </c>
      <c r="O51" s="163">
        <v>2</v>
      </c>
      <c r="AA51" s="139">
        <v>1</v>
      </c>
      <c r="AB51" s="139">
        <v>1</v>
      </c>
      <c r="AC51" s="139">
        <v>1</v>
      </c>
      <c r="AZ51" s="139">
        <v>1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A51" s="170">
        <v>1</v>
      </c>
      <c r="CB51" s="170">
        <v>1</v>
      </c>
      <c r="CZ51" s="139">
        <v>0.00446</v>
      </c>
    </row>
    <row r="52" spans="1:104" ht="12">
      <c r="A52" s="164">
        <v>20</v>
      </c>
      <c r="B52" s="165" t="s">
        <v>148</v>
      </c>
      <c r="C52" s="166" t="s">
        <v>149</v>
      </c>
      <c r="D52" s="167" t="s">
        <v>79</v>
      </c>
      <c r="E52" s="168">
        <v>83</v>
      </c>
      <c r="F52" s="168"/>
      <c r="G52" s="169">
        <f>E52*F52</f>
        <v>0</v>
      </c>
      <c r="O52" s="163">
        <v>2</v>
      </c>
      <c r="AA52" s="139">
        <v>1</v>
      </c>
      <c r="AB52" s="139">
        <v>1</v>
      </c>
      <c r="AC52" s="139">
        <v>1</v>
      </c>
      <c r="AZ52" s="139">
        <v>1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A52" s="170">
        <v>1</v>
      </c>
      <c r="CB52" s="170">
        <v>1</v>
      </c>
      <c r="CZ52" s="139">
        <v>0.02456</v>
      </c>
    </row>
    <row r="53" spans="1:15" ht="12">
      <c r="A53" s="171"/>
      <c r="B53" s="173"/>
      <c r="C53" s="278" t="s">
        <v>150</v>
      </c>
      <c r="D53" s="279"/>
      <c r="E53" s="174">
        <v>54.33</v>
      </c>
      <c r="F53" s="175"/>
      <c r="G53" s="176"/>
      <c r="M53" s="172" t="s">
        <v>150</v>
      </c>
      <c r="O53" s="163"/>
    </row>
    <row r="54" spans="1:15" ht="12">
      <c r="A54" s="171"/>
      <c r="B54" s="173"/>
      <c r="C54" s="278" t="s">
        <v>151</v>
      </c>
      <c r="D54" s="279"/>
      <c r="E54" s="174">
        <v>28.67</v>
      </c>
      <c r="F54" s="175"/>
      <c r="G54" s="176"/>
      <c r="M54" s="172" t="s">
        <v>151</v>
      </c>
      <c r="O54" s="163"/>
    </row>
    <row r="55" spans="1:104" ht="19.5">
      <c r="A55" s="164">
        <v>21</v>
      </c>
      <c r="B55" s="165" t="s">
        <v>152</v>
      </c>
      <c r="C55" s="166" t="s">
        <v>153</v>
      </c>
      <c r="D55" s="167" t="s">
        <v>79</v>
      </c>
      <c r="E55" s="168">
        <v>322.3</v>
      </c>
      <c r="F55" s="168"/>
      <c r="G55" s="169">
        <f>E55*F55</f>
        <v>0</v>
      </c>
      <c r="O55" s="163">
        <v>2</v>
      </c>
      <c r="AA55" s="139">
        <v>1</v>
      </c>
      <c r="AB55" s="139">
        <v>0</v>
      </c>
      <c r="AC55" s="139">
        <v>0</v>
      </c>
      <c r="AZ55" s="139">
        <v>1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A55" s="170">
        <v>1</v>
      </c>
      <c r="CB55" s="170">
        <v>0</v>
      </c>
      <c r="CZ55" s="139">
        <v>0.02798</v>
      </c>
    </row>
    <row r="56" spans="1:15" ht="12">
      <c r="A56" s="171"/>
      <c r="B56" s="173"/>
      <c r="C56" s="278" t="s">
        <v>154</v>
      </c>
      <c r="D56" s="279"/>
      <c r="E56" s="174">
        <v>44.59</v>
      </c>
      <c r="F56" s="175"/>
      <c r="G56" s="176"/>
      <c r="M56" s="172" t="s">
        <v>154</v>
      </c>
      <c r="O56" s="163"/>
    </row>
    <row r="57" spans="1:15" ht="12">
      <c r="A57" s="171"/>
      <c r="B57" s="173"/>
      <c r="C57" s="278" t="s">
        <v>155</v>
      </c>
      <c r="D57" s="279"/>
      <c r="E57" s="174">
        <v>290.628</v>
      </c>
      <c r="F57" s="175"/>
      <c r="G57" s="176"/>
      <c r="M57" s="172" t="s">
        <v>155</v>
      </c>
      <c r="O57" s="163"/>
    </row>
    <row r="58" spans="1:15" ht="12">
      <c r="A58" s="171"/>
      <c r="B58" s="173"/>
      <c r="C58" s="278" t="s">
        <v>156</v>
      </c>
      <c r="D58" s="279"/>
      <c r="E58" s="174">
        <v>-12.918</v>
      </c>
      <c r="F58" s="175"/>
      <c r="G58" s="176"/>
      <c r="M58" s="172" t="s">
        <v>156</v>
      </c>
      <c r="O58" s="163"/>
    </row>
    <row r="59" spans="1:104" ht="12">
      <c r="A59" s="164">
        <v>22</v>
      </c>
      <c r="B59" s="165" t="s">
        <v>157</v>
      </c>
      <c r="C59" s="166" t="s">
        <v>158</v>
      </c>
      <c r="D59" s="167" t="s">
        <v>79</v>
      </c>
      <c r="E59" s="168">
        <v>322.3</v>
      </c>
      <c r="F59" s="168"/>
      <c r="G59" s="169">
        <f>E59*F59</f>
        <v>0</v>
      </c>
      <c r="O59" s="163">
        <v>2</v>
      </c>
      <c r="AA59" s="139">
        <v>1</v>
      </c>
      <c r="AB59" s="139">
        <v>1</v>
      </c>
      <c r="AC59" s="139">
        <v>1</v>
      </c>
      <c r="AZ59" s="139">
        <v>1</v>
      </c>
      <c r="BA59" s="139">
        <f>IF(AZ59=1,G59,0)</f>
        <v>0</v>
      </c>
      <c r="BB59" s="139">
        <f>IF(AZ59=2,G59,0)</f>
        <v>0</v>
      </c>
      <c r="BC59" s="139">
        <f>IF(AZ59=3,G59,0)</f>
        <v>0</v>
      </c>
      <c r="BD59" s="139">
        <f>IF(AZ59=4,G59,0)</f>
        <v>0</v>
      </c>
      <c r="BE59" s="139">
        <f>IF(AZ59=5,G59,0)</f>
        <v>0</v>
      </c>
      <c r="CA59" s="170">
        <v>1</v>
      </c>
      <c r="CB59" s="170">
        <v>1</v>
      </c>
      <c r="CZ59" s="139">
        <v>8E-05</v>
      </c>
    </row>
    <row r="60" spans="1:57" ht="12.75">
      <c r="A60" s="177"/>
      <c r="B60" s="178" t="s">
        <v>75</v>
      </c>
      <c r="C60" s="179" t="str">
        <f>CONCATENATE(B35," ",C35)</f>
        <v>61 Upravy povrchů vnitřní</v>
      </c>
      <c r="D60" s="180"/>
      <c r="E60" s="181"/>
      <c r="F60" s="182"/>
      <c r="G60" s="183">
        <f>SUM(G35:G59)</f>
        <v>0</v>
      </c>
      <c r="O60" s="163">
        <v>4</v>
      </c>
      <c r="BA60" s="184">
        <f>SUM(BA35:BA59)</f>
        <v>0</v>
      </c>
      <c r="BB60" s="184">
        <f>SUM(BB35:BB59)</f>
        <v>0</v>
      </c>
      <c r="BC60" s="184">
        <f>SUM(BC35:BC59)</f>
        <v>0</v>
      </c>
      <c r="BD60" s="184">
        <f>SUM(BD35:BD59)</f>
        <v>0</v>
      </c>
      <c r="BE60" s="184">
        <f>SUM(BE35:BE59)</f>
        <v>0</v>
      </c>
    </row>
    <row r="61" spans="1:15" ht="12.75">
      <c r="A61" s="156" t="s">
        <v>72</v>
      </c>
      <c r="B61" s="157" t="s">
        <v>159</v>
      </c>
      <c r="C61" s="158" t="s">
        <v>506</v>
      </c>
      <c r="D61" s="159"/>
      <c r="E61" s="160"/>
      <c r="F61" s="160"/>
      <c r="G61" s="161"/>
      <c r="H61" s="162"/>
      <c r="I61" s="162"/>
      <c r="O61" s="163">
        <v>1</v>
      </c>
    </row>
    <row r="62" spans="1:104" ht="19.5">
      <c r="A62" s="164">
        <v>23</v>
      </c>
      <c r="B62" s="165" t="s">
        <v>160</v>
      </c>
      <c r="C62" s="166" t="s">
        <v>161</v>
      </c>
      <c r="D62" s="167" t="s">
        <v>162</v>
      </c>
      <c r="E62" s="168">
        <v>1.92</v>
      </c>
      <c r="F62" s="168"/>
      <c r="G62" s="169">
        <f>E62*F62</f>
        <v>0</v>
      </c>
      <c r="O62" s="163">
        <v>2</v>
      </c>
      <c r="AA62" s="139">
        <v>1</v>
      </c>
      <c r="AB62" s="139">
        <v>1</v>
      </c>
      <c r="AC62" s="139">
        <v>1</v>
      </c>
      <c r="AZ62" s="139">
        <v>1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A62" s="170">
        <v>1</v>
      </c>
      <c r="CB62" s="170">
        <v>1</v>
      </c>
      <c r="CZ62" s="139">
        <v>2.5</v>
      </c>
    </row>
    <row r="63" spans="1:15" ht="12">
      <c r="A63" s="171"/>
      <c r="B63" s="173"/>
      <c r="C63" s="278" t="s">
        <v>163</v>
      </c>
      <c r="D63" s="279"/>
      <c r="E63" s="174">
        <v>1.92</v>
      </c>
      <c r="F63" s="175"/>
      <c r="G63" s="176"/>
      <c r="M63" s="172" t="s">
        <v>163</v>
      </c>
      <c r="O63" s="163"/>
    </row>
    <row r="64" spans="1:104" ht="19.5">
      <c r="A64" s="164">
        <v>24</v>
      </c>
      <c r="B64" s="165" t="s">
        <v>164</v>
      </c>
      <c r="C64" s="166" t="s">
        <v>165</v>
      </c>
      <c r="D64" s="167" t="s">
        <v>79</v>
      </c>
      <c r="E64" s="168">
        <v>192</v>
      </c>
      <c r="F64" s="168"/>
      <c r="G64" s="169">
        <f>E64*F64</f>
        <v>0</v>
      </c>
      <c r="O64" s="163">
        <v>2</v>
      </c>
      <c r="AA64" s="139">
        <v>1</v>
      </c>
      <c r="AB64" s="139">
        <v>0</v>
      </c>
      <c r="AC64" s="139">
        <v>0</v>
      </c>
      <c r="AZ64" s="139">
        <v>1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A64" s="170">
        <v>1</v>
      </c>
      <c r="CB64" s="170">
        <v>0</v>
      </c>
      <c r="CZ64" s="139">
        <v>0</v>
      </c>
    </row>
    <row r="65" spans="1:15" ht="12">
      <c r="A65" s="171"/>
      <c r="B65" s="173"/>
      <c r="C65" s="278" t="s">
        <v>166</v>
      </c>
      <c r="D65" s="279"/>
      <c r="E65" s="174">
        <v>192</v>
      </c>
      <c r="F65" s="175"/>
      <c r="G65" s="176"/>
      <c r="M65" s="172" t="s">
        <v>166</v>
      </c>
      <c r="O65" s="163"/>
    </row>
    <row r="66" spans="1:104" ht="19.5">
      <c r="A66" s="164">
        <v>25</v>
      </c>
      <c r="B66" s="165" t="s">
        <v>167</v>
      </c>
      <c r="C66" s="166" t="s">
        <v>168</v>
      </c>
      <c r="D66" s="167" t="s">
        <v>79</v>
      </c>
      <c r="E66" s="168">
        <v>192</v>
      </c>
      <c r="F66" s="168"/>
      <c r="G66" s="169">
        <f>E66*F66</f>
        <v>0</v>
      </c>
      <c r="O66" s="163">
        <v>2</v>
      </c>
      <c r="AA66" s="139">
        <v>1</v>
      </c>
      <c r="AB66" s="139">
        <v>1</v>
      </c>
      <c r="AC66" s="139">
        <v>1</v>
      </c>
      <c r="AZ66" s="139">
        <v>1</v>
      </c>
      <c r="BA66" s="139">
        <f>IF(AZ66=1,G66,0)</f>
        <v>0</v>
      </c>
      <c r="BB66" s="139">
        <f>IF(AZ66=2,G66,0)</f>
        <v>0</v>
      </c>
      <c r="BC66" s="139">
        <f>IF(AZ66=3,G66,0)</f>
        <v>0</v>
      </c>
      <c r="BD66" s="139">
        <f>IF(AZ66=4,G66,0)</f>
        <v>0</v>
      </c>
      <c r="BE66" s="139">
        <f>IF(AZ66=5,G66,0)</f>
        <v>0</v>
      </c>
      <c r="CA66" s="170">
        <v>1</v>
      </c>
      <c r="CB66" s="170">
        <v>1</v>
      </c>
      <c r="CZ66" s="139">
        <v>0.00473</v>
      </c>
    </row>
    <row r="67" spans="1:15" ht="12">
      <c r="A67" s="171"/>
      <c r="B67" s="173"/>
      <c r="C67" s="278" t="s">
        <v>169</v>
      </c>
      <c r="D67" s="279"/>
      <c r="E67" s="174">
        <v>192</v>
      </c>
      <c r="F67" s="175"/>
      <c r="G67" s="176"/>
      <c r="M67" s="172" t="s">
        <v>169</v>
      </c>
      <c r="O67" s="163"/>
    </row>
    <row r="68" spans="1:57" ht="12.75">
      <c r="A68" s="177"/>
      <c r="B68" s="178" t="s">
        <v>75</v>
      </c>
      <c r="C68" s="179" t="str">
        <f>CONCATENATE(B61," ",C61)</f>
        <v>63 Podlahové konstrukce</v>
      </c>
      <c r="D68" s="180"/>
      <c r="E68" s="181"/>
      <c r="F68" s="182"/>
      <c r="G68" s="183">
        <f>SUM(G61:G67)</f>
        <v>0</v>
      </c>
      <c r="O68" s="163">
        <v>4</v>
      </c>
      <c r="BA68" s="184">
        <f>SUM(BA61:BA67)</f>
        <v>0</v>
      </c>
      <c r="BB68" s="184">
        <f>SUM(BB61:BB67)</f>
        <v>0</v>
      </c>
      <c r="BC68" s="184">
        <f>SUM(BC61:BC67)</f>
        <v>0</v>
      </c>
      <c r="BD68" s="184">
        <f>SUM(BD61:BD67)</f>
        <v>0</v>
      </c>
      <c r="BE68" s="184">
        <f>SUM(BE61:BE67)</f>
        <v>0</v>
      </c>
    </row>
    <row r="69" spans="1:15" ht="12.75">
      <c r="A69" s="156" t="s">
        <v>72</v>
      </c>
      <c r="B69" s="157" t="s">
        <v>170</v>
      </c>
      <c r="C69" s="158" t="s">
        <v>505</v>
      </c>
      <c r="D69" s="159"/>
      <c r="E69" s="160"/>
      <c r="F69" s="160"/>
      <c r="G69" s="161"/>
      <c r="H69" s="162"/>
      <c r="I69" s="162"/>
      <c r="O69" s="163">
        <v>1</v>
      </c>
    </row>
    <row r="70" spans="1:104" ht="12">
      <c r="A70" s="164">
        <v>26</v>
      </c>
      <c r="B70" s="165" t="s">
        <v>171</v>
      </c>
      <c r="C70" s="166" t="s">
        <v>172</v>
      </c>
      <c r="D70" s="167" t="s">
        <v>79</v>
      </c>
      <c r="E70" s="168">
        <v>18</v>
      </c>
      <c r="F70" s="168"/>
      <c r="G70" s="169">
        <f>E70*F70</f>
        <v>0</v>
      </c>
      <c r="O70" s="163">
        <v>2</v>
      </c>
      <c r="AA70" s="139">
        <v>1</v>
      </c>
      <c r="AB70" s="139">
        <v>1</v>
      </c>
      <c r="AC70" s="139">
        <v>1</v>
      </c>
      <c r="AZ70" s="139">
        <v>1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A70" s="170">
        <v>1</v>
      </c>
      <c r="CB70" s="170">
        <v>1</v>
      </c>
      <c r="CZ70" s="139">
        <v>0.00127</v>
      </c>
    </row>
    <row r="71" spans="1:15" ht="12">
      <c r="A71" s="171"/>
      <c r="B71" s="173"/>
      <c r="C71" s="278" t="s">
        <v>173</v>
      </c>
      <c r="D71" s="279"/>
      <c r="E71" s="174">
        <v>18</v>
      </c>
      <c r="F71" s="175"/>
      <c r="G71" s="176"/>
      <c r="M71" s="172" t="s">
        <v>173</v>
      </c>
      <c r="O71" s="163"/>
    </row>
    <row r="72" spans="1:104" ht="12">
      <c r="A72" s="164">
        <v>27</v>
      </c>
      <c r="B72" s="165" t="s">
        <v>174</v>
      </c>
      <c r="C72" s="166" t="s">
        <v>175</v>
      </c>
      <c r="D72" s="167" t="s">
        <v>79</v>
      </c>
      <c r="E72" s="168">
        <v>166</v>
      </c>
      <c r="F72" s="168"/>
      <c r="G72" s="169">
        <f>E72*F72</f>
        <v>0</v>
      </c>
      <c r="O72" s="163">
        <v>2</v>
      </c>
      <c r="AA72" s="139">
        <v>1</v>
      </c>
      <c r="AB72" s="139">
        <v>1</v>
      </c>
      <c r="AC72" s="139">
        <v>1</v>
      </c>
      <c r="AZ72" s="139">
        <v>1</v>
      </c>
      <c r="BA72" s="139">
        <f>IF(AZ72=1,G72,0)</f>
        <v>0</v>
      </c>
      <c r="BB72" s="139">
        <f>IF(AZ72=2,G72,0)</f>
        <v>0</v>
      </c>
      <c r="BC72" s="139">
        <f>IF(AZ72=3,G72,0)</f>
        <v>0</v>
      </c>
      <c r="BD72" s="139">
        <f>IF(AZ72=4,G72,0)</f>
        <v>0</v>
      </c>
      <c r="BE72" s="139">
        <f>IF(AZ72=5,G72,0)</f>
        <v>0</v>
      </c>
      <c r="CA72" s="170">
        <v>1</v>
      </c>
      <c r="CB72" s="170">
        <v>1</v>
      </c>
      <c r="CZ72" s="139">
        <v>0.00158</v>
      </c>
    </row>
    <row r="73" spans="1:15" ht="12">
      <c r="A73" s="171"/>
      <c r="B73" s="173"/>
      <c r="C73" s="278" t="s">
        <v>176</v>
      </c>
      <c r="D73" s="279"/>
      <c r="E73" s="174">
        <v>166</v>
      </c>
      <c r="F73" s="175"/>
      <c r="G73" s="176"/>
      <c r="M73" s="172" t="s">
        <v>176</v>
      </c>
      <c r="O73" s="163"/>
    </row>
    <row r="74" spans="1:57" ht="12.75">
      <c r="A74" s="177"/>
      <c r="B74" s="178" t="s">
        <v>75</v>
      </c>
      <c r="C74" s="179" t="str">
        <f>CONCATENATE(B69," ",C69)</f>
        <v>94 Lešení vnitřní</v>
      </c>
      <c r="D74" s="180"/>
      <c r="E74" s="181"/>
      <c r="F74" s="182"/>
      <c r="G74" s="183">
        <f>SUM(G69:G73)</f>
        <v>0</v>
      </c>
      <c r="O74" s="163">
        <v>4</v>
      </c>
      <c r="BA74" s="184">
        <f>SUM(BA69:BA73)</f>
        <v>0</v>
      </c>
      <c r="BB74" s="184">
        <f>SUM(BB69:BB73)</f>
        <v>0</v>
      </c>
      <c r="BC74" s="184">
        <f>SUM(BC69:BC73)</f>
        <v>0</v>
      </c>
      <c r="BD74" s="184">
        <f>SUM(BD69:BD73)</f>
        <v>0</v>
      </c>
      <c r="BE74" s="184">
        <f>SUM(BE69:BE73)</f>
        <v>0</v>
      </c>
    </row>
    <row r="75" spans="1:15" ht="12.75">
      <c r="A75" s="156" t="s">
        <v>72</v>
      </c>
      <c r="B75" s="157" t="s">
        <v>177</v>
      </c>
      <c r="C75" s="158" t="s">
        <v>178</v>
      </c>
      <c r="D75" s="159"/>
      <c r="E75" s="160"/>
      <c r="F75" s="160"/>
      <c r="G75" s="161"/>
      <c r="H75" s="162"/>
      <c r="I75" s="162"/>
      <c r="O75" s="163">
        <v>1</v>
      </c>
    </row>
    <row r="76" spans="1:104" ht="12">
      <c r="A76" s="164">
        <v>28</v>
      </c>
      <c r="B76" s="165" t="s">
        <v>179</v>
      </c>
      <c r="C76" s="166" t="s">
        <v>180</v>
      </c>
      <c r="D76" s="167" t="s">
        <v>79</v>
      </c>
      <c r="E76" s="168">
        <v>192.2</v>
      </c>
      <c r="F76" s="168"/>
      <c r="G76" s="169">
        <f>E76*F76</f>
        <v>0</v>
      </c>
      <c r="O76" s="163">
        <v>2</v>
      </c>
      <c r="AA76" s="139">
        <v>1</v>
      </c>
      <c r="AB76" s="139">
        <v>1</v>
      </c>
      <c r="AC76" s="139">
        <v>1</v>
      </c>
      <c r="AZ76" s="139">
        <v>1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A76" s="170">
        <v>1</v>
      </c>
      <c r="CB76" s="170">
        <v>1</v>
      </c>
      <c r="CZ76" s="139">
        <v>0.00205</v>
      </c>
    </row>
    <row r="77" spans="1:15" ht="12">
      <c r="A77" s="171"/>
      <c r="B77" s="173"/>
      <c r="C77" s="278" t="s">
        <v>181</v>
      </c>
      <c r="D77" s="279"/>
      <c r="E77" s="174">
        <v>192.2</v>
      </c>
      <c r="F77" s="175"/>
      <c r="G77" s="176"/>
      <c r="M77" s="172" t="s">
        <v>181</v>
      </c>
      <c r="O77" s="163"/>
    </row>
    <row r="78" spans="1:104" ht="12">
      <c r="A78" s="164">
        <v>29</v>
      </c>
      <c r="B78" s="165" t="s">
        <v>182</v>
      </c>
      <c r="C78" s="166" t="s">
        <v>183</v>
      </c>
      <c r="D78" s="167" t="s">
        <v>89</v>
      </c>
      <c r="E78" s="168">
        <v>12</v>
      </c>
      <c r="F78" s="168"/>
      <c r="G78" s="169">
        <f>E78*F78</f>
        <v>0</v>
      </c>
      <c r="O78" s="163">
        <v>2</v>
      </c>
      <c r="AA78" s="139">
        <v>1</v>
      </c>
      <c r="AB78" s="139">
        <v>1</v>
      </c>
      <c r="AC78" s="139">
        <v>1</v>
      </c>
      <c r="AZ78" s="139">
        <v>1</v>
      </c>
      <c r="BA78" s="139">
        <f>IF(AZ78=1,G78,0)</f>
        <v>0</v>
      </c>
      <c r="BB78" s="139">
        <f>IF(AZ78=2,G78,0)</f>
        <v>0</v>
      </c>
      <c r="BC78" s="139">
        <f>IF(AZ78=3,G78,0)</f>
        <v>0</v>
      </c>
      <c r="BD78" s="139">
        <f>IF(AZ78=4,G78,0)</f>
        <v>0</v>
      </c>
      <c r="BE78" s="139">
        <f>IF(AZ78=5,G78,0)</f>
        <v>0</v>
      </c>
      <c r="CA78" s="170">
        <v>1</v>
      </c>
      <c r="CB78" s="170">
        <v>1</v>
      </c>
      <c r="CZ78" s="139">
        <v>0.00015</v>
      </c>
    </row>
    <row r="79" spans="1:104" ht="12">
      <c r="A79" s="164">
        <v>30</v>
      </c>
      <c r="B79" s="165" t="s">
        <v>184</v>
      </c>
      <c r="C79" s="166" t="s">
        <v>185</v>
      </c>
      <c r="D79" s="167" t="s">
        <v>89</v>
      </c>
      <c r="E79" s="168">
        <v>3</v>
      </c>
      <c r="F79" s="168"/>
      <c r="G79" s="169">
        <f>E79*F79</f>
        <v>0</v>
      </c>
      <c r="O79" s="163">
        <v>2</v>
      </c>
      <c r="AA79" s="139">
        <v>1</v>
      </c>
      <c r="AB79" s="139">
        <v>1</v>
      </c>
      <c r="AC79" s="139">
        <v>1</v>
      </c>
      <c r="AZ79" s="139">
        <v>1</v>
      </c>
      <c r="BA79" s="139">
        <f>IF(AZ79=1,G79,0)</f>
        <v>0</v>
      </c>
      <c r="BB79" s="139">
        <f>IF(AZ79=2,G79,0)</f>
        <v>0</v>
      </c>
      <c r="BC79" s="139">
        <f>IF(AZ79=3,G79,0)</f>
        <v>0</v>
      </c>
      <c r="BD79" s="139">
        <f>IF(AZ79=4,G79,0)</f>
        <v>0</v>
      </c>
      <c r="BE79" s="139">
        <f>IF(AZ79=5,G79,0)</f>
        <v>0</v>
      </c>
      <c r="CA79" s="170">
        <v>1</v>
      </c>
      <c r="CB79" s="170">
        <v>1</v>
      </c>
      <c r="CZ79" s="139">
        <v>0</v>
      </c>
    </row>
    <row r="80" spans="1:104" ht="12">
      <c r="A80" s="164">
        <v>31</v>
      </c>
      <c r="B80" s="165" t="s">
        <v>186</v>
      </c>
      <c r="C80" s="166" t="s">
        <v>5</v>
      </c>
      <c r="D80" s="167"/>
      <c r="E80" s="168">
        <v>0</v>
      </c>
      <c r="F80" s="168"/>
      <c r="G80" s="169">
        <f>E80*F80</f>
        <v>0</v>
      </c>
      <c r="O80" s="163">
        <v>2</v>
      </c>
      <c r="AA80" s="139">
        <v>12</v>
      </c>
      <c r="AB80" s="139">
        <v>0</v>
      </c>
      <c r="AC80" s="139">
        <v>41</v>
      </c>
      <c r="AZ80" s="139">
        <v>1</v>
      </c>
      <c r="BA80" s="139">
        <f>IF(AZ80=1,G80,0)</f>
        <v>0</v>
      </c>
      <c r="BB80" s="139">
        <f>IF(AZ80=2,G80,0)</f>
        <v>0</v>
      </c>
      <c r="BC80" s="139">
        <f>IF(AZ80=3,G80,0)</f>
        <v>0</v>
      </c>
      <c r="BD80" s="139">
        <f>IF(AZ80=4,G80,0)</f>
        <v>0</v>
      </c>
      <c r="BE80" s="139">
        <f>IF(AZ80=5,G80,0)</f>
        <v>0</v>
      </c>
      <c r="CA80" s="170">
        <v>12</v>
      </c>
      <c r="CB80" s="170">
        <v>0</v>
      </c>
      <c r="CZ80" s="139">
        <v>0</v>
      </c>
    </row>
    <row r="81" spans="1:104" ht="12">
      <c r="A81" s="164">
        <v>32</v>
      </c>
      <c r="B81" s="165" t="s">
        <v>187</v>
      </c>
      <c r="C81" s="166" t="s">
        <v>5</v>
      </c>
      <c r="D81" s="167"/>
      <c r="E81" s="168">
        <v>0</v>
      </c>
      <c r="F81" s="168"/>
      <c r="G81" s="169">
        <f>E81*F81</f>
        <v>0</v>
      </c>
      <c r="O81" s="163">
        <v>2</v>
      </c>
      <c r="AA81" s="139">
        <v>12</v>
      </c>
      <c r="AB81" s="139">
        <v>0</v>
      </c>
      <c r="AC81" s="139">
        <v>42</v>
      </c>
      <c r="AZ81" s="139">
        <v>1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A81" s="170">
        <v>12</v>
      </c>
      <c r="CB81" s="170">
        <v>0</v>
      </c>
      <c r="CZ81" s="139">
        <v>0</v>
      </c>
    </row>
    <row r="82" spans="1:104" ht="12">
      <c r="A82" s="164">
        <v>33</v>
      </c>
      <c r="B82" s="165" t="s">
        <v>188</v>
      </c>
      <c r="C82" s="166" t="s">
        <v>5</v>
      </c>
      <c r="D82" s="167"/>
      <c r="E82" s="168">
        <v>0</v>
      </c>
      <c r="F82" s="168"/>
      <c r="G82" s="169">
        <f>E82*F82</f>
        <v>0</v>
      </c>
      <c r="O82" s="163">
        <v>2</v>
      </c>
      <c r="AA82" s="139">
        <v>12</v>
      </c>
      <c r="AB82" s="139">
        <v>0</v>
      </c>
      <c r="AC82" s="139">
        <v>43</v>
      </c>
      <c r="AZ82" s="139">
        <v>1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A82" s="170">
        <v>12</v>
      </c>
      <c r="CB82" s="170">
        <v>0</v>
      </c>
      <c r="CZ82" s="139">
        <v>0</v>
      </c>
    </row>
    <row r="83" spans="1:57" ht="12.75">
      <c r="A83" s="177"/>
      <c r="B83" s="178" t="s">
        <v>75</v>
      </c>
      <c r="C83" s="179" t="str">
        <f>CONCATENATE(B75," ",C75)</f>
        <v>95 Dokončovací konstrukce na pozemních stavbách</v>
      </c>
      <c r="D83" s="180"/>
      <c r="E83" s="181"/>
      <c r="F83" s="182"/>
      <c r="G83" s="183">
        <f>SUM(G75:G82)</f>
        <v>0</v>
      </c>
      <c r="O83" s="163">
        <v>4</v>
      </c>
      <c r="BA83" s="184">
        <f>SUM(BA75:BA82)</f>
        <v>0</v>
      </c>
      <c r="BB83" s="184">
        <f>SUM(BB75:BB82)</f>
        <v>0</v>
      </c>
      <c r="BC83" s="184">
        <f>SUM(BC75:BC82)</f>
        <v>0</v>
      </c>
      <c r="BD83" s="184">
        <f>SUM(BD75:BD82)</f>
        <v>0</v>
      </c>
      <c r="BE83" s="184">
        <f>SUM(BE75:BE82)</f>
        <v>0</v>
      </c>
    </row>
    <row r="84" spans="1:15" ht="12.75">
      <c r="A84" s="156" t="s">
        <v>72</v>
      </c>
      <c r="B84" s="157" t="s">
        <v>189</v>
      </c>
      <c r="C84" s="158" t="s">
        <v>190</v>
      </c>
      <c r="D84" s="159"/>
      <c r="E84" s="160"/>
      <c r="F84" s="160"/>
      <c r="G84" s="161"/>
      <c r="H84" s="162"/>
      <c r="I84" s="162"/>
      <c r="O84" s="163">
        <v>1</v>
      </c>
    </row>
    <row r="85" spans="1:104" ht="12">
      <c r="A85" s="164">
        <v>34</v>
      </c>
      <c r="B85" s="165" t="s">
        <v>191</v>
      </c>
      <c r="C85" s="166" t="s">
        <v>192</v>
      </c>
      <c r="D85" s="167" t="s">
        <v>193</v>
      </c>
      <c r="E85" s="168">
        <v>2</v>
      </c>
      <c r="F85" s="168"/>
      <c r="G85" s="169">
        <f>E85*F85</f>
        <v>0</v>
      </c>
      <c r="O85" s="163">
        <v>2</v>
      </c>
      <c r="AA85" s="139">
        <v>1</v>
      </c>
      <c r="AB85" s="139">
        <v>7</v>
      </c>
      <c r="AC85" s="139">
        <v>7</v>
      </c>
      <c r="AZ85" s="139">
        <v>1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A85" s="170">
        <v>1</v>
      </c>
      <c r="CB85" s="170">
        <v>7</v>
      </c>
      <c r="CZ85" s="139">
        <v>0</v>
      </c>
    </row>
    <row r="86" spans="1:104" ht="12">
      <c r="A86" s="164">
        <v>35</v>
      </c>
      <c r="B86" s="165" t="s">
        <v>194</v>
      </c>
      <c r="C86" s="166" t="s">
        <v>195</v>
      </c>
      <c r="D86" s="167" t="s">
        <v>193</v>
      </c>
      <c r="E86" s="168">
        <v>2</v>
      </c>
      <c r="F86" s="168"/>
      <c r="G86" s="169">
        <f>E86*F86</f>
        <v>0</v>
      </c>
      <c r="O86" s="163">
        <v>2</v>
      </c>
      <c r="AA86" s="139">
        <v>1</v>
      </c>
      <c r="AB86" s="139">
        <v>7</v>
      </c>
      <c r="AC86" s="139">
        <v>7</v>
      </c>
      <c r="AZ86" s="139">
        <v>1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A86" s="170">
        <v>1</v>
      </c>
      <c r="CB86" s="170">
        <v>7</v>
      </c>
      <c r="CZ86" s="139">
        <v>0</v>
      </c>
    </row>
    <row r="87" spans="1:104" ht="12">
      <c r="A87" s="164">
        <v>36</v>
      </c>
      <c r="B87" s="165" t="s">
        <v>196</v>
      </c>
      <c r="C87" s="166" t="s">
        <v>197</v>
      </c>
      <c r="D87" s="167" t="s">
        <v>193</v>
      </c>
      <c r="E87" s="168">
        <v>2</v>
      </c>
      <c r="F87" s="168"/>
      <c r="G87" s="169">
        <f>E87*F87</f>
        <v>0</v>
      </c>
      <c r="O87" s="163">
        <v>2</v>
      </c>
      <c r="AA87" s="139">
        <v>1</v>
      </c>
      <c r="AB87" s="139">
        <v>7</v>
      </c>
      <c r="AC87" s="139">
        <v>7</v>
      </c>
      <c r="AZ87" s="139">
        <v>1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A87" s="170">
        <v>1</v>
      </c>
      <c r="CB87" s="170">
        <v>7</v>
      </c>
      <c r="CZ87" s="139">
        <v>0</v>
      </c>
    </row>
    <row r="88" spans="1:104" ht="12">
      <c r="A88" s="164">
        <v>37</v>
      </c>
      <c r="B88" s="165" t="s">
        <v>198</v>
      </c>
      <c r="C88" s="166" t="s">
        <v>199</v>
      </c>
      <c r="D88" s="167" t="s">
        <v>79</v>
      </c>
      <c r="E88" s="168">
        <v>17.9</v>
      </c>
      <c r="F88" s="168"/>
      <c r="G88" s="169">
        <f>E88*F88</f>
        <v>0</v>
      </c>
      <c r="O88" s="163">
        <v>2</v>
      </c>
      <c r="AA88" s="139">
        <v>1</v>
      </c>
      <c r="AB88" s="139">
        <v>7</v>
      </c>
      <c r="AC88" s="139">
        <v>7</v>
      </c>
      <c r="AZ88" s="139">
        <v>1</v>
      </c>
      <c r="BA88" s="139">
        <f>IF(AZ88=1,G88,0)</f>
        <v>0</v>
      </c>
      <c r="BB88" s="139">
        <f>IF(AZ88=2,G88,0)</f>
        <v>0</v>
      </c>
      <c r="BC88" s="139">
        <f>IF(AZ88=3,G88,0)</f>
        <v>0</v>
      </c>
      <c r="BD88" s="139">
        <f>IF(AZ88=4,G88,0)</f>
        <v>0</v>
      </c>
      <c r="BE88" s="139">
        <f>IF(AZ88=5,G88,0)</f>
        <v>0</v>
      </c>
      <c r="CA88" s="170">
        <v>1</v>
      </c>
      <c r="CB88" s="170">
        <v>7</v>
      </c>
      <c r="CZ88" s="139">
        <v>0</v>
      </c>
    </row>
    <row r="89" spans="1:15" ht="12">
      <c r="A89" s="171"/>
      <c r="B89" s="173"/>
      <c r="C89" s="278" t="s">
        <v>200</v>
      </c>
      <c r="D89" s="279"/>
      <c r="E89" s="174">
        <v>17.9</v>
      </c>
      <c r="F89" s="175"/>
      <c r="G89" s="176"/>
      <c r="M89" s="172" t="s">
        <v>200</v>
      </c>
      <c r="O89" s="163"/>
    </row>
    <row r="90" spans="1:104" ht="19.5">
      <c r="A90" s="164">
        <v>38</v>
      </c>
      <c r="B90" s="165" t="s">
        <v>201</v>
      </c>
      <c r="C90" s="166" t="s">
        <v>202</v>
      </c>
      <c r="D90" s="167" t="s">
        <v>79</v>
      </c>
      <c r="E90" s="168">
        <v>6.7</v>
      </c>
      <c r="F90" s="168"/>
      <c r="G90" s="169">
        <f>E90*F90</f>
        <v>0</v>
      </c>
      <c r="O90" s="163">
        <v>2</v>
      </c>
      <c r="AA90" s="139">
        <v>1</v>
      </c>
      <c r="AB90" s="139">
        <v>7</v>
      </c>
      <c r="AC90" s="139">
        <v>7</v>
      </c>
      <c r="AZ90" s="139">
        <v>1</v>
      </c>
      <c r="BA90" s="139">
        <f>IF(AZ90=1,G90,0)</f>
        <v>0</v>
      </c>
      <c r="BB90" s="139">
        <f>IF(AZ90=2,G90,0)</f>
        <v>0</v>
      </c>
      <c r="BC90" s="139">
        <f>IF(AZ90=3,G90,0)</f>
        <v>0</v>
      </c>
      <c r="BD90" s="139">
        <f>IF(AZ90=4,G90,0)</f>
        <v>0</v>
      </c>
      <c r="BE90" s="139">
        <f>IF(AZ90=5,G90,0)</f>
        <v>0</v>
      </c>
      <c r="CA90" s="170">
        <v>1</v>
      </c>
      <c r="CB90" s="170">
        <v>7</v>
      </c>
      <c r="CZ90" s="139">
        <v>0</v>
      </c>
    </row>
    <row r="91" spans="1:15" ht="12">
      <c r="A91" s="171"/>
      <c r="B91" s="173"/>
      <c r="C91" s="278" t="s">
        <v>203</v>
      </c>
      <c r="D91" s="279"/>
      <c r="E91" s="174">
        <v>6.7</v>
      </c>
      <c r="F91" s="175"/>
      <c r="G91" s="176"/>
      <c r="M91" s="172" t="s">
        <v>203</v>
      </c>
      <c r="O91" s="163"/>
    </row>
    <row r="92" spans="1:104" ht="12">
      <c r="A92" s="164">
        <v>39</v>
      </c>
      <c r="B92" s="165" t="s">
        <v>204</v>
      </c>
      <c r="C92" s="166" t="s">
        <v>205</v>
      </c>
      <c r="D92" s="167" t="s">
        <v>89</v>
      </c>
      <c r="E92" s="168">
        <v>1</v>
      </c>
      <c r="F92" s="168"/>
      <c r="G92" s="169">
        <f>E92*F92</f>
        <v>0</v>
      </c>
      <c r="O92" s="163">
        <v>2</v>
      </c>
      <c r="AA92" s="139">
        <v>1</v>
      </c>
      <c r="AB92" s="139">
        <v>7</v>
      </c>
      <c r="AC92" s="139">
        <v>7</v>
      </c>
      <c r="AZ92" s="139">
        <v>1</v>
      </c>
      <c r="BA92" s="139">
        <f>IF(AZ92=1,G92,0)</f>
        <v>0</v>
      </c>
      <c r="BB92" s="139">
        <f>IF(AZ92=2,G92,0)</f>
        <v>0</v>
      </c>
      <c r="BC92" s="139">
        <f>IF(AZ92=3,G92,0)</f>
        <v>0</v>
      </c>
      <c r="BD92" s="139">
        <f>IF(AZ92=4,G92,0)</f>
        <v>0</v>
      </c>
      <c r="BE92" s="139">
        <f>IF(AZ92=5,G92,0)</f>
        <v>0</v>
      </c>
      <c r="CA92" s="170">
        <v>1</v>
      </c>
      <c r="CB92" s="170">
        <v>7</v>
      </c>
      <c r="CZ92" s="139">
        <v>0</v>
      </c>
    </row>
    <row r="93" spans="1:104" ht="12">
      <c r="A93" s="164">
        <v>40</v>
      </c>
      <c r="B93" s="165" t="s">
        <v>206</v>
      </c>
      <c r="C93" s="166" t="s">
        <v>207</v>
      </c>
      <c r="D93" s="167" t="s">
        <v>79</v>
      </c>
      <c r="E93" s="168">
        <v>148.7</v>
      </c>
      <c r="F93" s="168"/>
      <c r="G93" s="169">
        <f>E93*F93</f>
        <v>0</v>
      </c>
      <c r="O93" s="163">
        <v>2</v>
      </c>
      <c r="AA93" s="139">
        <v>1</v>
      </c>
      <c r="AB93" s="139">
        <v>0</v>
      </c>
      <c r="AC93" s="139">
        <v>0</v>
      </c>
      <c r="AZ93" s="139">
        <v>1</v>
      </c>
      <c r="BA93" s="139">
        <f>IF(AZ93=1,G93,0)</f>
        <v>0</v>
      </c>
      <c r="BB93" s="139">
        <f>IF(AZ93=2,G93,0)</f>
        <v>0</v>
      </c>
      <c r="BC93" s="139">
        <f>IF(AZ93=3,G93,0)</f>
        <v>0</v>
      </c>
      <c r="BD93" s="139">
        <f>IF(AZ93=4,G93,0)</f>
        <v>0</v>
      </c>
      <c r="BE93" s="139">
        <f>IF(AZ93=5,G93,0)</f>
        <v>0</v>
      </c>
      <c r="CA93" s="170">
        <v>1</v>
      </c>
      <c r="CB93" s="170">
        <v>0</v>
      </c>
      <c r="CZ93" s="139">
        <v>0</v>
      </c>
    </row>
    <row r="94" spans="1:15" ht="12">
      <c r="A94" s="171"/>
      <c r="B94" s="173"/>
      <c r="C94" s="278" t="s">
        <v>208</v>
      </c>
      <c r="D94" s="279"/>
      <c r="E94" s="174">
        <v>148.7</v>
      </c>
      <c r="F94" s="175"/>
      <c r="G94" s="176"/>
      <c r="M94" s="172" t="s">
        <v>208</v>
      </c>
      <c r="O94" s="163"/>
    </row>
    <row r="95" spans="1:104" ht="12">
      <c r="A95" s="164">
        <v>41</v>
      </c>
      <c r="B95" s="165" t="s">
        <v>209</v>
      </c>
      <c r="C95" s="166" t="s">
        <v>210</v>
      </c>
      <c r="D95" s="167" t="s">
        <v>79</v>
      </c>
      <c r="E95" s="168">
        <v>23</v>
      </c>
      <c r="F95" s="168"/>
      <c r="G95" s="169">
        <f>E95*F95</f>
        <v>0</v>
      </c>
      <c r="O95" s="163">
        <v>2</v>
      </c>
      <c r="AA95" s="139">
        <v>1</v>
      </c>
      <c r="AB95" s="139">
        <v>1</v>
      </c>
      <c r="AC95" s="139">
        <v>1</v>
      </c>
      <c r="AZ95" s="139">
        <v>1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A95" s="170">
        <v>1</v>
      </c>
      <c r="CB95" s="170">
        <v>1</v>
      </c>
      <c r="CZ95" s="139">
        <v>0.00067</v>
      </c>
    </row>
    <row r="96" spans="1:15" ht="12">
      <c r="A96" s="171"/>
      <c r="B96" s="173"/>
      <c r="C96" s="278" t="s">
        <v>211</v>
      </c>
      <c r="D96" s="279"/>
      <c r="E96" s="174">
        <v>23</v>
      </c>
      <c r="F96" s="175"/>
      <c r="G96" s="176"/>
      <c r="M96" s="172" t="s">
        <v>211</v>
      </c>
      <c r="O96" s="163"/>
    </row>
    <row r="97" spans="1:104" ht="12">
      <c r="A97" s="164">
        <v>42</v>
      </c>
      <c r="B97" s="165" t="s">
        <v>212</v>
      </c>
      <c r="C97" s="166" t="s">
        <v>213</v>
      </c>
      <c r="D97" s="167" t="s">
        <v>79</v>
      </c>
      <c r="E97" s="168">
        <v>11.32</v>
      </c>
      <c r="F97" s="168"/>
      <c r="G97" s="169">
        <f>E97*F97</f>
        <v>0</v>
      </c>
      <c r="O97" s="163">
        <v>2</v>
      </c>
      <c r="AA97" s="139">
        <v>1</v>
      </c>
      <c r="AB97" s="139">
        <v>1</v>
      </c>
      <c r="AC97" s="139">
        <v>1</v>
      </c>
      <c r="AZ97" s="139">
        <v>1</v>
      </c>
      <c r="BA97" s="139">
        <f>IF(AZ97=1,G97,0)</f>
        <v>0</v>
      </c>
      <c r="BB97" s="139">
        <f>IF(AZ97=2,G97,0)</f>
        <v>0</v>
      </c>
      <c r="BC97" s="139">
        <f>IF(AZ97=3,G97,0)</f>
        <v>0</v>
      </c>
      <c r="BD97" s="139">
        <f>IF(AZ97=4,G97,0)</f>
        <v>0</v>
      </c>
      <c r="BE97" s="139">
        <f>IF(AZ97=5,G97,0)</f>
        <v>0</v>
      </c>
      <c r="CA97" s="170">
        <v>1</v>
      </c>
      <c r="CB97" s="170">
        <v>1</v>
      </c>
      <c r="CZ97" s="139">
        <v>0.00067</v>
      </c>
    </row>
    <row r="98" spans="1:15" ht="12">
      <c r="A98" s="171"/>
      <c r="B98" s="173"/>
      <c r="C98" s="278" t="s">
        <v>214</v>
      </c>
      <c r="D98" s="279"/>
      <c r="E98" s="174">
        <v>11.32</v>
      </c>
      <c r="F98" s="175"/>
      <c r="G98" s="176"/>
      <c r="M98" s="172" t="s">
        <v>214</v>
      </c>
      <c r="O98" s="163"/>
    </row>
    <row r="99" spans="1:104" ht="19.5">
      <c r="A99" s="164">
        <v>43</v>
      </c>
      <c r="B99" s="165" t="s">
        <v>215</v>
      </c>
      <c r="C99" s="166" t="s">
        <v>216</v>
      </c>
      <c r="D99" s="167" t="s">
        <v>162</v>
      </c>
      <c r="E99" s="168">
        <v>0.2</v>
      </c>
      <c r="F99" s="168"/>
      <c r="G99" s="169">
        <f>E99*F99</f>
        <v>0</v>
      </c>
      <c r="O99" s="163">
        <v>2</v>
      </c>
      <c r="AA99" s="139">
        <v>1</v>
      </c>
      <c r="AB99" s="139">
        <v>1</v>
      </c>
      <c r="AC99" s="139">
        <v>1</v>
      </c>
      <c r="AZ99" s="139">
        <v>1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A99" s="170">
        <v>1</v>
      </c>
      <c r="CB99" s="170">
        <v>1</v>
      </c>
      <c r="CZ99" s="139">
        <v>0.00128</v>
      </c>
    </row>
    <row r="100" spans="1:15" ht="12">
      <c r="A100" s="171"/>
      <c r="B100" s="173"/>
      <c r="C100" s="278" t="s">
        <v>217</v>
      </c>
      <c r="D100" s="279"/>
      <c r="E100" s="174">
        <v>0.2</v>
      </c>
      <c r="F100" s="175"/>
      <c r="G100" s="176"/>
      <c r="M100" s="172" t="s">
        <v>217</v>
      </c>
      <c r="O100" s="163"/>
    </row>
    <row r="101" spans="1:104" ht="19.5">
      <c r="A101" s="164">
        <v>44</v>
      </c>
      <c r="B101" s="165" t="s">
        <v>218</v>
      </c>
      <c r="C101" s="166" t="s">
        <v>219</v>
      </c>
      <c r="D101" s="167" t="s">
        <v>162</v>
      </c>
      <c r="E101" s="168">
        <v>1.17</v>
      </c>
      <c r="F101" s="168"/>
      <c r="G101" s="169">
        <f>E101*F101</f>
        <v>0</v>
      </c>
      <c r="O101" s="163">
        <v>2</v>
      </c>
      <c r="AA101" s="139">
        <v>1</v>
      </c>
      <c r="AB101" s="139">
        <v>1</v>
      </c>
      <c r="AC101" s="139">
        <v>1</v>
      </c>
      <c r="AZ101" s="139">
        <v>1</v>
      </c>
      <c r="BA101" s="139">
        <f>IF(AZ101=1,G101,0)</f>
        <v>0</v>
      </c>
      <c r="BB101" s="139">
        <f>IF(AZ101=2,G101,0)</f>
        <v>0</v>
      </c>
      <c r="BC101" s="139">
        <f>IF(AZ101=3,G101,0)</f>
        <v>0</v>
      </c>
      <c r="BD101" s="139">
        <f>IF(AZ101=4,G101,0)</f>
        <v>0</v>
      </c>
      <c r="BE101" s="139">
        <f>IF(AZ101=5,G101,0)</f>
        <v>0</v>
      </c>
      <c r="CA101" s="170">
        <v>1</v>
      </c>
      <c r="CB101" s="170">
        <v>1</v>
      </c>
      <c r="CZ101" s="139">
        <v>0</v>
      </c>
    </row>
    <row r="102" spans="1:15" ht="12">
      <c r="A102" s="171"/>
      <c r="B102" s="173"/>
      <c r="C102" s="278" t="s">
        <v>220</v>
      </c>
      <c r="D102" s="279"/>
      <c r="E102" s="174">
        <v>1.17</v>
      </c>
      <c r="F102" s="175"/>
      <c r="G102" s="176"/>
      <c r="M102" s="172" t="s">
        <v>220</v>
      </c>
      <c r="O102" s="163"/>
    </row>
    <row r="103" spans="1:104" ht="12">
      <c r="A103" s="164">
        <v>45</v>
      </c>
      <c r="B103" s="165" t="s">
        <v>221</v>
      </c>
      <c r="C103" s="166" t="s">
        <v>222</v>
      </c>
      <c r="D103" s="167" t="s">
        <v>79</v>
      </c>
      <c r="E103" s="168">
        <v>46.7</v>
      </c>
      <c r="F103" s="168"/>
      <c r="G103" s="169">
        <f>E103*F103</f>
        <v>0</v>
      </c>
      <c r="O103" s="163">
        <v>2</v>
      </c>
      <c r="AA103" s="139">
        <v>1</v>
      </c>
      <c r="AB103" s="139">
        <v>1</v>
      </c>
      <c r="AC103" s="139">
        <v>1</v>
      </c>
      <c r="AZ103" s="139">
        <v>1</v>
      </c>
      <c r="BA103" s="139">
        <f>IF(AZ103=1,G103,0)</f>
        <v>0</v>
      </c>
      <c r="BB103" s="139">
        <f>IF(AZ103=2,G103,0)</f>
        <v>0</v>
      </c>
      <c r="BC103" s="139">
        <f>IF(AZ103=3,G103,0)</f>
        <v>0</v>
      </c>
      <c r="BD103" s="139">
        <f>IF(AZ103=4,G103,0)</f>
        <v>0</v>
      </c>
      <c r="BE103" s="139">
        <f>IF(AZ103=5,G103,0)</f>
        <v>0</v>
      </c>
      <c r="CA103" s="170">
        <v>1</v>
      </c>
      <c r="CB103" s="170">
        <v>1</v>
      </c>
      <c r="CZ103" s="139">
        <v>0</v>
      </c>
    </row>
    <row r="104" spans="1:15" ht="12">
      <c r="A104" s="171"/>
      <c r="B104" s="173"/>
      <c r="C104" s="278" t="s">
        <v>223</v>
      </c>
      <c r="D104" s="279"/>
      <c r="E104" s="174">
        <v>17.835</v>
      </c>
      <c r="F104" s="175"/>
      <c r="G104" s="176"/>
      <c r="M104" s="172" t="s">
        <v>223</v>
      </c>
      <c r="O104" s="163"/>
    </row>
    <row r="105" spans="1:15" ht="12">
      <c r="A105" s="171"/>
      <c r="B105" s="173"/>
      <c r="C105" s="278" t="s">
        <v>224</v>
      </c>
      <c r="D105" s="279"/>
      <c r="E105" s="174">
        <v>28.865</v>
      </c>
      <c r="F105" s="175"/>
      <c r="G105" s="176"/>
      <c r="M105" s="172" t="s">
        <v>224</v>
      </c>
      <c r="O105" s="163"/>
    </row>
    <row r="106" spans="1:104" ht="12">
      <c r="A106" s="164">
        <v>46</v>
      </c>
      <c r="B106" s="165" t="s">
        <v>225</v>
      </c>
      <c r="C106" s="166" t="s">
        <v>226</v>
      </c>
      <c r="D106" s="167" t="s">
        <v>89</v>
      </c>
      <c r="E106" s="168">
        <v>11</v>
      </c>
      <c r="F106" s="168"/>
      <c r="G106" s="169">
        <f>E106*F106</f>
        <v>0</v>
      </c>
      <c r="O106" s="163">
        <v>2</v>
      </c>
      <c r="AA106" s="139">
        <v>1</v>
      </c>
      <c r="AB106" s="139">
        <v>1</v>
      </c>
      <c r="AC106" s="139">
        <v>1</v>
      </c>
      <c r="AZ106" s="139">
        <v>1</v>
      </c>
      <c r="BA106" s="139">
        <f>IF(AZ106=1,G106,0)</f>
        <v>0</v>
      </c>
      <c r="BB106" s="139">
        <f>IF(AZ106=2,G106,0)</f>
        <v>0</v>
      </c>
      <c r="BC106" s="139">
        <f>IF(AZ106=3,G106,0)</f>
        <v>0</v>
      </c>
      <c r="BD106" s="139">
        <f>IF(AZ106=4,G106,0)</f>
        <v>0</v>
      </c>
      <c r="BE106" s="139">
        <f>IF(AZ106=5,G106,0)</f>
        <v>0</v>
      </c>
      <c r="CA106" s="170">
        <v>1</v>
      </c>
      <c r="CB106" s="170">
        <v>1</v>
      </c>
      <c r="CZ106" s="139">
        <v>0</v>
      </c>
    </row>
    <row r="107" spans="1:15" ht="12">
      <c r="A107" s="171"/>
      <c r="B107" s="173"/>
      <c r="C107" s="278" t="s">
        <v>227</v>
      </c>
      <c r="D107" s="279"/>
      <c r="E107" s="174">
        <v>11</v>
      </c>
      <c r="F107" s="175"/>
      <c r="G107" s="176"/>
      <c r="M107" s="172" t="s">
        <v>227</v>
      </c>
      <c r="O107" s="163"/>
    </row>
    <row r="108" spans="1:104" ht="12">
      <c r="A108" s="164">
        <v>47</v>
      </c>
      <c r="B108" s="165" t="s">
        <v>228</v>
      </c>
      <c r="C108" s="166" t="s">
        <v>229</v>
      </c>
      <c r="D108" s="167" t="s">
        <v>79</v>
      </c>
      <c r="E108" s="168">
        <v>16.4</v>
      </c>
      <c r="F108" s="168"/>
      <c r="G108" s="169">
        <f>E108*F108</f>
        <v>0</v>
      </c>
      <c r="O108" s="163">
        <v>2</v>
      </c>
      <c r="AA108" s="139">
        <v>1</v>
      </c>
      <c r="AB108" s="139">
        <v>1</v>
      </c>
      <c r="AC108" s="139">
        <v>1</v>
      </c>
      <c r="AZ108" s="139">
        <v>1</v>
      </c>
      <c r="BA108" s="139">
        <f>IF(AZ108=1,G108,0)</f>
        <v>0</v>
      </c>
      <c r="BB108" s="139">
        <f>IF(AZ108=2,G108,0)</f>
        <v>0</v>
      </c>
      <c r="BC108" s="139">
        <f>IF(AZ108=3,G108,0)</f>
        <v>0</v>
      </c>
      <c r="BD108" s="139">
        <f>IF(AZ108=4,G108,0)</f>
        <v>0</v>
      </c>
      <c r="BE108" s="139">
        <f>IF(AZ108=5,G108,0)</f>
        <v>0</v>
      </c>
      <c r="CA108" s="170">
        <v>1</v>
      </c>
      <c r="CB108" s="170">
        <v>1</v>
      </c>
      <c r="CZ108" s="139">
        <v>0</v>
      </c>
    </row>
    <row r="109" spans="1:15" ht="12">
      <c r="A109" s="171"/>
      <c r="B109" s="173"/>
      <c r="C109" s="278" t="s">
        <v>230</v>
      </c>
      <c r="D109" s="279"/>
      <c r="E109" s="174">
        <v>16.4</v>
      </c>
      <c r="F109" s="175"/>
      <c r="G109" s="176"/>
      <c r="M109" s="172" t="s">
        <v>230</v>
      </c>
      <c r="O109" s="163"/>
    </row>
    <row r="110" spans="1:104" ht="19.5">
      <c r="A110" s="164">
        <v>48</v>
      </c>
      <c r="B110" s="165" t="s">
        <v>231</v>
      </c>
      <c r="C110" s="166" t="s">
        <v>232</v>
      </c>
      <c r="D110" s="167" t="s">
        <v>97</v>
      </c>
      <c r="E110" s="168">
        <v>1.5</v>
      </c>
      <c r="F110" s="168"/>
      <c r="G110" s="169">
        <f>E110*F110</f>
        <v>0</v>
      </c>
      <c r="O110" s="163">
        <v>2</v>
      </c>
      <c r="AA110" s="139">
        <v>1</v>
      </c>
      <c r="AB110" s="139">
        <v>1</v>
      </c>
      <c r="AC110" s="139">
        <v>1</v>
      </c>
      <c r="AZ110" s="139">
        <v>1</v>
      </c>
      <c r="BA110" s="139">
        <f>IF(AZ110=1,G110,0)</f>
        <v>0</v>
      </c>
      <c r="BB110" s="139">
        <f>IF(AZ110=2,G110,0)</f>
        <v>0</v>
      </c>
      <c r="BC110" s="139">
        <f>IF(AZ110=3,G110,0)</f>
        <v>0</v>
      </c>
      <c r="BD110" s="139">
        <f>IF(AZ110=4,G110,0)</f>
        <v>0</v>
      </c>
      <c r="BE110" s="139">
        <f>IF(AZ110=5,G110,0)</f>
        <v>0</v>
      </c>
      <c r="CA110" s="170">
        <v>1</v>
      </c>
      <c r="CB110" s="170">
        <v>1</v>
      </c>
      <c r="CZ110" s="139">
        <v>0</v>
      </c>
    </row>
    <row r="111" spans="1:15" ht="12">
      <c r="A111" s="171"/>
      <c r="B111" s="173"/>
      <c r="C111" s="278" t="s">
        <v>233</v>
      </c>
      <c r="D111" s="279"/>
      <c r="E111" s="174">
        <v>1.5</v>
      </c>
      <c r="F111" s="175"/>
      <c r="G111" s="176"/>
      <c r="M111" s="172" t="s">
        <v>233</v>
      </c>
      <c r="O111" s="163"/>
    </row>
    <row r="112" spans="1:104" ht="19.5">
      <c r="A112" s="164">
        <v>49</v>
      </c>
      <c r="B112" s="165" t="s">
        <v>234</v>
      </c>
      <c r="C112" s="166" t="s">
        <v>235</v>
      </c>
      <c r="D112" s="167" t="s">
        <v>89</v>
      </c>
      <c r="E112" s="168">
        <v>6</v>
      </c>
      <c r="F112" s="168"/>
      <c r="G112" s="169">
        <f>E112*F112</f>
        <v>0</v>
      </c>
      <c r="O112" s="163">
        <v>2</v>
      </c>
      <c r="AA112" s="139">
        <v>1</v>
      </c>
      <c r="AB112" s="139">
        <v>1</v>
      </c>
      <c r="AC112" s="139">
        <v>1</v>
      </c>
      <c r="AZ112" s="139">
        <v>1</v>
      </c>
      <c r="BA112" s="139">
        <f>IF(AZ112=1,G112,0)</f>
        <v>0</v>
      </c>
      <c r="BB112" s="139">
        <f>IF(AZ112=2,G112,0)</f>
        <v>0</v>
      </c>
      <c r="BC112" s="139">
        <f>IF(AZ112=3,G112,0)</f>
        <v>0</v>
      </c>
      <c r="BD112" s="139">
        <f>IF(AZ112=4,G112,0)</f>
        <v>0</v>
      </c>
      <c r="BE112" s="139">
        <f>IF(AZ112=5,G112,0)</f>
        <v>0</v>
      </c>
      <c r="CA112" s="170">
        <v>1</v>
      </c>
      <c r="CB112" s="170">
        <v>1</v>
      </c>
      <c r="CZ112" s="139">
        <v>0.00133</v>
      </c>
    </row>
    <row r="113" spans="1:104" ht="12">
      <c r="A113" s="164">
        <v>50</v>
      </c>
      <c r="B113" s="165" t="s">
        <v>236</v>
      </c>
      <c r="C113" s="166" t="s">
        <v>237</v>
      </c>
      <c r="D113" s="167" t="s">
        <v>97</v>
      </c>
      <c r="E113" s="168">
        <v>150</v>
      </c>
      <c r="F113" s="168"/>
      <c r="G113" s="169">
        <f>E113*F113</f>
        <v>0</v>
      </c>
      <c r="O113" s="163">
        <v>2</v>
      </c>
      <c r="AA113" s="139">
        <v>1</v>
      </c>
      <c r="AB113" s="139">
        <v>1</v>
      </c>
      <c r="AC113" s="139">
        <v>1</v>
      </c>
      <c r="AZ113" s="139">
        <v>1</v>
      </c>
      <c r="BA113" s="139">
        <f>IF(AZ113=1,G113,0)</f>
        <v>0</v>
      </c>
      <c r="BB113" s="139">
        <f>IF(AZ113=2,G113,0)</f>
        <v>0</v>
      </c>
      <c r="BC113" s="139">
        <f>IF(AZ113=3,G113,0)</f>
        <v>0</v>
      </c>
      <c r="BD113" s="139">
        <f>IF(AZ113=4,G113,0)</f>
        <v>0</v>
      </c>
      <c r="BE113" s="139">
        <f>IF(AZ113=5,G113,0)</f>
        <v>0</v>
      </c>
      <c r="CA113" s="170">
        <v>1</v>
      </c>
      <c r="CB113" s="170">
        <v>1</v>
      </c>
      <c r="CZ113" s="139">
        <v>0.00049</v>
      </c>
    </row>
    <row r="114" spans="1:104" ht="12">
      <c r="A114" s="164">
        <v>51</v>
      </c>
      <c r="B114" s="165" t="s">
        <v>238</v>
      </c>
      <c r="C114" s="166" t="s">
        <v>239</v>
      </c>
      <c r="D114" s="167" t="s">
        <v>97</v>
      </c>
      <c r="E114" s="168">
        <v>22</v>
      </c>
      <c r="F114" s="168"/>
      <c r="G114" s="169">
        <f>E114*F114</f>
        <v>0</v>
      </c>
      <c r="O114" s="163">
        <v>2</v>
      </c>
      <c r="AA114" s="139">
        <v>1</v>
      </c>
      <c r="AB114" s="139">
        <v>1</v>
      </c>
      <c r="AC114" s="139">
        <v>1</v>
      </c>
      <c r="AZ114" s="139">
        <v>1</v>
      </c>
      <c r="BA114" s="139">
        <f>IF(AZ114=1,G114,0)</f>
        <v>0</v>
      </c>
      <c r="BB114" s="139">
        <f>IF(AZ114=2,G114,0)</f>
        <v>0</v>
      </c>
      <c r="BC114" s="139">
        <f>IF(AZ114=3,G114,0)</f>
        <v>0</v>
      </c>
      <c r="BD114" s="139">
        <f>IF(AZ114=4,G114,0)</f>
        <v>0</v>
      </c>
      <c r="BE114" s="139">
        <f>IF(AZ114=5,G114,0)</f>
        <v>0</v>
      </c>
      <c r="CA114" s="170">
        <v>1</v>
      </c>
      <c r="CB114" s="170">
        <v>1</v>
      </c>
      <c r="CZ114" s="139">
        <v>0.00049</v>
      </c>
    </row>
    <row r="115" spans="1:104" ht="12">
      <c r="A115" s="164">
        <v>52</v>
      </c>
      <c r="B115" s="165" t="s">
        <v>240</v>
      </c>
      <c r="C115" s="166" t="s">
        <v>473</v>
      </c>
      <c r="D115" s="167" t="s">
        <v>79</v>
      </c>
      <c r="E115" s="168">
        <v>17.8</v>
      </c>
      <c r="F115" s="168"/>
      <c r="G115" s="169">
        <f>E115*F115</f>
        <v>0</v>
      </c>
      <c r="O115" s="163">
        <v>2</v>
      </c>
      <c r="AA115" s="139">
        <v>1</v>
      </c>
      <c r="AB115" s="139">
        <v>1</v>
      </c>
      <c r="AC115" s="139">
        <v>1</v>
      </c>
      <c r="AZ115" s="139">
        <v>1</v>
      </c>
      <c r="BA115" s="139">
        <f>IF(AZ115=1,G115,0)</f>
        <v>0</v>
      </c>
      <c r="BB115" s="139">
        <f>IF(AZ115=2,G115,0)</f>
        <v>0</v>
      </c>
      <c r="BC115" s="139">
        <f>IF(AZ115=3,G115,0)</f>
        <v>0</v>
      </c>
      <c r="BD115" s="139">
        <f>IF(AZ115=4,G115,0)</f>
        <v>0</v>
      </c>
      <c r="BE115" s="139">
        <f>IF(AZ115=5,G115,0)</f>
        <v>0</v>
      </c>
      <c r="CA115" s="170">
        <v>1</v>
      </c>
      <c r="CB115" s="170">
        <v>1</v>
      </c>
      <c r="CZ115" s="139">
        <v>0</v>
      </c>
    </row>
    <row r="116" spans="1:15" ht="12">
      <c r="A116" s="171"/>
      <c r="B116" s="173"/>
      <c r="C116" s="278" t="s">
        <v>241</v>
      </c>
      <c r="D116" s="279"/>
      <c r="E116" s="174">
        <v>17.8</v>
      </c>
      <c r="F116" s="175"/>
      <c r="G116" s="176"/>
      <c r="M116" s="172" t="s">
        <v>241</v>
      </c>
      <c r="O116" s="163"/>
    </row>
    <row r="117" spans="1:104" ht="12">
      <c r="A117" s="164">
        <v>53</v>
      </c>
      <c r="B117" s="165" t="s">
        <v>242</v>
      </c>
      <c r="C117" s="166" t="s">
        <v>243</v>
      </c>
      <c r="D117" s="167" t="s">
        <v>79</v>
      </c>
      <c r="E117" s="168">
        <v>269.1</v>
      </c>
      <c r="F117" s="168"/>
      <c r="G117" s="169">
        <f>E117*F117</f>
        <v>0</v>
      </c>
      <c r="O117" s="163">
        <v>2</v>
      </c>
      <c r="AA117" s="139">
        <v>1</v>
      </c>
      <c r="AB117" s="139">
        <v>1</v>
      </c>
      <c r="AC117" s="139">
        <v>1</v>
      </c>
      <c r="AZ117" s="139">
        <v>1</v>
      </c>
      <c r="BA117" s="139">
        <f>IF(AZ117=1,G117,0)</f>
        <v>0</v>
      </c>
      <c r="BB117" s="139">
        <f>IF(AZ117=2,G117,0)</f>
        <v>0</v>
      </c>
      <c r="BC117" s="139">
        <f>IF(AZ117=3,G117,0)</f>
        <v>0</v>
      </c>
      <c r="BD117" s="139">
        <f>IF(AZ117=4,G117,0)</f>
        <v>0</v>
      </c>
      <c r="BE117" s="139">
        <f>IF(AZ117=5,G117,0)</f>
        <v>0</v>
      </c>
      <c r="CA117" s="170">
        <v>1</v>
      </c>
      <c r="CB117" s="170">
        <v>1</v>
      </c>
      <c r="CZ117" s="139">
        <v>0</v>
      </c>
    </row>
    <row r="118" spans="1:15" ht="12">
      <c r="A118" s="171"/>
      <c r="B118" s="173"/>
      <c r="C118" s="278" t="s">
        <v>142</v>
      </c>
      <c r="D118" s="279"/>
      <c r="E118" s="174">
        <v>169.8</v>
      </c>
      <c r="F118" s="175"/>
      <c r="G118" s="176"/>
      <c r="M118" s="172" t="s">
        <v>142</v>
      </c>
      <c r="O118" s="163"/>
    </row>
    <row r="119" spans="1:15" ht="20.25">
      <c r="A119" s="171"/>
      <c r="B119" s="173"/>
      <c r="C119" s="278" t="s">
        <v>244</v>
      </c>
      <c r="D119" s="279"/>
      <c r="E119" s="174">
        <v>99.3</v>
      </c>
      <c r="F119" s="175"/>
      <c r="G119" s="176"/>
      <c r="M119" s="172" t="s">
        <v>244</v>
      </c>
      <c r="O119" s="163"/>
    </row>
    <row r="120" spans="1:104" ht="19.5">
      <c r="A120" s="164">
        <v>54</v>
      </c>
      <c r="B120" s="165" t="s">
        <v>245</v>
      </c>
      <c r="C120" s="166" t="s">
        <v>246</v>
      </c>
      <c r="D120" s="167" t="s">
        <v>79</v>
      </c>
      <c r="E120" s="168">
        <v>22.9</v>
      </c>
      <c r="F120" s="168"/>
      <c r="G120" s="169">
        <f>E120*F120</f>
        <v>0</v>
      </c>
      <c r="O120" s="163">
        <v>2</v>
      </c>
      <c r="AA120" s="139">
        <v>1</v>
      </c>
      <c r="AB120" s="139">
        <v>1</v>
      </c>
      <c r="AC120" s="139">
        <v>1</v>
      </c>
      <c r="AZ120" s="139">
        <v>1</v>
      </c>
      <c r="BA120" s="139">
        <f>IF(AZ120=1,G120,0)</f>
        <v>0</v>
      </c>
      <c r="BB120" s="139">
        <f>IF(AZ120=2,G120,0)</f>
        <v>0</v>
      </c>
      <c r="BC120" s="139">
        <f>IF(AZ120=3,G120,0)</f>
        <v>0</v>
      </c>
      <c r="BD120" s="139">
        <f>IF(AZ120=4,G120,0)</f>
        <v>0</v>
      </c>
      <c r="BE120" s="139">
        <f>IF(AZ120=5,G120,0)</f>
        <v>0</v>
      </c>
      <c r="CA120" s="170">
        <v>1</v>
      </c>
      <c r="CB120" s="170">
        <v>1</v>
      </c>
      <c r="CZ120" s="139">
        <v>0</v>
      </c>
    </row>
    <row r="121" spans="1:15" ht="12">
      <c r="A121" s="171"/>
      <c r="B121" s="173"/>
      <c r="C121" s="278" t="s">
        <v>247</v>
      </c>
      <c r="D121" s="279"/>
      <c r="E121" s="174">
        <v>11.08</v>
      </c>
      <c r="F121" s="175"/>
      <c r="G121" s="176"/>
      <c r="M121" s="172" t="s">
        <v>247</v>
      </c>
      <c r="O121" s="163"/>
    </row>
    <row r="122" spans="1:15" ht="12">
      <c r="A122" s="171"/>
      <c r="B122" s="173"/>
      <c r="C122" s="278" t="s">
        <v>248</v>
      </c>
      <c r="D122" s="279"/>
      <c r="E122" s="174">
        <v>11.82</v>
      </c>
      <c r="F122" s="175"/>
      <c r="G122" s="176"/>
      <c r="M122" s="172" t="s">
        <v>248</v>
      </c>
      <c r="O122" s="163"/>
    </row>
    <row r="123" spans="1:104" ht="12">
      <c r="A123" s="164">
        <v>55</v>
      </c>
      <c r="B123" s="165" t="s">
        <v>249</v>
      </c>
      <c r="C123" s="166" t="s">
        <v>250</v>
      </c>
      <c r="D123" s="167" t="s">
        <v>79</v>
      </c>
      <c r="E123" s="168">
        <v>33.6</v>
      </c>
      <c r="F123" s="168"/>
      <c r="G123" s="169">
        <f>E123*F123</f>
        <v>0</v>
      </c>
      <c r="O123" s="163">
        <v>2</v>
      </c>
      <c r="AA123" s="139">
        <v>1</v>
      </c>
      <c r="AB123" s="139">
        <v>1</v>
      </c>
      <c r="AC123" s="139">
        <v>1</v>
      </c>
      <c r="AZ123" s="139">
        <v>1</v>
      </c>
      <c r="BA123" s="139">
        <f>IF(AZ123=1,G123,0)</f>
        <v>0</v>
      </c>
      <c r="BB123" s="139">
        <f>IF(AZ123=2,G123,0)</f>
        <v>0</v>
      </c>
      <c r="BC123" s="139">
        <f>IF(AZ123=3,G123,0)</f>
        <v>0</v>
      </c>
      <c r="BD123" s="139">
        <f>IF(AZ123=4,G123,0)</f>
        <v>0</v>
      </c>
      <c r="BE123" s="139">
        <f>IF(AZ123=5,G123,0)</f>
        <v>0</v>
      </c>
      <c r="CA123" s="170">
        <v>1</v>
      </c>
      <c r="CB123" s="170">
        <v>1</v>
      </c>
      <c r="CZ123" s="139">
        <v>0</v>
      </c>
    </row>
    <row r="124" spans="1:15" ht="12">
      <c r="A124" s="171"/>
      <c r="B124" s="173"/>
      <c r="C124" s="278" t="s">
        <v>251</v>
      </c>
      <c r="D124" s="279"/>
      <c r="E124" s="174">
        <v>16.5</v>
      </c>
      <c r="F124" s="175"/>
      <c r="G124" s="176"/>
      <c r="M124" s="172" t="s">
        <v>251</v>
      </c>
      <c r="O124" s="163"/>
    </row>
    <row r="125" spans="1:15" ht="12">
      <c r="A125" s="171"/>
      <c r="B125" s="173"/>
      <c r="C125" s="278" t="s">
        <v>252</v>
      </c>
      <c r="D125" s="279"/>
      <c r="E125" s="174">
        <v>17.1</v>
      </c>
      <c r="F125" s="175"/>
      <c r="G125" s="176"/>
      <c r="M125" s="172" t="s">
        <v>252</v>
      </c>
      <c r="O125" s="163"/>
    </row>
    <row r="126" spans="1:104" ht="12">
      <c r="A126" s="164">
        <v>56</v>
      </c>
      <c r="B126" s="165" t="s">
        <v>253</v>
      </c>
      <c r="C126" s="166" t="s">
        <v>254</v>
      </c>
      <c r="D126" s="167" t="s">
        <v>255</v>
      </c>
      <c r="E126" s="168">
        <v>24.791395</v>
      </c>
      <c r="F126" s="168"/>
      <c r="G126" s="169">
        <f aca="true" t="shared" si="0" ref="G126:G131">E126*F126</f>
        <v>0</v>
      </c>
      <c r="O126" s="163">
        <v>2</v>
      </c>
      <c r="AA126" s="139">
        <v>8</v>
      </c>
      <c r="AB126" s="139">
        <v>0</v>
      </c>
      <c r="AC126" s="139">
        <v>3</v>
      </c>
      <c r="AZ126" s="139">
        <v>1</v>
      </c>
      <c r="BA126" s="139">
        <f aca="true" t="shared" si="1" ref="BA126:BA131">IF(AZ126=1,G126,0)</f>
        <v>0</v>
      </c>
      <c r="BB126" s="139">
        <f aca="true" t="shared" si="2" ref="BB126:BB131">IF(AZ126=2,G126,0)</f>
        <v>0</v>
      </c>
      <c r="BC126" s="139">
        <f aca="true" t="shared" si="3" ref="BC126:BC131">IF(AZ126=3,G126,0)</f>
        <v>0</v>
      </c>
      <c r="BD126" s="139">
        <f aca="true" t="shared" si="4" ref="BD126:BD131">IF(AZ126=4,G126,0)</f>
        <v>0</v>
      </c>
      <c r="BE126" s="139">
        <f aca="true" t="shared" si="5" ref="BE126:BE131">IF(AZ126=5,G126,0)</f>
        <v>0</v>
      </c>
      <c r="CA126" s="170">
        <v>8</v>
      </c>
      <c r="CB126" s="170">
        <v>0</v>
      </c>
      <c r="CZ126" s="139">
        <v>0</v>
      </c>
    </row>
    <row r="127" spans="1:104" ht="12">
      <c r="A127" s="164">
        <v>57</v>
      </c>
      <c r="B127" s="165" t="s">
        <v>256</v>
      </c>
      <c r="C127" s="166" t="s">
        <v>257</v>
      </c>
      <c r="D127" s="167" t="s">
        <v>255</v>
      </c>
      <c r="E127" s="168">
        <v>24.791395</v>
      </c>
      <c r="F127" s="168"/>
      <c r="G127" s="169">
        <f t="shared" si="0"/>
        <v>0</v>
      </c>
      <c r="O127" s="163">
        <v>2</v>
      </c>
      <c r="AA127" s="139">
        <v>8</v>
      </c>
      <c r="AB127" s="139">
        <v>1</v>
      </c>
      <c r="AC127" s="139">
        <v>3</v>
      </c>
      <c r="AZ127" s="139">
        <v>1</v>
      </c>
      <c r="BA127" s="139">
        <f t="shared" si="1"/>
        <v>0</v>
      </c>
      <c r="BB127" s="139">
        <f t="shared" si="2"/>
        <v>0</v>
      </c>
      <c r="BC127" s="139">
        <f t="shared" si="3"/>
        <v>0</v>
      </c>
      <c r="BD127" s="139">
        <f t="shared" si="4"/>
        <v>0</v>
      </c>
      <c r="BE127" s="139">
        <f t="shared" si="5"/>
        <v>0</v>
      </c>
      <c r="CA127" s="170">
        <v>8</v>
      </c>
      <c r="CB127" s="170">
        <v>1</v>
      </c>
      <c r="CZ127" s="139">
        <v>0</v>
      </c>
    </row>
    <row r="128" spans="1:104" ht="12">
      <c r="A128" s="164">
        <v>58</v>
      </c>
      <c r="B128" s="165" t="s">
        <v>258</v>
      </c>
      <c r="C128" s="166" t="s">
        <v>259</v>
      </c>
      <c r="D128" s="167" t="s">
        <v>255</v>
      </c>
      <c r="E128" s="168">
        <v>347.07953</v>
      </c>
      <c r="F128" s="168"/>
      <c r="G128" s="169">
        <f t="shared" si="0"/>
        <v>0</v>
      </c>
      <c r="O128" s="163">
        <v>2</v>
      </c>
      <c r="AA128" s="139">
        <v>8</v>
      </c>
      <c r="AB128" s="139">
        <v>1</v>
      </c>
      <c r="AC128" s="139">
        <v>3</v>
      </c>
      <c r="AZ128" s="139">
        <v>1</v>
      </c>
      <c r="BA128" s="139">
        <f t="shared" si="1"/>
        <v>0</v>
      </c>
      <c r="BB128" s="139">
        <f t="shared" si="2"/>
        <v>0</v>
      </c>
      <c r="BC128" s="139">
        <f t="shared" si="3"/>
        <v>0</v>
      </c>
      <c r="BD128" s="139">
        <f t="shared" si="4"/>
        <v>0</v>
      </c>
      <c r="BE128" s="139">
        <f t="shared" si="5"/>
        <v>0</v>
      </c>
      <c r="CA128" s="170">
        <v>8</v>
      </c>
      <c r="CB128" s="170">
        <v>1</v>
      </c>
      <c r="CZ128" s="139">
        <v>0</v>
      </c>
    </row>
    <row r="129" spans="1:104" ht="12">
      <c r="A129" s="164">
        <v>59</v>
      </c>
      <c r="B129" s="165" t="s">
        <v>260</v>
      </c>
      <c r="C129" s="166" t="s">
        <v>261</v>
      </c>
      <c r="D129" s="167" t="s">
        <v>255</v>
      </c>
      <c r="E129" s="168">
        <v>24.791395</v>
      </c>
      <c r="F129" s="168"/>
      <c r="G129" s="169">
        <f t="shared" si="0"/>
        <v>0</v>
      </c>
      <c r="O129" s="163">
        <v>2</v>
      </c>
      <c r="AA129" s="139">
        <v>8</v>
      </c>
      <c r="AB129" s="139">
        <v>1</v>
      </c>
      <c r="AC129" s="139">
        <v>3</v>
      </c>
      <c r="AZ129" s="139">
        <v>1</v>
      </c>
      <c r="BA129" s="139">
        <f t="shared" si="1"/>
        <v>0</v>
      </c>
      <c r="BB129" s="139">
        <f t="shared" si="2"/>
        <v>0</v>
      </c>
      <c r="BC129" s="139">
        <f t="shared" si="3"/>
        <v>0</v>
      </c>
      <c r="BD129" s="139">
        <f t="shared" si="4"/>
        <v>0</v>
      </c>
      <c r="BE129" s="139">
        <f t="shared" si="5"/>
        <v>0</v>
      </c>
      <c r="CA129" s="170">
        <v>8</v>
      </c>
      <c r="CB129" s="170">
        <v>1</v>
      </c>
      <c r="CZ129" s="139">
        <v>0</v>
      </c>
    </row>
    <row r="130" spans="1:104" ht="12">
      <c r="A130" s="164">
        <v>60</v>
      </c>
      <c r="B130" s="165" t="s">
        <v>262</v>
      </c>
      <c r="C130" s="166" t="s">
        <v>263</v>
      </c>
      <c r="D130" s="167" t="s">
        <v>255</v>
      </c>
      <c r="E130" s="168">
        <v>49.58279</v>
      </c>
      <c r="F130" s="168"/>
      <c r="G130" s="169">
        <f t="shared" si="0"/>
        <v>0</v>
      </c>
      <c r="O130" s="163">
        <v>2</v>
      </c>
      <c r="AA130" s="139">
        <v>8</v>
      </c>
      <c r="AB130" s="139">
        <v>0</v>
      </c>
      <c r="AC130" s="139">
        <v>3</v>
      </c>
      <c r="AZ130" s="139">
        <v>1</v>
      </c>
      <c r="BA130" s="139">
        <f t="shared" si="1"/>
        <v>0</v>
      </c>
      <c r="BB130" s="139">
        <f t="shared" si="2"/>
        <v>0</v>
      </c>
      <c r="BC130" s="139">
        <f t="shared" si="3"/>
        <v>0</v>
      </c>
      <c r="BD130" s="139">
        <f t="shared" si="4"/>
        <v>0</v>
      </c>
      <c r="BE130" s="139">
        <f t="shared" si="5"/>
        <v>0</v>
      </c>
      <c r="CA130" s="170">
        <v>8</v>
      </c>
      <c r="CB130" s="170">
        <v>0</v>
      </c>
      <c r="CZ130" s="139">
        <v>0</v>
      </c>
    </row>
    <row r="131" spans="1:104" ht="12">
      <c r="A131" s="164">
        <v>61</v>
      </c>
      <c r="B131" s="165" t="s">
        <v>264</v>
      </c>
      <c r="C131" s="166" t="s">
        <v>265</v>
      </c>
      <c r="D131" s="167" t="s">
        <v>255</v>
      </c>
      <c r="E131" s="168">
        <v>24.791395</v>
      </c>
      <c r="F131" s="168"/>
      <c r="G131" s="169">
        <f t="shared" si="0"/>
        <v>0</v>
      </c>
      <c r="O131" s="163">
        <v>2</v>
      </c>
      <c r="AA131" s="139">
        <v>8</v>
      </c>
      <c r="AB131" s="139">
        <v>1</v>
      </c>
      <c r="AC131" s="139">
        <v>3</v>
      </c>
      <c r="AZ131" s="139">
        <v>1</v>
      </c>
      <c r="BA131" s="139">
        <f t="shared" si="1"/>
        <v>0</v>
      </c>
      <c r="BB131" s="139">
        <f t="shared" si="2"/>
        <v>0</v>
      </c>
      <c r="BC131" s="139">
        <f t="shared" si="3"/>
        <v>0</v>
      </c>
      <c r="BD131" s="139">
        <f t="shared" si="4"/>
        <v>0</v>
      </c>
      <c r="BE131" s="139">
        <f t="shared" si="5"/>
        <v>0</v>
      </c>
      <c r="CA131" s="170">
        <v>8</v>
      </c>
      <c r="CB131" s="170">
        <v>1</v>
      </c>
      <c r="CZ131" s="139">
        <v>0</v>
      </c>
    </row>
    <row r="132" spans="1:57" ht="12.75">
      <c r="A132" s="177"/>
      <c r="B132" s="178" t="s">
        <v>75</v>
      </c>
      <c r="C132" s="179" t="str">
        <f>CONCATENATE(B84," ",C84)</f>
        <v>96 Bourání konstrukcí</v>
      </c>
      <c r="D132" s="180"/>
      <c r="E132" s="181"/>
      <c r="F132" s="182"/>
      <c r="G132" s="183">
        <f>SUM(G84:G131)</f>
        <v>0</v>
      </c>
      <c r="O132" s="163">
        <v>4</v>
      </c>
      <c r="BA132" s="184">
        <f>SUM(BA84:BA131)</f>
        <v>0</v>
      </c>
      <c r="BB132" s="184">
        <f>SUM(BB84:BB131)</f>
        <v>0</v>
      </c>
      <c r="BC132" s="184">
        <f>SUM(BC84:BC131)</f>
        <v>0</v>
      </c>
      <c r="BD132" s="184">
        <f>SUM(BD84:BD131)</f>
        <v>0</v>
      </c>
      <c r="BE132" s="184">
        <f>SUM(BE84:BE131)</f>
        <v>0</v>
      </c>
    </row>
    <row r="133" spans="1:15" ht="12.75">
      <c r="A133" s="156" t="s">
        <v>72</v>
      </c>
      <c r="B133" s="157" t="s">
        <v>266</v>
      </c>
      <c r="C133" s="158" t="s">
        <v>267</v>
      </c>
      <c r="D133" s="159"/>
      <c r="E133" s="160"/>
      <c r="F133" s="160"/>
      <c r="G133" s="161"/>
      <c r="H133" s="162"/>
      <c r="I133" s="162"/>
      <c r="O133" s="163">
        <v>1</v>
      </c>
    </row>
    <row r="134" spans="1:104" ht="12">
      <c r="A134" s="164">
        <v>62</v>
      </c>
      <c r="B134" s="165" t="s">
        <v>268</v>
      </c>
      <c r="C134" s="166" t="s">
        <v>269</v>
      </c>
      <c r="D134" s="167" t="s">
        <v>255</v>
      </c>
      <c r="E134" s="168">
        <v>49.58048156</v>
      </c>
      <c r="F134" s="168"/>
      <c r="G134" s="169">
        <f>E134*F134</f>
        <v>0</v>
      </c>
      <c r="O134" s="163">
        <v>2</v>
      </c>
      <c r="AA134" s="139">
        <v>7</v>
      </c>
      <c r="AB134" s="139">
        <v>1</v>
      </c>
      <c r="AC134" s="139">
        <v>2</v>
      </c>
      <c r="AZ134" s="139">
        <v>1</v>
      </c>
      <c r="BA134" s="139">
        <f>IF(AZ134=1,G134,0)</f>
        <v>0</v>
      </c>
      <c r="BB134" s="139">
        <f>IF(AZ134=2,G134,0)</f>
        <v>0</v>
      </c>
      <c r="BC134" s="139">
        <f>IF(AZ134=3,G134,0)</f>
        <v>0</v>
      </c>
      <c r="BD134" s="139">
        <f>IF(AZ134=4,G134,0)</f>
        <v>0</v>
      </c>
      <c r="BE134" s="139">
        <f>IF(AZ134=5,G134,0)</f>
        <v>0</v>
      </c>
      <c r="CA134" s="170">
        <v>7</v>
      </c>
      <c r="CB134" s="170">
        <v>1</v>
      </c>
      <c r="CZ134" s="139">
        <v>0</v>
      </c>
    </row>
    <row r="135" spans="1:57" ht="12.75">
      <c r="A135" s="177"/>
      <c r="B135" s="178" t="s">
        <v>75</v>
      </c>
      <c r="C135" s="179" t="str">
        <f>CONCATENATE(B133," ",C133)</f>
        <v>99 Staveništní přesun hmot</v>
      </c>
      <c r="D135" s="180"/>
      <c r="E135" s="181"/>
      <c r="F135" s="182"/>
      <c r="G135" s="183">
        <f>SUM(G133:G134)</f>
        <v>0</v>
      </c>
      <c r="O135" s="163">
        <v>4</v>
      </c>
      <c r="BA135" s="184">
        <f>SUM(BA133:BA134)</f>
        <v>0</v>
      </c>
      <c r="BB135" s="184">
        <f>SUM(BB133:BB134)</f>
        <v>0</v>
      </c>
      <c r="BC135" s="184">
        <f>SUM(BC133:BC134)</f>
        <v>0</v>
      </c>
      <c r="BD135" s="184">
        <f>SUM(BD133:BD134)</f>
        <v>0</v>
      </c>
      <c r="BE135" s="184">
        <f>SUM(BE133:BE134)</f>
        <v>0</v>
      </c>
    </row>
    <row r="136" spans="1:15" ht="12.75">
      <c r="A136" s="156" t="s">
        <v>72</v>
      </c>
      <c r="B136" s="157" t="s">
        <v>270</v>
      </c>
      <c r="C136" s="158" t="s">
        <v>271</v>
      </c>
      <c r="D136" s="159"/>
      <c r="E136" s="160"/>
      <c r="F136" s="160"/>
      <c r="G136" s="161"/>
      <c r="H136" s="162"/>
      <c r="I136" s="162"/>
      <c r="O136" s="163">
        <v>1</v>
      </c>
    </row>
    <row r="137" spans="1:104" ht="12">
      <c r="A137" s="164">
        <v>63</v>
      </c>
      <c r="B137" s="165" t="s">
        <v>272</v>
      </c>
      <c r="C137" s="166" t="s">
        <v>273</v>
      </c>
      <c r="D137" s="167" t="s">
        <v>79</v>
      </c>
      <c r="E137" s="168">
        <v>37.6</v>
      </c>
      <c r="F137" s="168"/>
      <c r="G137" s="169">
        <f>E137*F137</f>
        <v>0</v>
      </c>
      <c r="O137" s="163">
        <v>2</v>
      </c>
      <c r="AA137" s="139">
        <v>1</v>
      </c>
      <c r="AB137" s="139">
        <v>7</v>
      </c>
      <c r="AC137" s="139">
        <v>7</v>
      </c>
      <c r="AZ137" s="139">
        <v>2</v>
      </c>
      <c r="BA137" s="139">
        <f>IF(AZ137=1,G137,0)</f>
        <v>0</v>
      </c>
      <c r="BB137" s="139">
        <f>IF(AZ137=2,G137,0)</f>
        <v>0</v>
      </c>
      <c r="BC137" s="139">
        <f>IF(AZ137=3,G137,0)</f>
        <v>0</v>
      </c>
      <c r="BD137" s="139">
        <f>IF(AZ137=4,G137,0)</f>
        <v>0</v>
      </c>
      <c r="BE137" s="139">
        <f>IF(AZ137=5,G137,0)</f>
        <v>0</v>
      </c>
      <c r="CA137" s="170">
        <v>1</v>
      </c>
      <c r="CB137" s="170">
        <v>7</v>
      </c>
      <c r="CZ137" s="139">
        <v>0.004</v>
      </c>
    </row>
    <row r="138" spans="1:15" ht="12">
      <c r="A138" s="171"/>
      <c r="B138" s="173"/>
      <c r="C138" s="278" t="s">
        <v>274</v>
      </c>
      <c r="D138" s="279"/>
      <c r="E138" s="174">
        <v>16.5</v>
      </c>
      <c r="F138" s="175"/>
      <c r="G138" s="176"/>
      <c r="M138" s="172" t="s">
        <v>274</v>
      </c>
      <c r="O138" s="163"/>
    </row>
    <row r="139" spans="1:15" ht="12">
      <c r="A139" s="171"/>
      <c r="B139" s="173"/>
      <c r="C139" s="278" t="s">
        <v>275</v>
      </c>
      <c r="D139" s="279"/>
      <c r="E139" s="174">
        <v>21.1</v>
      </c>
      <c r="F139" s="175"/>
      <c r="G139" s="176"/>
      <c r="M139" s="172" t="s">
        <v>275</v>
      </c>
      <c r="O139" s="163"/>
    </row>
    <row r="140" spans="1:104" ht="12">
      <c r="A140" s="164">
        <v>64</v>
      </c>
      <c r="B140" s="165" t="s">
        <v>276</v>
      </c>
      <c r="C140" s="166" t="s">
        <v>277</v>
      </c>
      <c r="D140" s="167" t="s">
        <v>61</v>
      </c>
      <c r="E140" s="168">
        <f>SUM(G137:G139)*0.01</f>
        <v>0</v>
      </c>
      <c r="F140" s="168"/>
      <c r="G140" s="169">
        <f>E140*F140</f>
        <v>0</v>
      </c>
      <c r="O140" s="163">
        <v>2</v>
      </c>
      <c r="AA140" s="139">
        <v>7</v>
      </c>
      <c r="AB140" s="139">
        <v>1002</v>
      </c>
      <c r="AC140" s="139">
        <v>5</v>
      </c>
      <c r="AZ140" s="139">
        <v>2</v>
      </c>
      <c r="BA140" s="139">
        <f>IF(AZ140=1,G140,0)</f>
        <v>0</v>
      </c>
      <c r="BB140" s="139">
        <f>IF(AZ140=2,G140,0)</f>
        <v>0</v>
      </c>
      <c r="BC140" s="139">
        <f>IF(AZ140=3,G140,0)</f>
        <v>0</v>
      </c>
      <c r="BD140" s="139">
        <f>IF(AZ140=4,G140,0)</f>
        <v>0</v>
      </c>
      <c r="BE140" s="139">
        <f>IF(AZ140=5,G140,0)</f>
        <v>0</v>
      </c>
      <c r="CA140" s="170">
        <v>7</v>
      </c>
      <c r="CB140" s="170">
        <v>1002</v>
      </c>
      <c r="CZ140" s="139">
        <v>0</v>
      </c>
    </row>
    <row r="141" spans="1:57" ht="12.75">
      <c r="A141" s="177"/>
      <c r="B141" s="178" t="s">
        <v>75</v>
      </c>
      <c r="C141" s="179" t="str">
        <f>CONCATENATE(B136," ",C136)</f>
        <v>711 Izolace proti vodě</v>
      </c>
      <c r="D141" s="180"/>
      <c r="E141" s="181"/>
      <c r="F141" s="182"/>
      <c r="G141" s="183">
        <f>SUM(G136:G140)</f>
        <v>0</v>
      </c>
      <c r="O141" s="163">
        <v>4</v>
      </c>
      <c r="BA141" s="184">
        <f>SUM(BA136:BA140)</f>
        <v>0</v>
      </c>
      <c r="BB141" s="184">
        <f>SUM(BB136:BB140)</f>
        <v>0</v>
      </c>
      <c r="BC141" s="184">
        <f>SUM(BC136:BC140)</f>
        <v>0</v>
      </c>
      <c r="BD141" s="184">
        <f>SUM(BD136:BD140)</f>
        <v>0</v>
      </c>
      <c r="BE141" s="184">
        <f>SUM(BE136:BE140)</f>
        <v>0</v>
      </c>
    </row>
    <row r="142" spans="1:15" ht="12.75">
      <c r="A142" s="156" t="s">
        <v>72</v>
      </c>
      <c r="B142" s="157" t="s">
        <v>278</v>
      </c>
      <c r="C142" s="158" t="s">
        <v>279</v>
      </c>
      <c r="D142" s="159"/>
      <c r="E142" s="160"/>
      <c r="F142" s="160"/>
      <c r="G142" s="161"/>
      <c r="H142" s="162"/>
      <c r="I142" s="162"/>
      <c r="O142" s="163">
        <v>1</v>
      </c>
    </row>
    <row r="143" spans="1:104" ht="12">
      <c r="A143" s="164">
        <v>65</v>
      </c>
      <c r="B143" s="165" t="s">
        <v>280</v>
      </c>
      <c r="C143" s="166" t="s">
        <v>281</v>
      </c>
      <c r="D143" s="167" t="s">
        <v>74</v>
      </c>
      <c r="E143" s="168">
        <v>3</v>
      </c>
      <c r="F143" s="168"/>
      <c r="G143" s="169">
        <f aca="true" t="shared" si="6" ref="G143:G153">E143*F143</f>
        <v>0</v>
      </c>
      <c r="O143" s="163">
        <v>2</v>
      </c>
      <c r="AA143" s="139">
        <v>1</v>
      </c>
      <c r="AB143" s="139">
        <v>7</v>
      </c>
      <c r="AC143" s="139">
        <v>7</v>
      </c>
      <c r="AZ143" s="139">
        <v>2</v>
      </c>
      <c r="BA143" s="139">
        <f aca="true" t="shared" si="7" ref="BA143:BA153">IF(AZ143=1,G143,0)</f>
        <v>0</v>
      </c>
      <c r="BB143" s="139">
        <f aca="true" t="shared" si="8" ref="BB143:BB153">IF(AZ143=2,G143,0)</f>
        <v>0</v>
      </c>
      <c r="BC143" s="139">
        <f aca="true" t="shared" si="9" ref="BC143:BC153">IF(AZ143=3,G143,0)</f>
        <v>0</v>
      </c>
      <c r="BD143" s="139">
        <f aca="true" t="shared" si="10" ref="BD143:BD153">IF(AZ143=4,G143,0)</f>
        <v>0</v>
      </c>
      <c r="BE143" s="139">
        <f aca="true" t="shared" si="11" ref="BE143:BE153">IF(AZ143=5,G143,0)</f>
        <v>0</v>
      </c>
      <c r="CA143" s="170">
        <v>1</v>
      </c>
      <c r="CB143" s="170">
        <v>7</v>
      </c>
      <c r="CZ143" s="139">
        <v>0</v>
      </c>
    </row>
    <row r="144" spans="1:104" ht="12">
      <c r="A144" s="164">
        <v>66</v>
      </c>
      <c r="B144" s="165" t="s">
        <v>282</v>
      </c>
      <c r="C144" s="166" t="s">
        <v>283</v>
      </c>
      <c r="D144" s="167" t="s">
        <v>97</v>
      </c>
      <c r="E144" s="168">
        <v>24</v>
      </c>
      <c r="F144" s="168"/>
      <c r="G144" s="169">
        <f t="shared" si="6"/>
        <v>0</v>
      </c>
      <c r="O144" s="163">
        <v>2</v>
      </c>
      <c r="AA144" s="139">
        <v>1</v>
      </c>
      <c r="AB144" s="139">
        <v>7</v>
      </c>
      <c r="AC144" s="139">
        <v>7</v>
      </c>
      <c r="AZ144" s="139">
        <v>2</v>
      </c>
      <c r="BA144" s="139">
        <f t="shared" si="7"/>
        <v>0</v>
      </c>
      <c r="BB144" s="139">
        <f t="shared" si="8"/>
        <v>0</v>
      </c>
      <c r="BC144" s="139">
        <f t="shared" si="9"/>
        <v>0</v>
      </c>
      <c r="BD144" s="139">
        <f t="shared" si="10"/>
        <v>0</v>
      </c>
      <c r="BE144" s="139">
        <f t="shared" si="11"/>
        <v>0</v>
      </c>
      <c r="CA144" s="170">
        <v>1</v>
      </c>
      <c r="CB144" s="170">
        <v>7</v>
      </c>
      <c r="CZ144" s="139">
        <v>0</v>
      </c>
    </row>
    <row r="145" spans="1:104" ht="12">
      <c r="A145" s="164">
        <v>67</v>
      </c>
      <c r="B145" s="165" t="s">
        <v>284</v>
      </c>
      <c r="C145" s="166" t="s">
        <v>285</v>
      </c>
      <c r="D145" s="167" t="s">
        <v>97</v>
      </c>
      <c r="E145" s="168">
        <v>9</v>
      </c>
      <c r="F145" s="168"/>
      <c r="G145" s="169">
        <f t="shared" si="6"/>
        <v>0</v>
      </c>
      <c r="O145" s="163">
        <v>2</v>
      </c>
      <c r="AA145" s="139">
        <v>1</v>
      </c>
      <c r="AB145" s="139">
        <v>7</v>
      </c>
      <c r="AC145" s="139">
        <v>7</v>
      </c>
      <c r="AZ145" s="139">
        <v>2</v>
      </c>
      <c r="BA145" s="139">
        <f t="shared" si="7"/>
        <v>0</v>
      </c>
      <c r="BB145" s="139">
        <f t="shared" si="8"/>
        <v>0</v>
      </c>
      <c r="BC145" s="139">
        <f t="shared" si="9"/>
        <v>0</v>
      </c>
      <c r="BD145" s="139">
        <f t="shared" si="10"/>
        <v>0</v>
      </c>
      <c r="BE145" s="139">
        <f t="shared" si="11"/>
        <v>0</v>
      </c>
      <c r="CA145" s="170">
        <v>1</v>
      </c>
      <c r="CB145" s="170">
        <v>7</v>
      </c>
      <c r="CZ145" s="139">
        <v>0</v>
      </c>
    </row>
    <row r="146" spans="1:104" ht="12">
      <c r="A146" s="164">
        <v>68</v>
      </c>
      <c r="B146" s="165" t="s">
        <v>286</v>
      </c>
      <c r="C146" s="166" t="s">
        <v>287</v>
      </c>
      <c r="D146" s="167" t="s">
        <v>97</v>
      </c>
      <c r="E146" s="168">
        <v>16</v>
      </c>
      <c r="F146" s="168"/>
      <c r="G146" s="169">
        <f t="shared" si="6"/>
        <v>0</v>
      </c>
      <c r="O146" s="163">
        <v>2</v>
      </c>
      <c r="AA146" s="139">
        <v>1</v>
      </c>
      <c r="AB146" s="139">
        <v>7</v>
      </c>
      <c r="AC146" s="139">
        <v>7</v>
      </c>
      <c r="AZ146" s="139">
        <v>2</v>
      </c>
      <c r="BA146" s="139">
        <f t="shared" si="7"/>
        <v>0</v>
      </c>
      <c r="BB146" s="139">
        <f t="shared" si="8"/>
        <v>0</v>
      </c>
      <c r="BC146" s="139">
        <f t="shared" si="9"/>
        <v>0</v>
      </c>
      <c r="BD146" s="139">
        <f t="shared" si="10"/>
        <v>0</v>
      </c>
      <c r="BE146" s="139">
        <f t="shared" si="11"/>
        <v>0</v>
      </c>
      <c r="CA146" s="170">
        <v>1</v>
      </c>
      <c r="CB146" s="170">
        <v>7</v>
      </c>
      <c r="CZ146" s="139">
        <v>0</v>
      </c>
    </row>
    <row r="147" spans="1:104" ht="12">
      <c r="A147" s="164">
        <v>69</v>
      </c>
      <c r="B147" s="165" t="s">
        <v>288</v>
      </c>
      <c r="C147" s="166" t="s">
        <v>289</v>
      </c>
      <c r="D147" s="167" t="s">
        <v>74</v>
      </c>
      <c r="E147" s="168">
        <v>13</v>
      </c>
      <c r="F147" s="168"/>
      <c r="G147" s="169">
        <f t="shared" si="6"/>
        <v>0</v>
      </c>
      <c r="O147" s="163">
        <v>2</v>
      </c>
      <c r="AA147" s="139">
        <v>1</v>
      </c>
      <c r="AB147" s="139">
        <v>7</v>
      </c>
      <c r="AC147" s="139">
        <v>7</v>
      </c>
      <c r="AZ147" s="139">
        <v>2</v>
      </c>
      <c r="BA147" s="139">
        <f t="shared" si="7"/>
        <v>0</v>
      </c>
      <c r="BB147" s="139">
        <f t="shared" si="8"/>
        <v>0</v>
      </c>
      <c r="BC147" s="139">
        <f t="shared" si="9"/>
        <v>0</v>
      </c>
      <c r="BD147" s="139">
        <f t="shared" si="10"/>
        <v>0</v>
      </c>
      <c r="BE147" s="139">
        <f t="shared" si="11"/>
        <v>0</v>
      </c>
      <c r="CA147" s="170">
        <v>1</v>
      </c>
      <c r="CB147" s="170">
        <v>7</v>
      </c>
      <c r="CZ147" s="139">
        <v>0</v>
      </c>
    </row>
    <row r="148" spans="1:104" ht="12">
      <c r="A148" s="164">
        <v>70</v>
      </c>
      <c r="B148" s="165" t="s">
        <v>290</v>
      </c>
      <c r="C148" s="166" t="s">
        <v>291</v>
      </c>
      <c r="D148" s="167" t="s">
        <v>74</v>
      </c>
      <c r="E148" s="168">
        <v>3</v>
      </c>
      <c r="F148" s="168"/>
      <c r="G148" s="169">
        <f t="shared" si="6"/>
        <v>0</v>
      </c>
      <c r="O148" s="163">
        <v>2</v>
      </c>
      <c r="AA148" s="139">
        <v>1</v>
      </c>
      <c r="AB148" s="139">
        <v>7</v>
      </c>
      <c r="AC148" s="139">
        <v>7</v>
      </c>
      <c r="AZ148" s="139">
        <v>2</v>
      </c>
      <c r="BA148" s="139">
        <f t="shared" si="7"/>
        <v>0</v>
      </c>
      <c r="BB148" s="139">
        <f t="shared" si="8"/>
        <v>0</v>
      </c>
      <c r="BC148" s="139">
        <f t="shared" si="9"/>
        <v>0</v>
      </c>
      <c r="BD148" s="139">
        <f t="shared" si="10"/>
        <v>0</v>
      </c>
      <c r="BE148" s="139">
        <f t="shared" si="11"/>
        <v>0</v>
      </c>
      <c r="CA148" s="170">
        <v>1</v>
      </c>
      <c r="CB148" s="170">
        <v>7</v>
      </c>
      <c r="CZ148" s="139">
        <v>0</v>
      </c>
    </row>
    <row r="149" spans="1:104" ht="12">
      <c r="A149" s="164">
        <v>71</v>
      </c>
      <c r="B149" s="165" t="s">
        <v>292</v>
      </c>
      <c r="C149" s="166" t="s">
        <v>293</v>
      </c>
      <c r="D149" s="167" t="s">
        <v>74</v>
      </c>
      <c r="E149" s="168">
        <v>3</v>
      </c>
      <c r="F149" s="168"/>
      <c r="G149" s="169">
        <f t="shared" si="6"/>
        <v>0</v>
      </c>
      <c r="O149" s="163">
        <v>2</v>
      </c>
      <c r="AA149" s="139">
        <v>1</v>
      </c>
      <c r="AB149" s="139">
        <v>7</v>
      </c>
      <c r="AC149" s="139">
        <v>7</v>
      </c>
      <c r="AZ149" s="139">
        <v>2</v>
      </c>
      <c r="BA149" s="139">
        <f t="shared" si="7"/>
        <v>0</v>
      </c>
      <c r="BB149" s="139">
        <f t="shared" si="8"/>
        <v>0</v>
      </c>
      <c r="BC149" s="139">
        <f t="shared" si="9"/>
        <v>0</v>
      </c>
      <c r="BD149" s="139">
        <f t="shared" si="10"/>
        <v>0</v>
      </c>
      <c r="BE149" s="139">
        <f t="shared" si="11"/>
        <v>0</v>
      </c>
      <c r="CA149" s="170">
        <v>1</v>
      </c>
      <c r="CB149" s="170">
        <v>7</v>
      </c>
      <c r="CZ149" s="139">
        <v>0</v>
      </c>
    </row>
    <row r="150" spans="1:104" ht="12">
      <c r="A150" s="164">
        <v>72</v>
      </c>
      <c r="B150" s="165" t="s">
        <v>294</v>
      </c>
      <c r="C150" s="166" t="s">
        <v>295</v>
      </c>
      <c r="D150" s="167" t="s">
        <v>74</v>
      </c>
      <c r="E150" s="168">
        <v>6</v>
      </c>
      <c r="F150" s="168"/>
      <c r="G150" s="169">
        <f t="shared" si="6"/>
        <v>0</v>
      </c>
      <c r="O150" s="163">
        <v>2</v>
      </c>
      <c r="AA150" s="139">
        <v>1</v>
      </c>
      <c r="AB150" s="139">
        <v>7</v>
      </c>
      <c r="AC150" s="139">
        <v>7</v>
      </c>
      <c r="AZ150" s="139">
        <v>2</v>
      </c>
      <c r="BA150" s="139">
        <f t="shared" si="7"/>
        <v>0</v>
      </c>
      <c r="BB150" s="139">
        <f t="shared" si="8"/>
        <v>0</v>
      </c>
      <c r="BC150" s="139">
        <f t="shared" si="9"/>
        <v>0</v>
      </c>
      <c r="BD150" s="139">
        <f t="shared" si="10"/>
        <v>0</v>
      </c>
      <c r="BE150" s="139">
        <f t="shared" si="11"/>
        <v>0</v>
      </c>
      <c r="CA150" s="170">
        <v>1</v>
      </c>
      <c r="CB150" s="170">
        <v>7</v>
      </c>
      <c r="CZ150" s="139">
        <v>0</v>
      </c>
    </row>
    <row r="151" spans="1:104" ht="12">
      <c r="A151" s="164">
        <v>73</v>
      </c>
      <c r="B151" s="165" t="s">
        <v>296</v>
      </c>
      <c r="C151" s="166" t="s">
        <v>297</v>
      </c>
      <c r="D151" s="167" t="s">
        <v>74</v>
      </c>
      <c r="E151" s="168">
        <v>3</v>
      </c>
      <c r="F151" s="168"/>
      <c r="G151" s="169">
        <f t="shared" si="6"/>
        <v>0</v>
      </c>
      <c r="O151" s="163">
        <v>2</v>
      </c>
      <c r="AA151" s="139">
        <v>1</v>
      </c>
      <c r="AB151" s="139">
        <v>7</v>
      </c>
      <c r="AC151" s="139">
        <v>7</v>
      </c>
      <c r="AZ151" s="139">
        <v>2</v>
      </c>
      <c r="BA151" s="139">
        <f t="shared" si="7"/>
        <v>0</v>
      </c>
      <c r="BB151" s="139">
        <f t="shared" si="8"/>
        <v>0</v>
      </c>
      <c r="BC151" s="139">
        <f t="shared" si="9"/>
        <v>0</v>
      </c>
      <c r="BD151" s="139">
        <f t="shared" si="10"/>
        <v>0</v>
      </c>
      <c r="BE151" s="139">
        <f t="shared" si="11"/>
        <v>0</v>
      </c>
      <c r="CA151" s="170">
        <v>1</v>
      </c>
      <c r="CB151" s="170">
        <v>7</v>
      </c>
      <c r="CZ151" s="139">
        <v>0</v>
      </c>
    </row>
    <row r="152" spans="1:104" ht="12">
      <c r="A152" s="164">
        <v>74</v>
      </c>
      <c r="B152" s="165" t="s">
        <v>298</v>
      </c>
      <c r="C152" s="166" t="s">
        <v>299</v>
      </c>
      <c r="D152" s="167" t="s">
        <v>97</v>
      </c>
      <c r="E152" s="168">
        <v>49</v>
      </c>
      <c r="F152" s="168"/>
      <c r="G152" s="169">
        <f t="shared" si="6"/>
        <v>0</v>
      </c>
      <c r="O152" s="163">
        <v>2</v>
      </c>
      <c r="AA152" s="139">
        <v>1</v>
      </c>
      <c r="AB152" s="139">
        <v>7</v>
      </c>
      <c r="AC152" s="139">
        <v>7</v>
      </c>
      <c r="AZ152" s="139">
        <v>2</v>
      </c>
      <c r="BA152" s="139">
        <f t="shared" si="7"/>
        <v>0</v>
      </c>
      <c r="BB152" s="139">
        <f t="shared" si="8"/>
        <v>0</v>
      </c>
      <c r="BC152" s="139">
        <f t="shared" si="9"/>
        <v>0</v>
      </c>
      <c r="BD152" s="139">
        <f t="shared" si="10"/>
        <v>0</v>
      </c>
      <c r="BE152" s="139">
        <f t="shared" si="11"/>
        <v>0</v>
      </c>
      <c r="CA152" s="170">
        <v>1</v>
      </c>
      <c r="CB152" s="170">
        <v>7</v>
      </c>
      <c r="CZ152" s="139">
        <v>0</v>
      </c>
    </row>
    <row r="153" spans="1:104" ht="12">
      <c r="A153" s="164">
        <v>75</v>
      </c>
      <c r="B153" s="165" t="s">
        <v>300</v>
      </c>
      <c r="C153" s="166" t="s">
        <v>301</v>
      </c>
      <c r="D153" s="167" t="s">
        <v>61</v>
      </c>
      <c r="E153" s="168">
        <f>SUM(G143:G152)*0.01</f>
        <v>0</v>
      </c>
      <c r="F153" s="168"/>
      <c r="G153" s="169">
        <f t="shared" si="6"/>
        <v>0</v>
      </c>
      <c r="O153" s="163">
        <v>2</v>
      </c>
      <c r="AA153" s="139">
        <v>1</v>
      </c>
      <c r="AB153" s="139">
        <v>5</v>
      </c>
      <c r="AC153" s="139">
        <v>5</v>
      </c>
      <c r="AZ153" s="139">
        <v>2</v>
      </c>
      <c r="BA153" s="139">
        <f t="shared" si="7"/>
        <v>0</v>
      </c>
      <c r="BB153" s="139">
        <f t="shared" si="8"/>
        <v>0</v>
      </c>
      <c r="BC153" s="139">
        <f t="shared" si="9"/>
        <v>0</v>
      </c>
      <c r="BD153" s="139">
        <f t="shared" si="10"/>
        <v>0</v>
      </c>
      <c r="BE153" s="139">
        <f t="shared" si="11"/>
        <v>0</v>
      </c>
      <c r="CA153" s="170">
        <v>1</v>
      </c>
      <c r="CB153" s="170">
        <v>5</v>
      </c>
      <c r="CZ153" s="139">
        <v>0</v>
      </c>
    </row>
    <row r="154" spans="1:57" ht="12.75">
      <c r="A154" s="177"/>
      <c r="B154" s="178" t="s">
        <v>75</v>
      </c>
      <c r="C154" s="179" t="str">
        <f>CONCATENATE(B142," ",C142)</f>
        <v>721 Vnitřní kanalizace</v>
      </c>
      <c r="D154" s="180"/>
      <c r="E154" s="181"/>
      <c r="F154" s="182"/>
      <c r="G154" s="183">
        <f>SUM(G142:G153)</f>
        <v>0</v>
      </c>
      <c r="O154" s="163">
        <v>4</v>
      </c>
      <c r="BA154" s="184">
        <f>SUM(BA142:BA153)</f>
        <v>0</v>
      </c>
      <c r="BB154" s="184">
        <f>SUM(BB142:BB153)</f>
        <v>0</v>
      </c>
      <c r="BC154" s="184">
        <f>SUM(BC142:BC153)</f>
        <v>0</v>
      </c>
      <c r="BD154" s="184">
        <f>SUM(BD142:BD153)</f>
        <v>0</v>
      </c>
      <c r="BE154" s="184">
        <f>SUM(BE142:BE153)</f>
        <v>0</v>
      </c>
    </row>
    <row r="155" spans="1:15" ht="12.75">
      <c r="A155" s="156" t="s">
        <v>72</v>
      </c>
      <c r="B155" s="157" t="s">
        <v>302</v>
      </c>
      <c r="C155" s="158" t="s">
        <v>303</v>
      </c>
      <c r="D155" s="159"/>
      <c r="E155" s="160"/>
      <c r="F155" s="160"/>
      <c r="G155" s="161"/>
      <c r="H155" s="162"/>
      <c r="I155" s="162"/>
      <c r="O155" s="163">
        <v>1</v>
      </c>
    </row>
    <row r="156" spans="1:104" ht="19.5">
      <c r="A156" s="164">
        <v>76</v>
      </c>
      <c r="B156" s="165" t="s">
        <v>304</v>
      </c>
      <c r="C156" s="166" t="s">
        <v>305</v>
      </c>
      <c r="D156" s="167" t="s">
        <v>97</v>
      </c>
      <c r="E156" s="168">
        <v>46.5</v>
      </c>
      <c r="F156" s="168"/>
      <c r="G156" s="169">
        <f aca="true" t="shared" si="12" ref="G156:G164">E156*F156</f>
        <v>0</v>
      </c>
      <c r="O156" s="163">
        <v>2</v>
      </c>
      <c r="AA156" s="139">
        <v>1</v>
      </c>
      <c r="AB156" s="139">
        <v>7</v>
      </c>
      <c r="AC156" s="139">
        <v>7</v>
      </c>
      <c r="AZ156" s="139">
        <v>2</v>
      </c>
      <c r="BA156" s="139">
        <f aca="true" t="shared" si="13" ref="BA156:BA164">IF(AZ156=1,G156,0)</f>
        <v>0</v>
      </c>
      <c r="BB156" s="139">
        <f aca="true" t="shared" si="14" ref="BB156:BB164">IF(AZ156=2,G156,0)</f>
        <v>0</v>
      </c>
      <c r="BC156" s="139">
        <f aca="true" t="shared" si="15" ref="BC156:BC164">IF(AZ156=3,G156,0)</f>
        <v>0</v>
      </c>
      <c r="BD156" s="139">
        <f aca="true" t="shared" si="16" ref="BD156:BD164">IF(AZ156=4,G156,0)</f>
        <v>0</v>
      </c>
      <c r="BE156" s="139">
        <f aca="true" t="shared" si="17" ref="BE156:BE164">IF(AZ156=5,G156,0)</f>
        <v>0</v>
      </c>
      <c r="CA156" s="170">
        <v>1</v>
      </c>
      <c r="CB156" s="170">
        <v>7</v>
      </c>
      <c r="CZ156" s="139">
        <v>0</v>
      </c>
    </row>
    <row r="157" spans="1:104" ht="19.5">
      <c r="A157" s="164">
        <v>77</v>
      </c>
      <c r="B157" s="165" t="s">
        <v>306</v>
      </c>
      <c r="C157" s="166" t="s">
        <v>307</v>
      </c>
      <c r="D157" s="167" t="s">
        <v>97</v>
      </c>
      <c r="E157" s="168">
        <v>47.5</v>
      </c>
      <c r="F157" s="168"/>
      <c r="G157" s="169">
        <f t="shared" si="12"/>
        <v>0</v>
      </c>
      <c r="O157" s="163">
        <v>2</v>
      </c>
      <c r="AA157" s="139">
        <v>1</v>
      </c>
      <c r="AB157" s="139">
        <v>7</v>
      </c>
      <c r="AC157" s="139">
        <v>7</v>
      </c>
      <c r="AZ157" s="139">
        <v>2</v>
      </c>
      <c r="BA157" s="139">
        <f t="shared" si="13"/>
        <v>0</v>
      </c>
      <c r="BB157" s="139">
        <f t="shared" si="14"/>
        <v>0</v>
      </c>
      <c r="BC157" s="139">
        <f t="shared" si="15"/>
        <v>0</v>
      </c>
      <c r="BD157" s="139">
        <f t="shared" si="16"/>
        <v>0</v>
      </c>
      <c r="BE157" s="139">
        <f t="shared" si="17"/>
        <v>0</v>
      </c>
      <c r="CA157" s="170">
        <v>1</v>
      </c>
      <c r="CB157" s="170">
        <v>7</v>
      </c>
      <c r="CZ157" s="139">
        <v>0</v>
      </c>
    </row>
    <row r="158" spans="1:104" ht="19.5">
      <c r="A158" s="164">
        <v>78</v>
      </c>
      <c r="B158" s="165" t="s">
        <v>308</v>
      </c>
      <c r="C158" s="166" t="s">
        <v>309</v>
      </c>
      <c r="D158" s="167" t="s">
        <v>97</v>
      </c>
      <c r="E158" s="168">
        <v>94</v>
      </c>
      <c r="F158" s="168"/>
      <c r="G158" s="169">
        <f t="shared" si="12"/>
        <v>0</v>
      </c>
      <c r="O158" s="163">
        <v>2</v>
      </c>
      <c r="AA158" s="139">
        <v>1</v>
      </c>
      <c r="AB158" s="139">
        <v>7</v>
      </c>
      <c r="AC158" s="139">
        <v>7</v>
      </c>
      <c r="AZ158" s="139">
        <v>2</v>
      </c>
      <c r="BA158" s="139">
        <f t="shared" si="13"/>
        <v>0</v>
      </c>
      <c r="BB158" s="139">
        <f t="shared" si="14"/>
        <v>0</v>
      </c>
      <c r="BC158" s="139">
        <f t="shared" si="15"/>
        <v>0</v>
      </c>
      <c r="BD158" s="139">
        <f t="shared" si="16"/>
        <v>0</v>
      </c>
      <c r="BE158" s="139">
        <f t="shared" si="17"/>
        <v>0</v>
      </c>
      <c r="CA158" s="170">
        <v>1</v>
      </c>
      <c r="CB158" s="170">
        <v>7</v>
      </c>
      <c r="CZ158" s="139">
        <v>0</v>
      </c>
    </row>
    <row r="159" spans="1:104" ht="12">
      <c r="A159" s="164">
        <v>79</v>
      </c>
      <c r="B159" s="165" t="s">
        <v>310</v>
      </c>
      <c r="C159" s="166" t="s">
        <v>311</v>
      </c>
      <c r="D159" s="167" t="s">
        <v>74</v>
      </c>
      <c r="E159" s="168">
        <v>16</v>
      </c>
      <c r="F159" s="168"/>
      <c r="G159" s="169">
        <f t="shared" si="12"/>
        <v>0</v>
      </c>
      <c r="O159" s="163">
        <v>2</v>
      </c>
      <c r="AA159" s="139">
        <v>1</v>
      </c>
      <c r="AB159" s="139">
        <v>7</v>
      </c>
      <c r="AC159" s="139">
        <v>7</v>
      </c>
      <c r="AZ159" s="139">
        <v>2</v>
      </c>
      <c r="BA159" s="139">
        <f t="shared" si="13"/>
        <v>0</v>
      </c>
      <c r="BB159" s="139">
        <f t="shared" si="14"/>
        <v>0</v>
      </c>
      <c r="BC159" s="139">
        <f t="shared" si="15"/>
        <v>0</v>
      </c>
      <c r="BD159" s="139">
        <f t="shared" si="16"/>
        <v>0</v>
      </c>
      <c r="BE159" s="139">
        <f t="shared" si="17"/>
        <v>0</v>
      </c>
      <c r="CA159" s="170">
        <v>1</v>
      </c>
      <c r="CB159" s="170">
        <v>7</v>
      </c>
      <c r="CZ159" s="139">
        <v>0</v>
      </c>
    </row>
    <row r="160" spans="1:104" ht="12">
      <c r="A160" s="164">
        <v>80</v>
      </c>
      <c r="B160" s="165" t="s">
        <v>312</v>
      </c>
      <c r="C160" s="166" t="s">
        <v>313</v>
      </c>
      <c r="D160" s="167" t="s">
        <v>74</v>
      </c>
      <c r="E160" s="168">
        <v>4</v>
      </c>
      <c r="F160" s="168"/>
      <c r="G160" s="169">
        <f t="shared" si="12"/>
        <v>0</v>
      </c>
      <c r="O160" s="163">
        <v>2</v>
      </c>
      <c r="AA160" s="139">
        <v>1</v>
      </c>
      <c r="AB160" s="139">
        <v>7</v>
      </c>
      <c r="AC160" s="139">
        <v>7</v>
      </c>
      <c r="AZ160" s="139">
        <v>2</v>
      </c>
      <c r="BA160" s="139">
        <f t="shared" si="13"/>
        <v>0</v>
      </c>
      <c r="BB160" s="139">
        <f t="shared" si="14"/>
        <v>0</v>
      </c>
      <c r="BC160" s="139">
        <f t="shared" si="15"/>
        <v>0</v>
      </c>
      <c r="BD160" s="139">
        <f t="shared" si="16"/>
        <v>0</v>
      </c>
      <c r="BE160" s="139">
        <f t="shared" si="17"/>
        <v>0</v>
      </c>
      <c r="CA160" s="170">
        <v>1</v>
      </c>
      <c r="CB160" s="170">
        <v>7</v>
      </c>
      <c r="CZ160" s="139">
        <v>0</v>
      </c>
    </row>
    <row r="161" spans="1:104" ht="19.5">
      <c r="A161" s="164">
        <v>81</v>
      </c>
      <c r="B161" s="165" t="s">
        <v>314</v>
      </c>
      <c r="C161" s="166" t="s">
        <v>315</v>
      </c>
      <c r="D161" s="167" t="s">
        <v>74</v>
      </c>
      <c r="E161" s="168">
        <v>3</v>
      </c>
      <c r="F161" s="168"/>
      <c r="G161" s="169">
        <f t="shared" si="12"/>
        <v>0</v>
      </c>
      <c r="O161" s="163">
        <v>2</v>
      </c>
      <c r="AA161" s="139">
        <v>1</v>
      </c>
      <c r="AB161" s="139">
        <v>7</v>
      </c>
      <c r="AC161" s="139">
        <v>7</v>
      </c>
      <c r="AZ161" s="139">
        <v>2</v>
      </c>
      <c r="BA161" s="139">
        <f t="shared" si="13"/>
        <v>0</v>
      </c>
      <c r="BB161" s="139">
        <f t="shared" si="14"/>
        <v>0</v>
      </c>
      <c r="BC161" s="139">
        <f t="shared" si="15"/>
        <v>0</v>
      </c>
      <c r="BD161" s="139">
        <f t="shared" si="16"/>
        <v>0</v>
      </c>
      <c r="BE161" s="139">
        <f t="shared" si="17"/>
        <v>0</v>
      </c>
      <c r="CA161" s="170">
        <v>1</v>
      </c>
      <c r="CB161" s="170">
        <v>7</v>
      </c>
      <c r="CZ161" s="139">
        <v>0</v>
      </c>
    </row>
    <row r="162" spans="1:104" ht="19.5">
      <c r="A162" s="164">
        <v>82</v>
      </c>
      <c r="B162" s="165" t="s">
        <v>316</v>
      </c>
      <c r="C162" s="166" t="s">
        <v>317</v>
      </c>
      <c r="D162" s="167" t="s">
        <v>97</v>
      </c>
      <c r="E162" s="168">
        <v>94</v>
      </c>
      <c r="F162" s="168"/>
      <c r="G162" s="169">
        <f t="shared" si="12"/>
        <v>0</v>
      </c>
      <c r="O162" s="163">
        <v>2</v>
      </c>
      <c r="AA162" s="139">
        <v>1</v>
      </c>
      <c r="AB162" s="139">
        <v>7</v>
      </c>
      <c r="AC162" s="139">
        <v>7</v>
      </c>
      <c r="AZ162" s="139">
        <v>2</v>
      </c>
      <c r="BA162" s="139">
        <f t="shared" si="13"/>
        <v>0</v>
      </c>
      <c r="BB162" s="139">
        <f t="shared" si="14"/>
        <v>0</v>
      </c>
      <c r="BC162" s="139">
        <f t="shared" si="15"/>
        <v>0</v>
      </c>
      <c r="BD162" s="139">
        <f t="shared" si="16"/>
        <v>0</v>
      </c>
      <c r="BE162" s="139">
        <f t="shared" si="17"/>
        <v>0</v>
      </c>
      <c r="CA162" s="170">
        <v>1</v>
      </c>
      <c r="CB162" s="170">
        <v>7</v>
      </c>
      <c r="CZ162" s="139">
        <v>0</v>
      </c>
    </row>
    <row r="163" spans="1:104" ht="12">
      <c r="A163" s="164">
        <v>83</v>
      </c>
      <c r="B163" s="165" t="s">
        <v>318</v>
      </c>
      <c r="C163" s="166" t="s">
        <v>319</v>
      </c>
      <c r="D163" s="167" t="s">
        <v>97</v>
      </c>
      <c r="E163" s="168">
        <v>94</v>
      </c>
      <c r="F163" s="168"/>
      <c r="G163" s="169">
        <f t="shared" si="12"/>
        <v>0</v>
      </c>
      <c r="O163" s="163">
        <v>2</v>
      </c>
      <c r="AA163" s="139">
        <v>1</v>
      </c>
      <c r="AB163" s="139">
        <v>7</v>
      </c>
      <c r="AC163" s="139">
        <v>7</v>
      </c>
      <c r="AZ163" s="139">
        <v>2</v>
      </c>
      <c r="BA163" s="139">
        <f t="shared" si="13"/>
        <v>0</v>
      </c>
      <c r="BB163" s="139">
        <f t="shared" si="14"/>
        <v>0</v>
      </c>
      <c r="BC163" s="139">
        <f t="shared" si="15"/>
        <v>0</v>
      </c>
      <c r="BD163" s="139">
        <f t="shared" si="16"/>
        <v>0</v>
      </c>
      <c r="BE163" s="139">
        <f t="shared" si="17"/>
        <v>0</v>
      </c>
      <c r="CA163" s="170">
        <v>1</v>
      </c>
      <c r="CB163" s="170">
        <v>7</v>
      </c>
      <c r="CZ163" s="139">
        <v>0</v>
      </c>
    </row>
    <row r="164" spans="1:104" ht="12">
      <c r="A164" s="164">
        <v>84</v>
      </c>
      <c r="B164" s="165" t="s">
        <v>320</v>
      </c>
      <c r="C164" s="166" t="s">
        <v>321</v>
      </c>
      <c r="D164" s="167" t="s">
        <v>61</v>
      </c>
      <c r="E164" s="168">
        <f>SUM(G156:G163)*0.01</f>
        <v>0</v>
      </c>
      <c r="F164" s="168"/>
      <c r="G164" s="169">
        <f t="shared" si="12"/>
        <v>0</v>
      </c>
      <c r="O164" s="163">
        <v>2</v>
      </c>
      <c r="AA164" s="139">
        <v>1</v>
      </c>
      <c r="AB164" s="139">
        <v>5</v>
      </c>
      <c r="AC164" s="139">
        <v>5</v>
      </c>
      <c r="AZ164" s="139">
        <v>2</v>
      </c>
      <c r="BA164" s="139">
        <f t="shared" si="13"/>
        <v>0</v>
      </c>
      <c r="BB164" s="139">
        <f t="shared" si="14"/>
        <v>0</v>
      </c>
      <c r="BC164" s="139">
        <f t="shared" si="15"/>
        <v>0</v>
      </c>
      <c r="BD164" s="139">
        <f t="shared" si="16"/>
        <v>0</v>
      </c>
      <c r="BE164" s="139">
        <f t="shared" si="17"/>
        <v>0</v>
      </c>
      <c r="CA164" s="170">
        <v>1</v>
      </c>
      <c r="CB164" s="170">
        <v>5</v>
      </c>
      <c r="CZ164" s="139">
        <v>0</v>
      </c>
    </row>
    <row r="165" spans="1:57" ht="12.75">
      <c r="A165" s="177"/>
      <c r="B165" s="178" t="s">
        <v>75</v>
      </c>
      <c r="C165" s="179" t="str">
        <f>CONCATENATE(B155," ",C155)</f>
        <v>722 Vnitřní vodovod</v>
      </c>
      <c r="D165" s="180"/>
      <c r="E165" s="181"/>
      <c r="F165" s="182"/>
      <c r="G165" s="183">
        <f>SUM(G155:G164)</f>
        <v>0</v>
      </c>
      <c r="O165" s="163">
        <v>4</v>
      </c>
      <c r="BA165" s="184">
        <f>SUM(BA155:BA164)</f>
        <v>0</v>
      </c>
      <c r="BB165" s="184">
        <f>SUM(BB155:BB164)</f>
        <v>0</v>
      </c>
      <c r="BC165" s="184">
        <f>SUM(BC155:BC164)</f>
        <v>0</v>
      </c>
      <c r="BD165" s="184">
        <f>SUM(BD155:BD164)</f>
        <v>0</v>
      </c>
      <c r="BE165" s="184">
        <f>SUM(BE155:BE164)</f>
        <v>0</v>
      </c>
    </row>
    <row r="166" spans="1:15" ht="12.75">
      <c r="A166" s="156" t="s">
        <v>72</v>
      </c>
      <c r="B166" s="157" t="s">
        <v>322</v>
      </c>
      <c r="C166" s="158" t="s">
        <v>323</v>
      </c>
      <c r="D166" s="159"/>
      <c r="E166" s="160"/>
      <c r="F166" s="160"/>
      <c r="G166" s="161"/>
      <c r="H166" s="162"/>
      <c r="I166" s="162"/>
      <c r="O166" s="163">
        <v>1</v>
      </c>
    </row>
    <row r="167" spans="1:104" ht="19.5">
      <c r="A167" s="164">
        <v>85</v>
      </c>
      <c r="B167" s="165" t="s">
        <v>324</v>
      </c>
      <c r="C167" s="166" t="s">
        <v>325</v>
      </c>
      <c r="D167" s="167" t="s">
        <v>474</v>
      </c>
      <c r="E167" s="168">
        <v>3</v>
      </c>
      <c r="F167" s="168"/>
      <c r="G167" s="169">
        <f>E167*F167</f>
        <v>0</v>
      </c>
      <c r="O167" s="163">
        <v>2</v>
      </c>
      <c r="AA167" s="139">
        <v>1</v>
      </c>
      <c r="AB167" s="139">
        <v>7</v>
      </c>
      <c r="AC167" s="139">
        <v>7</v>
      </c>
      <c r="AZ167" s="139">
        <v>2</v>
      </c>
      <c r="BA167" s="139">
        <f aca="true" t="shared" si="18" ref="BA167:BA182">IF(AZ167=1,G167,0)</f>
        <v>0</v>
      </c>
      <c r="BB167" s="139">
        <f aca="true" t="shared" si="19" ref="BB167:BB182">IF(AZ167=2,G167,0)</f>
        <v>0</v>
      </c>
      <c r="BC167" s="139">
        <f aca="true" t="shared" si="20" ref="BC167:BC182">IF(AZ167=3,G167,0)</f>
        <v>0</v>
      </c>
      <c r="BD167" s="139">
        <f aca="true" t="shared" si="21" ref="BD167:BD182">IF(AZ167=4,G167,0)</f>
        <v>0</v>
      </c>
      <c r="BE167" s="139">
        <f aca="true" t="shared" si="22" ref="BE167:BE182">IF(AZ167=5,G167,0)</f>
        <v>0</v>
      </c>
      <c r="CA167" s="170">
        <v>1</v>
      </c>
      <c r="CB167" s="170">
        <v>7</v>
      </c>
      <c r="CZ167" s="139">
        <v>0</v>
      </c>
    </row>
    <row r="168" spans="1:104" ht="19.5">
      <c r="A168" s="164">
        <v>86</v>
      </c>
      <c r="B168" s="165" t="s">
        <v>326</v>
      </c>
      <c r="C168" s="166" t="s">
        <v>327</v>
      </c>
      <c r="D168" s="167" t="s">
        <v>474</v>
      </c>
      <c r="E168" s="168">
        <v>10</v>
      </c>
      <c r="F168" s="168"/>
      <c r="G168" s="169">
        <f>E168*F168</f>
        <v>0</v>
      </c>
      <c r="O168" s="163">
        <v>2</v>
      </c>
      <c r="AA168" s="139">
        <v>1</v>
      </c>
      <c r="AB168" s="139">
        <v>7</v>
      </c>
      <c r="AC168" s="139">
        <v>7</v>
      </c>
      <c r="AZ168" s="139">
        <v>2</v>
      </c>
      <c r="BA168" s="139">
        <f t="shared" si="18"/>
        <v>0</v>
      </c>
      <c r="BB168" s="139">
        <f t="shared" si="19"/>
        <v>0</v>
      </c>
      <c r="BC168" s="139">
        <f t="shared" si="20"/>
        <v>0</v>
      </c>
      <c r="BD168" s="139">
        <f t="shared" si="21"/>
        <v>0</v>
      </c>
      <c r="BE168" s="139">
        <f t="shared" si="22"/>
        <v>0</v>
      </c>
      <c r="CA168" s="170">
        <v>1</v>
      </c>
      <c r="CB168" s="170">
        <v>7</v>
      </c>
      <c r="CZ168" s="139">
        <v>0</v>
      </c>
    </row>
    <row r="169" spans="1:104" ht="12" hidden="1">
      <c r="A169" s="164"/>
      <c r="B169" s="165"/>
      <c r="C169" s="166"/>
      <c r="D169" s="167"/>
      <c r="E169" s="168"/>
      <c r="F169" s="168"/>
      <c r="G169" s="169"/>
      <c r="O169" s="163">
        <v>2</v>
      </c>
      <c r="AA169" s="139">
        <v>1</v>
      </c>
      <c r="AB169" s="139">
        <v>7</v>
      </c>
      <c r="AC169" s="139">
        <v>7</v>
      </c>
      <c r="AZ169" s="139">
        <v>2</v>
      </c>
      <c r="BA169" s="139">
        <f t="shared" si="18"/>
        <v>0</v>
      </c>
      <c r="BB169" s="139">
        <f t="shared" si="19"/>
        <v>0</v>
      </c>
      <c r="BC169" s="139">
        <f t="shared" si="20"/>
        <v>0</v>
      </c>
      <c r="BD169" s="139">
        <f t="shared" si="21"/>
        <v>0</v>
      </c>
      <c r="BE169" s="139">
        <f t="shared" si="22"/>
        <v>0</v>
      </c>
      <c r="CA169" s="170">
        <v>1</v>
      </c>
      <c r="CB169" s="170">
        <v>7</v>
      </c>
      <c r="CZ169" s="139">
        <v>0</v>
      </c>
    </row>
    <row r="170" spans="1:104" ht="12">
      <c r="A170" s="164">
        <v>88</v>
      </c>
      <c r="B170" s="165" t="s">
        <v>328</v>
      </c>
      <c r="C170" s="166" t="s">
        <v>475</v>
      </c>
      <c r="D170" s="167" t="s">
        <v>474</v>
      </c>
      <c r="E170" s="168">
        <v>3</v>
      </c>
      <c r="F170" s="168"/>
      <c r="G170" s="169">
        <f aca="true" t="shared" si="23" ref="G170:G182">E170*F170</f>
        <v>0</v>
      </c>
      <c r="O170" s="163">
        <v>2</v>
      </c>
      <c r="AA170" s="139">
        <v>1</v>
      </c>
      <c r="AB170" s="139">
        <v>7</v>
      </c>
      <c r="AC170" s="139">
        <v>7</v>
      </c>
      <c r="AZ170" s="139">
        <v>2</v>
      </c>
      <c r="BA170" s="139">
        <f t="shared" si="18"/>
        <v>0</v>
      </c>
      <c r="BB170" s="139">
        <f t="shared" si="19"/>
        <v>0</v>
      </c>
      <c r="BC170" s="139">
        <f t="shared" si="20"/>
        <v>0</v>
      </c>
      <c r="BD170" s="139">
        <f t="shared" si="21"/>
        <v>0</v>
      </c>
      <c r="BE170" s="139">
        <f t="shared" si="22"/>
        <v>0</v>
      </c>
      <c r="CA170" s="170">
        <v>1</v>
      </c>
      <c r="CB170" s="170">
        <v>7</v>
      </c>
      <c r="CZ170" s="139">
        <v>0</v>
      </c>
    </row>
    <row r="171" spans="1:104" ht="19.5">
      <c r="A171" s="164">
        <v>89</v>
      </c>
      <c r="B171" s="165" t="s">
        <v>329</v>
      </c>
      <c r="C171" s="166" t="s">
        <v>330</v>
      </c>
      <c r="D171" s="167" t="s">
        <v>474</v>
      </c>
      <c r="E171" s="168">
        <v>3</v>
      </c>
      <c r="F171" s="168"/>
      <c r="G171" s="169">
        <f t="shared" si="23"/>
        <v>0</v>
      </c>
      <c r="O171" s="163">
        <v>2</v>
      </c>
      <c r="AA171" s="139">
        <v>1</v>
      </c>
      <c r="AB171" s="139">
        <v>7</v>
      </c>
      <c r="AC171" s="139">
        <v>7</v>
      </c>
      <c r="AZ171" s="139">
        <v>2</v>
      </c>
      <c r="BA171" s="139">
        <f t="shared" si="18"/>
        <v>0</v>
      </c>
      <c r="BB171" s="139">
        <f t="shared" si="19"/>
        <v>0</v>
      </c>
      <c r="BC171" s="139">
        <f t="shared" si="20"/>
        <v>0</v>
      </c>
      <c r="BD171" s="139">
        <f t="shared" si="21"/>
        <v>0</v>
      </c>
      <c r="BE171" s="139">
        <f t="shared" si="22"/>
        <v>0</v>
      </c>
      <c r="CA171" s="170">
        <v>1</v>
      </c>
      <c r="CB171" s="170">
        <v>7</v>
      </c>
      <c r="CZ171" s="139">
        <v>0</v>
      </c>
    </row>
    <row r="172" spans="1:104" ht="19.5">
      <c r="A172" s="164">
        <v>90</v>
      </c>
      <c r="B172" s="165" t="s">
        <v>331</v>
      </c>
      <c r="C172" s="166" t="s">
        <v>332</v>
      </c>
      <c r="D172" s="167" t="s">
        <v>474</v>
      </c>
      <c r="E172" s="168">
        <v>3</v>
      </c>
      <c r="F172" s="168"/>
      <c r="G172" s="169">
        <f t="shared" si="23"/>
        <v>0</v>
      </c>
      <c r="O172" s="163">
        <v>2</v>
      </c>
      <c r="AA172" s="139">
        <v>1</v>
      </c>
      <c r="AB172" s="139">
        <v>7</v>
      </c>
      <c r="AC172" s="139">
        <v>7</v>
      </c>
      <c r="AZ172" s="139">
        <v>2</v>
      </c>
      <c r="BA172" s="139">
        <f t="shared" si="18"/>
        <v>0</v>
      </c>
      <c r="BB172" s="139">
        <f t="shared" si="19"/>
        <v>0</v>
      </c>
      <c r="BC172" s="139">
        <f t="shared" si="20"/>
        <v>0</v>
      </c>
      <c r="BD172" s="139">
        <f t="shared" si="21"/>
        <v>0</v>
      </c>
      <c r="BE172" s="139">
        <f t="shared" si="22"/>
        <v>0</v>
      </c>
      <c r="CA172" s="170">
        <v>1</v>
      </c>
      <c r="CB172" s="170">
        <v>7</v>
      </c>
      <c r="CZ172" s="139">
        <v>0</v>
      </c>
    </row>
    <row r="173" spans="1:104" ht="12">
      <c r="A173" s="164">
        <v>91</v>
      </c>
      <c r="B173" s="165" t="s">
        <v>333</v>
      </c>
      <c r="C173" s="166" t="s">
        <v>334</v>
      </c>
      <c r="D173" s="167" t="s">
        <v>474</v>
      </c>
      <c r="E173" s="168">
        <v>24</v>
      </c>
      <c r="F173" s="168"/>
      <c r="G173" s="169">
        <f t="shared" si="23"/>
        <v>0</v>
      </c>
      <c r="O173" s="163">
        <v>2</v>
      </c>
      <c r="AA173" s="139">
        <v>1</v>
      </c>
      <c r="AB173" s="139">
        <v>7</v>
      </c>
      <c r="AC173" s="139">
        <v>7</v>
      </c>
      <c r="AZ173" s="139">
        <v>2</v>
      </c>
      <c r="BA173" s="139">
        <f t="shared" si="18"/>
        <v>0</v>
      </c>
      <c r="BB173" s="139">
        <f t="shared" si="19"/>
        <v>0</v>
      </c>
      <c r="BC173" s="139">
        <f t="shared" si="20"/>
        <v>0</v>
      </c>
      <c r="BD173" s="139">
        <f t="shared" si="21"/>
        <v>0</v>
      </c>
      <c r="BE173" s="139">
        <f t="shared" si="22"/>
        <v>0</v>
      </c>
      <c r="CA173" s="170">
        <v>1</v>
      </c>
      <c r="CB173" s="170">
        <v>7</v>
      </c>
      <c r="CZ173" s="139">
        <v>0</v>
      </c>
    </row>
    <row r="174" spans="1:104" ht="12">
      <c r="A174" s="164">
        <v>92</v>
      </c>
      <c r="B174" s="165" t="s">
        <v>335</v>
      </c>
      <c r="C174" s="166" t="s">
        <v>336</v>
      </c>
      <c r="D174" s="167" t="s">
        <v>74</v>
      </c>
      <c r="E174" s="168">
        <v>6</v>
      </c>
      <c r="F174" s="168"/>
      <c r="G174" s="169">
        <f t="shared" si="23"/>
        <v>0</v>
      </c>
      <c r="O174" s="163">
        <v>2</v>
      </c>
      <c r="AA174" s="139">
        <v>1</v>
      </c>
      <c r="AB174" s="139">
        <v>7</v>
      </c>
      <c r="AC174" s="139">
        <v>7</v>
      </c>
      <c r="AZ174" s="139">
        <v>2</v>
      </c>
      <c r="BA174" s="139">
        <f t="shared" si="18"/>
        <v>0</v>
      </c>
      <c r="BB174" s="139">
        <f t="shared" si="19"/>
        <v>0</v>
      </c>
      <c r="BC174" s="139">
        <f t="shared" si="20"/>
        <v>0</v>
      </c>
      <c r="BD174" s="139">
        <f t="shared" si="21"/>
        <v>0</v>
      </c>
      <c r="BE174" s="139">
        <f t="shared" si="22"/>
        <v>0</v>
      </c>
      <c r="CA174" s="170">
        <v>1</v>
      </c>
      <c r="CB174" s="170">
        <v>7</v>
      </c>
      <c r="CZ174" s="139">
        <v>0</v>
      </c>
    </row>
    <row r="175" spans="1:104" ht="19.5">
      <c r="A175" s="164">
        <v>93</v>
      </c>
      <c r="B175" s="165" t="s">
        <v>337</v>
      </c>
      <c r="C175" s="166" t="s">
        <v>338</v>
      </c>
      <c r="D175" s="167" t="s">
        <v>474</v>
      </c>
      <c r="E175" s="168">
        <v>3</v>
      </c>
      <c r="F175" s="168"/>
      <c r="G175" s="169">
        <f t="shared" si="23"/>
        <v>0</v>
      </c>
      <c r="O175" s="163">
        <v>2</v>
      </c>
      <c r="AA175" s="139">
        <v>1</v>
      </c>
      <c r="AB175" s="139">
        <v>7</v>
      </c>
      <c r="AC175" s="139">
        <v>7</v>
      </c>
      <c r="AZ175" s="139">
        <v>2</v>
      </c>
      <c r="BA175" s="139">
        <f t="shared" si="18"/>
        <v>0</v>
      </c>
      <c r="BB175" s="139">
        <f t="shared" si="19"/>
        <v>0</v>
      </c>
      <c r="BC175" s="139">
        <f t="shared" si="20"/>
        <v>0</v>
      </c>
      <c r="BD175" s="139">
        <f t="shared" si="21"/>
        <v>0</v>
      </c>
      <c r="BE175" s="139">
        <f t="shared" si="22"/>
        <v>0</v>
      </c>
      <c r="CA175" s="170">
        <v>1</v>
      </c>
      <c r="CB175" s="170">
        <v>7</v>
      </c>
      <c r="CZ175" s="139">
        <v>0</v>
      </c>
    </row>
    <row r="176" spans="1:104" ht="12">
      <c r="A176" s="164">
        <v>94</v>
      </c>
      <c r="B176" s="165" t="s">
        <v>339</v>
      </c>
      <c r="C176" s="166" t="s">
        <v>340</v>
      </c>
      <c r="D176" s="167" t="s">
        <v>474</v>
      </c>
      <c r="E176" s="168">
        <v>10</v>
      </c>
      <c r="F176" s="168"/>
      <c r="G176" s="169">
        <f t="shared" si="23"/>
        <v>0</v>
      </c>
      <c r="O176" s="163">
        <v>2</v>
      </c>
      <c r="AA176" s="139">
        <v>1</v>
      </c>
      <c r="AB176" s="139">
        <v>7</v>
      </c>
      <c r="AC176" s="139">
        <v>7</v>
      </c>
      <c r="AZ176" s="139">
        <v>2</v>
      </c>
      <c r="BA176" s="139">
        <f t="shared" si="18"/>
        <v>0</v>
      </c>
      <c r="BB176" s="139">
        <f t="shared" si="19"/>
        <v>0</v>
      </c>
      <c r="BC176" s="139">
        <f t="shared" si="20"/>
        <v>0</v>
      </c>
      <c r="BD176" s="139">
        <f t="shared" si="21"/>
        <v>0</v>
      </c>
      <c r="BE176" s="139">
        <f t="shared" si="22"/>
        <v>0</v>
      </c>
      <c r="CA176" s="170">
        <v>1</v>
      </c>
      <c r="CB176" s="170">
        <v>7</v>
      </c>
      <c r="CZ176" s="139">
        <v>0</v>
      </c>
    </row>
    <row r="177" spans="1:104" ht="12" hidden="1">
      <c r="A177" s="164"/>
      <c r="B177" s="165"/>
      <c r="C177" s="166"/>
      <c r="D177" s="167"/>
      <c r="E177" s="168"/>
      <c r="F177" s="168"/>
      <c r="G177" s="169">
        <f t="shared" si="23"/>
        <v>0</v>
      </c>
      <c r="O177" s="163">
        <v>2</v>
      </c>
      <c r="AA177" s="139">
        <v>1</v>
      </c>
      <c r="AB177" s="139">
        <v>7</v>
      </c>
      <c r="AC177" s="139">
        <v>7</v>
      </c>
      <c r="AZ177" s="139">
        <v>2</v>
      </c>
      <c r="BA177" s="139">
        <f t="shared" si="18"/>
        <v>0</v>
      </c>
      <c r="BB177" s="139">
        <f t="shared" si="19"/>
        <v>0</v>
      </c>
      <c r="BC177" s="139">
        <f t="shared" si="20"/>
        <v>0</v>
      </c>
      <c r="BD177" s="139">
        <f t="shared" si="21"/>
        <v>0</v>
      </c>
      <c r="BE177" s="139">
        <f t="shared" si="22"/>
        <v>0</v>
      </c>
      <c r="CA177" s="170">
        <v>1</v>
      </c>
      <c r="CB177" s="170">
        <v>7</v>
      </c>
      <c r="CZ177" s="139">
        <v>0</v>
      </c>
    </row>
    <row r="178" spans="1:104" ht="12">
      <c r="A178" s="164">
        <v>96</v>
      </c>
      <c r="B178" s="165" t="s">
        <v>341</v>
      </c>
      <c r="C178" s="166" t="s">
        <v>342</v>
      </c>
      <c r="D178" s="167" t="s">
        <v>474</v>
      </c>
      <c r="E178" s="168">
        <v>3</v>
      </c>
      <c r="F178" s="168"/>
      <c r="G178" s="169">
        <f t="shared" si="23"/>
        <v>0</v>
      </c>
      <c r="O178" s="163">
        <v>2</v>
      </c>
      <c r="AA178" s="139">
        <v>1</v>
      </c>
      <c r="AB178" s="139">
        <v>7</v>
      </c>
      <c r="AC178" s="139">
        <v>7</v>
      </c>
      <c r="AZ178" s="139">
        <v>2</v>
      </c>
      <c r="BA178" s="139">
        <f t="shared" si="18"/>
        <v>0</v>
      </c>
      <c r="BB178" s="139">
        <f t="shared" si="19"/>
        <v>0</v>
      </c>
      <c r="BC178" s="139">
        <f t="shared" si="20"/>
        <v>0</v>
      </c>
      <c r="BD178" s="139">
        <f t="shared" si="21"/>
        <v>0</v>
      </c>
      <c r="BE178" s="139">
        <f t="shared" si="22"/>
        <v>0</v>
      </c>
      <c r="CA178" s="170">
        <v>1</v>
      </c>
      <c r="CB178" s="170">
        <v>7</v>
      </c>
      <c r="CZ178" s="139">
        <v>0</v>
      </c>
    </row>
    <row r="179" spans="1:104" ht="12">
      <c r="A179" s="164">
        <v>97</v>
      </c>
      <c r="B179" s="165" t="s">
        <v>343</v>
      </c>
      <c r="C179" s="166" t="s">
        <v>344</v>
      </c>
      <c r="D179" s="167" t="s">
        <v>74</v>
      </c>
      <c r="E179" s="168">
        <v>10</v>
      </c>
      <c r="F179" s="168"/>
      <c r="G179" s="169">
        <f t="shared" si="23"/>
        <v>0</v>
      </c>
      <c r="O179" s="163">
        <v>2</v>
      </c>
      <c r="AA179" s="139">
        <v>1</v>
      </c>
      <c r="AB179" s="139">
        <v>7</v>
      </c>
      <c r="AC179" s="139">
        <v>7</v>
      </c>
      <c r="AZ179" s="139">
        <v>2</v>
      </c>
      <c r="BA179" s="139">
        <f t="shared" si="18"/>
        <v>0</v>
      </c>
      <c r="BB179" s="139">
        <f t="shared" si="19"/>
        <v>0</v>
      </c>
      <c r="BC179" s="139">
        <f t="shared" si="20"/>
        <v>0</v>
      </c>
      <c r="BD179" s="139">
        <f t="shared" si="21"/>
        <v>0</v>
      </c>
      <c r="BE179" s="139">
        <f t="shared" si="22"/>
        <v>0</v>
      </c>
      <c r="CA179" s="170">
        <v>1</v>
      </c>
      <c r="CB179" s="170">
        <v>7</v>
      </c>
      <c r="CZ179" s="139">
        <v>0</v>
      </c>
    </row>
    <row r="180" spans="1:104" ht="12">
      <c r="A180" s="164">
        <v>98</v>
      </c>
      <c r="B180" s="165" t="s">
        <v>345</v>
      </c>
      <c r="C180" s="166" t="s">
        <v>346</v>
      </c>
      <c r="D180" s="167" t="s">
        <v>74</v>
      </c>
      <c r="E180" s="168">
        <v>3</v>
      </c>
      <c r="F180" s="168"/>
      <c r="G180" s="169">
        <f t="shared" si="23"/>
        <v>0</v>
      </c>
      <c r="O180" s="163">
        <v>2</v>
      </c>
      <c r="AA180" s="139">
        <v>1</v>
      </c>
      <c r="AB180" s="139">
        <v>7</v>
      </c>
      <c r="AC180" s="139">
        <v>7</v>
      </c>
      <c r="AZ180" s="139">
        <v>2</v>
      </c>
      <c r="BA180" s="139">
        <f t="shared" si="18"/>
        <v>0</v>
      </c>
      <c r="BB180" s="139">
        <f t="shared" si="19"/>
        <v>0</v>
      </c>
      <c r="BC180" s="139">
        <f t="shared" si="20"/>
        <v>0</v>
      </c>
      <c r="BD180" s="139">
        <f t="shared" si="21"/>
        <v>0</v>
      </c>
      <c r="BE180" s="139">
        <f t="shared" si="22"/>
        <v>0</v>
      </c>
      <c r="CA180" s="170">
        <v>1</v>
      </c>
      <c r="CB180" s="170">
        <v>7</v>
      </c>
      <c r="CZ180" s="139">
        <v>0</v>
      </c>
    </row>
    <row r="181" spans="1:104" ht="12">
      <c r="A181" s="164">
        <v>99</v>
      </c>
      <c r="B181" s="165" t="s">
        <v>347</v>
      </c>
      <c r="C181" s="166" t="s">
        <v>348</v>
      </c>
      <c r="D181" s="167" t="s">
        <v>74</v>
      </c>
      <c r="E181" s="168">
        <v>3</v>
      </c>
      <c r="F181" s="168"/>
      <c r="G181" s="169">
        <f t="shared" si="23"/>
        <v>0</v>
      </c>
      <c r="O181" s="163">
        <v>2</v>
      </c>
      <c r="AA181" s="139">
        <v>1</v>
      </c>
      <c r="AB181" s="139">
        <v>7</v>
      </c>
      <c r="AC181" s="139">
        <v>7</v>
      </c>
      <c r="AZ181" s="139">
        <v>2</v>
      </c>
      <c r="BA181" s="139">
        <f t="shared" si="18"/>
        <v>0</v>
      </c>
      <c r="BB181" s="139">
        <f t="shared" si="19"/>
        <v>0</v>
      </c>
      <c r="BC181" s="139">
        <f t="shared" si="20"/>
        <v>0</v>
      </c>
      <c r="BD181" s="139">
        <f t="shared" si="21"/>
        <v>0</v>
      </c>
      <c r="BE181" s="139">
        <f t="shared" si="22"/>
        <v>0</v>
      </c>
      <c r="CA181" s="170">
        <v>1</v>
      </c>
      <c r="CB181" s="170">
        <v>7</v>
      </c>
      <c r="CZ181" s="139">
        <v>0.00016</v>
      </c>
    </row>
    <row r="182" spans="1:104" ht="12">
      <c r="A182" s="164">
        <v>100</v>
      </c>
      <c r="B182" s="165" t="s">
        <v>349</v>
      </c>
      <c r="C182" s="166" t="s">
        <v>350</v>
      </c>
      <c r="D182" s="167" t="s">
        <v>61</v>
      </c>
      <c r="E182" s="168">
        <f>SUM(G167:G181)*0.01</f>
        <v>0</v>
      </c>
      <c r="F182" s="168"/>
      <c r="G182" s="169">
        <f t="shared" si="23"/>
        <v>0</v>
      </c>
      <c r="O182" s="163">
        <v>2</v>
      </c>
      <c r="AA182" s="139">
        <v>1</v>
      </c>
      <c r="AB182" s="139">
        <v>5</v>
      </c>
      <c r="AC182" s="139">
        <v>5</v>
      </c>
      <c r="AZ182" s="139">
        <v>2</v>
      </c>
      <c r="BA182" s="139">
        <f t="shared" si="18"/>
        <v>0</v>
      </c>
      <c r="BB182" s="139">
        <f t="shared" si="19"/>
        <v>0</v>
      </c>
      <c r="BC182" s="139">
        <f t="shared" si="20"/>
        <v>0</v>
      </c>
      <c r="BD182" s="139">
        <f t="shared" si="21"/>
        <v>0</v>
      </c>
      <c r="BE182" s="139">
        <f t="shared" si="22"/>
        <v>0</v>
      </c>
      <c r="CA182" s="170">
        <v>1</v>
      </c>
      <c r="CB182" s="170">
        <v>5</v>
      </c>
      <c r="CZ182" s="139">
        <v>0</v>
      </c>
    </row>
    <row r="183" spans="1:57" ht="12.75">
      <c r="A183" s="177"/>
      <c r="B183" s="178" t="s">
        <v>75</v>
      </c>
      <c r="C183" s="179" t="str">
        <f>CONCATENATE(B166," ",C166)</f>
        <v>725 Zařizovací předměty</v>
      </c>
      <c r="D183" s="180"/>
      <c r="E183" s="181"/>
      <c r="F183" s="182"/>
      <c r="G183" s="183">
        <f>SUM(G166:G182)</f>
        <v>0</v>
      </c>
      <c r="O183" s="163">
        <v>4</v>
      </c>
      <c r="BA183" s="184">
        <f>SUM(BA166:BA182)</f>
        <v>0</v>
      </c>
      <c r="BB183" s="184">
        <f>SUM(BB166:BB182)</f>
        <v>0</v>
      </c>
      <c r="BC183" s="184">
        <f>SUM(BC166:BC182)</f>
        <v>0</v>
      </c>
      <c r="BD183" s="184">
        <f>SUM(BD166:BD182)</f>
        <v>0</v>
      </c>
      <c r="BE183" s="184">
        <f>SUM(BE166:BE182)</f>
        <v>0</v>
      </c>
    </row>
    <row r="184" spans="1:15" ht="12.75">
      <c r="A184" s="156" t="s">
        <v>72</v>
      </c>
      <c r="B184" s="157" t="s">
        <v>351</v>
      </c>
      <c r="C184" s="158" t="s">
        <v>352</v>
      </c>
      <c r="D184" s="159"/>
      <c r="E184" s="160"/>
      <c r="F184" s="160"/>
      <c r="G184" s="161"/>
      <c r="H184" s="162"/>
      <c r="I184" s="162"/>
      <c r="O184" s="163">
        <v>1</v>
      </c>
    </row>
    <row r="185" spans="1:104" ht="19.5">
      <c r="A185" s="164">
        <v>101</v>
      </c>
      <c r="B185" s="165" t="s">
        <v>353</v>
      </c>
      <c r="C185" s="166" t="s">
        <v>354</v>
      </c>
      <c r="D185" s="167" t="s">
        <v>474</v>
      </c>
      <c r="E185" s="168">
        <v>3</v>
      </c>
      <c r="F185" s="168"/>
      <c r="G185" s="169">
        <f>E185*F185</f>
        <v>0</v>
      </c>
      <c r="O185" s="163">
        <v>2</v>
      </c>
      <c r="AA185" s="139">
        <v>1</v>
      </c>
      <c r="AB185" s="139">
        <v>7</v>
      </c>
      <c r="AC185" s="139">
        <v>7</v>
      </c>
      <c r="AZ185" s="139">
        <v>2</v>
      </c>
      <c r="BA185" s="139">
        <f>IF(AZ185=1,G185,0)</f>
        <v>0</v>
      </c>
      <c r="BB185" s="139">
        <f>IF(AZ185=2,G185,0)</f>
        <v>0</v>
      </c>
      <c r="BC185" s="139">
        <f>IF(AZ185=3,G185,0)</f>
        <v>0</v>
      </c>
      <c r="BD185" s="139">
        <f>IF(AZ185=4,G185,0)</f>
        <v>0</v>
      </c>
      <c r="BE185" s="139">
        <f>IF(AZ185=5,G185,0)</f>
        <v>0</v>
      </c>
      <c r="CA185" s="170">
        <v>1</v>
      </c>
      <c r="CB185" s="170">
        <v>7</v>
      </c>
      <c r="CZ185" s="139">
        <v>0</v>
      </c>
    </row>
    <row r="186" spans="1:104" ht="12">
      <c r="A186" s="164">
        <v>102</v>
      </c>
      <c r="B186" s="165" t="s">
        <v>355</v>
      </c>
      <c r="C186" s="166" t="s">
        <v>356</v>
      </c>
      <c r="D186" s="167" t="s">
        <v>474</v>
      </c>
      <c r="E186" s="168">
        <v>3</v>
      </c>
      <c r="F186" s="168"/>
      <c r="G186" s="169">
        <f>E186*F186</f>
        <v>0</v>
      </c>
      <c r="O186" s="163">
        <v>2</v>
      </c>
      <c r="AA186" s="139">
        <v>1</v>
      </c>
      <c r="AB186" s="139">
        <v>7</v>
      </c>
      <c r="AC186" s="139">
        <v>7</v>
      </c>
      <c r="AZ186" s="139">
        <v>2</v>
      </c>
      <c r="BA186" s="139">
        <f>IF(AZ186=1,G186,0)</f>
        <v>0</v>
      </c>
      <c r="BB186" s="139">
        <f>IF(AZ186=2,G186,0)</f>
        <v>0</v>
      </c>
      <c r="BC186" s="139">
        <f>IF(AZ186=3,G186,0)</f>
        <v>0</v>
      </c>
      <c r="BD186" s="139">
        <f>IF(AZ186=4,G186,0)</f>
        <v>0</v>
      </c>
      <c r="BE186" s="139">
        <f>IF(AZ186=5,G186,0)</f>
        <v>0</v>
      </c>
      <c r="CA186" s="170">
        <v>1</v>
      </c>
      <c r="CB186" s="170">
        <v>7</v>
      </c>
      <c r="CZ186" s="139">
        <v>0</v>
      </c>
    </row>
    <row r="187" spans="1:104" ht="12">
      <c r="A187" s="164">
        <v>103</v>
      </c>
      <c r="B187" s="165" t="s">
        <v>357</v>
      </c>
      <c r="C187" s="166" t="s">
        <v>358</v>
      </c>
      <c r="D187" s="167" t="s">
        <v>474</v>
      </c>
      <c r="E187" s="168">
        <v>3</v>
      </c>
      <c r="F187" s="168"/>
      <c r="G187" s="169">
        <f>E187*F187</f>
        <v>0</v>
      </c>
      <c r="O187" s="163">
        <v>2</v>
      </c>
      <c r="AA187" s="139">
        <v>1</v>
      </c>
      <c r="AB187" s="139">
        <v>7</v>
      </c>
      <c r="AC187" s="139">
        <v>7</v>
      </c>
      <c r="AZ187" s="139">
        <v>2</v>
      </c>
      <c r="BA187" s="139">
        <f>IF(AZ187=1,G187,0)</f>
        <v>0</v>
      </c>
      <c r="BB187" s="139">
        <f>IF(AZ187=2,G187,0)</f>
        <v>0</v>
      </c>
      <c r="BC187" s="139">
        <f>IF(AZ187=3,G187,0)</f>
        <v>0</v>
      </c>
      <c r="BD187" s="139">
        <f>IF(AZ187=4,G187,0)</f>
        <v>0</v>
      </c>
      <c r="BE187" s="139">
        <f>IF(AZ187=5,G187,0)</f>
        <v>0</v>
      </c>
      <c r="CA187" s="170">
        <v>1</v>
      </c>
      <c r="CB187" s="170">
        <v>7</v>
      </c>
      <c r="CZ187" s="139">
        <v>0</v>
      </c>
    </row>
    <row r="188" spans="1:104" ht="12">
      <c r="A188" s="164">
        <v>104</v>
      </c>
      <c r="B188" s="165" t="s">
        <v>359</v>
      </c>
      <c r="C188" s="166" t="s">
        <v>360</v>
      </c>
      <c r="D188" s="167" t="s">
        <v>61</v>
      </c>
      <c r="E188" s="168">
        <f>SUM(G185:G187)*0.01</f>
        <v>0</v>
      </c>
      <c r="F188" s="168"/>
      <c r="G188" s="169">
        <f>E188*F188</f>
        <v>0</v>
      </c>
      <c r="O188" s="163">
        <v>2</v>
      </c>
      <c r="AA188" s="139">
        <v>1</v>
      </c>
      <c r="AB188" s="139">
        <v>5</v>
      </c>
      <c r="AC188" s="139">
        <v>5</v>
      </c>
      <c r="AZ188" s="139">
        <v>2</v>
      </c>
      <c r="BA188" s="139">
        <f>IF(AZ188=1,G188,0)</f>
        <v>0</v>
      </c>
      <c r="BB188" s="139">
        <f>IF(AZ188=2,G188,0)</f>
        <v>0</v>
      </c>
      <c r="BC188" s="139">
        <f>IF(AZ188=3,G188,0)</f>
        <v>0</v>
      </c>
      <c r="BD188" s="139">
        <f>IF(AZ188=4,G188,0)</f>
        <v>0</v>
      </c>
      <c r="BE188" s="139">
        <f>IF(AZ188=5,G188,0)</f>
        <v>0</v>
      </c>
      <c r="CA188" s="170">
        <v>1</v>
      </c>
      <c r="CB188" s="170">
        <v>5</v>
      </c>
      <c r="CZ188" s="139">
        <v>0</v>
      </c>
    </row>
    <row r="189" spans="1:57" ht="12.75">
      <c r="A189" s="177"/>
      <c r="B189" s="178" t="s">
        <v>75</v>
      </c>
      <c r="C189" s="179" t="str">
        <f>CONCATENATE(B184," ",C184)</f>
        <v>726 Instalační prefabrikáty</v>
      </c>
      <c r="D189" s="180"/>
      <c r="E189" s="181"/>
      <c r="F189" s="182"/>
      <c r="G189" s="183">
        <f>SUM(G184:G188)</f>
        <v>0</v>
      </c>
      <c r="O189" s="163">
        <v>4</v>
      </c>
      <c r="BA189" s="184">
        <f>SUM(BA184:BA188)</f>
        <v>0</v>
      </c>
      <c r="BB189" s="184">
        <f>SUM(BB184:BB188)</f>
        <v>0</v>
      </c>
      <c r="BC189" s="184">
        <f>SUM(BC184:BC188)</f>
        <v>0</v>
      </c>
      <c r="BD189" s="184">
        <f>SUM(BD184:BD188)</f>
        <v>0</v>
      </c>
      <c r="BE189" s="184">
        <f>SUM(BE184:BE188)</f>
        <v>0</v>
      </c>
    </row>
    <row r="190" spans="1:15" ht="12.75">
      <c r="A190" s="156" t="s">
        <v>72</v>
      </c>
      <c r="B190" s="157" t="s">
        <v>361</v>
      </c>
      <c r="C190" s="158" t="s">
        <v>362</v>
      </c>
      <c r="D190" s="159"/>
      <c r="E190" s="160"/>
      <c r="F190" s="160"/>
      <c r="G190" s="161"/>
      <c r="H190" s="162"/>
      <c r="I190" s="162"/>
      <c r="O190" s="163">
        <v>1</v>
      </c>
    </row>
    <row r="191" spans="1:104" ht="24" customHeight="1">
      <c r="A191" s="164">
        <v>105</v>
      </c>
      <c r="B191" s="165" t="s">
        <v>483</v>
      </c>
      <c r="C191" s="166" t="s">
        <v>477</v>
      </c>
      <c r="D191" s="167" t="s">
        <v>89</v>
      </c>
      <c r="E191" s="168">
        <v>15</v>
      </c>
      <c r="F191" s="168"/>
      <c r="G191" s="169">
        <f aca="true" t="shared" si="24" ref="G191:G200">E191*F191</f>
        <v>0</v>
      </c>
      <c r="O191" s="163">
        <v>2</v>
      </c>
      <c r="AA191" s="139">
        <v>12</v>
      </c>
      <c r="AB191" s="139">
        <v>0</v>
      </c>
      <c r="AC191" s="139">
        <v>168</v>
      </c>
      <c r="AZ191" s="139">
        <v>2</v>
      </c>
      <c r="BA191" s="139">
        <f aca="true" t="shared" si="25" ref="BA191:BA200">IF(AZ191=1,G191,0)</f>
        <v>0</v>
      </c>
      <c r="BB191" s="139">
        <f aca="true" t="shared" si="26" ref="BB191:BB200">IF(AZ191=2,G191,0)</f>
        <v>0</v>
      </c>
      <c r="BC191" s="139">
        <f aca="true" t="shared" si="27" ref="BC191:BC200">IF(AZ191=3,G191,0)</f>
        <v>0</v>
      </c>
      <c r="BD191" s="139">
        <f aca="true" t="shared" si="28" ref="BD191:BD200">IF(AZ191=4,G191,0)</f>
        <v>0</v>
      </c>
      <c r="BE191" s="139">
        <f aca="true" t="shared" si="29" ref="BE191:BE200">IF(AZ191=5,G191,0)</f>
        <v>0</v>
      </c>
      <c r="CA191" s="170">
        <v>12</v>
      </c>
      <c r="CB191" s="170">
        <v>0</v>
      </c>
      <c r="CZ191" s="139">
        <v>0</v>
      </c>
    </row>
    <row r="192" spans="1:104" ht="24" customHeight="1">
      <c r="A192" s="164">
        <v>106</v>
      </c>
      <c r="B192" s="165" t="s">
        <v>484</v>
      </c>
      <c r="C192" s="166" t="s">
        <v>478</v>
      </c>
      <c r="D192" s="167" t="s">
        <v>89</v>
      </c>
      <c r="E192" s="168">
        <v>3</v>
      </c>
      <c r="F192" s="168"/>
      <c r="G192" s="169">
        <f t="shared" si="24"/>
        <v>0</v>
      </c>
      <c r="O192" s="163">
        <v>2</v>
      </c>
      <c r="AA192" s="139">
        <v>12</v>
      </c>
      <c r="AB192" s="139">
        <v>0</v>
      </c>
      <c r="AC192" s="139">
        <v>169</v>
      </c>
      <c r="AZ192" s="139">
        <v>2</v>
      </c>
      <c r="BA192" s="139">
        <f t="shared" si="25"/>
        <v>0</v>
      </c>
      <c r="BB192" s="139">
        <f t="shared" si="26"/>
        <v>0</v>
      </c>
      <c r="BC192" s="139">
        <f t="shared" si="27"/>
        <v>0</v>
      </c>
      <c r="BD192" s="139">
        <f t="shared" si="28"/>
        <v>0</v>
      </c>
      <c r="BE192" s="139">
        <f t="shared" si="29"/>
        <v>0</v>
      </c>
      <c r="CA192" s="170">
        <v>12</v>
      </c>
      <c r="CB192" s="170">
        <v>0</v>
      </c>
      <c r="CZ192" s="139">
        <v>0</v>
      </c>
    </row>
    <row r="193" spans="1:104" ht="24" customHeight="1">
      <c r="A193" s="164">
        <v>107</v>
      </c>
      <c r="B193" s="165" t="s">
        <v>485</v>
      </c>
      <c r="C193" s="166" t="s">
        <v>479</v>
      </c>
      <c r="D193" s="167" t="s">
        <v>89</v>
      </c>
      <c r="E193" s="168">
        <v>3</v>
      </c>
      <c r="F193" s="168"/>
      <c r="G193" s="169">
        <f t="shared" si="24"/>
        <v>0</v>
      </c>
      <c r="O193" s="163">
        <v>2</v>
      </c>
      <c r="AA193" s="139">
        <v>12</v>
      </c>
      <c r="AB193" s="139">
        <v>0</v>
      </c>
      <c r="AC193" s="139">
        <v>170</v>
      </c>
      <c r="AZ193" s="139">
        <v>2</v>
      </c>
      <c r="BA193" s="139">
        <f t="shared" si="25"/>
        <v>0</v>
      </c>
      <c r="BB193" s="139">
        <f t="shared" si="26"/>
        <v>0</v>
      </c>
      <c r="BC193" s="139">
        <f t="shared" si="27"/>
        <v>0</v>
      </c>
      <c r="BD193" s="139">
        <f t="shared" si="28"/>
        <v>0</v>
      </c>
      <c r="BE193" s="139">
        <f t="shared" si="29"/>
        <v>0</v>
      </c>
      <c r="CA193" s="170">
        <v>12</v>
      </c>
      <c r="CB193" s="170">
        <v>0</v>
      </c>
      <c r="CZ193" s="139">
        <v>0</v>
      </c>
    </row>
    <row r="194" spans="1:104" ht="24" customHeight="1">
      <c r="A194" s="164">
        <v>108</v>
      </c>
      <c r="B194" s="165" t="s">
        <v>486</v>
      </c>
      <c r="C194" s="166" t="s">
        <v>480</v>
      </c>
      <c r="D194" s="167" t="s">
        <v>89</v>
      </c>
      <c r="E194" s="168">
        <v>14</v>
      </c>
      <c r="F194" s="168"/>
      <c r="G194" s="169">
        <f t="shared" si="24"/>
        <v>0</v>
      </c>
      <c r="O194" s="163">
        <v>2</v>
      </c>
      <c r="AA194" s="139">
        <v>12</v>
      </c>
      <c r="AB194" s="139">
        <v>0</v>
      </c>
      <c r="AC194" s="139">
        <v>171</v>
      </c>
      <c r="AZ194" s="139">
        <v>2</v>
      </c>
      <c r="BA194" s="139">
        <f t="shared" si="25"/>
        <v>0</v>
      </c>
      <c r="BB194" s="139">
        <f t="shared" si="26"/>
        <v>0</v>
      </c>
      <c r="BC194" s="139">
        <f t="shared" si="27"/>
        <v>0</v>
      </c>
      <c r="BD194" s="139">
        <f t="shared" si="28"/>
        <v>0</v>
      </c>
      <c r="BE194" s="139">
        <f t="shared" si="29"/>
        <v>0</v>
      </c>
      <c r="CA194" s="170">
        <v>12</v>
      </c>
      <c r="CB194" s="170">
        <v>0</v>
      </c>
      <c r="CZ194" s="139">
        <v>0</v>
      </c>
    </row>
    <row r="195" spans="1:104" ht="24" customHeight="1">
      <c r="A195" s="164">
        <v>109</v>
      </c>
      <c r="B195" s="165" t="s">
        <v>487</v>
      </c>
      <c r="C195" s="166" t="s">
        <v>481</v>
      </c>
      <c r="D195" s="167" t="s">
        <v>89</v>
      </c>
      <c r="E195" s="168">
        <v>1</v>
      </c>
      <c r="F195" s="168"/>
      <c r="G195" s="169">
        <f t="shared" si="24"/>
        <v>0</v>
      </c>
      <c r="O195" s="163">
        <v>2</v>
      </c>
      <c r="AA195" s="139">
        <v>12</v>
      </c>
      <c r="AB195" s="139">
        <v>0</v>
      </c>
      <c r="AC195" s="139">
        <v>172</v>
      </c>
      <c r="AZ195" s="139">
        <v>2</v>
      </c>
      <c r="BA195" s="139">
        <f t="shared" si="25"/>
        <v>0</v>
      </c>
      <c r="BB195" s="139">
        <f t="shared" si="26"/>
        <v>0</v>
      </c>
      <c r="BC195" s="139">
        <f t="shared" si="27"/>
        <v>0</v>
      </c>
      <c r="BD195" s="139">
        <f t="shared" si="28"/>
        <v>0</v>
      </c>
      <c r="BE195" s="139">
        <f t="shared" si="29"/>
        <v>0</v>
      </c>
      <c r="CA195" s="170">
        <v>12</v>
      </c>
      <c r="CB195" s="170">
        <v>0</v>
      </c>
      <c r="CZ195" s="139">
        <v>0</v>
      </c>
    </row>
    <row r="196" spans="1:104" ht="24" customHeight="1">
      <c r="A196" s="164">
        <v>110</v>
      </c>
      <c r="B196" s="165" t="s">
        <v>488</v>
      </c>
      <c r="C196" s="166" t="s">
        <v>476</v>
      </c>
      <c r="D196" s="167" t="s">
        <v>89</v>
      </c>
      <c r="E196" s="168">
        <v>14</v>
      </c>
      <c r="F196" s="168"/>
      <c r="G196" s="169">
        <f t="shared" si="24"/>
        <v>0</v>
      </c>
      <c r="O196" s="163">
        <v>2</v>
      </c>
      <c r="AA196" s="139">
        <v>12</v>
      </c>
      <c r="AB196" s="139">
        <v>0</v>
      </c>
      <c r="AC196" s="139">
        <v>173</v>
      </c>
      <c r="AZ196" s="139">
        <v>2</v>
      </c>
      <c r="BA196" s="139">
        <f t="shared" si="25"/>
        <v>0</v>
      </c>
      <c r="BB196" s="139">
        <f t="shared" si="26"/>
        <v>0</v>
      </c>
      <c r="BC196" s="139">
        <f t="shared" si="27"/>
        <v>0</v>
      </c>
      <c r="BD196" s="139">
        <f t="shared" si="28"/>
        <v>0</v>
      </c>
      <c r="BE196" s="139">
        <f t="shared" si="29"/>
        <v>0</v>
      </c>
      <c r="CA196" s="170">
        <v>12</v>
      </c>
      <c r="CB196" s="170">
        <v>0</v>
      </c>
      <c r="CZ196" s="139">
        <v>0</v>
      </c>
    </row>
    <row r="197" spans="1:104" ht="24" customHeight="1">
      <c r="A197" s="164">
        <v>111</v>
      </c>
      <c r="B197" s="165" t="s">
        <v>489</v>
      </c>
      <c r="C197" s="166" t="s">
        <v>482</v>
      </c>
      <c r="D197" s="167" t="s">
        <v>89</v>
      </c>
      <c r="E197" s="168">
        <v>1</v>
      </c>
      <c r="F197" s="168"/>
      <c r="G197" s="169">
        <f t="shared" si="24"/>
        <v>0</v>
      </c>
      <c r="O197" s="163">
        <v>2</v>
      </c>
      <c r="AA197" s="139">
        <v>12</v>
      </c>
      <c r="AB197" s="139">
        <v>0</v>
      </c>
      <c r="AC197" s="139">
        <v>174</v>
      </c>
      <c r="AZ197" s="139">
        <v>2</v>
      </c>
      <c r="BA197" s="139">
        <f t="shared" si="25"/>
        <v>0</v>
      </c>
      <c r="BB197" s="139">
        <f t="shared" si="26"/>
        <v>0</v>
      </c>
      <c r="BC197" s="139">
        <f t="shared" si="27"/>
        <v>0</v>
      </c>
      <c r="BD197" s="139">
        <f t="shared" si="28"/>
        <v>0</v>
      </c>
      <c r="BE197" s="139">
        <f t="shared" si="29"/>
        <v>0</v>
      </c>
      <c r="CA197" s="170">
        <v>12</v>
      </c>
      <c r="CB197" s="170">
        <v>0</v>
      </c>
      <c r="CZ197" s="139">
        <v>0</v>
      </c>
    </row>
    <row r="198" spans="1:104" ht="12.75" customHeight="1" hidden="1">
      <c r="A198" s="164"/>
      <c r="B198" s="165"/>
      <c r="C198" s="166" t="s">
        <v>5</v>
      </c>
      <c r="D198" s="167"/>
      <c r="E198" s="168">
        <v>0</v>
      </c>
      <c r="F198" s="168"/>
      <c r="G198" s="169">
        <f t="shared" si="24"/>
        <v>0</v>
      </c>
      <c r="O198" s="163">
        <v>2</v>
      </c>
      <c r="AA198" s="139">
        <v>12</v>
      </c>
      <c r="AB198" s="139">
        <v>0</v>
      </c>
      <c r="AC198" s="139">
        <v>175</v>
      </c>
      <c r="AZ198" s="139">
        <v>2</v>
      </c>
      <c r="BA198" s="139">
        <f t="shared" si="25"/>
        <v>0</v>
      </c>
      <c r="BB198" s="139">
        <f t="shared" si="26"/>
        <v>0</v>
      </c>
      <c r="BC198" s="139">
        <f t="shared" si="27"/>
        <v>0</v>
      </c>
      <c r="BD198" s="139">
        <f t="shared" si="28"/>
        <v>0</v>
      </c>
      <c r="BE198" s="139">
        <f t="shared" si="29"/>
        <v>0</v>
      </c>
      <c r="CA198" s="170">
        <v>12</v>
      </c>
      <c r="CB198" s="170">
        <v>0</v>
      </c>
      <c r="CZ198" s="139">
        <v>0</v>
      </c>
    </row>
    <row r="199" spans="1:104" ht="12" hidden="1">
      <c r="A199" s="164"/>
      <c r="B199" s="165"/>
      <c r="C199" s="166" t="s">
        <v>5</v>
      </c>
      <c r="D199" s="167"/>
      <c r="E199" s="168">
        <v>0</v>
      </c>
      <c r="F199" s="168"/>
      <c r="G199" s="169">
        <f t="shared" si="24"/>
        <v>0</v>
      </c>
      <c r="O199" s="163">
        <v>2</v>
      </c>
      <c r="AA199" s="139">
        <v>12</v>
      </c>
      <c r="AB199" s="139">
        <v>0</v>
      </c>
      <c r="AC199" s="139">
        <v>176</v>
      </c>
      <c r="AZ199" s="139">
        <v>2</v>
      </c>
      <c r="BA199" s="139">
        <f t="shared" si="25"/>
        <v>0</v>
      </c>
      <c r="BB199" s="139">
        <f t="shared" si="26"/>
        <v>0</v>
      </c>
      <c r="BC199" s="139">
        <f t="shared" si="27"/>
        <v>0</v>
      </c>
      <c r="BD199" s="139">
        <f t="shared" si="28"/>
        <v>0</v>
      </c>
      <c r="BE199" s="139">
        <f t="shared" si="29"/>
        <v>0</v>
      </c>
      <c r="CA199" s="170">
        <v>12</v>
      </c>
      <c r="CB199" s="170">
        <v>0</v>
      </c>
      <c r="CZ199" s="139">
        <v>0</v>
      </c>
    </row>
    <row r="200" spans="1:104" ht="12">
      <c r="A200" s="164">
        <v>112</v>
      </c>
      <c r="B200" s="165" t="s">
        <v>370</v>
      </c>
      <c r="C200" s="166" t="s">
        <v>371</v>
      </c>
      <c r="D200" s="167" t="s">
        <v>61</v>
      </c>
      <c r="E200" s="168">
        <f>SUM(G191:G199)*0.01</f>
        <v>0</v>
      </c>
      <c r="F200" s="168"/>
      <c r="G200" s="169">
        <f t="shared" si="24"/>
        <v>0</v>
      </c>
      <c r="O200" s="163">
        <v>2</v>
      </c>
      <c r="AA200" s="139">
        <v>7</v>
      </c>
      <c r="AB200" s="139">
        <v>1002</v>
      </c>
      <c r="AC200" s="139">
        <v>5</v>
      </c>
      <c r="AZ200" s="139">
        <v>2</v>
      </c>
      <c r="BA200" s="139">
        <f t="shared" si="25"/>
        <v>0</v>
      </c>
      <c r="BB200" s="139">
        <f t="shared" si="26"/>
        <v>0</v>
      </c>
      <c r="BC200" s="139">
        <f t="shared" si="27"/>
        <v>0</v>
      </c>
      <c r="BD200" s="139">
        <f t="shared" si="28"/>
        <v>0</v>
      </c>
      <c r="BE200" s="139">
        <f t="shared" si="29"/>
        <v>0</v>
      </c>
      <c r="CA200" s="170">
        <v>7</v>
      </c>
      <c r="CB200" s="170">
        <v>1002</v>
      </c>
      <c r="CZ200" s="139">
        <v>0</v>
      </c>
    </row>
    <row r="201" spans="1:57" ht="12.75">
      <c r="A201" s="177"/>
      <c r="B201" s="178" t="s">
        <v>75</v>
      </c>
      <c r="C201" s="179" t="str">
        <f>CONCATENATE(B190," ",C190)</f>
        <v>730 Ústřední vytápění</v>
      </c>
      <c r="D201" s="180"/>
      <c r="E201" s="181"/>
      <c r="F201" s="182"/>
      <c r="G201" s="183">
        <f>SUM(G190:G200)</f>
        <v>0</v>
      </c>
      <c r="O201" s="163">
        <v>4</v>
      </c>
      <c r="BA201" s="184">
        <f>SUM(BA190:BA200)</f>
        <v>0</v>
      </c>
      <c r="BB201" s="184">
        <f>SUM(BB190:BB200)</f>
        <v>0</v>
      </c>
      <c r="BC201" s="184">
        <f>SUM(BC190:BC200)</f>
        <v>0</v>
      </c>
      <c r="BD201" s="184">
        <f>SUM(BD190:BD200)</f>
        <v>0</v>
      </c>
      <c r="BE201" s="184">
        <f>SUM(BE190:BE200)</f>
        <v>0</v>
      </c>
    </row>
    <row r="202" spans="1:15" ht="12.75">
      <c r="A202" s="156" t="s">
        <v>72</v>
      </c>
      <c r="B202" s="157" t="s">
        <v>372</v>
      </c>
      <c r="C202" s="158" t="s">
        <v>373</v>
      </c>
      <c r="D202" s="159"/>
      <c r="E202" s="160"/>
      <c r="F202" s="160"/>
      <c r="G202" s="161"/>
      <c r="H202" s="162"/>
      <c r="I202" s="162"/>
      <c r="O202" s="163">
        <v>1</v>
      </c>
    </row>
    <row r="203" spans="1:104" ht="19.5">
      <c r="A203" s="164">
        <v>115</v>
      </c>
      <c r="B203" s="165" t="s">
        <v>374</v>
      </c>
      <c r="C203" s="166" t="s">
        <v>375</v>
      </c>
      <c r="D203" s="167" t="s">
        <v>376</v>
      </c>
      <c r="E203" s="168">
        <v>5</v>
      </c>
      <c r="F203" s="168"/>
      <c r="G203" s="169">
        <f aca="true" t="shared" si="30" ref="G203:G208">E203*F203</f>
        <v>0</v>
      </c>
      <c r="O203" s="163">
        <v>2</v>
      </c>
      <c r="AA203" s="139">
        <v>12</v>
      </c>
      <c r="AB203" s="139">
        <v>0</v>
      </c>
      <c r="AC203" s="139">
        <v>45</v>
      </c>
      <c r="AZ203" s="139">
        <v>2</v>
      </c>
      <c r="BA203" s="139">
        <f aca="true" t="shared" si="31" ref="BA203:BA208">IF(AZ203=1,G203,0)</f>
        <v>0</v>
      </c>
      <c r="BB203" s="139">
        <f aca="true" t="shared" si="32" ref="BB203:BB208">IF(AZ203=2,G203,0)</f>
        <v>0</v>
      </c>
      <c r="BC203" s="139">
        <f aca="true" t="shared" si="33" ref="BC203:BC208">IF(AZ203=3,G203,0)</f>
        <v>0</v>
      </c>
      <c r="BD203" s="139">
        <f aca="true" t="shared" si="34" ref="BD203:BD208">IF(AZ203=4,G203,0)</f>
        <v>0</v>
      </c>
      <c r="BE203" s="139">
        <f aca="true" t="shared" si="35" ref="BE203:BE208">IF(AZ203=5,G203,0)</f>
        <v>0</v>
      </c>
      <c r="CA203" s="170">
        <v>12</v>
      </c>
      <c r="CB203" s="170">
        <v>0</v>
      </c>
      <c r="CZ203" s="139">
        <v>0</v>
      </c>
    </row>
    <row r="204" spans="1:104" ht="19.5">
      <c r="A204" s="164">
        <v>116</v>
      </c>
      <c r="B204" s="165" t="s">
        <v>377</v>
      </c>
      <c r="C204" s="166" t="s">
        <v>378</v>
      </c>
      <c r="D204" s="167" t="s">
        <v>376</v>
      </c>
      <c r="E204" s="168">
        <v>9</v>
      </c>
      <c r="F204" s="168"/>
      <c r="G204" s="169">
        <f t="shared" si="30"/>
        <v>0</v>
      </c>
      <c r="O204" s="163">
        <v>2</v>
      </c>
      <c r="AA204" s="139">
        <v>12</v>
      </c>
      <c r="AB204" s="139">
        <v>0</v>
      </c>
      <c r="AC204" s="139">
        <v>44</v>
      </c>
      <c r="AZ204" s="139">
        <v>2</v>
      </c>
      <c r="BA204" s="139">
        <f t="shared" si="31"/>
        <v>0</v>
      </c>
      <c r="BB204" s="139">
        <f t="shared" si="32"/>
        <v>0</v>
      </c>
      <c r="BC204" s="139">
        <f t="shared" si="33"/>
        <v>0</v>
      </c>
      <c r="BD204" s="139">
        <f t="shared" si="34"/>
        <v>0</v>
      </c>
      <c r="BE204" s="139">
        <f t="shared" si="35"/>
        <v>0</v>
      </c>
      <c r="CA204" s="170">
        <v>12</v>
      </c>
      <c r="CB204" s="170">
        <v>0</v>
      </c>
      <c r="CZ204" s="139">
        <v>0</v>
      </c>
    </row>
    <row r="205" spans="1:104" ht="19.5">
      <c r="A205" s="164">
        <v>117</v>
      </c>
      <c r="B205" s="165" t="s">
        <v>379</v>
      </c>
      <c r="C205" s="166" t="s">
        <v>380</v>
      </c>
      <c r="D205" s="167" t="s">
        <v>376</v>
      </c>
      <c r="E205" s="168">
        <v>3</v>
      </c>
      <c r="F205" s="168"/>
      <c r="G205" s="169">
        <f t="shared" si="30"/>
        <v>0</v>
      </c>
      <c r="O205" s="163">
        <v>2</v>
      </c>
      <c r="AA205" s="139">
        <v>12</v>
      </c>
      <c r="AB205" s="139">
        <v>0</v>
      </c>
      <c r="AC205" s="139">
        <v>46</v>
      </c>
      <c r="AZ205" s="139">
        <v>2</v>
      </c>
      <c r="BA205" s="139">
        <f t="shared" si="31"/>
        <v>0</v>
      </c>
      <c r="BB205" s="139">
        <f t="shared" si="32"/>
        <v>0</v>
      </c>
      <c r="BC205" s="139">
        <f t="shared" si="33"/>
        <v>0</v>
      </c>
      <c r="BD205" s="139">
        <f t="shared" si="34"/>
        <v>0</v>
      </c>
      <c r="BE205" s="139">
        <f t="shared" si="35"/>
        <v>0</v>
      </c>
      <c r="CA205" s="170">
        <v>12</v>
      </c>
      <c r="CB205" s="170">
        <v>0</v>
      </c>
      <c r="CZ205" s="139">
        <v>0</v>
      </c>
    </row>
    <row r="206" spans="1:104" ht="19.5">
      <c r="A206" s="164">
        <v>118</v>
      </c>
      <c r="B206" s="165" t="s">
        <v>381</v>
      </c>
      <c r="C206" s="166" t="s">
        <v>382</v>
      </c>
      <c r="D206" s="167" t="s">
        <v>376</v>
      </c>
      <c r="E206" s="168">
        <v>1</v>
      </c>
      <c r="F206" s="168"/>
      <c r="G206" s="169">
        <f t="shared" si="30"/>
        <v>0</v>
      </c>
      <c r="O206" s="163">
        <v>2</v>
      </c>
      <c r="AA206" s="139">
        <v>12</v>
      </c>
      <c r="AB206" s="139">
        <v>0</v>
      </c>
      <c r="AC206" s="139">
        <v>47</v>
      </c>
      <c r="AZ206" s="139">
        <v>2</v>
      </c>
      <c r="BA206" s="139">
        <f t="shared" si="31"/>
        <v>0</v>
      </c>
      <c r="BB206" s="139">
        <f t="shared" si="32"/>
        <v>0</v>
      </c>
      <c r="BC206" s="139">
        <f t="shared" si="33"/>
        <v>0</v>
      </c>
      <c r="BD206" s="139">
        <f t="shared" si="34"/>
        <v>0</v>
      </c>
      <c r="BE206" s="139">
        <f t="shared" si="35"/>
        <v>0</v>
      </c>
      <c r="CA206" s="170">
        <v>12</v>
      </c>
      <c r="CB206" s="170">
        <v>0</v>
      </c>
      <c r="CZ206" s="139">
        <v>0</v>
      </c>
    </row>
    <row r="207" spans="1:104" ht="12">
      <c r="A207" s="164">
        <v>119</v>
      </c>
      <c r="B207" s="165" t="s">
        <v>383</v>
      </c>
      <c r="C207" s="166" t="s">
        <v>5</v>
      </c>
      <c r="D207" s="167"/>
      <c r="E207" s="168">
        <v>0</v>
      </c>
      <c r="F207" s="168"/>
      <c r="G207" s="169">
        <f t="shared" si="30"/>
        <v>0</v>
      </c>
      <c r="O207" s="163">
        <v>2</v>
      </c>
      <c r="AA207" s="139">
        <v>12</v>
      </c>
      <c r="AB207" s="139">
        <v>0</v>
      </c>
      <c r="AC207" s="139">
        <v>48</v>
      </c>
      <c r="AZ207" s="139">
        <v>2</v>
      </c>
      <c r="BA207" s="139">
        <f t="shared" si="31"/>
        <v>0</v>
      </c>
      <c r="BB207" s="139">
        <f t="shared" si="32"/>
        <v>0</v>
      </c>
      <c r="BC207" s="139">
        <f t="shared" si="33"/>
        <v>0</v>
      </c>
      <c r="BD207" s="139">
        <f t="shared" si="34"/>
        <v>0</v>
      </c>
      <c r="BE207" s="139">
        <f t="shared" si="35"/>
        <v>0</v>
      </c>
      <c r="CA207" s="170">
        <v>12</v>
      </c>
      <c r="CB207" s="170">
        <v>0</v>
      </c>
      <c r="CZ207" s="139">
        <v>0</v>
      </c>
    </row>
    <row r="208" spans="1:104" ht="12">
      <c r="A208" s="164">
        <v>120</v>
      </c>
      <c r="B208" s="165" t="s">
        <v>384</v>
      </c>
      <c r="C208" s="166" t="s">
        <v>385</v>
      </c>
      <c r="D208" s="167" t="s">
        <v>61</v>
      </c>
      <c r="E208" s="168">
        <f>SUM(G203:G207)*0.01</f>
        <v>0</v>
      </c>
      <c r="F208" s="168"/>
      <c r="G208" s="169">
        <f t="shared" si="30"/>
        <v>0</v>
      </c>
      <c r="O208" s="163">
        <v>2</v>
      </c>
      <c r="AA208" s="139">
        <v>7</v>
      </c>
      <c r="AB208" s="139">
        <v>1002</v>
      </c>
      <c r="AC208" s="139">
        <v>5</v>
      </c>
      <c r="AZ208" s="139">
        <v>2</v>
      </c>
      <c r="BA208" s="139">
        <f t="shared" si="31"/>
        <v>0</v>
      </c>
      <c r="BB208" s="139">
        <f t="shared" si="32"/>
        <v>0</v>
      </c>
      <c r="BC208" s="139">
        <f t="shared" si="33"/>
        <v>0</v>
      </c>
      <c r="BD208" s="139">
        <f t="shared" si="34"/>
        <v>0</v>
      </c>
      <c r="BE208" s="139">
        <f t="shared" si="35"/>
        <v>0</v>
      </c>
      <c r="CA208" s="170">
        <v>7</v>
      </c>
      <c r="CB208" s="170">
        <v>1002</v>
      </c>
      <c r="CZ208" s="139">
        <v>0</v>
      </c>
    </row>
    <row r="209" spans="1:57" ht="12.75">
      <c r="A209" s="177"/>
      <c r="B209" s="178" t="s">
        <v>75</v>
      </c>
      <c r="C209" s="179" t="str">
        <f>CONCATENATE(B202," ",C202)</f>
        <v>766 Konstrukce truhlářské</v>
      </c>
      <c r="D209" s="180"/>
      <c r="E209" s="181"/>
      <c r="F209" s="182"/>
      <c r="G209" s="183">
        <f>SUM(G202:G208)</f>
        <v>0</v>
      </c>
      <c r="O209" s="163">
        <v>4</v>
      </c>
      <c r="BA209" s="184">
        <f>SUM(BA202:BA208)</f>
        <v>0</v>
      </c>
      <c r="BB209" s="184">
        <f>SUM(BB202:BB208)</f>
        <v>0</v>
      </c>
      <c r="BC209" s="184">
        <f>SUM(BC202:BC208)</f>
        <v>0</v>
      </c>
      <c r="BD209" s="184">
        <f>SUM(BD202:BD208)</f>
        <v>0</v>
      </c>
      <c r="BE209" s="184">
        <f>SUM(BE202:BE208)</f>
        <v>0</v>
      </c>
    </row>
    <row r="210" spans="1:15" ht="12.75">
      <c r="A210" s="156" t="s">
        <v>72</v>
      </c>
      <c r="B210" s="157" t="s">
        <v>386</v>
      </c>
      <c r="C210" s="158" t="s">
        <v>387</v>
      </c>
      <c r="D210" s="159"/>
      <c r="E210" s="160"/>
      <c r="F210" s="160"/>
      <c r="G210" s="161"/>
      <c r="H210" s="162"/>
      <c r="I210" s="162"/>
      <c r="O210" s="163">
        <v>1</v>
      </c>
    </row>
    <row r="211" spans="1:104" ht="12">
      <c r="A211" s="164">
        <v>121</v>
      </c>
      <c r="B211" s="165" t="s">
        <v>388</v>
      </c>
      <c r="C211" s="166" t="s">
        <v>389</v>
      </c>
      <c r="D211" s="167" t="s">
        <v>376</v>
      </c>
      <c r="E211" s="168">
        <v>1</v>
      </c>
      <c r="F211" s="168"/>
      <c r="G211" s="169">
        <f>E211*F211</f>
        <v>0</v>
      </c>
      <c r="O211" s="163">
        <v>2</v>
      </c>
      <c r="AA211" s="139">
        <v>12</v>
      </c>
      <c r="AB211" s="139">
        <v>0</v>
      </c>
      <c r="AC211" s="139">
        <v>113</v>
      </c>
      <c r="AZ211" s="139">
        <v>2</v>
      </c>
      <c r="BA211" s="139">
        <f>IF(AZ211=1,G211,0)</f>
        <v>0</v>
      </c>
      <c r="BB211" s="139">
        <f>IF(AZ211=2,G211,0)</f>
        <v>0</v>
      </c>
      <c r="BC211" s="139">
        <f>IF(AZ211=3,G211,0)</f>
        <v>0</v>
      </c>
      <c r="BD211" s="139">
        <f>IF(AZ211=4,G211,0)</f>
        <v>0</v>
      </c>
      <c r="BE211" s="139">
        <f>IF(AZ211=5,G211,0)</f>
        <v>0</v>
      </c>
      <c r="CA211" s="170">
        <v>12</v>
      </c>
      <c r="CB211" s="170">
        <v>0</v>
      </c>
      <c r="CZ211" s="139">
        <v>0</v>
      </c>
    </row>
    <row r="212" spans="1:104" ht="12">
      <c r="A212" s="164">
        <v>122</v>
      </c>
      <c r="B212" s="165" t="s">
        <v>390</v>
      </c>
      <c r="C212" s="166" t="s">
        <v>391</v>
      </c>
      <c r="D212" s="167" t="s">
        <v>376</v>
      </c>
      <c r="E212" s="168">
        <v>1</v>
      </c>
      <c r="F212" s="168"/>
      <c r="G212" s="169">
        <f>E212*F212</f>
        <v>0</v>
      </c>
      <c r="O212" s="163">
        <v>2</v>
      </c>
      <c r="AA212" s="139">
        <v>12</v>
      </c>
      <c r="AB212" s="139">
        <v>0</v>
      </c>
      <c r="AC212" s="139">
        <v>114</v>
      </c>
      <c r="AZ212" s="139">
        <v>2</v>
      </c>
      <c r="BA212" s="139">
        <f>IF(AZ212=1,G212,0)</f>
        <v>0</v>
      </c>
      <c r="BB212" s="139">
        <f>IF(AZ212=2,G212,0)</f>
        <v>0</v>
      </c>
      <c r="BC212" s="139">
        <f>IF(AZ212=3,G212,0)</f>
        <v>0</v>
      </c>
      <c r="BD212" s="139">
        <f>IF(AZ212=4,G212,0)</f>
        <v>0</v>
      </c>
      <c r="BE212" s="139">
        <f>IF(AZ212=5,G212,0)</f>
        <v>0</v>
      </c>
      <c r="CA212" s="170">
        <v>12</v>
      </c>
      <c r="CB212" s="170">
        <v>0</v>
      </c>
      <c r="CZ212" s="139">
        <v>0</v>
      </c>
    </row>
    <row r="213" spans="1:104" ht="12">
      <c r="A213" s="164">
        <v>123</v>
      </c>
      <c r="B213" s="165" t="s">
        <v>392</v>
      </c>
      <c r="C213" s="166"/>
      <c r="D213" s="167"/>
      <c r="E213" s="168"/>
      <c r="F213" s="168"/>
      <c r="G213" s="169">
        <f>E213*F213</f>
        <v>0</v>
      </c>
      <c r="O213" s="163">
        <v>2</v>
      </c>
      <c r="AA213" s="139">
        <v>12</v>
      </c>
      <c r="AB213" s="139">
        <v>0</v>
      </c>
      <c r="AC213" s="139">
        <v>102</v>
      </c>
      <c r="AZ213" s="139">
        <v>2</v>
      </c>
      <c r="BA213" s="139">
        <f>IF(AZ213=1,G213,0)</f>
        <v>0</v>
      </c>
      <c r="BB213" s="139">
        <f>IF(AZ213=2,G213,0)</f>
        <v>0</v>
      </c>
      <c r="BC213" s="139">
        <f>IF(AZ213=3,G213,0)</f>
        <v>0</v>
      </c>
      <c r="BD213" s="139">
        <f>IF(AZ213=4,G213,0)</f>
        <v>0</v>
      </c>
      <c r="BE213" s="139">
        <f>IF(AZ213=5,G213,0)</f>
        <v>0</v>
      </c>
      <c r="CA213" s="170">
        <v>12</v>
      </c>
      <c r="CB213" s="170">
        <v>0</v>
      </c>
      <c r="CZ213" s="139">
        <v>0</v>
      </c>
    </row>
    <row r="214" spans="1:104" ht="12">
      <c r="A214" s="164">
        <v>124</v>
      </c>
      <c r="B214" s="165" t="s">
        <v>393</v>
      </c>
      <c r="C214" s="166" t="s">
        <v>394</v>
      </c>
      <c r="D214" s="167" t="s">
        <v>61</v>
      </c>
      <c r="E214" s="168">
        <f>SUM(G211:G213)*0.01</f>
        <v>0</v>
      </c>
      <c r="F214" s="168"/>
      <c r="G214" s="169">
        <f>E214*F214</f>
        <v>0</v>
      </c>
      <c r="O214" s="163">
        <v>2</v>
      </c>
      <c r="AA214" s="139">
        <v>7</v>
      </c>
      <c r="AB214" s="139">
        <v>1002</v>
      </c>
      <c r="AC214" s="139">
        <v>5</v>
      </c>
      <c r="AZ214" s="139">
        <v>2</v>
      </c>
      <c r="BA214" s="139">
        <f>IF(AZ214=1,G214,0)</f>
        <v>0</v>
      </c>
      <c r="BB214" s="139">
        <f>IF(AZ214=2,G214,0)</f>
        <v>0</v>
      </c>
      <c r="BC214" s="139">
        <f>IF(AZ214=3,G214,0)</f>
        <v>0</v>
      </c>
      <c r="BD214" s="139">
        <f>IF(AZ214=4,G214,0)</f>
        <v>0</v>
      </c>
      <c r="BE214" s="139">
        <f>IF(AZ214=5,G214,0)</f>
        <v>0</v>
      </c>
      <c r="CA214" s="170">
        <v>7</v>
      </c>
      <c r="CB214" s="170">
        <v>1002</v>
      </c>
      <c r="CZ214" s="139">
        <v>0</v>
      </c>
    </row>
    <row r="215" spans="1:57" ht="12.75">
      <c r="A215" s="177"/>
      <c r="B215" s="178" t="s">
        <v>75</v>
      </c>
      <c r="C215" s="179" t="str">
        <f>CONCATENATE(B210," ",C210)</f>
        <v>767 Konstrukce zámečnické</v>
      </c>
      <c r="D215" s="180"/>
      <c r="E215" s="181"/>
      <c r="F215" s="182"/>
      <c r="G215" s="183">
        <f>SUM(G210:G214)</f>
        <v>0</v>
      </c>
      <c r="O215" s="163">
        <v>4</v>
      </c>
      <c r="BA215" s="184">
        <f>SUM(BA210:BA214)</f>
        <v>0</v>
      </c>
      <c r="BB215" s="184">
        <f>SUM(BB210:BB214)</f>
        <v>0</v>
      </c>
      <c r="BC215" s="184">
        <f>SUM(BC210:BC214)</f>
        <v>0</v>
      </c>
      <c r="BD215" s="184">
        <f>SUM(BD210:BD214)</f>
        <v>0</v>
      </c>
      <c r="BE215" s="184">
        <f>SUM(BE210:BE214)</f>
        <v>0</v>
      </c>
    </row>
    <row r="216" spans="1:15" ht="12.75">
      <c r="A216" s="156" t="s">
        <v>72</v>
      </c>
      <c r="B216" s="157" t="s">
        <v>395</v>
      </c>
      <c r="C216" s="158" t="s">
        <v>396</v>
      </c>
      <c r="D216" s="159"/>
      <c r="E216" s="160"/>
      <c r="F216" s="160"/>
      <c r="G216" s="161"/>
      <c r="H216" s="162"/>
      <c r="I216" s="162"/>
      <c r="O216" s="163">
        <v>1</v>
      </c>
    </row>
    <row r="217" spans="1:104" ht="12">
      <c r="A217" s="164">
        <v>125</v>
      </c>
      <c r="B217" s="165" t="s">
        <v>397</v>
      </c>
      <c r="C217" s="166" t="s">
        <v>398</v>
      </c>
      <c r="D217" s="167" t="s">
        <v>97</v>
      </c>
      <c r="E217" s="168">
        <v>16.4</v>
      </c>
      <c r="F217" s="168"/>
      <c r="G217" s="169">
        <f>E217*F217</f>
        <v>0</v>
      </c>
      <c r="O217" s="163">
        <v>2</v>
      </c>
      <c r="AA217" s="139">
        <v>1</v>
      </c>
      <c r="AB217" s="139">
        <v>7</v>
      </c>
      <c r="AC217" s="139">
        <v>7</v>
      </c>
      <c r="AZ217" s="139">
        <v>2</v>
      </c>
      <c r="BA217" s="139">
        <f>IF(AZ217=1,G217,0)</f>
        <v>0</v>
      </c>
      <c r="BB217" s="139">
        <f>IF(AZ217=2,G217,0)</f>
        <v>0</v>
      </c>
      <c r="BC217" s="139">
        <f>IF(AZ217=3,G217,0)</f>
        <v>0</v>
      </c>
      <c r="BD217" s="139">
        <f>IF(AZ217=4,G217,0)</f>
        <v>0</v>
      </c>
      <c r="BE217" s="139">
        <f>IF(AZ217=5,G217,0)</f>
        <v>0</v>
      </c>
      <c r="CA217" s="170">
        <v>1</v>
      </c>
      <c r="CB217" s="170">
        <v>7</v>
      </c>
      <c r="CZ217" s="139">
        <v>0.00032</v>
      </c>
    </row>
    <row r="218" spans="1:15" ht="12">
      <c r="A218" s="171"/>
      <c r="B218" s="173"/>
      <c r="C218" s="278" t="s">
        <v>399</v>
      </c>
      <c r="D218" s="279"/>
      <c r="E218" s="174">
        <v>16.4</v>
      </c>
      <c r="F218" s="175"/>
      <c r="G218" s="176"/>
      <c r="M218" s="172" t="s">
        <v>399</v>
      </c>
      <c r="O218" s="163"/>
    </row>
    <row r="219" spans="1:104" ht="19.5">
      <c r="A219" s="164">
        <v>126</v>
      </c>
      <c r="B219" s="165" t="s">
        <v>400</v>
      </c>
      <c r="C219" s="166" t="s">
        <v>401</v>
      </c>
      <c r="D219" s="167" t="s">
        <v>79</v>
      </c>
      <c r="E219" s="168">
        <v>33.1</v>
      </c>
      <c r="F219" s="168"/>
      <c r="G219" s="169">
        <f>E219*F219</f>
        <v>0</v>
      </c>
      <c r="O219" s="163">
        <v>2</v>
      </c>
      <c r="AA219" s="139">
        <v>1</v>
      </c>
      <c r="AB219" s="139">
        <v>7</v>
      </c>
      <c r="AC219" s="139">
        <v>7</v>
      </c>
      <c r="AZ219" s="139">
        <v>2</v>
      </c>
      <c r="BA219" s="139">
        <f>IF(AZ219=1,G219,0)</f>
        <v>0</v>
      </c>
      <c r="BB219" s="139">
        <f>IF(AZ219=2,G219,0)</f>
        <v>0</v>
      </c>
      <c r="BC219" s="139">
        <f>IF(AZ219=3,G219,0)</f>
        <v>0</v>
      </c>
      <c r="BD219" s="139">
        <f>IF(AZ219=4,G219,0)</f>
        <v>0</v>
      </c>
      <c r="BE219" s="139">
        <f>IF(AZ219=5,G219,0)</f>
        <v>0</v>
      </c>
      <c r="CA219" s="170">
        <v>1</v>
      </c>
      <c r="CB219" s="170">
        <v>7</v>
      </c>
      <c r="CZ219" s="139">
        <v>0.00326</v>
      </c>
    </row>
    <row r="220" spans="1:15" ht="12">
      <c r="A220" s="171"/>
      <c r="B220" s="173"/>
      <c r="C220" s="278" t="s">
        <v>402</v>
      </c>
      <c r="D220" s="279"/>
      <c r="E220" s="174">
        <v>11</v>
      </c>
      <c r="F220" s="175"/>
      <c r="G220" s="176"/>
      <c r="M220" s="172" t="s">
        <v>402</v>
      </c>
      <c r="O220" s="163"/>
    </row>
    <row r="221" spans="1:15" ht="12">
      <c r="A221" s="171"/>
      <c r="B221" s="173"/>
      <c r="C221" s="278" t="s">
        <v>403</v>
      </c>
      <c r="D221" s="279"/>
      <c r="E221" s="174">
        <v>22.1</v>
      </c>
      <c r="F221" s="175"/>
      <c r="G221" s="176"/>
      <c r="M221" s="172" t="s">
        <v>403</v>
      </c>
      <c r="O221" s="163"/>
    </row>
    <row r="222" spans="1:104" ht="19.5">
      <c r="A222" s="164">
        <v>127</v>
      </c>
      <c r="B222" s="165" t="s">
        <v>404</v>
      </c>
      <c r="C222" s="166" t="s">
        <v>405</v>
      </c>
      <c r="D222" s="167" t="s">
        <v>79</v>
      </c>
      <c r="E222" s="168">
        <v>33.1</v>
      </c>
      <c r="F222" s="168"/>
      <c r="G222" s="169">
        <f>E222*F222</f>
        <v>0</v>
      </c>
      <c r="O222" s="163">
        <v>2</v>
      </c>
      <c r="AA222" s="139">
        <v>1</v>
      </c>
      <c r="AB222" s="139">
        <v>7</v>
      </c>
      <c r="AC222" s="139">
        <v>7</v>
      </c>
      <c r="AZ222" s="139">
        <v>2</v>
      </c>
      <c r="BA222" s="139">
        <f>IF(AZ222=1,G222,0)</f>
        <v>0</v>
      </c>
      <c r="BB222" s="139">
        <f>IF(AZ222=2,G222,0)</f>
        <v>0</v>
      </c>
      <c r="BC222" s="139">
        <f>IF(AZ222=3,G222,0)</f>
        <v>0</v>
      </c>
      <c r="BD222" s="139">
        <f>IF(AZ222=4,G222,0)</f>
        <v>0</v>
      </c>
      <c r="BE222" s="139">
        <f>IF(AZ222=5,G222,0)</f>
        <v>0</v>
      </c>
      <c r="CA222" s="170">
        <v>1</v>
      </c>
      <c r="CB222" s="170">
        <v>7</v>
      </c>
      <c r="CZ222" s="139">
        <v>0.0008</v>
      </c>
    </row>
    <row r="223" spans="1:104" ht="12">
      <c r="A223" s="164">
        <v>128</v>
      </c>
      <c r="B223" s="165" t="s">
        <v>406</v>
      </c>
      <c r="C223" s="166" t="s">
        <v>407</v>
      </c>
      <c r="D223" s="167" t="s">
        <v>79</v>
      </c>
      <c r="E223" s="168">
        <v>33.1</v>
      </c>
      <c r="F223" s="168"/>
      <c r="G223" s="169">
        <f>E223*F223</f>
        <v>0</v>
      </c>
      <c r="O223" s="163">
        <v>2</v>
      </c>
      <c r="AA223" s="139">
        <v>3</v>
      </c>
      <c r="AB223" s="139">
        <v>7</v>
      </c>
      <c r="AC223" s="139">
        <v>59764202</v>
      </c>
      <c r="AZ223" s="139">
        <v>2</v>
      </c>
      <c r="BA223" s="139">
        <f>IF(AZ223=1,G223,0)</f>
        <v>0</v>
      </c>
      <c r="BB223" s="139">
        <f>IF(AZ223=2,G223,0)</f>
        <v>0</v>
      </c>
      <c r="BC223" s="139">
        <f>IF(AZ223=3,G223,0)</f>
        <v>0</v>
      </c>
      <c r="BD223" s="139">
        <f>IF(AZ223=4,G223,0)</f>
        <v>0</v>
      </c>
      <c r="BE223" s="139">
        <f>IF(AZ223=5,G223,0)</f>
        <v>0</v>
      </c>
      <c r="CA223" s="170">
        <v>3</v>
      </c>
      <c r="CB223" s="170">
        <v>7</v>
      </c>
      <c r="CZ223" s="139">
        <v>0.0192</v>
      </c>
    </row>
    <row r="224" spans="1:15" ht="12">
      <c r="A224" s="171"/>
      <c r="B224" s="173"/>
      <c r="C224" s="278" t="s">
        <v>402</v>
      </c>
      <c r="D224" s="279"/>
      <c r="E224" s="174">
        <v>11</v>
      </c>
      <c r="F224" s="175"/>
      <c r="G224" s="176"/>
      <c r="M224" s="172" t="s">
        <v>402</v>
      </c>
      <c r="O224" s="163"/>
    </row>
    <row r="225" spans="1:15" ht="12">
      <c r="A225" s="171"/>
      <c r="B225" s="173"/>
      <c r="C225" s="278" t="s">
        <v>403</v>
      </c>
      <c r="D225" s="279"/>
      <c r="E225" s="174">
        <v>22.1</v>
      </c>
      <c r="F225" s="175"/>
      <c r="G225" s="176"/>
      <c r="M225" s="172" t="s">
        <v>403</v>
      </c>
      <c r="O225" s="163"/>
    </row>
    <row r="226" spans="1:104" ht="12">
      <c r="A226" s="164">
        <v>129</v>
      </c>
      <c r="B226" s="165" t="s">
        <v>408</v>
      </c>
      <c r="C226" s="166" t="s">
        <v>409</v>
      </c>
      <c r="D226" s="167" t="s">
        <v>79</v>
      </c>
      <c r="E226" s="168">
        <v>23.2</v>
      </c>
      <c r="F226" s="168"/>
      <c r="G226" s="169">
        <f>E226*F226</f>
        <v>0</v>
      </c>
      <c r="O226" s="163">
        <v>2</v>
      </c>
      <c r="AA226" s="139">
        <v>3</v>
      </c>
      <c r="AB226" s="139">
        <v>7</v>
      </c>
      <c r="AC226" s="139">
        <v>597642031</v>
      </c>
      <c r="AZ226" s="139">
        <v>2</v>
      </c>
      <c r="BA226" s="139">
        <f>IF(AZ226=1,G226,0)</f>
        <v>0</v>
      </c>
      <c r="BB226" s="139">
        <f>IF(AZ226=2,G226,0)</f>
        <v>0</v>
      </c>
      <c r="BC226" s="139">
        <f>IF(AZ226=3,G226,0)</f>
        <v>0</v>
      </c>
      <c r="BD226" s="139">
        <f>IF(AZ226=4,G226,0)</f>
        <v>0</v>
      </c>
      <c r="BE226" s="139">
        <f>IF(AZ226=5,G226,0)</f>
        <v>0</v>
      </c>
      <c r="CA226" s="170">
        <v>3</v>
      </c>
      <c r="CB226" s="170">
        <v>7</v>
      </c>
      <c r="CZ226" s="139">
        <v>0.0192</v>
      </c>
    </row>
    <row r="227" spans="1:15" ht="12">
      <c r="A227" s="171"/>
      <c r="B227" s="173"/>
      <c r="C227" s="278" t="s">
        <v>410</v>
      </c>
      <c r="D227" s="279"/>
      <c r="E227" s="174">
        <v>23.2</v>
      </c>
      <c r="F227" s="175"/>
      <c r="G227" s="176"/>
      <c r="M227" s="172" t="s">
        <v>410</v>
      </c>
      <c r="O227" s="163"/>
    </row>
    <row r="228" spans="1:104" ht="12">
      <c r="A228" s="164">
        <v>130</v>
      </c>
      <c r="B228" s="165" t="s">
        <v>411</v>
      </c>
      <c r="C228" s="166" t="s">
        <v>412</v>
      </c>
      <c r="D228" s="167" t="s">
        <v>97</v>
      </c>
      <c r="E228" s="168">
        <v>17</v>
      </c>
      <c r="F228" s="168"/>
      <c r="G228" s="169">
        <f>E228*F228</f>
        <v>0</v>
      </c>
      <c r="O228" s="163">
        <v>2</v>
      </c>
      <c r="AA228" s="139">
        <v>3</v>
      </c>
      <c r="AB228" s="139">
        <v>7</v>
      </c>
      <c r="AC228" s="139">
        <v>597642410</v>
      </c>
      <c r="AZ228" s="139">
        <v>2</v>
      </c>
      <c r="BA228" s="139">
        <f>IF(AZ228=1,G228,0)</f>
        <v>0</v>
      </c>
      <c r="BB228" s="139">
        <f>IF(AZ228=2,G228,0)</f>
        <v>0</v>
      </c>
      <c r="BC228" s="139">
        <f>IF(AZ228=3,G228,0)</f>
        <v>0</v>
      </c>
      <c r="BD228" s="139">
        <f>IF(AZ228=4,G228,0)</f>
        <v>0</v>
      </c>
      <c r="BE228" s="139">
        <f>IF(AZ228=5,G228,0)</f>
        <v>0</v>
      </c>
      <c r="CA228" s="170">
        <v>3</v>
      </c>
      <c r="CB228" s="170">
        <v>7</v>
      </c>
      <c r="CZ228" s="139">
        <v>0.00135</v>
      </c>
    </row>
    <row r="229" spans="1:15" ht="12">
      <c r="A229" s="171"/>
      <c r="B229" s="173"/>
      <c r="C229" s="278" t="s">
        <v>413</v>
      </c>
      <c r="D229" s="279"/>
      <c r="E229" s="174">
        <v>17</v>
      </c>
      <c r="F229" s="175"/>
      <c r="G229" s="176"/>
      <c r="M229" s="172">
        <v>17</v>
      </c>
      <c r="O229" s="163"/>
    </row>
    <row r="230" spans="1:104" ht="12">
      <c r="A230" s="164">
        <v>131</v>
      </c>
      <c r="B230" s="165" t="s">
        <v>414</v>
      </c>
      <c r="C230" s="166" t="s">
        <v>415</v>
      </c>
      <c r="D230" s="167" t="s">
        <v>61</v>
      </c>
      <c r="E230" s="168">
        <f>SUM(G217:G229)*0.01</f>
        <v>0</v>
      </c>
      <c r="F230" s="168"/>
      <c r="G230" s="169">
        <f>E230*F230</f>
        <v>0</v>
      </c>
      <c r="O230" s="163">
        <v>2</v>
      </c>
      <c r="AA230" s="139">
        <v>7</v>
      </c>
      <c r="AB230" s="139">
        <v>1002</v>
      </c>
      <c r="AC230" s="139">
        <v>5</v>
      </c>
      <c r="AZ230" s="139">
        <v>2</v>
      </c>
      <c r="BA230" s="139">
        <f>IF(AZ230=1,G230,0)</f>
        <v>0</v>
      </c>
      <c r="BB230" s="139">
        <f>IF(AZ230=2,G230,0)</f>
        <v>0</v>
      </c>
      <c r="BC230" s="139">
        <f>IF(AZ230=3,G230,0)</f>
        <v>0</v>
      </c>
      <c r="BD230" s="139">
        <f>IF(AZ230=4,G230,0)</f>
        <v>0</v>
      </c>
      <c r="BE230" s="139">
        <f>IF(AZ230=5,G230,0)</f>
        <v>0</v>
      </c>
      <c r="CA230" s="170">
        <v>7</v>
      </c>
      <c r="CB230" s="170">
        <v>1002</v>
      </c>
      <c r="CZ230" s="139">
        <v>0</v>
      </c>
    </row>
    <row r="231" spans="1:57" ht="12.75">
      <c r="A231" s="177"/>
      <c r="B231" s="178" t="s">
        <v>75</v>
      </c>
      <c r="C231" s="179" t="str">
        <f>CONCATENATE(B216," ",C216)</f>
        <v>771 Podlahy z dlaždic</v>
      </c>
      <c r="D231" s="180"/>
      <c r="E231" s="181"/>
      <c r="F231" s="182"/>
      <c r="G231" s="183">
        <f>SUM(G216:G230)</f>
        <v>0</v>
      </c>
      <c r="O231" s="163">
        <v>4</v>
      </c>
      <c r="BA231" s="184">
        <f>SUM(BA216:BA230)</f>
        <v>0</v>
      </c>
      <c r="BB231" s="184">
        <f>SUM(BB216:BB230)</f>
        <v>0</v>
      </c>
      <c r="BC231" s="184">
        <f>SUM(BC216:BC230)</f>
        <v>0</v>
      </c>
      <c r="BD231" s="184">
        <f>SUM(BD216:BD230)</f>
        <v>0</v>
      </c>
      <c r="BE231" s="184">
        <f>SUM(BE216:BE230)</f>
        <v>0</v>
      </c>
    </row>
    <row r="232" spans="1:15" ht="12.75">
      <c r="A232" s="156" t="s">
        <v>72</v>
      </c>
      <c r="B232" s="157" t="s">
        <v>416</v>
      </c>
      <c r="C232" s="158" t="s">
        <v>504</v>
      </c>
      <c r="D232" s="159"/>
      <c r="E232" s="160"/>
      <c r="F232" s="160"/>
      <c r="G232" s="161"/>
      <c r="H232" s="162"/>
      <c r="I232" s="162"/>
      <c r="O232" s="163">
        <v>1</v>
      </c>
    </row>
    <row r="233" spans="1:104" ht="19.5">
      <c r="A233" s="164">
        <v>132</v>
      </c>
      <c r="B233" s="165" t="s">
        <v>417</v>
      </c>
      <c r="C233" s="166" t="s">
        <v>418</v>
      </c>
      <c r="D233" s="167" t="s">
        <v>79</v>
      </c>
      <c r="E233" s="168">
        <v>156.1</v>
      </c>
      <c r="F233" s="168"/>
      <c r="G233" s="169">
        <f>E233*F233</f>
        <v>0</v>
      </c>
      <c r="O233" s="163">
        <v>2</v>
      </c>
      <c r="AA233" s="139">
        <v>1</v>
      </c>
      <c r="AB233" s="139">
        <v>7</v>
      </c>
      <c r="AC233" s="139">
        <v>7</v>
      </c>
      <c r="AZ233" s="139">
        <v>2</v>
      </c>
      <c r="BA233" s="139">
        <f>IF(AZ233=1,G233,0)</f>
        <v>0</v>
      </c>
      <c r="BB233" s="139">
        <f>IF(AZ233=2,G233,0)</f>
        <v>0</v>
      </c>
      <c r="BC233" s="139">
        <f>IF(AZ233=3,G233,0)</f>
        <v>0</v>
      </c>
      <c r="BD233" s="139">
        <f>IF(AZ233=4,G233,0)</f>
        <v>0</v>
      </c>
      <c r="BE233" s="139">
        <f>IF(AZ233=5,G233,0)</f>
        <v>0</v>
      </c>
      <c r="CA233" s="170">
        <v>1</v>
      </c>
      <c r="CB233" s="170">
        <v>7</v>
      </c>
      <c r="CZ233" s="139">
        <v>5E-05</v>
      </c>
    </row>
    <row r="234" spans="1:15" ht="12">
      <c r="A234" s="171"/>
      <c r="B234" s="173"/>
      <c r="C234" s="278" t="s">
        <v>419</v>
      </c>
      <c r="D234" s="279"/>
      <c r="E234" s="174">
        <v>156.1</v>
      </c>
      <c r="F234" s="175"/>
      <c r="G234" s="176"/>
      <c r="M234" s="172" t="s">
        <v>419</v>
      </c>
      <c r="O234" s="163"/>
    </row>
    <row r="235" spans="1:104" ht="19.5">
      <c r="A235" s="164">
        <v>133</v>
      </c>
      <c r="B235" s="165" t="s">
        <v>420</v>
      </c>
      <c r="C235" s="166" t="s">
        <v>503</v>
      </c>
      <c r="D235" s="167" t="s">
        <v>79</v>
      </c>
      <c r="E235" s="168">
        <v>160</v>
      </c>
      <c r="F235" s="168"/>
      <c r="G235" s="169">
        <f>E235*F235</f>
        <v>0</v>
      </c>
      <c r="O235" s="163">
        <v>2</v>
      </c>
      <c r="AA235" s="139">
        <v>3</v>
      </c>
      <c r="AB235" s="139">
        <v>7</v>
      </c>
      <c r="AC235" s="139">
        <v>61193611</v>
      </c>
      <c r="AZ235" s="139">
        <v>2</v>
      </c>
      <c r="BA235" s="139">
        <f>IF(AZ235=1,G235,0)</f>
        <v>0</v>
      </c>
      <c r="BB235" s="139">
        <f>IF(AZ235=2,G235,0)</f>
        <v>0</v>
      </c>
      <c r="BC235" s="139">
        <f>IF(AZ235=3,G235,0)</f>
        <v>0</v>
      </c>
      <c r="BD235" s="139">
        <f>IF(AZ235=4,G235,0)</f>
        <v>0</v>
      </c>
      <c r="BE235" s="139">
        <f>IF(AZ235=5,G235,0)</f>
        <v>0</v>
      </c>
      <c r="CA235" s="170">
        <v>3</v>
      </c>
      <c r="CB235" s="170">
        <v>7</v>
      </c>
      <c r="CZ235" s="139">
        <v>0.0075</v>
      </c>
    </row>
    <row r="236" spans="1:15" ht="12">
      <c r="A236" s="171"/>
      <c r="B236" s="173"/>
      <c r="C236" s="278" t="s">
        <v>421</v>
      </c>
      <c r="D236" s="279"/>
      <c r="E236" s="174">
        <v>160</v>
      </c>
      <c r="F236" s="175"/>
      <c r="G236" s="176"/>
      <c r="M236" s="172" t="s">
        <v>421</v>
      </c>
      <c r="O236" s="163"/>
    </row>
    <row r="237" spans="1:104" ht="12">
      <c r="A237" s="164">
        <v>134</v>
      </c>
      <c r="B237" s="165" t="s">
        <v>422</v>
      </c>
      <c r="C237" s="166" t="s">
        <v>423</v>
      </c>
      <c r="D237" s="167" t="s">
        <v>61</v>
      </c>
      <c r="E237" s="168">
        <f>SUM(G233:G236)*0.01</f>
        <v>0</v>
      </c>
      <c r="F237" s="168"/>
      <c r="G237" s="169">
        <f>E237*F237</f>
        <v>0</v>
      </c>
      <c r="O237" s="163">
        <v>2</v>
      </c>
      <c r="AA237" s="139">
        <v>7</v>
      </c>
      <c r="AB237" s="139">
        <v>1002</v>
      </c>
      <c r="AC237" s="139">
        <v>5</v>
      </c>
      <c r="AZ237" s="139">
        <v>2</v>
      </c>
      <c r="BA237" s="139">
        <f>IF(AZ237=1,G237,0)</f>
        <v>0</v>
      </c>
      <c r="BB237" s="139">
        <f>IF(AZ237=2,G237,0)</f>
        <v>0</v>
      </c>
      <c r="BC237" s="139">
        <f>IF(AZ237=3,G237,0)</f>
        <v>0</v>
      </c>
      <c r="BD237" s="139">
        <f>IF(AZ237=4,G237,0)</f>
        <v>0</v>
      </c>
      <c r="BE237" s="139">
        <f>IF(AZ237=5,G237,0)</f>
        <v>0</v>
      </c>
      <c r="CA237" s="170">
        <v>7</v>
      </c>
      <c r="CB237" s="170">
        <v>1002</v>
      </c>
      <c r="CZ237" s="139">
        <v>0</v>
      </c>
    </row>
    <row r="238" spans="1:57" ht="12.75">
      <c r="A238" s="177"/>
      <c r="B238" s="178" t="s">
        <v>75</v>
      </c>
      <c r="C238" s="179" t="str">
        <f>CONCATENATE(B232," ",C232)</f>
        <v>775 Podlahy plovoucí</v>
      </c>
      <c r="D238" s="180"/>
      <c r="E238" s="181"/>
      <c r="F238" s="182"/>
      <c r="G238" s="183">
        <f>SUM(G232:G237)</f>
        <v>0</v>
      </c>
      <c r="O238" s="163">
        <v>4</v>
      </c>
      <c r="BA238" s="184">
        <f>SUM(BA232:BA237)</f>
        <v>0</v>
      </c>
      <c r="BB238" s="184">
        <f>SUM(BB232:BB237)</f>
        <v>0</v>
      </c>
      <c r="BC238" s="184">
        <f>SUM(BC232:BC237)</f>
        <v>0</v>
      </c>
      <c r="BD238" s="184">
        <f>SUM(BD232:BD237)</f>
        <v>0</v>
      </c>
      <c r="BE238" s="184">
        <f>SUM(BE232:BE237)</f>
        <v>0</v>
      </c>
    </row>
    <row r="239" spans="1:15" ht="12.75">
      <c r="A239" s="156" t="s">
        <v>72</v>
      </c>
      <c r="B239" s="157" t="s">
        <v>424</v>
      </c>
      <c r="C239" s="158" t="s">
        <v>425</v>
      </c>
      <c r="D239" s="159"/>
      <c r="E239" s="160"/>
      <c r="F239" s="160"/>
      <c r="G239" s="161"/>
      <c r="H239" s="162"/>
      <c r="I239" s="162"/>
      <c r="O239" s="163">
        <v>1</v>
      </c>
    </row>
    <row r="240" spans="1:104" ht="19.5">
      <c r="A240" s="164">
        <v>135</v>
      </c>
      <c r="B240" s="165" t="s">
        <v>426</v>
      </c>
      <c r="C240" s="166" t="s">
        <v>427</v>
      </c>
      <c r="D240" s="167" t="s">
        <v>79</v>
      </c>
      <c r="E240" s="168">
        <v>114.5</v>
      </c>
      <c r="F240" s="168"/>
      <c r="G240" s="169">
        <f>E240*F240</f>
        <v>0</v>
      </c>
      <c r="O240" s="163">
        <v>2</v>
      </c>
      <c r="AA240" s="139">
        <v>1</v>
      </c>
      <c r="AB240" s="139">
        <v>7</v>
      </c>
      <c r="AC240" s="139">
        <v>7</v>
      </c>
      <c r="AZ240" s="139">
        <v>2</v>
      </c>
      <c r="BA240" s="139">
        <f>IF(AZ240=1,G240,0)</f>
        <v>0</v>
      </c>
      <c r="BB240" s="139">
        <f>IF(AZ240=2,G240,0)</f>
        <v>0</v>
      </c>
      <c r="BC240" s="139">
        <f>IF(AZ240=3,G240,0)</f>
        <v>0</v>
      </c>
      <c r="BD240" s="139">
        <f>IF(AZ240=4,G240,0)</f>
        <v>0</v>
      </c>
      <c r="BE240" s="139">
        <f>IF(AZ240=5,G240,0)</f>
        <v>0</v>
      </c>
      <c r="CA240" s="170">
        <v>1</v>
      </c>
      <c r="CB240" s="170">
        <v>7</v>
      </c>
      <c r="CZ240" s="139">
        <v>0.00503</v>
      </c>
    </row>
    <row r="241" spans="1:15" ht="12">
      <c r="A241" s="171"/>
      <c r="B241" s="173"/>
      <c r="C241" s="278" t="s">
        <v>428</v>
      </c>
      <c r="D241" s="279"/>
      <c r="E241" s="174">
        <v>67.84</v>
      </c>
      <c r="F241" s="175"/>
      <c r="G241" s="176"/>
      <c r="M241" s="172" t="s">
        <v>428</v>
      </c>
      <c r="O241" s="163"/>
    </row>
    <row r="242" spans="1:15" ht="12">
      <c r="A242" s="171"/>
      <c r="B242" s="173"/>
      <c r="C242" s="278" t="s">
        <v>429</v>
      </c>
      <c r="D242" s="279"/>
      <c r="E242" s="174">
        <v>40.048</v>
      </c>
      <c r="F242" s="175"/>
      <c r="G242" s="176"/>
      <c r="M242" s="172" t="s">
        <v>429</v>
      </c>
      <c r="O242" s="163"/>
    </row>
    <row r="243" spans="1:15" ht="12">
      <c r="A243" s="171"/>
      <c r="B243" s="173"/>
      <c r="C243" s="278" t="s">
        <v>430</v>
      </c>
      <c r="D243" s="279"/>
      <c r="E243" s="174">
        <v>5.46</v>
      </c>
      <c r="F243" s="175"/>
      <c r="G243" s="176"/>
      <c r="M243" s="172" t="s">
        <v>430</v>
      </c>
      <c r="O243" s="163"/>
    </row>
    <row r="244" spans="1:15" ht="12">
      <c r="A244" s="171"/>
      <c r="B244" s="173"/>
      <c r="C244" s="278" t="s">
        <v>431</v>
      </c>
      <c r="D244" s="279"/>
      <c r="E244" s="174">
        <v>1.152</v>
      </c>
      <c r="F244" s="175"/>
      <c r="G244" s="176"/>
      <c r="M244" s="172" t="s">
        <v>431</v>
      </c>
      <c r="O244" s="163"/>
    </row>
    <row r="245" spans="1:104" ht="19.5">
      <c r="A245" s="164">
        <v>136</v>
      </c>
      <c r="B245" s="165" t="s">
        <v>432</v>
      </c>
      <c r="C245" s="166" t="s">
        <v>433</v>
      </c>
      <c r="D245" s="167" t="s">
        <v>79</v>
      </c>
      <c r="E245" s="168">
        <v>114.5</v>
      </c>
      <c r="F245" s="168"/>
      <c r="G245" s="169">
        <f>E245*F245</f>
        <v>0</v>
      </c>
      <c r="O245" s="163">
        <v>2</v>
      </c>
      <c r="AA245" s="139">
        <v>1</v>
      </c>
      <c r="AB245" s="139">
        <v>7</v>
      </c>
      <c r="AC245" s="139">
        <v>7</v>
      </c>
      <c r="AZ245" s="139">
        <v>2</v>
      </c>
      <c r="BA245" s="139">
        <f>IF(AZ245=1,G245,0)</f>
        <v>0</v>
      </c>
      <c r="BB245" s="139">
        <f>IF(AZ245=2,G245,0)</f>
        <v>0</v>
      </c>
      <c r="BC245" s="139">
        <f>IF(AZ245=3,G245,0)</f>
        <v>0</v>
      </c>
      <c r="BD245" s="139">
        <f>IF(AZ245=4,G245,0)</f>
        <v>0</v>
      </c>
      <c r="BE245" s="139">
        <f>IF(AZ245=5,G245,0)</f>
        <v>0</v>
      </c>
      <c r="CA245" s="170">
        <v>1</v>
      </c>
      <c r="CB245" s="170">
        <v>7</v>
      </c>
      <c r="CZ245" s="139">
        <v>0.00065</v>
      </c>
    </row>
    <row r="246" spans="1:104" ht="12">
      <c r="A246" s="164">
        <v>137</v>
      </c>
      <c r="B246" s="165" t="s">
        <v>434</v>
      </c>
      <c r="C246" s="166" t="s">
        <v>435</v>
      </c>
      <c r="D246" s="167" t="s">
        <v>79</v>
      </c>
      <c r="E246" s="168">
        <v>120</v>
      </c>
      <c r="F246" s="168"/>
      <c r="G246" s="169">
        <f>E246*F246</f>
        <v>0</v>
      </c>
      <c r="O246" s="163">
        <v>2</v>
      </c>
      <c r="AA246" s="139">
        <v>3</v>
      </c>
      <c r="AB246" s="139">
        <v>7</v>
      </c>
      <c r="AC246" s="139">
        <v>597813657</v>
      </c>
      <c r="AZ246" s="139">
        <v>2</v>
      </c>
      <c r="BA246" s="139">
        <f>IF(AZ246=1,G246,0)</f>
        <v>0</v>
      </c>
      <c r="BB246" s="139">
        <f>IF(AZ246=2,G246,0)</f>
        <v>0</v>
      </c>
      <c r="BC246" s="139">
        <f>IF(AZ246=3,G246,0)</f>
        <v>0</v>
      </c>
      <c r="BD246" s="139">
        <f>IF(AZ246=4,G246,0)</f>
        <v>0</v>
      </c>
      <c r="BE246" s="139">
        <f>IF(AZ246=5,G246,0)</f>
        <v>0</v>
      </c>
      <c r="CA246" s="170">
        <v>3</v>
      </c>
      <c r="CB246" s="170">
        <v>7</v>
      </c>
      <c r="CZ246" s="139">
        <v>0.011</v>
      </c>
    </row>
    <row r="247" spans="1:15" ht="12">
      <c r="A247" s="171"/>
      <c r="B247" s="173"/>
      <c r="C247" s="278" t="s">
        <v>560</v>
      </c>
      <c r="D247" s="279"/>
      <c r="E247" s="174">
        <v>120</v>
      </c>
      <c r="F247" s="175"/>
      <c r="G247" s="176"/>
      <c r="M247" s="172" t="s">
        <v>436</v>
      </c>
      <c r="O247" s="163"/>
    </row>
    <row r="248" spans="1:104" ht="12">
      <c r="A248" s="164">
        <v>138</v>
      </c>
      <c r="B248" s="165" t="s">
        <v>437</v>
      </c>
      <c r="C248" s="166" t="s">
        <v>438</v>
      </c>
      <c r="D248" s="167" t="s">
        <v>61</v>
      </c>
      <c r="E248" s="168">
        <f>SUM(G240:G247)*0.01</f>
        <v>0</v>
      </c>
      <c r="F248" s="168"/>
      <c r="G248" s="169">
        <f>E248*F248</f>
        <v>0</v>
      </c>
      <c r="O248" s="163">
        <v>2</v>
      </c>
      <c r="AA248" s="139">
        <v>7</v>
      </c>
      <c r="AB248" s="139">
        <v>1002</v>
      </c>
      <c r="AC248" s="139">
        <v>5</v>
      </c>
      <c r="AZ248" s="139">
        <v>2</v>
      </c>
      <c r="BA248" s="139">
        <f>IF(AZ248=1,G248,0)</f>
        <v>0</v>
      </c>
      <c r="BB248" s="139">
        <f>IF(AZ248=2,G248,0)</f>
        <v>0</v>
      </c>
      <c r="BC248" s="139">
        <f>IF(AZ248=3,G248,0)</f>
        <v>0</v>
      </c>
      <c r="BD248" s="139">
        <f>IF(AZ248=4,G248,0)</f>
        <v>0</v>
      </c>
      <c r="BE248" s="139">
        <f>IF(AZ248=5,G248,0)</f>
        <v>0</v>
      </c>
      <c r="CA248" s="170">
        <v>7</v>
      </c>
      <c r="CB248" s="170">
        <v>1002</v>
      </c>
      <c r="CZ248" s="139">
        <v>0</v>
      </c>
    </row>
    <row r="249" spans="1:57" ht="12.75">
      <c r="A249" s="177"/>
      <c r="B249" s="178" t="s">
        <v>75</v>
      </c>
      <c r="C249" s="179" t="str">
        <f>CONCATENATE(B239," ",C239)</f>
        <v>781 Obklady keramické</v>
      </c>
      <c r="D249" s="180"/>
      <c r="E249" s="181"/>
      <c r="F249" s="182"/>
      <c r="G249" s="183">
        <f>SUM(G239:G248)</f>
        <v>0</v>
      </c>
      <c r="O249" s="163">
        <v>4</v>
      </c>
      <c r="BA249" s="184">
        <f>SUM(BA239:BA248)</f>
        <v>0</v>
      </c>
      <c r="BB249" s="184">
        <f>SUM(BB239:BB248)</f>
        <v>0</v>
      </c>
      <c r="BC249" s="184">
        <f>SUM(BC239:BC248)</f>
        <v>0</v>
      </c>
      <c r="BD249" s="184">
        <f>SUM(BD239:BD248)</f>
        <v>0</v>
      </c>
      <c r="BE249" s="184">
        <f>SUM(BE239:BE248)</f>
        <v>0</v>
      </c>
    </row>
    <row r="250" spans="1:15" ht="12.75">
      <c r="A250" s="156" t="s">
        <v>72</v>
      </c>
      <c r="B250" s="157" t="s">
        <v>439</v>
      </c>
      <c r="C250" s="158" t="s">
        <v>440</v>
      </c>
      <c r="D250" s="159"/>
      <c r="E250" s="160"/>
      <c r="F250" s="160"/>
      <c r="G250" s="161"/>
      <c r="H250" s="162"/>
      <c r="I250" s="162"/>
      <c r="O250" s="163">
        <v>1</v>
      </c>
    </row>
    <row r="251" spans="1:104" ht="12">
      <c r="A251" s="164">
        <v>139</v>
      </c>
      <c r="B251" s="165" t="s">
        <v>441</v>
      </c>
      <c r="C251" s="166" t="s">
        <v>442</v>
      </c>
      <c r="D251" s="167" t="s">
        <v>79</v>
      </c>
      <c r="E251" s="168">
        <v>695</v>
      </c>
      <c r="F251" s="168"/>
      <c r="G251" s="169">
        <f>E251*F251</f>
        <v>0</v>
      </c>
      <c r="O251" s="163">
        <v>2</v>
      </c>
      <c r="AA251" s="139">
        <v>1</v>
      </c>
      <c r="AB251" s="139">
        <v>7</v>
      </c>
      <c r="AC251" s="139">
        <v>7</v>
      </c>
      <c r="AZ251" s="139">
        <v>2</v>
      </c>
      <c r="BA251" s="139">
        <f>IF(AZ251=1,G251,0)</f>
        <v>0</v>
      </c>
      <c r="BB251" s="139">
        <f>IF(AZ251=2,G251,0)</f>
        <v>0</v>
      </c>
      <c r="BC251" s="139">
        <f>IF(AZ251=3,G251,0)</f>
        <v>0</v>
      </c>
      <c r="BD251" s="139">
        <f>IF(AZ251=4,G251,0)</f>
        <v>0</v>
      </c>
      <c r="BE251" s="139">
        <f>IF(AZ251=5,G251,0)</f>
        <v>0</v>
      </c>
      <c r="CA251" s="170">
        <v>1</v>
      </c>
      <c r="CB251" s="170">
        <v>7</v>
      </c>
      <c r="CZ251" s="139">
        <v>0.00015</v>
      </c>
    </row>
    <row r="252" spans="1:15" ht="12">
      <c r="A252" s="171"/>
      <c r="B252" s="173"/>
      <c r="C252" s="278" t="s">
        <v>443</v>
      </c>
      <c r="D252" s="279"/>
      <c r="E252" s="174">
        <v>18.4</v>
      </c>
      <c r="F252" s="175"/>
      <c r="G252" s="176"/>
      <c r="M252" s="172" t="s">
        <v>443</v>
      </c>
      <c r="O252" s="163"/>
    </row>
    <row r="253" spans="1:15" ht="12">
      <c r="A253" s="171"/>
      <c r="B253" s="173"/>
      <c r="C253" s="278" t="s">
        <v>444</v>
      </c>
      <c r="D253" s="279"/>
      <c r="E253" s="174">
        <v>610.6</v>
      </c>
      <c r="F253" s="175"/>
      <c r="G253" s="176"/>
      <c r="M253" s="172" t="s">
        <v>444</v>
      </c>
      <c r="O253" s="163"/>
    </row>
    <row r="254" spans="1:15" ht="12">
      <c r="A254" s="171"/>
      <c r="B254" s="173"/>
      <c r="C254" s="278" t="s">
        <v>445</v>
      </c>
      <c r="D254" s="279"/>
      <c r="E254" s="174">
        <v>66</v>
      </c>
      <c r="F254" s="175"/>
      <c r="G254" s="176"/>
      <c r="M254" s="172" t="s">
        <v>445</v>
      </c>
      <c r="O254" s="163"/>
    </row>
    <row r="255" spans="1:104" ht="12">
      <c r="A255" s="164">
        <v>140</v>
      </c>
      <c r="B255" s="165" t="s">
        <v>446</v>
      </c>
      <c r="C255" s="166" t="s">
        <v>502</v>
      </c>
      <c r="D255" s="167" t="s">
        <v>79</v>
      </c>
      <c r="E255" s="168">
        <v>695</v>
      </c>
      <c r="F255" s="168"/>
      <c r="G255" s="169">
        <f>E255*F255</f>
        <v>0</v>
      </c>
      <c r="O255" s="163">
        <v>2</v>
      </c>
      <c r="AA255" s="139">
        <v>1</v>
      </c>
      <c r="AB255" s="139">
        <v>7</v>
      </c>
      <c r="AC255" s="139">
        <v>7</v>
      </c>
      <c r="AZ255" s="139">
        <v>2</v>
      </c>
      <c r="BA255" s="139">
        <f>IF(AZ255=1,G255,0)</f>
        <v>0</v>
      </c>
      <c r="BB255" s="139">
        <f>IF(AZ255=2,G255,0)</f>
        <v>0</v>
      </c>
      <c r="BC255" s="139">
        <f>IF(AZ255=3,G255,0)</f>
        <v>0</v>
      </c>
      <c r="BD255" s="139">
        <f>IF(AZ255=4,G255,0)</f>
        <v>0</v>
      </c>
      <c r="BE255" s="139">
        <f>IF(AZ255=5,G255,0)</f>
        <v>0</v>
      </c>
      <c r="CA255" s="170">
        <v>1</v>
      </c>
      <c r="CB255" s="170">
        <v>7</v>
      </c>
      <c r="CZ255" s="139">
        <v>0.00046</v>
      </c>
    </row>
    <row r="256" spans="1:104" ht="19.5">
      <c r="A256" s="164">
        <v>141</v>
      </c>
      <c r="B256" s="165" t="s">
        <v>447</v>
      </c>
      <c r="C256" s="166" t="s">
        <v>448</v>
      </c>
      <c r="D256" s="167" t="s">
        <v>79</v>
      </c>
      <c r="E256" s="168">
        <v>221</v>
      </c>
      <c r="F256" s="168"/>
      <c r="G256" s="169">
        <f>E256*F256</f>
        <v>0</v>
      </c>
      <c r="O256" s="163">
        <v>2</v>
      </c>
      <c r="AA256" s="139">
        <v>1</v>
      </c>
      <c r="AB256" s="139">
        <v>7</v>
      </c>
      <c r="AC256" s="139">
        <v>7</v>
      </c>
      <c r="AZ256" s="139">
        <v>2</v>
      </c>
      <c r="BA256" s="139">
        <f>IF(AZ256=1,G256,0)</f>
        <v>0</v>
      </c>
      <c r="BB256" s="139">
        <f>IF(AZ256=2,G256,0)</f>
        <v>0</v>
      </c>
      <c r="BC256" s="139">
        <f>IF(AZ256=3,G256,0)</f>
        <v>0</v>
      </c>
      <c r="BD256" s="139">
        <f>IF(AZ256=4,G256,0)</f>
        <v>0</v>
      </c>
      <c r="BE256" s="139">
        <f>IF(AZ256=5,G256,0)</f>
        <v>0</v>
      </c>
      <c r="CA256" s="170">
        <v>1</v>
      </c>
      <c r="CB256" s="170">
        <v>7</v>
      </c>
      <c r="CZ256" s="139">
        <v>0.00029</v>
      </c>
    </row>
    <row r="257" spans="1:15" ht="12">
      <c r="A257" s="171"/>
      <c r="B257" s="173"/>
      <c r="C257" s="278" t="s">
        <v>449</v>
      </c>
      <c r="D257" s="279"/>
      <c r="E257" s="174">
        <v>171.2</v>
      </c>
      <c r="F257" s="175"/>
      <c r="G257" s="176"/>
      <c r="M257" s="172" t="s">
        <v>449</v>
      </c>
      <c r="O257" s="163"/>
    </row>
    <row r="258" spans="1:15" ht="12">
      <c r="A258" s="171"/>
      <c r="B258" s="173"/>
      <c r="C258" s="278" t="s">
        <v>450</v>
      </c>
      <c r="D258" s="279"/>
      <c r="E258" s="174">
        <v>49.8</v>
      </c>
      <c r="F258" s="175"/>
      <c r="G258" s="176"/>
      <c r="M258" s="172" t="s">
        <v>450</v>
      </c>
      <c r="O258" s="163"/>
    </row>
    <row r="259" spans="1:104" ht="12" hidden="1">
      <c r="A259" s="164"/>
      <c r="B259" s="165"/>
      <c r="C259" s="166" t="s">
        <v>5</v>
      </c>
      <c r="D259" s="167"/>
      <c r="E259" s="168">
        <v>0</v>
      </c>
      <c r="F259" s="168"/>
      <c r="G259" s="169">
        <f>E259*F259</f>
        <v>0</v>
      </c>
      <c r="O259" s="163">
        <v>2</v>
      </c>
      <c r="AA259" s="139">
        <v>12</v>
      </c>
      <c r="AB259" s="139">
        <v>0</v>
      </c>
      <c r="AC259" s="139">
        <v>55</v>
      </c>
      <c r="AZ259" s="139">
        <v>2</v>
      </c>
      <c r="BA259" s="139">
        <f>IF(AZ259=1,G259,0)</f>
        <v>0</v>
      </c>
      <c r="BB259" s="139">
        <f>IF(AZ259=2,G259,0)</f>
        <v>0</v>
      </c>
      <c r="BC259" s="139">
        <f>IF(AZ259=3,G259,0)</f>
        <v>0</v>
      </c>
      <c r="BD259" s="139">
        <f>IF(AZ259=4,G259,0)</f>
        <v>0</v>
      </c>
      <c r="BE259" s="139">
        <f>IF(AZ259=5,G259,0)</f>
        <v>0</v>
      </c>
      <c r="CA259" s="170">
        <v>12</v>
      </c>
      <c r="CB259" s="170">
        <v>0</v>
      </c>
      <c r="CZ259" s="139">
        <v>0</v>
      </c>
    </row>
    <row r="260" spans="1:57" ht="12.75">
      <c r="A260" s="177"/>
      <c r="B260" s="178" t="s">
        <v>75</v>
      </c>
      <c r="C260" s="179" t="str">
        <f>CONCATENATE(B250," ",C250)</f>
        <v>784 Malby</v>
      </c>
      <c r="D260" s="180"/>
      <c r="E260" s="181"/>
      <c r="F260" s="182"/>
      <c r="G260" s="183">
        <f>SUM(G250:G259)</f>
        <v>0</v>
      </c>
      <c r="O260" s="163">
        <v>4</v>
      </c>
      <c r="BA260" s="184">
        <f>SUM(BA250:BA259)</f>
        <v>0</v>
      </c>
      <c r="BB260" s="184">
        <f>SUM(BB250:BB259)</f>
        <v>0</v>
      </c>
      <c r="BC260" s="184">
        <f>SUM(BC250:BC259)</f>
        <v>0</v>
      </c>
      <c r="BD260" s="184">
        <f>SUM(BD250:BD259)</f>
        <v>0</v>
      </c>
      <c r="BE260" s="184">
        <f>SUM(BE250:BE259)</f>
        <v>0</v>
      </c>
    </row>
    <row r="261" spans="1:15" ht="12.75">
      <c r="A261" s="156" t="s">
        <v>72</v>
      </c>
      <c r="B261" s="157" t="s">
        <v>451</v>
      </c>
      <c r="C261" s="158" t="s">
        <v>452</v>
      </c>
      <c r="D261" s="159"/>
      <c r="E261" s="160"/>
      <c r="F261" s="160"/>
      <c r="G261" s="161"/>
      <c r="H261" s="162"/>
      <c r="I261" s="162"/>
      <c r="O261" s="163">
        <v>1</v>
      </c>
    </row>
    <row r="262" spans="1:104" ht="19.5">
      <c r="A262" s="164">
        <v>142</v>
      </c>
      <c r="B262" s="165" t="s">
        <v>453</v>
      </c>
      <c r="C262" s="166" t="s">
        <v>555</v>
      </c>
      <c r="D262" s="167" t="s">
        <v>376</v>
      </c>
      <c r="E262" s="255">
        <v>1</v>
      </c>
      <c r="F262" s="255"/>
      <c r="G262" s="256">
        <f>E262*F262</f>
        <v>0</v>
      </c>
      <c r="H262" s="204"/>
      <c r="O262" s="163">
        <v>2</v>
      </c>
      <c r="AA262" s="139">
        <v>12</v>
      </c>
      <c r="AB262" s="139">
        <v>0</v>
      </c>
      <c r="AC262" s="139">
        <v>56</v>
      </c>
      <c r="AZ262" s="139">
        <v>4</v>
      </c>
      <c r="BA262" s="139">
        <f>IF(AZ262=1,G262,0)</f>
        <v>0</v>
      </c>
      <c r="BB262" s="139">
        <f>IF(AZ262=2,G262,0)</f>
        <v>0</v>
      </c>
      <c r="BC262" s="139">
        <f>IF(AZ262=3,G262,0)</f>
        <v>0</v>
      </c>
      <c r="BD262" s="139">
        <f>IF(AZ262=4,G262,0)</f>
        <v>0</v>
      </c>
      <c r="BE262" s="139">
        <f>IF(AZ262=5,G262,0)</f>
        <v>0</v>
      </c>
      <c r="CA262" s="170">
        <v>12</v>
      </c>
      <c r="CB262" s="170">
        <v>0</v>
      </c>
      <c r="CZ262" s="139">
        <v>0</v>
      </c>
    </row>
    <row r="263" spans="1:104" ht="12" hidden="1">
      <c r="A263" s="164"/>
      <c r="B263" s="165"/>
      <c r="C263" s="166"/>
      <c r="D263" s="167"/>
      <c r="E263" s="255"/>
      <c r="F263" s="255"/>
      <c r="G263" s="256"/>
      <c r="O263" s="163">
        <v>2</v>
      </c>
      <c r="AA263" s="139">
        <v>12</v>
      </c>
      <c r="AB263" s="139">
        <v>0</v>
      </c>
      <c r="AC263" s="139">
        <v>57</v>
      </c>
      <c r="AZ263" s="139">
        <v>4</v>
      </c>
      <c r="BA263" s="139">
        <f>IF(AZ263=1,G263,0)</f>
        <v>0</v>
      </c>
      <c r="BB263" s="139">
        <f>IF(AZ263=2,G263,0)</f>
        <v>0</v>
      </c>
      <c r="BC263" s="139">
        <f>IF(AZ263=3,G263,0)</f>
        <v>0</v>
      </c>
      <c r="BD263" s="139">
        <f>IF(AZ263=4,G263,0)</f>
        <v>0</v>
      </c>
      <c r="BE263" s="139">
        <f>IF(AZ263=5,G263,0)</f>
        <v>0</v>
      </c>
      <c r="CA263" s="170">
        <v>12</v>
      </c>
      <c r="CB263" s="170">
        <v>0</v>
      </c>
      <c r="CZ263" s="139">
        <v>0</v>
      </c>
    </row>
    <row r="264" spans="1:104" ht="12" hidden="1">
      <c r="A264" s="164"/>
      <c r="B264" s="165"/>
      <c r="C264" s="166" t="s">
        <v>5</v>
      </c>
      <c r="D264" s="167"/>
      <c r="E264" s="168">
        <v>0</v>
      </c>
      <c r="F264" s="168"/>
      <c r="G264" s="169">
        <f>E264*F264</f>
        <v>0</v>
      </c>
      <c r="O264" s="163">
        <v>2</v>
      </c>
      <c r="AA264" s="139">
        <v>12</v>
      </c>
      <c r="AB264" s="139">
        <v>0</v>
      </c>
      <c r="AC264" s="139">
        <v>58</v>
      </c>
      <c r="AZ264" s="139">
        <v>4</v>
      </c>
      <c r="BA264" s="139">
        <f>IF(AZ264=1,G264,0)</f>
        <v>0</v>
      </c>
      <c r="BB264" s="139">
        <f>IF(AZ264=2,G264,0)</f>
        <v>0</v>
      </c>
      <c r="BC264" s="139">
        <f>IF(AZ264=3,G264,0)</f>
        <v>0</v>
      </c>
      <c r="BD264" s="139">
        <f>IF(AZ264=4,G264,0)</f>
        <v>0</v>
      </c>
      <c r="BE264" s="139">
        <f>IF(AZ264=5,G264,0)</f>
        <v>0</v>
      </c>
      <c r="CA264" s="170">
        <v>12</v>
      </c>
      <c r="CB264" s="170">
        <v>0</v>
      </c>
      <c r="CZ264" s="139">
        <v>0</v>
      </c>
    </row>
    <row r="265" spans="1:57" ht="12.75">
      <c r="A265" s="177"/>
      <c r="B265" s="178" t="s">
        <v>75</v>
      </c>
      <c r="C265" s="179" t="str">
        <f>CONCATENATE(B261," ",C261)</f>
        <v>M21 Elektromontáže</v>
      </c>
      <c r="D265" s="180"/>
      <c r="E265" s="181"/>
      <c r="F265" s="182"/>
      <c r="G265" s="183">
        <f>SUM(G261:G264)</f>
        <v>0</v>
      </c>
      <c r="O265" s="163">
        <v>4</v>
      </c>
      <c r="BA265" s="184">
        <f>SUM(BA261:BA264)</f>
        <v>0</v>
      </c>
      <c r="BB265" s="184">
        <f>SUM(BB261:BB264)</f>
        <v>0</v>
      </c>
      <c r="BC265" s="184">
        <f>SUM(BC261:BC264)</f>
        <v>0</v>
      </c>
      <c r="BD265" s="184">
        <f>SUM(BD261:BD264)</f>
        <v>0</v>
      </c>
      <c r="BE265" s="184">
        <f>SUM(BE261:BE264)</f>
        <v>0</v>
      </c>
    </row>
    <row r="266" spans="1:15" ht="12.75">
      <c r="A266" s="156" t="s">
        <v>72</v>
      </c>
      <c r="B266" s="157" t="s">
        <v>454</v>
      </c>
      <c r="C266" s="158" t="s">
        <v>455</v>
      </c>
      <c r="D266" s="159"/>
      <c r="E266" s="160"/>
      <c r="F266" s="160"/>
      <c r="G266" s="161"/>
      <c r="H266" s="162"/>
      <c r="I266" s="162"/>
      <c r="O266" s="163">
        <v>1</v>
      </c>
    </row>
    <row r="267" spans="1:104" ht="12.75" customHeight="1">
      <c r="A267" s="164">
        <v>146</v>
      </c>
      <c r="B267" s="165" t="s">
        <v>73</v>
      </c>
      <c r="C267" s="166" t="s">
        <v>495</v>
      </c>
      <c r="D267" s="167" t="s">
        <v>89</v>
      </c>
      <c r="E267" s="168">
        <v>3</v>
      </c>
      <c r="F267" s="168"/>
      <c r="G267" s="169">
        <f aca="true" t="shared" si="36" ref="G267:G278">E267*F267</f>
        <v>0</v>
      </c>
      <c r="O267" s="163">
        <v>2</v>
      </c>
      <c r="AA267" s="139">
        <v>12</v>
      </c>
      <c r="AB267" s="139">
        <v>0</v>
      </c>
      <c r="AC267" s="139">
        <v>178</v>
      </c>
      <c r="AZ267" s="139">
        <v>4</v>
      </c>
      <c r="BA267" s="139">
        <f aca="true" t="shared" si="37" ref="BA267:BA278">IF(AZ267=1,G267,0)</f>
        <v>0</v>
      </c>
      <c r="BB267" s="139">
        <f aca="true" t="shared" si="38" ref="BB267:BB278">IF(AZ267=2,G267,0)</f>
        <v>0</v>
      </c>
      <c r="BC267" s="139">
        <f aca="true" t="shared" si="39" ref="BC267:BC278">IF(AZ267=3,G267,0)</f>
        <v>0</v>
      </c>
      <c r="BD267" s="139">
        <f aca="true" t="shared" si="40" ref="BD267:BD278">IF(AZ267=4,G267,0)</f>
        <v>0</v>
      </c>
      <c r="BE267" s="139">
        <f aca="true" t="shared" si="41" ref="BE267:BE278">IF(AZ267=5,G267,0)</f>
        <v>0</v>
      </c>
      <c r="CA267" s="170">
        <v>12</v>
      </c>
      <c r="CB267" s="170">
        <v>0</v>
      </c>
      <c r="CZ267" s="139">
        <v>0</v>
      </c>
    </row>
    <row r="268" spans="1:104" ht="12">
      <c r="A268" s="164">
        <v>147</v>
      </c>
      <c r="B268" s="165" t="s">
        <v>456</v>
      </c>
      <c r="C268" s="166" t="s">
        <v>497</v>
      </c>
      <c r="D268" s="167" t="s">
        <v>89</v>
      </c>
      <c r="E268" s="168">
        <v>3</v>
      </c>
      <c r="F268" s="168"/>
      <c r="G268" s="169">
        <f t="shared" si="36"/>
        <v>0</v>
      </c>
      <c r="O268" s="163">
        <v>2</v>
      </c>
      <c r="AA268" s="139">
        <v>12</v>
      </c>
      <c r="AB268" s="139">
        <v>0</v>
      </c>
      <c r="AC268" s="139">
        <v>187</v>
      </c>
      <c r="AZ268" s="139">
        <v>4</v>
      </c>
      <c r="BA268" s="139">
        <f t="shared" si="37"/>
        <v>0</v>
      </c>
      <c r="BB268" s="139">
        <f t="shared" si="38"/>
        <v>0</v>
      </c>
      <c r="BC268" s="139">
        <f t="shared" si="39"/>
        <v>0</v>
      </c>
      <c r="BD268" s="139">
        <f t="shared" si="40"/>
        <v>0</v>
      </c>
      <c r="BE268" s="139">
        <f t="shared" si="41"/>
        <v>0</v>
      </c>
      <c r="CA268" s="170">
        <v>12</v>
      </c>
      <c r="CB268" s="170">
        <v>0</v>
      </c>
      <c r="CZ268" s="139">
        <v>0</v>
      </c>
    </row>
    <row r="269" spans="1:104" ht="12.75" customHeight="1">
      <c r="A269" s="164">
        <v>148</v>
      </c>
      <c r="B269" s="165" t="s">
        <v>457</v>
      </c>
      <c r="C269" s="166" t="s">
        <v>490</v>
      </c>
      <c r="D269" s="167" t="s">
        <v>89</v>
      </c>
      <c r="E269" s="168">
        <v>6</v>
      </c>
      <c r="F269" s="168"/>
      <c r="G269" s="169">
        <f t="shared" si="36"/>
        <v>0</v>
      </c>
      <c r="O269" s="163">
        <v>2</v>
      </c>
      <c r="AA269" s="139">
        <v>12</v>
      </c>
      <c r="AB269" s="139">
        <v>0</v>
      </c>
      <c r="AC269" s="139">
        <v>188</v>
      </c>
      <c r="AZ269" s="139">
        <v>4</v>
      </c>
      <c r="BA269" s="139">
        <f t="shared" si="37"/>
        <v>0</v>
      </c>
      <c r="BB269" s="139">
        <f t="shared" si="38"/>
        <v>0</v>
      </c>
      <c r="BC269" s="139">
        <f t="shared" si="39"/>
        <v>0</v>
      </c>
      <c r="BD269" s="139">
        <f t="shared" si="40"/>
        <v>0</v>
      </c>
      <c r="BE269" s="139">
        <f t="shared" si="41"/>
        <v>0</v>
      </c>
      <c r="CA269" s="170">
        <v>12</v>
      </c>
      <c r="CB269" s="170">
        <v>0</v>
      </c>
      <c r="CZ269" s="139">
        <v>0</v>
      </c>
    </row>
    <row r="270" spans="1:104" ht="12.75" customHeight="1">
      <c r="A270" s="164">
        <v>149</v>
      </c>
      <c r="B270" s="165" t="s">
        <v>458</v>
      </c>
      <c r="C270" s="166" t="s">
        <v>498</v>
      </c>
      <c r="D270" s="167" t="s">
        <v>89</v>
      </c>
      <c r="E270" s="168">
        <v>5</v>
      </c>
      <c r="F270" s="168"/>
      <c r="G270" s="169">
        <f t="shared" si="36"/>
        <v>0</v>
      </c>
      <c r="O270" s="163">
        <v>2</v>
      </c>
      <c r="AA270" s="139">
        <v>12</v>
      </c>
      <c r="AB270" s="139">
        <v>0</v>
      </c>
      <c r="AC270" s="139">
        <v>189</v>
      </c>
      <c r="AZ270" s="139">
        <v>4</v>
      </c>
      <c r="BA270" s="139">
        <f t="shared" si="37"/>
        <v>0</v>
      </c>
      <c r="BB270" s="139">
        <f t="shared" si="38"/>
        <v>0</v>
      </c>
      <c r="BC270" s="139">
        <f t="shared" si="39"/>
        <v>0</v>
      </c>
      <c r="BD270" s="139">
        <f t="shared" si="40"/>
        <v>0</v>
      </c>
      <c r="BE270" s="139">
        <f t="shared" si="41"/>
        <v>0</v>
      </c>
      <c r="CA270" s="170">
        <v>12</v>
      </c>
      <c r="CB270" s="170">
        <v>0</v>
      </c>
      <c r="CZ270" s="139">
        <v>0</v>
      </c>
    </row>
    <row r="271" spans="1:104" ht="24" customHeight="1">
      <c r="A271" s="164">
        <v>150</v>
      </c>
      <c r="B271" s="165" t="s">
        <v>363</v>
      </c>
      <c r="C271" s="166" t="s">
        <v>491</v>
      </c>
      <c r="D271" s="167" t="s">
        <v>89</v>
      </c>
      <c r="E271" s="168">
        <v>3</v>
      </c>
      <c r="F271" s="168"/>
      <c r="G271" s="169">
        <f t="shared" si="36"/>
        <v>0</v>
      </c>
      <c r="O271" s="163">
        <v>2</v>
      </c>
      <c r="AA271" s="139">
        <v>12</v>
      </c>
      <c r="AB271" s="139">
        <v>0</v>
      </c>
      <c r="AC271" s="139">
        <v>179</v>
      </c>
      <c r="AZ271" s="139">
        <v>4</v>
      </c>
      <c r="BA271" s="139">
        <f t="shared" si="37"/>
        <v>0</v>
      </c>
      <c r="BB271" s="139">
        <f t="shared" si="38"/>
        <v>0</v>
      </c>
      <c r="BC271" s="139">
        <f t="shared" si="39"/>
        <v>0</v>
      </c>
      <c r="BD271" s="139">
        <f t="shared" si="40"/>
        <v>0</v>
      </c>
      <c r="BE271" s="139">
        <f t="shared" si="41"/>
        <v>0</v>
      </c>
      <c r="CA271" s="170">
        <v>12</v>
      </c>
      <c r="CB271" s="170">
        <v>0</v>
      </c>
      <c r="CZ271" s="139">
        <v>0</v>
      </c>
    </row>
    <row r="272" spans="1:104" ht="12">
      <c r="A272" s="164">
        <v>151</v>
      </c>
      <c r="B272" s="165" t="s">
        <v>81</v>
      </c>
      <c r="C272" s="166" t="s">
        <v>499</v>
      </c>
      <c r="D272" s="167" t="s">
        <v>89</v>
      </c>
      <c r="E272" s="168">
        <v>3</v>
      </c>
      <c r="F272" s="168"/>
      <c r="G272" s="169">
        <f t="shared" si="36"/>
        <v>0</v>
      </c>
      <c r="O272" s="163">
        <v>2</v>
      </c>
      <c r="AA272" s="139">
        <v>12</v>
      </c>
      <c r="AB272" s="139">
        <v>0</v>
      </c>
      <c r="AC272" s="139">
        <v>180</v>
      </c>
      <c r="AZ272" s="139">
        <v>4</v>
      </c>
      <c r="BA272" s="139">
        <f t="shared" si="37"/>
        <v>0</v>
      </c>
      <c r="BB272" s="139">
        <f t="shared" si="38"/>
        <v>0</v>
      </c>
      <c r="BC272" s="139">
        <f t="shared" si="39"/>
        <v>0</v>
      </c>
      <c r="BD272" s="139">
        <f t="shared" si="40"/>
        <v>0</v>
      </c>
      <c r="BE272" s="139">
        <f t="shared" si="41"/>
        <v>0</v>
      </c>
      <c r="CA272" s="170">
        <v>12</v>
      </c>
      <c r="CB272" s="170">
        <v>0</v>
      </c>
      <c r="CZ272" s="139">
        <v>0</v>
      </c>
    </row>
    <row r="273" spans="1:104" ht="24" customHeight="1">
      <c r="A273" s="164">
        <v>152</v>
      </c>
      <c r="B273" s="165" t="s">
        <v>364</v>
      </c>
      <c r="C273" s="166" t="s">
        <v>492</v>
      </c>
      <c r="D273" s="167" t="s">
        <v>89</v>
      </c>
      <c r="E273" s="168">
        <v>6</v>
      </c>
      <c r="F273" s="168"/>
      <c r="G273" s="169">
        <f t="shared" si="36"/>
        <v>0</v>
      </c>
      <c r="O273" s="163">
        <v>2</v>
      </c>
      <c r="AA273" s="139">
        <v>12</v>
      </c>
      <c r="AB273" s="139">
        <v>0</v>
      </c>
      <c r="AC273" s="139">
        <v>181</v>
      </c>
      <c r="AZ273" s="139">
        <v>4</v>
      </c>
      <c r="BA273" s="139">
        <f t="shared" si="37"/>
        <v>0</v>
      </c>
      <c r="BB273" s="139">
        <f t="shared" si="38"/>
        <v>0</v>
      </c>
      <c r="BC273" s="139">
        <f t="shared" si="39"/>
        <v>0</v>
      </c>
      <c r="BD273" s="139">
        <f t="shared" si="40"/>
        <v>0</v>
      </c>
      <c r="BE273" s="139">
        <f t="shared" si="41"/>
        <v>0</v>
      </c>
      <c r="CA273" s="170">
        <v>12</v>
      </c>
      <c r="CB273" s="170">
        <v>0</v>
      </c>
      <c r="CZ273" s="139">
        <v>0</v>
      </c>
    </row>
    <row r="274" spans="1:104" ht="12">
      <c r="A274" s="164">
        <v>153</v>
      </c>
      <c r="B274" s="165" t="s">
        <v>365</v>
      </c>
      <c r="C274" s="166" t="s">
        <v>500</v>
      </c>
      <c r="D274" s="167" t="s">
        <v>89</v>
      </c>
      <c r="E274" s="168">
        <v>6</v>
      </c>
      <c r="F274" s="168"/>
      <c r="G274" s="169">
        <f t="shared" si="36"/>
        <v>0</v>
      </c>
      <c r="O274" s="163">
        <v>2</v>
      </c>
      <c r="AA274" s="139">
        <v>12</v>
      </c>
      <c r="AB274" s="139">
        <v>0</v>
      </c>
      <c r="AC274" s="139">
        <v>182</v>
      </c>
      <c r="AZ274" s="139">
        <v>4</v>
      </c>
      <c r="BA274" s="139">
        <f t="shared" si="37"/>
        <v>0</v>
      </c>
      <c r="BB274" s="139">
        <f t="shared" si="38"/>
        <v>0</v>
      </c>
      <c r="BC274" s="139">
        <f t="shared" si="39"/>
        <v>0</v>
      </c>
      <c r="BD274" s="139">
        <f t="shared" si="40"/>
        <v>0</v>
      </c>
      <c r="BE274" s="139">
        <f t="shared" si="41"/>
        <v>0</v>
      </c>
      <c r="CA274" s="170">
        <v>12</v>
      </c>
      <c r="CB274" s="170">
        <v>0</v>
      </c>
      <c r="CZ274" s="139">
        <v>0</v>
      </c>
    </row>
    <row r="275" spans="1:104" ht="24" customHeight="1">
      <c r="A275" s="164">
        <v>154</v>
      </c>
      <c r="B275" s="165" t="s">
        <v>366</v>
      </c>
      <c r="C275" s="166" t="s">
        <v>493</v>
      </c>
      <c r="D275" s="167" t="s">
        <v>97</v>
      </c>
      <c r="E275" s="168">
        <v>40</v>
      </c>
      <c r="F275" s="168"/>
      <c r="G275" s="169">
        <f t="shared" si="36"/>
        <v>0</v>
      </c>
      <c r="O275" s="163">
        <v>2</v>
      </c>
      <c r="AA275" s="139">
        <v>12</v>
      </c>
      <c r="AB275" s="139">
        <v>0</v>
      </c>
      <c r="AC275" s="139">
        <v>183</v>
      </c>
      <c r="AZ275" s="139">
        <v>4</v>
      </c>
      <c r="BA275" s="139">
        <f t="shared" si="37"/>
        <v>0</v>
      </c>
      <c r="BB275" s="139">
        <f t="shared" si="38"/>
        <v>0</v>
      </c>
      <c r="BC275" s="139">
        <f t="shared" si="39"/>
        <v>0</v>
      </c>
      <c r="BD275" s="139">
        <f t="shared" si="40"/>
        <v>0</v>
      </c>
      <c r="BE275" s="139">
        <f t="shared" si="41"/>
        <v>0</v>
      </c>
      <c r="CA275" s="170">
        <v>12</v>
      </c>
      <c r="CB275" s="170">
        <v>0</v>
      </c>
      <c r="CZ275" s="139">
        <v>0</v>
      </c>
    </row>
    <row r="276" spans="1:104" ht="24" customHeight="1">
      <c r="A276" s="164">
        <v>155</v>
      </c>
      <c r="B276" s="165" t="s">
        <v>367</v>
      </c>
      <c r="C276" s="166" t="s">
        <v>501</v>
      </c>
      <c r="D276" s="167" t="s">
        <v>97</v>
      </c>
      <c r="E276" s="168">
        <v>40</v>
      </c>
      <c r="F276" s="168"/>
      <c r="G276" s="169">
        <f t="shared" si="36"/>
        <v>0</v>
      </c>
      <c r="O276" s="163">
        <v>2</v>
      </c>
      <c r="AA276" s="139">
        <v>12</v>
      </c>
      <c r="AB276" s="139">
        <v>0</v>
      </c>
      <c r="AC276" s="139">
        <v>184</v>
      </c>
      <c r="AZ276" s="139">
        <v>4</v>
      </c>
      <c r="BA276" s="139">
        <f t="shared" si="37"/>
        <v>0</v>
      </c>
      <c r="BB276" s="139">
        <f t="shared" si="38"/>
        <v>0</v>
      </c>
      <c r="BC276" s="139">
        <f t="shared" si="39"/>
        <v>0</v>
      </c>
      <c r="BD276" s="139">
        <f t="shared" si="40"/>
        <v>0</v>
      </c>
      <c r="BE276" s="139">
        <f t="shared" si="41"/>
        <v>0</v>
      </c>
      <c r="CA276" s="170">
        <v>12</v>
      </c>
      <c r="CB276" s="170">
        <v>0</v>
      </c>
      <c r="CZ276" s="139">
        <v>0</v>
      </c>
    </row>
    <row r="277" spans="1:104" ht="24" customHeight="1">
      <c r="A277" s="164">
        <v>156</v>
      </c>
      <c r="B277" s="165" t="s">
        <v>368</v>
      </c>
      <c r="C277" s="166" t="s">
        <v>494</v>
      </c>
      <c r="D277" s="167" t="s">
        <v>193</v>
      </c>
      <c r="E277" s="168">
        <v>1</v>
      </c>
      <c r="F277" s="168"/>
      <c r="G277" s="169">
        <f t="shared" si="36"/>
        <v>0</v>
      </c>
      <c r="O277" s="163">
        <v>2</v>
      </c>
      <c r="AA277" s="139">
        <v>12</v>
      </c>
      <c r="AB277" s="139">
        <v>0</v>
      </c>
      <c r="AC277" s="139">
        <v>185</v>
      </c>
      <c r="AZ277" s="139">
        <v>4</v>
      </c>
      <c r="BA277" s="139">
        <f t="shared" si="37"/>
        <v>0</v>
      </c>
      <c r="BB277" s="139">
        <f t="shared" si="38"/>
        <v>0</v>
      </c>
      <c r="BC277" s="139">
        <f t="shared" si="39"/>
        <v>0</v>
      </c>
      <c r="BD277" s="139">
        <f t="shared" si="40"/>
        <v>0</v>
      </c>
      <c r="BE277" s="139">
        <f t="shared" si="41"/>
        <v>0</v>
      </c>
      <c r="CA277" s="170">
        <v>12</v>
      </c>
      <c r="CB277" s="170">
        <v>0</v>
      </c>
      <c r="CZ277" s="139">
        <v>0</v>
      </c>
    </row>
    <row r="278" spans="1:104" ht="19.5">
      <c r="A278" s="164">
        <v>157</v>
      </c>
      <c r="B278" s="165" t="s">
        <v>369</v>
      </c>
      <c r="C278" s="166" t="s">
        <v>496</v>
      </c>
      <c r="D278" s="167" t="s">
        <v>61</v>
      </c>
      <c r="E278" s="168">
        <f>SUM(G267:G277)*0.01</f>
        <v>0</v>
      </c>
      <c r="F278" s="168"/>
      <c r="G278" s="169">
        <f t="shared" si="36"/>
        <v>0</v>
      </c>
      <c r="O278" s="163">
        <v>2</v>
      </c>
      <c r="AA278" s="139">
        <v>12</v>
      </c>
      <c r="AB278" s="139">
        <v>0</v>
      </c>
      <c r="AC278" s="139">
        <v>186</v>
      </c>
      <c r="AZ278" s="139">
        <v>4</v>
      </c>
      <c r="BA278" s="139">
        <f t="shared" si="37"/>
        <v>0</v>
      </c>
      <c r="BB278" s="139">
        <f t="shared" si="38"/>
        <v>0</v>
      </c>
      <c r="BC278" s="139">
        <f t="shared" si="39"/>
        <v>0</v>
      </c>
      <c r="BD278" s="139">
        <f t="shared" si="40"/>
        <v>0</v>
      </c>
      <c r="BE278" s="139">
        <f t="shared" si="41"/>
        <v>0</v>
      </c>
      <c r="CA278" s="170">
        <v>12</v>
      </c>
      <c r="CB278" s="170">
        <v>0</v>
      </c>
      <c r="CZ278" s="139">
        <v>0</v>
      </c>
    </row>
    <row r="279" spans="1:57" ht="12.75">
      <c r="A279" s="177"/>
      <c r="B279" s="178" t="s">
        <v>75</v>
      </c>
      <c r="C279" s="179" t="str">
        <f>CONCATENATE(B266," ",C266)</f>
        <v>M24 Montáž  VZT</v>
      </c>
      <c r="D279" s="180"/>
      <c r="E279" s="181"/>
      <c r="F279" s="182"/>
      <c r="G279" s="183">
        <f>SUM(G266:G278)</f>
        <v>0</v>
      </c>
      <c r="O279" s="163">
        <v>4</v>
      </c>
      <c r="BA279" s="184">
        <f>SUM(BA266:BA278)</f>
        <v>0</v>
      </c>
      <c r="BB279" s="184">
        <f>SUM(BB266:BB278)</f>
        <v>0</v>
      </c>
      <c r="BC279" s="184">
        <f>SUM(BC266:BC278)</f>
        <v>0</v>
      </c>
      <c r="BD279" s="184">
        <f>SUM(BD266:BD278)</f>
        <v>0</v>
      </c>
      <c r="BE279" s="184">
        <f>SUM(BE266:BE278)</f>
        <v>0</v>
      </c>
    </row>
    <row r="280" ht="12">
      <c r="E280" s="139"/>
    </row>
    <row r="281" ht="12">
      <c r="E281" s="139"/>
    </row>
    <row r="282" ht="12">
      <c r="E282" s="139"/>
    </row>
    <row r="283" ht="12">
      <c r="E283" s="139"/>
    </row>
    <row r="284" ht="12">
      <c r="E284" s="139"/>
    </row>
    <row r="285" ht="12">
      <c r="E285" s="139"/>
    </row>
    <row r="286" ht="12">
      <c r="E286" s="139"/>
    </row>
    <row r="287" ht="12">
      <c r="E287" s="139"/>
    </row>
    <row r="288" ht="12">
      <c r="E288" s="139"/>
    </row>
    <row r="289" ht="12">
      <c r="E289" s="139"/>
    </row>
    <row r="290" ht="12">
      <c r="E290" s="139"/>
    </row>
    <row r="291" ht="12">
      <c r="E291" s="139"/>
    </row>
    <row r="292" ht="12">
      <c r="E292" s="139"/>
    </row>
    <row r="293" ht="12">
      <c r="E293" s="139"/>
    </row>
    <row r="294" ht="12">
      <c r="E294" s="139"/>
    </row>
    <row r="295" ht="12">
      <c r="E295" s="139"/>
    </row>
    <row r="296" ht="12">
      <c r="E296" s="139"/>
    </row>
    <row r="297" ht="12">
      <c r="E297" s="139"/>
    </row>
    <row r="298" ht="12">
      <c r="E298" s="139"/>
    </row>
    <row r="299" ht="12">
      <c r="E299" s="139"/>
    </row>
    <row r="300" ht="12">
      <c r="E300" s="139"/>
    </row>
    <row r="301" ht="12">
      <c r="E301" s="139"/>
    </row>
    <row r="302" ht="12">
      <c r="E302" s="139"/>
    </row>
    <row r="303" spans="1:7" ht="12">
      <c r="A303" s="185"/>
      <c r="B303" s="185"/>
      <c r="C303" s="185"/>
      <c r="D303" s="185"/>
      <c r="E303" s="185"/>
      <c r="F303" s="185"/>
      <c r="G303" s="185"/>
    </row>
    <row r="304" spans="1:7" ht="12">
      <c r="A304" s="185"/>
      <c r="B304" s="185"/>
      <c r="C304" s="185"/>
      <c r="D304" s="185"/>
      <c r="E304" s="185"/>
      <c r="F304" s="185"/>
      <c r="G304" s="185"/>
    </row>
    <row r="305" spans="1:7" ht="12">
      <c r="A305" s="185"/>
      <c r="B305" s="185"/>
      <c r="C305" s="185"/>
      <c r="D305" s="185"/>
      <c r="E305" s="185"/>
      <c r="F305" s="185"/>
      <c r="G305" s="185"/>
    </row>
    <row r="306" spans="1:7" ht="12">
      <c r="A306" s="185"/>
      <c r="B306" s="185"/>
      <c r="C306" s="185"/>
      <c r="D306" s="185"/>
      <c r="E306" s="185"/>
      <c r="F306" s="185"/>
      <c r="G306" s="185"/>
    </row>
    <row r="307" ht="12">
      <c r="E307" s="139"/>
    </row>
    <row r="308" ht="12">
      <c r="E308" s="139"/>
    </row>
    <row r="309" ht="12">
      <c r="E309" s="139"/>
    </row>
    <row r="310" ht="12">
      <c r="E310" s="139"/>
    </row>
    <row r="311" ht="12">
      <c r="E311" s="139"/>
    </row>
    <row r="312" ht="12">
      <c r="E312" s="139"/>
    </row>
    <row r="313" ht="12">
      <c r="E313" s="139"/>
    </row>
    <row r="314" ht="12">
      <c r="E314" s="139"/>
    </row>
    <row r="315" ht="12">
      <c r="E315" s="139"/>
    </row>
    <row r="316" ht="12">
      <c r="E316" s="139"/>
    </row>
    <row r="317" ht="12">
      <c r="E317" s="139"/>
    </row>
    <row r="318" ht="12">
      <c r="E318" s="139"/>
    </row>
    <row r="319" ht="12">
      <c r="E319" s="139"/>
    </row>
    <row r="320" ht="12">
      <c r="E320" s="139"/>
    </row>
    <row r="321" ht="12">
      <c r="E321" s="139"/>
    </row>
    <row r="322" ht="12">
      <c r="E322" s="139"/>
    </row>
    <row r="323" ht="12">
      <c r="E323" s="139"/>
    </row>
    <row r="324" ht="12">
      <c r="E324" s="139"/>
    </row>
    <row r="325" ht="12">
      <c r="E325" s="139"/>
    </row>
    <row r="326" ht="12">
      <c r="E326" s="139"/>
    </row>
    <row r="327" ht="12">
      <c r="E327" s="139"/>
    </row>
    <row r="328" ht="12">
      <c r="E328" s="139"/>
    </row>
    <row r="329" ht="12">
      <c r="E329" s="139"/>
    </row>
    <row r="330" ht="12">
      <c r="E330" s="139"/>
    </row>
    <row r="331" ht="12">
      <c r="E331" s="139"/>
    </row>
    <row r="332" ht="12">
      <c r="E332" s="139"/>
    </row>
    <row r="333" ht="12">
      <c r="E333" s="139"/>
    </row>
    <row r="334" ht="12">
      <c r="E334" s="139"/>
    </row>
    <row r="335" ht="12">
      <c r="E335" s="139"/>
    </row>
    <row r="336" ht="12">
      <c r="E336" s="139"/>
    </row>
    <row r="337" ht="12">
      <c r="E337" s="139"/>
    </row>
    <row r="338" spans="1:2" ht="12">
      <c r="A338" s="186"/>
      <c r="B338" s="186"/>
    </row>
    <row r="339" spans="1:7" ht="12.75">
      <c r="A339" s="185"/>
      <c r="B339" s="185"/>
      <c r="C339" s="188"/>
      <c r="D339" s="188"/>
      <c r="E339" s="189"/>
      <c r="F339" s="188"/>
      <c r="G339" s="190"/>
    </row>
    <row r="340" spans="1:7" ht="12">
      <c r="A340" s="191"/>
      <c r="B340" s="191"/>
      <c r="C340" s="185"/>
      <c r="D340" s="185"/>
      <c r="E340" s="192"/>
      <c r="F340" s="185"/>
      <c r="G340" s="185"/>
    </row>
    <row r="341" spans="1:7" ht="12">
      <c r="A341" s="185"/>
      <c r="B341" s="185"/>
      <c r="C341" s="185"/>
      <c r="D341" s="185"/>
      <c r="E341" s="192"/>
      <c r="F341" s="185"/>
      <c r="G341" s="185"/>
    </row>
    <row r="342" spans="1:7" ht="12">
      <c r="A342" s="185"/>
      <c r="B342" s="185"/>
      <c r="C342" s="185"/>
      <c r="D342" s="185"/>
      <c r="E342" s="192"/>
      <c r="F342" s="185"/>
      <c r="G342" s="185"/>
    </row>
    <row r="343" spans="1:7" ht="12">
      <c r="A343" s="185"/>
      <c r="B343" s="185"/>
      <c r="C343" s="185"/>
      <c r="D343" s="185"/>
      <c r="E343" s="192"/>
      <c r="F343" s="185"/>
      <c r="G343" s="185"/>
    </row>
    <row r="344" spans="1:7" ht="12">
      <c r="A344" s="185"/>
      <c r="B344" s="185"/>
      <c r="C344" s="185"/>
      <c r="D344" s="185"/>
      <c r="E344" s="192"/>
      <c r="F344" s="185"/>
      <c r="G344" s="185"/>
    </row>
    <row r="345" spans="1:7" ht="12">
      <c r="A345" s="185"/>
      <c r="B345" s="185"/>
      <c r="C345" s="185"/>
      <c r="D345" s="185"/>
      <c r="E345" s="192"/>
      <c r="F345" s="185"/>
      <c r="G345" s="185"/>
    </row>
    <row r="346" spans="1:7" ht="12">
      <c r="A346" s="185"/>
      <c r="B346" s="185"/>
      <c r="C346" s="185"/>
      <c r="D346" s="185"/>
      <c r="E346" s="192"/>
      <c r="F346" s="185"/>
      <c r="G346" s="185"/>
    </row>
    <row r="347" spans="1:7" ht="12">
      <c r="A347" s="185"/>
      <c r="B347" s="185"/>
      <c r="C347" s="185"/>
      <c r="D347" s="185"/>
      <c r="E347" s="192"/>
      <c r="F347" s="185"/>
      <c r="G347" s="185"/>
    </row>
    <row r="348" spans="1:7" ht="12">
      <c r="A348" s="185"/>
      <c r="B348" s="185"/>
      <c r="C348" s="185"/>
      <c r="D348" s="185"/>
      <c r="E348" s="192"/>
      <c r="F348" s="185"/>
      <c r="G348" s="185"/>
    </row>
    <row r="349" spans="1:7" ht="12">
      <c r="A349" s="185"/>
      <c r="B349" s="185"/>
      <c r="C349" s="185"/>
      <c r="D349" s="185"/>
      <c r="E349" s="192"/>
      <c r="F349" s="185"/>
      <c r="G349" s="185"/>
    </row>
    <row r="350" spans="1:7" ht="12">
      <c r="A350" s="185"/>
      <c r="B350" s="185"/>
      <c r="C350" s="185"/>
      <c r="D350" s="185"/>
      <c r="E350" s="192"/>
      <c r="F350" s="185"/>
      <c r="G350" s="185"/>
    </row>
    <row r="351" spans="1:7" ht="12">
      <c r="A351" s="185"/>
      <c r="B351" s="185"/>
      <c r="C351" s="185"/>
      <c r="D351" s="185"/>
      <c r="E351" s="192"/>
      <c r="F351" s="185"/>
      <c r="G351" s="185"/>
    </row>
    <row r="352" spans="1:7" ht="12">
      <c r="A352" s="185"/>
      <c r="B352" s="185"/>
      <c r="C352" s="185"/>
      <c r="D352" s="185"/>
      <c r="E352" s="192"/>
      <c r="F352" s="185"/>
      <c r="G352" s="185"/>
    </row>
  </sheetData>
  <sheetProtection/>
  <mergeCells count="76">
    <mergeCell ref="C258:D258"/>
    <mergeCell ref="C241:D241"/>
    <mergeCell ref="C242:D242"/>
    <mergeCell ref="C243:D243"/>
    <mergeCell ref="C244:D244"/>
    <mergeCell ref="C247:D247"/>
    <mergeCell ref="C252:D252"/>
    <mergeCell ref="C253:D253"/>
    <mergeCell ref="C254:D254"/>
    <mergeCell ref="C257:D257"/>
    <mergeCell ref="C229:D229"/>
    <mergeCell ref="C234:D234"/>
    <mergeCell ref="C236:D236"/>
    <mergeCell ref="C218:D218"/>
    <mergeCell ref="C220:D220"/>
    <mergeCell ref="C221:D221"/>
    <mergeCell ref="C224:D224"/>
    <mergeCell ref="C225:D225"/>
    <mergeCell ref="C227:D227"/>
    <mergeCell ref="C138:D138"/>
    <mergeCell ref="C139:D139"/>
    <mergeCell ref="C121:D121"/>
    <mergeCell ref="C122:D122"/>
    <mergeCell ref="C124:D124"/>
    <mergeCell ref="C125:D125"/>
    <mergeCell ref="C100:D100"/>
    <mergeCell ref="C102:D102"/>
    <mergeCell ref="C104:D104"/>
    <mergeCell ref="C89:D89"/>
    <mergeCell ref="C91:D91"/>
    <mergeCell ref="C94:D94"/>
    <mergeCell ref="C96:D96"/>
    <mergeCell ref="C67:D67"/>
    <mergeCell ref="C111:D111"/>
    <mergeCell ref="C116:D116"/>
    <mergeCell ref="C118:D118"/>
    <mergeCell ref="C119:D119"/>
    <mergeCell ref="C105:D105"/>
    <mergeCell ref="C77:D77"/>
    <mergeCell ref="C107:D107"/>
    <mergeCell ref="C109:D109"/>
    <mergeCell ref="C98:D98"/>
    <mergeCell ref="C50:D50"/>
    <mergeCell ref="C53:D53"/>
    <mergeCell ref="C54:D54"/>
    <mergeCell ref="C56:D56"/>
    <mergeCell ref="C71:D71"/>
    <mergeCell ref="C73:D73"/>
    <mergeCell ref="C57:D57"/>
    <mergeCell ref="C58:D58"/>
    <mergeCell ref="C63:D63"/>
    <mergeCell ref="C65:D65"/>
    <mergeCell ref="C44:D44"/>
    <mergeCell ref="C47:D47"/>
    <mergeCell ref="C48:D48"/>
    <mergeCell ref="C49:D49"/>
    <mergeCell ref="C33:D33"/>
    <mergeCell ref="C37:D37"/>
    <mergeCell ref="C41:D41"/>
    <mergeCell ref="C43:D43"/>
    <mergeCell ref="C27:D27"/>
    <mergeCell ref="C28:D28"/>
    <mergeCell ref="C30:D30"/>
    <mergeCell ref="C31:D31"/>
    <mergeCell ref="C18:D18"/>
    <mergeCell ref="C22:D22"/>
    <mergeCell ref="C23:D23"/>
    <mergeCell ref="C25:D25"/>
    <mergeCell ref="C9:D9"/>
    <mergeCell ref="C10:D10"/>
    <mergeCell ref="C14:D14"/>
    <mergeCell ref="C16:D16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5" sqref="B5"/>
    </sheetView>
  </sheetViews>
  <sheetFormatPr defaultColWidth="9.125" defaultRowHeight="12.75"/>
  <cols>
    <col min="1" max="1" width="7.25390625" style="254" customWidth="1"/>
    <col min="2" max="2" width="48.875" style="206" customWidth="1"/>
    <col min="3" max="3" width="5.875" style="254" customWidth="1"/>
    <col min="4" max="4" width="7.00390625" style="208" customWidth="1"/>
    <col min="5" max="6" width="13.25390625" style="209" customWidth="1"/>
    <col min="7" max="16384" width="9.125" style="210" customWidth="1"/>
  </cols>
  <sheetData>
    <row r="1" spans="1:3" ht="12.75">
      <c r="A1" s="205"/>
      <c r="C1" s="207"/>
    </row>
    <row r="2" spans="1:6" ht="15">
      <c r="A2" s="211" t="s">
        <v>507</v>
      </c>
      <c r="B2" s="212" t="s">
        <v>508</v>
      </c>
      <c r="C2" s="213"/>
      <c r="D2" s="214"/>
      <c r="E2" s="214"/>
      <c r="F2" s="215"/>
    </row>
    <row r="3" spans="1:6" ht="15">
      <c r="A3" s="216" t="s">
        <v>509</v>
      </c>
      <c r="B3" s="212" t="s">
        <v>510</v>
      </c>
      <c r="C3" s="213"/>
      <c r="D3" s="214"/>
      <c r="E3" s="214"/>
      <c r="F3" s="215"/>
    </row>
    <row r="4" spans="1:6" ht="15">
      <c r="A4" s="217" t="s">
        <v>511</v>
      </c>
      <c r="B4" s="212" t="s">
        <v>556</v>
      </c>
      <c r="C4" s="218"/>
      <c r="D4" s="219"/>
      <c r="E4" s="219"/>
      <c r="F4" s="210"/>
    </row>
    <row r="5" spans="1:3" ht="13.5" thickBot="1">
      <c r="A5" s="205"/>
      <c r="B5" s="220"/>
      <c r="C5" s="207"/>
    </row>
    <row r="6" spans="1:6" ht="19.5">
      <c r="A6" s="221" t="s">
        <v>512</v>
      </c>
      <c r="B6" s="222" t="s">
        <v>513</v>
      </c>
      <c r="C6" s="223" t="s">
        <v>514</v>
      </c>
      <c r="D6" s="223" t="s">
        <v>515</v>
      </c>
      <c r="E6" s="224" t="s">
        <v>516</v>
      </c>
      <c r="F6" s="225" t="s">
        <v>517</v>
      </c>
    </row>
    <row r="7" spans="1:6" ht="14.25" thickBot="1">
      <c r="A7" s="226"/>
      <c r="C7" s="227"/>
      <c r="D7" s="227"/>
      <c r="E7" s="227"/>
      <c r="F7" s="228"/>
    </row>
    <row r="8" spans="1:6" ht="15">
      <c r="A8" s="229"/>
      <c r="B8" s="230" t="s">
        <v>518</v>
      </c>
      <c r="C8" s="231"/>
      <c r="D8" s="231"/>
      <c r="E8" s="231"/>
      <c r="F8" s="232"/>
    </row>
    <row r="9" spans="1:6" ht="20.25">
      <c r="A9" s="233">
        <v>1</v>
      </c>
      <c r="B9" s="234" t="s">
        <v>554</v>
      </c>
      <c r="C9" s="235" t="s">
        <v>74</v>
      </c>
      <c r="D9" s="236">
        <v>3</v>
      </c>
      <c r="E9" s="237"/>
      <c r="F9" s="238">
        <f aca="true" t="shared" si="0" ref="F9:F41">D9*E9</f>
        <v>0</v>
      </c>
    </row>
    <row r="10" spans="1:6" ht="12">
      <c r="A10" s="233">
        <v>2</v>
      </c>
      <c r="B10" s="234" t="s">
        <v>519</v>
      </c>
      <c r="C10" s="235" t="s">
        <v>74</v>
      </c>
      <c r="D10" s="236">
        <v>3</v>
      </c>
      <c r="E10" s="237"/>
      <c r="F10" s="238">
        <f t="shared" si="0"/>
        <v>0</v>
      </c>
    </row>
    <row r="11" spans="1:6" ht="12">
      <c r="A11" s="233">
        <v>3</v>
      </c>
      <c r="B11" s="234" t="s">
        <v>520</v>
      </c>
      <c r="C11" s="235" t="s">
        <v>74</v>
      </c>
      <c r="D11" s="236">
        <v>3</v>
      </c>
      <c r="E11" s="237"/>
      <c r="F11" s="238">
        <f t="shared" si="0"/>
        <v>0</v>
      </c>
    </row>
    <row r="12" spans="1:6" ht="12">
      <c r="A12" s="233">
        <v>4</v>
      </c>
      <c r="B12" s="234" t="s">
        <v>521</v>
      </c>
      <c r="C12" s="235" t="s">
        <v>74</v>
      </c>
      <c r="D12" s="236">
        <v>38</v>
      </c>
      <c r="E12" s="237"/>
      <c r="F12" s="238">
        <f t="shared" si="0"/>
        <v>0</v>
      </c>
    </row>
    <row r="13" spans="1:6" ht="12">
      <c r="A13" s="233">
        <v>5</v>
      </c>
      <c r="B13" s="234" t="s">
        <v>522</v>
      </c>
      <c r="C13" s="235" t="s">
        <v>74</v>
      </c>
      <c r="D13" s="236">
        <v>57</v>
      </c>
      <c r="E13" s="237"/>
      <c r="F13" s="238">
        <f t="shared" si="0"/>
        <v>0</v>
      </c>
    </row>
    <row r="14" spans="1:6" ht="12">
      <c r="A14" s="233">
        <v>6</v>
      </c>
      <c r="B14" s="234" t="s">
        <v>523</v>
      </c>
      <c r="C14" s="235" t="s">
        <v>74</v>
      </c>
      <c r="D14" s="236">
        <v>6</v>
      </c>
      <c r="E14" s="237"/>
      <c r="F14" s="238">
        <f t="shared" si="0"/>
        <v>0</v>
      </c>
    </row>
    <row r="15" spans="1:6" ht="12">
      <c r="A15" s="233">
        <v>7</v>
      </c>
      <c r="B15" s="234" t="s">
        <v>524</v>
      </c>
      <c r="C15" s="235" t="s">
        <v>74</v>
      </c>
      <c r="D15" s="236">
        <v>3</v>
      </c>
      <c r="E15" s="237"/>
      <c r="F15" s="238">
        <f t="shared" si="0"/>
        <v>0</v>
      </c>
    </row>
    <row r="16" spans="1:6" ht="12">
      <c r="A16" s="233">
        <v>8</v>
      </c>
      <c r="B16" s="234" t="s">
        <v>525</v>
      </c>
      <c r="C16" s="235" t="s">
        <v>74</v>
      </c>
      <c r="D16" s="236">
        <v>6</v>
      </c>
      <c r="E16" s="237"/>
      <c r="F16" s="238">
        <f t="shared" si="0"/>
        <v>0</v>
      </c>
    </row>
    <row r="17" spans="1:6" ht="12">
      <c r="A17" s="233">
        <v>9</v>
      </c>
      <c r="B17" s="234" t="s">
        <v>526</v>
      </c>
      <c r="C17" s="235" t="s">
        <v>74</v>
      </c>
      <c r="D17" s="236">
        <v>24</v>
      </c>
      <c r="E17" s="237"/>
      <c r="F17" s="238">
        <f t="shared" si="0"/>
        <v>0</v>
      </c>
    </row>
    <row r="18" spans="1:6" ht="12">
      <c r="A18" s="233">
        <v>10</v>
      </c>
      <c r="B18" s="234" t="s">
        <v>527</v>
      </c>
      <c r="C18" s="235" t="s">
        <v>74</v>
      </c>
      <c r="D18" s="236">
        <v>6</v>
      </c>
      <c r="E18" s="237"/>
      <c r="F18" s="238">
        <f t="shared" si="0"/>
        <v>0</v>
      </c>
    </row>
    <row r="19" spans="1:6" ht="12">
      <c r="A19" s="233">
        <v>11</v>
      </c>
      <c r="B19" s="234" t="s">
        <v>528</v>
      </c>
      <c r="C19" s="235" t="s">
        <v>74</v>
      </c>
      <c r="D19" s="236">
        <v>11</v>
      </c>
      <c r="E19" s="237"/>
      <c r="F19" s="238">
        <f t="shared" si="0"/>
        <v>0</v>
      </c>
    </row>
    <row r="20" spans="1:6" ht="12">
      <c r="A20" s="233">
        <v>12</v>
      </c>
      <c r="B20" s="234" t="s">
        <v>529</v>
      </c>
      <c r="C20" s="235" t="s">
        <v>74</v>
      </c>
      <c r="D20" s="236">
        <v>6</v>
      </c>
      <c r="E20" s="237"/>
      <c r="F20" s="238">
        <f t="shared" si="0"/>
        <v>0</v>
      </c>
    </row>
    <row r="21" spans="1:6" ht="12">
      <c r="A21" s="233">
        <v>13</v>
      </c>
      <c r="B21" s="234" t="s">
        <v>530</v>
      </c>
      <c r="C21" s="235" t="s">
        <v>74</v>
      </c>
      <c r="D21" s="236">
        <v>3</v>
      </c>
      <c r="E21" s="237"/>
      <c r="F21" s="238">
        <f t="shared" si="0"/>
        <v>0</v>
      </c>
    </row>
    <row r="22" spans="1:6" ht="12">
      <c r="A22" s="233">
        <v>14</v>
      </c>
      <c r="B22" s="234" t="s">
        <v>531</v>
      </c>
      <c r="C22" s="239" t="s">
        <v>74</v>
      </c>
      <c r="D22" s="240">
        <f>SUM(D13:D16)</f>
        <v>72</v>
      </c>
      <c r="E22" s="237"/>
      <c r="F22" s="238">
        <f t="shared" si="0"/>
        <v>0</v>
      </c>
    </row>
    <row r="23" spans="1:6" ht="12">
      <c r="A23" s="233">
        <v>15</v>
      </c>
      <c r="B23" s="234" t="s">
        <v>532</v>
      </c>
      <c r="C23" s="239" t="s">
        <v>74</v>
      </c>
      <c r="D23" s="240">
        <f>SUM(D17:D19)</f>
        <v>41</v>
      </c>
      <c r="E23" s="237"/>
      <c r="F23" s="238">
        <f t="shared" si="0"/>
        <v>0</v>
      </c>
    </row>
    <row r="24" spans="1:6" ht="12">
      <c r="A24" s="233">
        <v>16</v>
      </c>
      <c r="B24" s="241" t="s">
        <v>533</v>
      </c>
      <c r="C24" s="239" t="s">
        <v>97</v>
      </c>
      <c r="D24" s="240">
        <v>550</v>
      </c>
      <c r="E24" s="237"/>
      <c r="F24" s="238">
        <f t="shared" si="0"/>
        <v>0</v>
      </c>
    </row>
    <row r="25" spans="1:6" ht="12">
      <c r="A25" s="233">
        <v>17</v>
      </c>
      <c r="B25" s="241" t="s">
        <v>534</v>
      </c>
      <c r="C25" s="239" t="s">
        <v>97</v>
      </c>
      <c r="D25" s="240">
        <v>165</v>
      </c>
      <c r="E25" s="237"/>
      <c r="F25" s="238">
        <f t="shared" si="0"/>
        <v>0</v>
      </c>
    </row>
    <row r="26" spans="1:6" ht="12">
      <c r="A26" s="233">
        <v>18</v>
      </c>
      <c r="B26" s="241" t="s">
        <v>535</v>
      </c>
      <c r="C26" s="235" t="s">
        <v>97</v>
      </c>
      <c r="D26" s="236">
        <v>550</v>
      </c>
      <c r="E26" s="237"/>
      <c r="F26" s="238">
        <f t="shared" si="0"/>
        <v>0</v>
      </c>
    </row>
    <row r="27" spans="1:6" ht="12">
      <c r="A27" s="233">
        <v>19</v>
      </c>
      <c r="B27" s="241" t="s">
        <v>536</v>
      </c>
      <c r="C27" s="235" t="s">
        <v>97</v>
      </c>
      <c r="D27" s="236">
        <v>45</v>
      </c>
      <c r="E27" s="237"/>
      <c r="F27" s="238">
        <f t="shared" si="0"/>
        <v>0</v>
      </c>
    </row>
    <row r="28" spans="1:6" ht="12">
      <c r="A28" s="233">
        <v>20</v>
      </c>
      <c r="B28" s="241" t="s">
        <v>537</v>
      </c>
      <c r="C28" s="235" t="s">
        <v>97</v>
      </c>
      <c r="D28" s="236">
        <v>65</v>
      </c>
      <c r="E28" s="237"/>
      <c r="F28" s="238">
        <f t="shared" si="0"/>
        <v>0</v>
      </c>
    </row>
    <row r="29" spans="1:6" ht="12">
      <c r="A29" s="233">
        <v>21</v>
      </c>
      <c r="B29" s="241" t="s">
        <v>538</v>
      </c>
      <c r="C29" s="235" t="s">
        <v>97</v>
      </c>
      <c r="D29" s="236">
        <v>150</v>
      </c>
      <c r="E29" s="237"/>
      <c r="F29" s="238">
        <f t="shared" si="0"/>
        <v>0</v>
      </c>
    </row>
    <row r="30" spans="1:6" ht="12">
      <c r="A30" s="233">
        <v>22</v>
      </c>
      <c r="B30" s="241" t="s">
        <v>539</v>
      </c>
      <c r="C30" s="235" t="s">
        <v>97</v>
      </c>
      <c r="D30" s="236">
        <v>150</v>
      </c>
      <c r="E30" s="237"/>
      <c r="F30" s="238">
        <f t="shared" si="0"/>
        <v>0</v>
      </c>
    </row>
    <row r="31" spans="1:6" ht="12">
      <c r="A31" s="233">
        <v>23</v>
      </c>
      <c r="B31" s="241" t="s">
        <v>540</v>
      </c>
      <c r="C31" s="235" t="s">
        <v>541</v>
      </c>
      <c r="D31" s="236">
        <v>150</v>
      </c>
      <c r="E31" s="237"/>
      <c r="F31" s="238">
        <f t="shared" si="0"/>
        <v>0</v>
      </c>
    </row>
    <row r="32" spans="1:6" s="242" customFormat="1" ht="12">
      <c r="A32" s="233">
        <v>24</v>
      </c>
      <c r="B32" s="241" t="s">
        <v>542</v>
      </c>
      <c r="C32" s="235" t="s">
        <v>376</v>
      </c>
      <c r="D32" s="236">
        <v>3</v>
      </c>
      <c r="E32" s="237"/>
      <c r="F32" s="238">
        <f t="shared" si="0"/>
        <v>0</v>
      </c>
    </row>
    <row r="33" spans="1:6" ht="12">
      <c r="A33" s="233">
        <v>25</v>
      </c>
      <c r="B33" s="243" t="s">
        <v>543</v>
      </c>
      <c r="C33" s="235" t="s">
        <v>376</v>
      </c>
      <c r="D33" s="236">
        <v>1</v>
      </c>
      <c r="E33" s="237"/>
      <c r="F33" s="238">
        <f t="shared" si="0"/>
        <v>0</v>
      </c>
    </row>
    <row r="34" spans="1:6" ht="12">
      <c r="A34" s="233">
        <v>26</v>
      </c>
      <c r="B34" s="241" t="s">
        <v>544</v>
      </c>
      <c r="C34" s="235" t="s">
        <v>74</v>
      </c>
      <c r="D34" s="236">
        <v>260</v>
      </c>
      <c r="E34" s="237"/>
      <c r="F34" s="238">
        <f t="shared" si="0"/>
        <v>0</v>
      </c>
    </row>
    <row r="35" spans="1:6" ht="12">
      <c r="A35" s="233">
        <v>27</v>
      </c>
      <c r="B35" s="244" t="s">
        <v>545</v>
      </c>
      <c r="C35" s="235" t="s">
        <v>74</v>
      </c>
      <c r="D35" s="236">
        <v>150</v>
      </c>
      <c r="E35" s="237"/>
      <c r="F35" s="238">
        <f t="shared" si="0"/>
        <v>0</v>
      </c>
    </row>
    <row r="36" spans="1:6" ht="12">
      <c r="A36" s="233">
        <v>28</v>
      </c>
      <c r="B36" s="244" t="s">
        <v>546</v>
      </c>
      <c r="C36" s="235" t="s">
        <v>541</v>
      </c>
      <c r="D36" s="236">
        <v>145</v>
      </c>
      <c r="E36" s="237"/>
      <c r="F36" s="238">
        <f t="shared" si="0"/>
        <v>0</v>
      </c>
    </row>
    <row r="37" spans="1:6" ht="12">
      <c r="A37" s="233">
        <v>29</v>
      </c>
      <c r="B37" s="244" t="s">
        <v>547</v>
      </c>
      <c r="C37" s="235" t="s">
        <v>541</v>
      </c>
      <c r="D37" s="236">
        <v>85</v>
      </c>
      <c r="E37" s="237"/>
      <c r="F37" s="238">
        <f t="shared" si="0"/>
        <v>0</v>
      </c>
    </row>
    <row r="38" spans="1:6" ht="12">
      <c r="A38" s="233">
        <v>30</v>
      </c>
      <c r="B38" s="243" t="s">
        <v>548</v>
      </c>
      <c r="C38" s="235" t="s">
        <v>549</v>
      </c>
      <c r="D38" s="236">
        <v>230</v>
      </c>
      <c r="E38" s="237"/>
      <c r="F38" s="238">
        <f t="shared" si="0"/>
        <v>0</v>
      </c>
    </row>
    <row r="39" spans="1:6" ht="19.5">
      <c r="A39" s="233">
        <v>31</v>
      </c>
      <c r="B39" s="243" t="s">
        <v>550</v>
      </c>
      <c r="C39" s="235" t="s">
        <v>376</v>
      </c>
      <c r="D39" s="236">
        <v>3</v>
      </c>
      <c r="E39" s="237"/>
      <c r="F39" s="238">
        <f t="shared" si="0"/>
        <v>0</v>
      </c>
    </row>
    <row r="40" spans="1:6" ht="12">
      <c r="A40" s="233">
        <v>32</v>
      </c>
      <c r="B40" s="234" t="s">
        <v>551</v>
      </c>
      <c r="C40" s="235" t="s">
        <v>376</v>
      </c>
      <c r="D40" s="236">
        <v>6</v>
      </c>
      <c r="E40" s="237"/>
      <c r="F40" s="238">
        <f t="shared" si="0"/>
        <v>0</v>
      </c>
    </row>
    <row r="41" spans="1:6" ht="12.75" customHeight="1">
      <c r="A41" s="233">
        <v>33</v>
      </c>
      <c r="B41" s="234" t="s">
        <v>552</v>
      </c>
      <c r="C41" s="235" t="s">
        <v>376</v>
      </c>
      <c r="D41" s="236">
        <v>9</v>
      </c>
      <c r="E41" s="237"/>
      <c r="F41" s="238">
        <f t="shared" si="0"/>
        <v>0</v>
      </c>
    </row>
    <row r="42" spans="1:6" ht="12.75" thickBot="1">
      <c r="A42" s="245"/>
      <c r="B42" s="246"/>
      <c r="C42" s="247"/>
      <c r="D42" s="248"/>
      <c r="F42" s="249"/>
    </row>
    <row r="43" spans="1:6" ht="13.5" thickBot="1">
      <c r="A43" s="250"/>
      <c r="B43" s="251" t="s">
        <v>553</v>
      </c>
      <c r="C43" s="252"/>
      <c r="D43" s="252"/>
      <c r="E43" s="251"/>
      <c r="F43" s="253">
        <f>SUM(F9:F42)</f>
        <v>0</v>
      </c>
    </row>
    <row r="52" spans="1:6" s="242" customFormat="1" ht="12">
      <c r="A52" s="254"/>
      <c r="B52" s="206"/>
      <c r="C52" s="254"/>
      <c r="D52" s="208"/>
      <c r="E52" s="209"/>
      <c r="F52" s="209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Notas</dc:creator>
  <cp:keywords/>
  <dc:description/>
  <cp:lastModifiedBy>Michal Fišer</cp:lastModifiedBy>
  <dcterms:created xsi:type="dcterms:W3CDTF">2018-02-26T17:44:04Z</dcterms:created>
  <dcterms:modified xsi:type="dcterms:W3CDTF">2018-03-16T18:04:05Z</dcterms:modified>
  <cp:category/>
  <cp:version/>
  <cp:contentType/>
  <cp:contentStatus/>
</cp:coreProperties>
</file>