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Majerova\Documents\291 Sport centrum znovu\IV etapa\VŘ\"/>
    </mc:Choice>
  </mc:AlternateContent>
  <xr:revisionPtr revIDLastSave="0" documentId="13_ncr:11_{9A26DD0A-3E6F-447C-B324-A2FA985826FE}" xr6:coauthVersionLast="47" xr6:coauthVersionMax="47" xr10:uidLastSave="{00000000-0000-0000-0000-000000000000}"/>
  <bookViews>
    <workbookView xWindow="-120" yWindow="-120" windowWidth="29040" windowHeight="15720" activeTab="1" xr2:uid="{00000000-000D-0000-FFFF-FFFF00000000}"/>
  </bookViews>
  <sheets>
    <sheet name="Pokyny pro vyplnění" sheetId="11" r:id="rId1"/>
    <sheet name="Stavba" sheetId="1" r:id="rId2"/>
    <sheet name="VzorPolozky" sheetId="10" state="hidden" r:id="rId3"/>
    <sheet name="32 01 Pol" sheetId="12" r:id="rId4"/>
    <sheet name="32 02 Pol" sheetId="13" r:id="rId5"/>
    <sheet name="32 03 Pol" sheetId="14" r:id="rId6"/>
    <sheet name="32 04 Pol" sheetId="15" r:id="rId7"/>
    <sheet name="32 05 Pol" sheetId="16" r:id="rId8"/>
    <sheet name="32 06 Pol" sheetId="17" r:id="rId9"/>
    <sheet name="32 07 Pol" sheetId="18" r:id="rId10"/>
    <sheet name="32 08 Pol" sheetId="19" r:id="rId11"/>
  </sheets>
  <externalReferences>
    <externalReference r:id="rId12"/>
  </externalReferences>
  <definedNames>
    <definedName name="CelkemDPHVypocet" localSheetId="1">Stavba!$H$50</definedName>
    <definedName name="CenaCelkem">Stavba!$G$29</definedName>
    <definedName name="CenaCelkemBezDPH">Stavba!$G$28</definedName>
    <definedName name="CenaCelkemVypocet" localSheetId="1">Stavba!$I$50</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'32 01 Pol'!$1:$7</definedName>
    <definedName name="_xlnm.Print_Titles" localSheetId="4">'32 02 Pol'!$1:$7</definedName>
    <definedName name="_xlnm.Print_Titles" localSheetId="5">'32 03 Pol'!$1:$7</definedName>
    <definedName name="_xlnm.Print_Titles" localSheetId="6">'32 04 Pol'!$1:$7</definedName>
    <definedName name="_xlnm.Print_Titles" localSheetId="7">'32 05 Pol'!$1:$7</definedName>
    <definedName name="_xlnm.Print_Titles" localSheetId="8">'32 06 Pol'!$1:$7</definedName>
    <definedName name="_xlnm.Print_Titles" localSheetId="9">'32 07 Pol'!$1:$7</definedName>
    <definedName name="_xlnm.Print_Titles" localSheetId="10">'32 08 Pol'!$1:$7</definedName>
    <definedName name="oadresa">Stavba!$D$6</definedName>
    <definedName name="Objednatel" localSheetId="1">Stavba!$D$5</definedName>
    <definedName name="Objekt" localSheetId="1">Stavba!$B$38</definedName>
    <definedName name="_xlnm.Print_Area" localSheetId="3">'32 01 Pol'!$A$1:$X$337</definedName>
    <definedName name="_xlnm.Print_Area" localSheetId="4">'32 02 Pol'!$A$1:$X$186</definedName>
    <definedName name="_xlnm.Print_Area" localSheetId="5">'32 03 Pol'!$A$1:$X$137</definedName>
    <definedName name="_xlnm.Print_Area" localSheetId="6">'32 04 Pol'!$A$1:$X$136</definedName>
    <definedName name="_xlnm.Print_Area" localSheetId="7">'32 05 Pol'!$A$1:$X$79</definedName>
    <definedName name="_xlnm.Print_Area" localSheetId="8">'32 06 Pol'!$A$1:$X$134</definedName>
    <definedName name="_xlnm.Print_Area" localSheetId="9">'32 07 Pol'!$A$1:$X$151</definedName>
    <definedName name="_xlnm.Print_Area" localSheetId="10">'32 08 Pol'!$A$1:$X$46</definedName>
    <definedName name="_xlnm.Print_Area" localSheetId="1">Stavba!$A$1:$J$132</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Stavba!$F$50</definedName>
    <definedName name="ZakladDPHZakl">Stavba!$G$25</definedName>
    <definedName name="ZakladDPHZaklVypocet" localSheetId="1">Stavba!$G$50</definedName>
    <definedName name="ZaObjednatele">Stavba!$G$34</definedName>
    <definedName name="Zaokrouhleni">Stavba!$G$27</definedName>
    <definedName name="ZaZhotovitele">Stavba!$D$34</definedName>
    <definedName name="Zhotovitel">Stavba!$D$11:$G$11</definedName>
  </definedNames>
  <calcPr calcId="19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31" i="1" l="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6" i="1"/>
  <c r="I75" i="1"/>
  <c r="I74" i="1"/>
  <c r="I73" i="1"/>
  <c r="I72" i="1"/>
  <c r="I71" i="1"/>
  <c r="I70" i="1"/>
  <c r="I69" i="1"/>
  <c r="I68" i="1"/>
  <c r="I67" i="1"/>
  <c r="G49" i="1"/>
  <c r="F49" i="1"/>
  <c r="G48" i="1"/>
  <c r="F48" i="1"/>
  <c r="G47" i="1"/>
  <c r="F47" i="1"/>
  <c r="G46" i="1"/>
  <c r="F46" i="1"/>
  <c r="G45" i="1"/>
  <c r="F45" i="1"/>
  <c r="G44" i="1"/>
  <c r="F44" i="1"/>
  <c r="G43" i="1"/>
  <c r="F43" i="1"/>
  <c r="G45" i="19"/>
  <c r="G9" i="19"/>
  <c r="M9" i="19" s="1"/>
  <c r="I9" i="19"/>
  <c r="I8" i="19" s="1"/>
  <c r="K9" i="19"/>
  <c r="K8" i="19" s="1"/>
  <c r="O9" i="19"/>
  <c r="O8" i="19" s="1"/>
  <c r="Q9" i="19"/>
  <c r="Q8" i="19" s="1"/>
  <c r="V9" i="19"/>
  <c r="V8" i="19" s="1"/>
  <c r="G10" i="19"/>
  <c r="I10" i="19"/>
  <c r="K10" i="19"/>
  <c r="M10" i="19"/>
  <c r="O10" i="19"/>
  <c r="Q10" i="19"/>
  <c r="V10" i="19"/>
  <c r="G11" i="19"/>
  <c r="I11" i="19"/>
  <c r="K11" i="19"/>
  <c r="M11" i="19"/>
  <c r="O11" i="19"/>
  <c r="Q11" i="19"/>
  <c r="V11" i="19"/>
  <c r="G12" i="19"/>
  <c r="M12" i="19" s="1"/>
  <c r="I12" i="19"/>
  <c r="K12" i="19"/>
  <c r="O12" i="19"/>
  <c r="Q12" i="19"/>
  <c r="V12" i="19"/>
  <c r="G13" i="19"/>
  <c r="M13" i="19" s="1"/>
  <c r="I13" i="19"/>
  <c r="K13" i="19"/>
  <c r="O13" i="19"/>
  <c r="Q13" i="19"/>
  <c r="V13" i="19"/>
  <c r="G14" i="19"/>
  <c r="I14" i="19"/>
  <c r="K14" i="19"/>
  <c r="M14" i="19"/>
  <c r="O14" i="19"/>
  <c r="Q14" i="19"/>
  <c r="V14" i="19"/>
  <c r="G15" i="19"/>
  <c r="M15" i="19" s="1"/>
  <c r="I15" i="19"/>
  <c r="K15" i="19"/>
  <c r="O15" i="19"/>
  <c r="Q15" i="19"/>
  <c r="V15" i="19"/>
  <c r="G16" i="19"/>
  <c r="G8" i="19" s="1"/>
  <c r="I16" i="19"/>
  <c r="K16" i="19"/>
  <c r="O16" i="19"/>
  <c r="Q16" i="19"/>
  <c r="V16" i="19"/>
  <c r="G18" i="19"/>
  <c r="I18" i="19"/>
  <c r="K18" i="19"/>
  <c r="K17" i="19" s="1"/>
  <c r="M18" i="19"/>
  <c r="O18" i="19"/>
  <c r="O17" i="19" s="1"/>
  <c r="Q18" i="19"/>
  <c r="Q17" i="19" s="1"/>
  <c r="V18" i="19"/>
  <c r="V17" i="19" s="1"/>
  <c r="G19" i="19"/>
  <c r="I19" i="19"/>
  <c r="K19" i="19"/>
  <c r="M19" i="19"/>
  <c r="O19" i="19"/>
  <c r="Q19" i="19"/>
  <c r="V19" i="19"/>
  <c r="G20" i="19"/>
  <c r="I20" i="19"/>
  <c r="K20" i="19"/>
  <c r="M20" i="19"/>
  <c r="O20" i="19"/>
  <c r="Q20" i="19"/>
  <c r="V20" i="19"/>
  <c r="G21" i="19"/>
  <c r="M21" i="19" s="1"/>
  <c r="I21" i="19"/>
  <c r="K21" i="19"/>
  <c r="O21" i="19"/>
  <c r="Q21" i="19"/>
  <c r="V21" i="19"/>
  <c r="G22" i="19"/>
  <c r="I22" i="19"/>
  <c r="K22" i="19"/>
  <c r="M22" i="19"/>
  <c r="O22" i="19"/>
  <c r="Q22" i="19"/>
  <c r="V22" i="19"/>
  <c r="G23" i="19"/>
  <c r="M23" i="19" s="1"/>
  <c r="I23" i="19"/>
  <c r="K23" i="19"/>
  <c r="O23" i="19"/>
  <c r="Q23" i="19"/>
  <c r="V23" i="19"/>
  <c r="G24" i="19"/>
  <c r="M24" i="19" s="1"/>
  <c r="I24" i="19"/>
  <c r="K24" i="19"/>
  <c r="O24" i="19"/>
  <c r="Q24" i="19"/>
  <c r="V24" i="19"/>
  <c r="G25" i="19"/>
  <c r="M25" i="19" s="1"/>
  <c r="I25" i="19"/>
  <c r="I17" i="19" s="1"/>
  <c r="K25" i="19"/>
  <c r="O25" i="19"/>
  <c r="Q25" i="19"/>
  <c r="V25" i="19"/>
  <c r="G26" i="19"/>
  <c r="I26" i="19"/>
  <c r="K26" i="19"/>
  <c r="M26" i="19"/>
  <c r="O26" i="19"/>
  <c r="Q26" i="19"/>
  <c r="V26" i="19"/>
  <c r="G27" i="19"/>
  <c r="I27" i="19"/>
  <c r="K27" i="19"/>
  <c r="M27" i="19"/>
  <c r="O27" i="19"/>
  <c r="Q27" i="19"/>
  <c r="V27" i="19"/>
  <c r="G28" i="19"/>
  <c r="I28" i="19"/>
  <c r="K28" i="19"/>
  <c r="M28" i="19"/>
  <c r="O28" i="19"/>
  <c r="Q28" i="19"/>
  <c r="V28" i="19"/>
  <c r="G29" i="19"/>
  <c r="I29" i="19"/>
  <c r="K29" i="19"/>
  <c r="M29" i="19"/>
  <c r="O29" i="19"/>
  <c r="Q29" i="19"/>
  <c r="V29" i="19"/>
  <c r="G30" i="19"/>
  <c r="I30" i="19"/>
  <c r="K30" i="19"/>
  <c r="M30" i="19"/>
  <c r="O30" i="19"/>
  <c r="Q30" i="19"/>
  <c r="V30" i="19"/>
  <c r="G32" i="19"/>
  <c r="G31" i="19" s="1"/>
  <c r="I32" i="19"/>
  <c r="I31" i="19" s="1"/>
  <c r="K32" i="19"/>
  <c r="K31" i="19" s="1"/>
  <c r="O32" i="19"/>
  <c r="O31" i="19" s="1"/>
  <c r="Q32" i="19"/>
  <c r="Q31" i="19" s="1"/>
  <c r="V32" i="19"/>
  <c r="G33" i="19"/>
  <c r="M33" i="19" s="1"/>
  <c r="I33" i="19"/>
  <c r="K33" i="19"/>
  <c r="O33" i="19"/>
  <c r="Q33" i="19"/>
  <c r="V33" i="19"/>
  <c r="G34" i="19"/>
  <c r="I34" i="19"/>
  <c r="K34" i="19"/>
  <c r="M34" i="19"/>
  <c r="O34" i="19"/>
  <c r="Q34" i="19"/>
  <c r="V34" i="19"/>
  <c r="G35" i="19"/>
  <c r="I35" i="19"/>
  <c r="K35" i="19"/>
  <c r="M35" i="19"/>
  <c r="O35" i="19"/>
  <c r="Q35" i="19"/>
  <c r="V35" i="19"/>
  <c r="G36" i="19"/>
  <c r="I36" i="19"/>
  <c r="K36" i="19"/>
  <c r="M36" i="19"/>
  <c r="O36" i="19"/>
  <c r="Q36" i="19"/>
  <c r="V36" i="19"/>
  <c r="G37" i="19"/>
  <c r="I37" i="19"/>
  <c r="K37" i="19"/>
  <c r="M37" i="19"/>
  <c r="O37" i="19"/>
  <c r="Q37" i="19"/>
  <c r="V37" i="19"/>
  <c r="V31" i="19" s="1"/>
  <c r="G39" i="19"/>
  <c r="G38" i="19" s="1"/>
  <c r="I39" i="19"/>
  <c r="I38" i="19" s="1"/>
  <c r="K39" i="19"/>
  <c r="O39" i="19"/>
  <c r="O38" i="19" s="1"/>
  <c r="Q39" i="19"/>
  <c r="V39" i="19"/>
  <c r="V38" i="19" s="1"/>
  <c r="G40" i="19"/>
  <c r="M40" i="19" s="1"/>
  <c r="I40" i="19"/>
  <c r="K40" i="19"/>
  <c r="K38" i="19" s="1"/>
  <c r="O40" i="19"/>
  <c r="Q40" i="19"/>
  <c r="V40" i="19"/>
  <c r="G41" i="19"/>
  <c r="I41" i="19"/>
  <c r="K41" i="19"/>
  <c r="M41" i="19"/>
  <c r="O41" i="19"/>
  <c r="Q41" i="19"/>
  <c r="V41" i="19"/>
  <c r="G42" i="19"/>
  <c r="I42" i="19"/>
  <c r="K42" i="19"/>
  <c r="M42" i="19"/>
  <c r="O42" i="19"/>
  <c r="Q42" i="19"/>
  <c r="V42" i="19"/>
  <c r="G43" i="19"/>
  <c r="I43" i="19"/>
  <c r="K43" i="19"/>
  <c r="M43" i="19"/>
  <c r="O43" i="19"/>
  <c r="Q43" i="19"/>
  <c r="Q38" i="19" s="1"/>
  <c r="V43" i="19"/>
  <c r="AF45" i="19"/>
  <c r="G150" i="18"/>
  <c r="G8" i="18"/>
  <c r="G9" i="18"/>
  <c r="M9" i="18" s="1"/>
  <c r="M8" i="18" s="1"/>
  <c r="I9" i="18"/>
  <c r="I8" i="18" s="1"/>
  <c r="K9" i="18"/>
  <c r="K8" i="18" s="1"/>
  <c r="O9" i="18"/>
  <c r="O8" i="18" s="1"/>
  <c r="Q9" i="18"/>
  <c r="Q8" i="18" s="1"/>
  <c r="V9" i="18"/>
  <c r="V8" i="18" s="1"/>
  <c r="G10" i="18"/>
  <c r="M10" i="18" s="1"/>
  <c r="I10" i="18"/>
  <c r="K10" i="18"/>
  <c r="O10" i="18"/>
  <c r="Q10" i="18"/>
  <c r="V10" i="18"/>
  <c r="G11" i="18"/>
  <c r="I11" i="18"/>
  <c r="K11" i="18"/>
  <c r="M11" i="18"/>
  <c r="O11" i="18"/>
  <c r="Q11" i="18"/>
  <c r="V11" i="18"/>
  <c r="G12" i="18"/>
  <c r="I12" i="18"/>
  <c r="K12" i="18"/>
  <c r="M12" i="18"/>
  <c r="O12" i="18"/>
  <c r="Q12" i="18"/>
  <c r="V12" i="18"/>
  <c r="G13" i="18"/>
  <c r="I13" i="18"/>
  <c r="K13" i="18"/>
  <c r="M13" i="18"/>
  <c r="O13" i="18"/>
  <c r="Q13" i="18"/>
  <c r="V13" i="18"/>
  <c r="O14" i="18"/>
  <c r="V14" i="18"/>
  <c r="G15" i="18"/>
  <c r="M15" i="18" s="1"/>
  <c r="I15" i="18"/>
  <c r="I14" i="18" s="1"/>
  <c r="K15" i="18"/>
  <c r="K14" i="18" s="1"/>
  <c r="O15" i="18"/>
  <c r="Q15" i="18"/>
  <c r="Q14" i="18" s="1"/>
  <c r="V15" i="18"/>
  <c r="G16" i="18"/>
  <c r="G14" i="18" s="1"/>
  <c r="I16" i="18"/>
  <c r="K16" i="18"/>
  <c r="O16" i="18"/>
  <c r="Q16" i="18"/>
  <c r="V16" i="18"/>
  <c r="G18" i="18"/>
  <c r="M18" i="18" s="1"/>
  <c r="I18" i="18"/>
  <c r="K18" i="18"/>
  <c r="K17" i="18" s="1"/>
  <c r="O18" i="18"/>
  <c r="O17" i="18" s="1"/>
  <c r="Q18" i="18"/>
  <c r="Q17" i="18" s="1"/>
  <c r="V18" i="18"/>
  <c r="G19" i="18"/>
  <c r="I19" i="18"/>
  <c r="K19" i="18"/>
  <c r="M19" i="18"/>
  <c r="O19" i="18"/>
  <c r="Q19" i="18"/>
  <c r="V19" i="18"/>
  <c r="V17" i="18" s="1"/>
  <c r="G20" i="18"/>
  <c r="I20" i="18"/>
  <c r="K20" i="18"/>
  <c r="M20" i="18"/>
  <c r="O20" i="18"/>
  <c r="Q20" i="18"/>
  <c r="V20" i="18"/>
  <c r="G21" i="18"/>
  <c r="I21" i="18"/>
  <c r="K21" i="18"/>
  <c r="M21" i="18"/>
  <c r="O21" i="18"/>
  <c r="Q21" i="18"/>
  <c r="V21" i="18"/>
  <c r="G22" i="18"/>
  <c r="M22" i="18" s="1"/>
  <c r="I22" i="18"/>
  <c r="K22" i="18"/>
  <c r="O22" i="18"/>
  <c r="Q22" i="18"/>
  <c r="V22" i="18"/>
  <c r="G23" i="18"/>
  <c r="M23" i="18" s="1"/>
  <c r="I23" i="18"/>
  <c r="K23" i="18"/>
  <c r="O23" i="18"/>
  <c r="Q23" i="18"/>
  <c r="V23" i="18"/>
  <c r="G24" i="18"/>
  <c r="M24" i="18" s="1"/>
  <c r="I24" i="18"/>
  <c r="K24" i="18"/>
  <c r="O24" i="18"/>
  <c r="Q24" i="18"/>
  <c r="V24" i="18"/>
  <c r="G25" i="18"/>
  <c r="M25" i="18" s="1"/>
  <c r="I25" i="18"/>
  <c r="I17" i="18" s="1"/>
  <c r="K25" i="18"/>
  <c r="O25" i="18"/>
  <c r="Q25" i="18"/>
  <c r="V25" i="18"/>
  <c r="G26" i="18"/>
  <c r="M26" i="18" s="1"/>
  <c r="I26" i="18"/>
  <c r="K26" i="18"/>
  <c r="O26" i="18"/>
  <c r="Q26" i="18"/>
  <c r="V26" i="18"/>
  <c r="G27" i="18"/>
  <c r="I27" i="18"/>
  <c r="K27" i="18"/>
  <c r="M27" i="18"/>
  <c r="O27" i="18"/>
  <c r="Q27" i="18"/>
  <c r="V27" i="18"/>
  <c r="G28" i="18"/>
  <c r="I28" i="18"/>
  <c r="K28" i="18"/>
  <c r="M28" i="18"/>
  <c r="O28" i="18"/>
  <c r="Q28" i="18"/>
  <c r="V28" i="18"/>
  <c r="G29" i="18"/>
  <c r="I29" i="18"/>
  <c r="K29" i="18"/>
  <c r="M29" i="18"/>
  <c r="O29" i="18"/>
  <c r="Q29" i="18"/>
  <c r="V29" i="18"/>
  <c r="G30" i="18"/>
  <c r="M30" i="18" s="1"/>
  <c r="I30" i="18"/>
  <c r="K30" i="18"/>
  <c r="O30" i="18"/>
  <c r="Q30" i="18"/>
  <c r="V30" i="18"/>
  <c r="G32" i="18"/>
  <c r="G31" i="18" s="1"/>
  <c r="I32" i="18"/>
  <c r="I31" i="18" s="1"/>
  <c r="K32" i="18"/>
  <c r="K31" i="18" s="1"/>
  <c r="O32" i="18"/>
  <c r="O31" i="18" s="1"/>
  <c r="Q32" i="18"/>
  <c r="Q31" i="18" s="1"/>
  <c r="V32" i="18"/>
  <c r="G33" i="18"/>
  <c r="M33" i="18" s="1"/>
  <c r="I33" i="18"/>
  <c r="K33" i="18"/>
  <c r="O33" i="18"/>
  <c r="Q33" i="18"/>
  <c r="V33" i="18"/>
  <c r="G34" i="18"/>
  <c r="I34" i="18"/>
  <c r="K34" i="18"/>
  <c r="M34" i="18"/>
  <c r="O34" i="18"/>
  <c r="Q34" i="18"/>
  <c r="V34" i="18"/>
  <c r="G35" i="18"/>
  <c r="I35" i="18"/>
  <c r="K35" i="18"/>
  <c r="M35" i="18"/>
  <c r="O35" i="18"/>
  <c r="Q35" i="18"/>
  <c r="V35" i="18"/>
  <c r="G36" i="18"/>
  <c r="I36" i="18"/>
  <c r="K36" i="18"/>
  <c r="M36" i="18"/>
  <c r="O36" i="18"/>
  <c r="Q36" i="18"/>
  <c r="V36" i="18"/>
  <c r="G37" i="18"/>
  <c r="I37" i="18"/>
  <c r="K37" i="18"/>
  <c r="M37" i="18"/>
  <c r="O37" i="18"/>
  <c r="Q37" i="18"/>
  <c r="V37" i="18"/>
  <c r="V31" i="18" s="1"/>
  <c r="G38" i="18"/>
  <c r="M38" i="18" s="1"/>
  <c r="I38" i="18"/>
  <c r="K38" i="18"/>
  <c r="O38" i="18"/>
  <c r="Q38" i="18"/>
  <c r="V38" i="18"/>
  <c r="G39" i="18"/>
  <c r="M39" i="18" s="1"/>
  <c r="I39" i="18"/>
  <c r="K39" i="18"/>
  <c r="O39" i="18"/>
  <c r="Q39" i="18"/>
  <c r="V39" i="18"/>
  <c r="G40" i="18"/>
  <c r="G41" i="18"/>
  <c r="M41" i="18" s="1"/>
  <c r="M40" i="18" s="1"/>
  <c r="I41" i="18"/>
  <c r="I40" i="18" s="1"/>
  <c r="K41" i="18"/>
  <c r="K40" i="18" s="1"/>
  <c r="O41" i="18"/>
  <c r="O40" i="18" s="1"/>
  <c r="Q41" i="18"/>
  <c r="Q40" i="18" s="1"/>
  <c r="V41" i="18"/>
  <c r="V40" i="18" s="1"/>
  <c r="G43" i="18"/>
  <c r="I43" i="18"/>
  <c r="I42" i="18" s="1"/>
  <c r="K43" i="18"/>
  <c r="M43" i="18"/>
  <c r="O43" i="18"/>
  <c r="O42" i="18" s="1"/>
  <c r="Q43" i="18"/>
  <c r="Q42" i="18" s="1"/>
  <c r="V43" i="18"/>
  <c r="V42" i="18" s="1"/>
  <c r="G44" i="18"/>
  <c r="I44" i="18"/>
  <c r="K44" i="18"/>
  <c r="M44" i="18"/>
  <c r="O44" i="18"/>
  <c r="Q44" i="18"/>
  <c r="V44" i="18"/>
  <c r="G45" i="18"/>
  <c r="I45" i="18"/>
  <c r="K45" i="18"/>
  <c r="M45" i="18"/>
  <c r="O45" i="18"/>
  <c r="Q45" i="18"/>
  <c r="V45" i="18"/>
  <c r="G46" i="18"/>
  <c r="M46" i="18" s="1"/>
  <c r="I46" i="18"/>
  <c r="K46" i="18"/>
  <c r="O46" i="18"/>
  <c r="Q46" i="18"/>
  <c r="V46" i="18"/>
  <c r="G47" i="18"/>
  <c r="M47" i="18" s="1"/>
  <c r="I47" i="18"/>
  <c r="K47" i="18"/>
  <c r="O47" i="18"/>
  <c r="Q47" i="18"/>
  <c r="V47" i="18"/>
  <c r="G48" i="18"/>
  <c r="M48" i="18" s="1"/>
  <c r="I48" i="18"/>
  <c r="K48" i="18"/>
  <c r="O48" i="18"/>
  <c r="Q48" i="18"/>
  <c r="V48" i="18"/>
  <c r="G49" i="18"/>
  <c r="M49" i="18" s="1"/>
  <c r="I49" i="18"/>
  <c r="K49" i="18"/>
  <c r="K42" i="18" s="1"/>
  <c r="O49" i="18"/>
  <c r="Q49" i="18"/>
  <c r="V49" i="18"/>
  <c r="G51" i="18"/>
  <c r="I51" i="18"/>
  <c r="I50" i="18" s="1"/>
  <c r="K51" i="18"/>
  <c r="M51" i="18"/>
  <c r="O51" i="18"/>
  <c r="O50" i="18" s="1"/>
  <c r="Q51" i="18"/>
  <c r="Q50" i="18" s="1"/>
  <c r="V51" i="18"/>
  <c r="V50" i="18" s="1"/>
  <c r="G52" i="18"/>
  <c r="I52" i="18"/>
  <c r="K52" i="18"/>
  <c r="K50" i="18" s="1"/>
  <c r="M52" i="18"/>
  <c r="O52" i="18"/>
  <c r="Q52" i="18"/>
  <c r="V52" i="18"/>
  <c r="G53" i="18"/>
  <c r="I53" i="18"/>
  <c r="K53" i="18"/>
  <c r="M53" i="18"/>
  <c r="O53" i="18"/>
  <c r="Q53" i="18"/>
  <c r="V53" i="18"/>
  <c r="G54" i="18"/>
  <c r="M54" i="18" s="1"/>
  <c r="I54" i="18"/>
  <c r="K54" i="18"/>
  <c r="O54" i="18"/>
  <c r="Q54" i="18"/>
  <c r="V54" i="18"/>
  <c r="G55" i="18"/>
  <c r="M55" i="18" s="1"/>
  <c r="I55" i="18"/>
  <c r="K55" i="18"/>
  <c r="O55" i="18"/>
  <c r="Q55" i="18"/>
  <c r="V55" i="18"/>
  <c r="G56" i="18"/>
  <c r="M56" i="18" s="1"/>
  <c r="I56" i="18"/>
  <c r="K56" i="18"/>
  <c r="O56" i="18"/>
  <c r="Q56" i="18"/>
  <c r="V56" i="18"/>
  <c r="G57" i="18"/>
  <c r="M57" i="18" s="1"/>
  <c r="I57" i="18"/>
  <c r="K57" i="18"/>
  <c r="O57" i="18"/>
  <c r="Q57" i="18"/>
  <c r="V57" i="18"/>
  <c r="G58" i="18"/>
  <c r="M58" i="18" s="1"/>
  <c r="I58" i="18"/>
  <c r="K58" i="18"/>
  <c r="O58" i="18"/>
  <c r="Q58" i="18"/>
  <c r="V58" i="18"/>
  <c r="G60" i="18"/>
  <c r="I60" i="18"/>
  <c r="K60" i="18"/>
  <c r="K59" i="18" s="1"/>
  <c r="M60" i="18"/>
  <c r="O60" i="18"/>
  <c r="O59" i="18" s="1"/>
  <c r="Q60" i="18"/>
  <c r="Q59" i="18" s="1"/>
  <c r="V60" i="18"/>
  <c r="V59" i="18" s="1"/>
  <c r="G61" i="18"/>
  <c r="I61" i="18"/>
  <c r="K61" i="18"/>
  <c r="M61" i="18"/>
  <c r="O61" i="18"/>
  <c r="Q61" i="18"/>
  <c r="V61" i="18"/>
  <c r="G62" i="18"/>
  <c r="I62" i="18"/>
  <c r="K62" i="18"/>
  <c r="M62" i="18"/>
  <c r="O62" i="18"/>
  <c r="Q62" i="18"/>
  <c r="V62" i="18"/>
  <c r="G63" i="18"/>
  <c r="M63" i="18" s="1"/>
  <c r="I63" i="18"/>
  <c r="K63" i="18"/>
  <c r="O63" i="18"/>
  <c r="Q63" i="18"/>
  <c r="V63" i="18"/>
  <c r="G64" i="18"/>
  <c r="M64" i="18" s="1"/>
  <c r="I64" i="18"/>
  <c r="K64" i="18"/>
  <c r="O64" i="18"/>
  <c r="Q64" i="18"/>
  <c r="V64" i="18"/>
  <c r="G65" i="18"/>
  <c r="M65" i="18" s="1"/>
  <c r="I65" i="18"/>
  <c r="I59" i="18" s="1"/>
  <c r="K65" i="18"/>
  <c r="O65" i="18"/>
  <c r="Q65" i="18"/>
  <c r="V65" i="18"/>
  <c r="G66" i="18"/>
  <c r="M66" i="18" s="1"/>
  <c r="I66" i="18"/>
  <c r="K66" i="18"/>
  <c r="O66" i="18"/>
  <c r="Q66" i="18"/>
  <c r="V66" i="18"/>
  <c r="G67" i="18"/>
  <c r="I67" i="18"/>
  <c r="K67" i="18"/>
  <c r="M67" i="18"/>
  <c r="O67" i="18"/>
  <c r="Q67" i="18"/>
  <c r="V67" i="18"/>
  <c r="G68" i="18"/>
  <c r="I68" i="18"/>
  <c r="K68" i="18"/>
  <c r="M68" i="18"/>
  <c r="O68" i="18"/>
  <c r="Q68" i="18"/>
  <c r="V68" i="18"/>
  <c r="G69" i="18"/>
  <c r="I69" i="18"/>
  <c r="K69" i="18"/>
  <c r="M69" i="18"/>
  <c r="O69" i="18"/>
  <c r="Q69" i="18"/>
  <c r="V69" i="18"/>
  <c r="G70" i="18"/>
  <c r="I70" i="18"/>
  <c r="K70" i="18"/>
  <c r="M70" i="18"/>
  <c r="O70" i="18"/>
  <c r="Q70" i="18"/>
  <c r="V70" i="18"/>
  <c r="G71" i="18"/>
  <c r="M71" i="18" s="1"/>
  <c r="I71" i="18"/>
  <c r="K71" i="18"/>
  <c r="O71" i="18"/>
  <c r="Q71" i="18"/>
  <c r="V71" i="18"/>
  <c r="G72" i="18"/>
  <c r="M72" i="18" s="1"/>
  <c r="I72" i="18"/>
  <c r="K72" i="18"/>
  <c r="O72" i="18"/>
  <c r="Q72" i="18"/>
  <c r="V72" i="18"/>
  <c r="G73" i="18"/>
  <c r="M73" i="18" s="1"/>
  <c r="I73" i="18"/>
  <c r="K73" i="18"/>
  <c r="O73" i="18"/>
  <c r="Q73" i="18"/>
  <c r="V73" i="18"/>
  <c r="G74" i="18"/>
  <c r="M74" i="18" s="1"/>
  <c r="I74" i="18"/>
  <c r="K74" i="18"/>
  <c r="O74" i="18"/>
  <c r="Q74" i="18"/>
  <c r="V74" i="18"/>
  <c r="G75" i="18"/>
  <c r="I75" i="18"/>
  <c r="K75" i="18"/>
  <c r="M75" i="18"/>
  <c r="O75" i="18"/>
  <c r="Q75" i="18"/>
  <c r="V75" i="18"/>
  <c r="G76" i="18"/>
  <c r="I76" i="18"/>
  <c r="K76" i="18"/>
  <c r="M76" i="18"/>
  <c r="O76" i="18"/>
  <c r="Q76" i="18"/>
  <c r="V76" i="18"/>
  <c r="G77" i="18"/>
  <c r="I77" i="18"/>
  <c r="K77" i="18"/>
  <c r="M77" i="18"/>
  <c r="O77" i="18"/>
  <c r="Q77" i="18"/>
  <c r="V77" i="18"/>
  <c r="G79" i="18"/>
  <c r="G78" i="18" s="1"/>
  <c r="I79" i="18"/>
  <c r="I78" i="18" s="1"/>
  <c r="K79" i="18"/>
  <c r="K78" i="18" s="1"/>
  <c r="O79" i="18"/>
  <c r="Q79" i="18"/>
  <c r="Q78" i="18" s="1"/>
  <c r="V79" i="18"/>
  <c r="G80" i="18"/>
  <c r="M80" i="18" s="1"/>
  <c r="I80" i="18"/>
  <c r="K80" i="18"/>
  <c r="O80" i="18"/>
  <c r="Q80" i="18"/>
  <c r="V80" i="18"/>
  <c r="V78" i="18" s="1"/>
  <c r="G81" i="18"/>
  <c r="I81" i="18"/>
  <c r="K81" i="18"/>
  <c r="M81" i="18"/>
  <c r="O81" i="18"/>
  <c r="Q81" i="18"/>
  <c r="V81" i="18"/>
  <c r="G82" i="18"/>
  <c r="M82" i="18" s="1"/>
  <c r="I82" i="18"/>
  <c r="K82" i="18"/>
  <c r="O82" i="18"/>
  <c r="Q82" i="18"/>
  <c r="V82" i="18"/>
  <c r="G83" i="18"/>
  <c r="I83" i="18"/>
  <c r="K83" i="18"/>
  <c r="M83" i="18"/>
  <c r="O83" i="18"/>
  <c r="Q83" i="18"/>
  <c r="V83" i="18"/>
  <c r="G84" i="18"/>
  <c r="I84" i="18"/>
  <c r="K84" i="18"/>
  <c r="M84" i="18"/>
  <c r="O84" i="18"/>
  <c r="O78" i="18" s="1"/>
  <c r="Q84" i="18"/>
  <c r="V84" i="18"/>
  <c r="G85" i="18"/>
  <c r="I85" i="18"/>
  <c r="K85" i="18"/>
  <c r="M85" i="18"/>
  <c r="O85" i="18"/>
  <c r="Q85" i="18"/>
  <c r="V85" i="18"/>
  <c r="G87" i="18"/>
  <c r="M87" i="18" s="1"/>
  <c r="I87" i="18"/>
  <c r="I86" i="18" s="1"/>
  <c r="K87" i="18"/>
  <c r="K86" i="18" s="1"/>
  <c r="O87" i="18"/>
  <c r="Q87" i="18"/>
  <c r="Q86" i="18" s="1"/>
  <c r="V87" i="18"/>
  <c r="G88" i="18"/>
  <c r="G86" i="18" s="1"/>
  <c r="I88" i="18"/>
  <c r="K88" i="18"/>
  <c r="O88" i="18"/>
  <c r="Q88" i="18"/>
  <c r="V88" i="18"/>
  <c r="V86" i="18" s="1"/>
  <c r="G89" i="18"/>
  <c r="I89" i="18"/>
  <c r="K89" i="18"/>
  <c r="M89" i="18"/>
  <c r="O89" i="18"/>
  <c r="Q89" i="18"/>
  <c r="V89" i="18"/>
  <c r="G90" i="18"/>
  <c r="M90" i="18" s="1"/>
  <c r="I90" i="18"/>
  <c r="K90" i="18"/>
  <c r="O90" i="18"/>
  <c r="O86" i="18" s="1"/>
  <c r="Q90" i="18"/>
  <c r="V90" i="18"/>
  <c r="G91" i="18"/>
  <c r="I91" i="18"/>
  <c r="K91" i="18"/>
  <c r="M91" i="18"/>
  <c r="O91" i="18"/>
  <c r="Q91" i="18"/>
  <c r="V91" i="18"/>
  <c r="G92" i="18"/>
  <c r="M92" i="18" s="1"/>
  <c r="I92" i="18"/>
  <c r="K92" i="18"/>
  <c r="O92" i="18"/>
  <c r="Q92" i="18"/>
  <c r="V92" i="18"/>
  <c r="G93" i="18"/>
  <c r="I93" i="18"/>
  <c r="K93" i="18"/>
  <c r="M93" i="18"/>
  <c r="O93" i="18"/>
  <c r="Q93" i="18"/>
  <c r="V93" i="18"/>
  <c r="G94" i="18"/>
  <c r="M94" i="18" s="1"/>
  <c r="I94" i="18"/>
  <c r="K94" i="18"/>
  <c r="O94" i="18"/>
  <c r="Q94" i="18"/>
  <c r="V94" i="18"/>
  <c r="G95" i="18"/>
  <c r="M95" i="18" s="1"/>
  <c r="I95" i="18"/>
  <c r="K95" i="18"/>
  <c r="O95" i="18"/>
  <c r="Q95" i="18"/>
  <c r="V95" i="18"/>
  <c r="G96" i="18"/>
  <c r="M96" i="18" s="1"/>
  <c r="I96" i="18"/>
  <c r="K96" i="18"/>
  <c r="O96" i="18"/>
  <c r="Q96" i="18"/>
  <c r="V96" i="18"/>
  <c r="G97" i="18"/>
  <c r="I97" i="18"/>
  <c r="K97" i="18"/>
  <c r="M97" i="18"/>
  <c r="O97" i="18"/>
  <c r="Q97" i="18"/>
  <c r="V97" i="18"/>
  <c r="G98" i="18"/>
  <c r="M98" i="18" s="1"/>
  <c r="I98" i="18"/>
  <c r="K98" i="18"/>
  <c r="O98" i="18"/>
  <c r="Q98" i="18"/>
  <c r="V98" i="18"/>
  <c r="G99" i="18"/>
  <c r="I99" i="18"/>
  <c r="K99" i="18"/>
  <c r="M99" i="18"/>
  <c r="O99" i="18"/>
  <c r="Q99" i="18"/>
  <c r="V99" i="18"/>
  <c r="G100" i="18"/>
  <c r="M100" i="18" s="1"/>
  <c r="I100" i="18"/>
  <c r="K100" i="18"/>
  <c r="O100" i="18"/>
  <c r="Q100" i="18"/>
  <c r="V100" i="18"/>
  <c r="G101" i="18"/>
  <c r="I101" i="18"/>
  <c r="K101" i="18"/>
  <c r="M101" i="18"/>
  <c r="O101" i="18"/>
  <c r="Q101" i="18"/>
  <c r="V101" i="18"/>
  <c r="G102" i="18"/>
  <c r="M102" i="18" s="1"/>
  <c r="I102" i="18"/>
  <c r="K102" i="18"/>
  <c r="O102" i="18"/>
  <c r="Q102" i="18"/>
  <c r="V102" i="18"/>
  <c r="G103" i="18"/>
  <c r="M103" i="18" s="1"/>
  <c r="I103" i="18"/>
  <c r="K103" i="18"/>
  <c r="O103" i="18"/>
  <c r="Q103" i="18"/>
  <c r="V103" i="18"/>
  <c r="G104" i="18"/>
  <c r="M104" i="18" s="1"/>
  <c r="I104" i="18"/>
  <c r="K104" i="18"/>
  <c r="O104" i="18"/>
  <c r="Q104" i="18"/>
  <c r="V104" i="18"/>
  <c r="G105" i="18"/>
  <c r="I105" i="18"/>
  <c r="K105" i="18"/>
  <c r="M105" i="18"/>
  <c r="O105" i="18"/>
  <c r="Q105" i="18"/>
  <c r="V105" i="18"/>
  <c r="G106" i="18"/>
  <c r="M106" i="18" s="1"/>
  <c r="I106" i="18"/>
  <c r="K106" i="18"/>
  <c r="O106" i="18"/>
  <c r="Q106" i="18"/>
  <c r="V106" i="18"/>
  <c r="G107" i="18"/>
  <c r="I107" i="18"/>
  <c r="K107" i="18"/>
  <c r="M107" i="18"/>
  <c r="O107" i="18"/>
  <c r="Q107" i="18"/>
  <c r="V107" i="18"/>
  <c r="G108" i="18"/>
  <c r="M108" i="18" s="1"/>
  <c r="I108" i="18"/>
  <c r="K108" i="18"/>
  <c r="O108" i="18"/>
  <c r="Q108" i="18"/>
  <c r="V108" i="18"/>
  <c r="G109" i="18"/>
  <c r="I109" i="18"/>
  <c r="K109" i="18"/>
  <c r="M109" i="18"/>
  <c r="O109" i="18"/>
  <c r="Q109" i="18"/>
  <c r="V109" i="18"/>
  <c r="G110" i="18"/>
  <c r="M110" i="18" s="1"/>
  <c r="I110" i="18"/>
  <c r="K110" i="18"/>
  <c r="O110" i="18"/>
  <c r="Q110" i="18"/>
  <c r="V110" i="18"/>
  <c r="O111" i="18"/>
  <c r="Q111" i="18"/>
  <c r="G112" i="18"/>
  <c r="G111" i="18" s="1"/>
  <c r="I112" i="18"/>
  <c r="K112" i="18"/>
  <c r="K111" i="18" s="1"/>
  <c r="O112" i="18"/>
  <c r="Q112" i="18"/>
  <c r="V112" i="18"/>
  <c r="V111" i="18" s="1"/>
  <c r="G113" i="18"/>
  <c r="I113" i="18"/>
  <c r="I111" i="18" s="1"/>
  <c r="K113" i="18"/>
  <c r="M113" i="18"/>
  <c r="O113" i="18"/>
  <c r="Q113" i="18"/>
  <c r="V113" i="18"/>
  <c r="G115" i="18"/>
  <c r="I115" i="18"/>
  <c r="I114" i="18" s="1"/>
  <c r="K115" i="18"/>
  <c r="M115" i="18"/>
  <c r="O115" i="18"/>
  <c r="Q115" i="18"/>
  <c r="Q114" i="18" s="1"/>
  <c r="V115" i="18"/>
  <c r="G116" i="18"/>
  <c r="M116" i="18" s="1"/>
  <c r="I116" i="18"/>
  <c r="K116" i="18"/>
  <c r="K114" i="18" s="1"/>
  <c r="O116" i="18"/>
  <c r="O114" i="18" s="1"/>
  <c r="Q116" i="18"/>
  <c r="V116" i="18"/>
  <c r="V114" i="18" s="1"/>
  <c r="G117" i="18"/>
  <c r="I117" i="18"/>
  <c r="K117" i="18"/>
  <c r="M117" i="18"/>
  <c r="O117" i="18"/>
  <c r="Q117" i="18"/>
  <c r="V117" i="18"/>
  <c r="G118" i="18"/>
  <c r="M118" i="18" s="1"/>
  <c r="I118" i="18"/>
  <c r="K118" i="18"/>
  <c r="O118" i="18"/>
  <c r="Q118" i="18"/>
  <c r="V118" i="18"/>
  <c r="G119" i="18"/>
  <c r="M119" i="18" s="1"/>
  <c r="I119" i="18"/>
  <c r="K119" i="18"/>
  <c r="O119" i="18"/>
  <c r="Q119" i="18"/>
  <c r="V119" i="18"/>
  <c r="G120" i="18"/>
  <c r="M120" i="18" s="1"/>
  <c r="I120" i="18"/>
  <c r="K120" i="18"/>
  <c r="O120" i="18"/>
  <c r="Q120" i="18"/>
  <c r="V120" i="18"/>
  <c r="G121" i="18"/>
  <c r="I121" i="18"/>
  <c r="K121" i="18"/>
  <c r="M121" i="18"/>
  <c r="O121" i="18"/>
  <c r="Q121" i="18"/>
  <c r="V121" i="18"/>
  <c r="G122" i="18"/>
  <c r="M122" i="18" s="1"/>
  <c r="I122" i="18"/>
  <c r="K122" i="18"/>
  <c r="O122" i="18"/>
  <c r="Q122" i="18"/>
  <c r="V122" i="18"/>
  <c r="G123" i="18"/>
  <c r="I123" i="18"/>
  <c r="K123" i="18"/>
  <c r="M123" i="18"/>
  <c r="O123" i="18"/>
  <c r="Q123" i="18"/>
  <c r="V123" i="18"/>
  <c r="G124" i="18"/>
  <c r="M124" i="18" s="1"/>
  <c r="I124" i="18"/>
  <c r="K124" i="18"/>
  <c r="O124" i="18"/>
  <c r="Q124" i="18"/>
  <c r="V124" i="18"/>
  <c r="G125" i="18"/>
  <c r="I125" i="18"/>
  <c r="K125" i="18"/>
  <c r="M125" i="18"/>
  <c r="O125" i="18"/>
  <c r="Q125" i="18"/>
  <c r="V125" i="18"/>
  <c r="G126" i="18"/>
  <c r="M126" i="18" s="1"/>
  <c r="I126" i="18"/>
  <c r="K126" i="18"/>
  <c r="O126" i="18"/>
  <c r="Q126" i="18"/>
  <c r="V126" i="18"/>
  <c r="G127" i="18"/>
  <c r="M127" i="18" s="1"/>
  <c r="I127" i="18"/>
  <c r="K127" i="18"/>
  <c r="O127" i="18"/>
  <c r="Q127" i="18"/>
  <c r="V127" i="18"/>
  <c r="G128" i="18"/>
  <c r="M128" i="18" s="1"/>
  <c r="I128" i="18"/>
  <c r="K128" i="18"/>
  <c r="O128" i="18"/>
  <c r="Q128" i="18"/>
  <c r="V128" i="18"/>
  <c r="G129" i="18"/>
  <c r="I129" i="18"/>
  <c r="K129" i="18"/>
  <c r="M129" i="18"/>
  <c r="O129" i="18"/>
  <c r="Q129" i="18"/>
  <c r="V129" i="18"/>
  <c r="G130" i="18"/>
  <c r="M130" i="18" s="1"/>
  <c r="I130" i="18"/>
  <c r="K130" i="18"/>
  <c r="O130" i="18"/>
  <c r="Q130" i="18"/>
  <c r="V130" i="18"/>
  <c r="G131" i="18"/>
  <c r="I131" i="18"/>
  <c r="K131" i="18"/>
  <c r="M131" i="18"/>
  <c r="O131" i="18"/>
  <c r="Q131" i="18"/>
  <c r="V131" i="18"/>
  <c r="G133" i="18"/>
  <c r="I133" i="18"/>
  <c r="I132" i="18" s="1"/>
  <c r="K133" i="18"/>
  <c r="M133" i="18"/>
  <c r="O133" i="18"/>
  <c r="Q133" i="18"/>
  <c r="Q132" i="18" s="1"/>
  <c r="V133" i="18"/>
  <c r="G134" i="18"/>
  <c r="M134" i="18" s="1"/>
  <c r="I134" i="18"/>
  <c r="K134" i="18"/>
  <c r="K132" i="18" s="1"/>
  <c r="O134" i="18"/>
  <c r="O132" i="18" s="1"/>
  <c r="Q134" i="18"/>
  <c r="V134" i="18"/>
  <c r="V132" i="18" s="1"/>
  <c r="G135" i="18"/>
  <c r="I135" i="18"/>
  <c r="K135" i="18"/>
  <c r="M135" i="18"/>
  <c r="O135" i="18"/>
  <c r="Q135" i="18"/>
  <c r="V135" i="18"/>
  <c r="G136" i="18"/>
  <c r="M136" i="18" s="1"/>
  <c r="I136" i="18"/>
  <c r="K136" i="18"/>
  <c r="O136" i="18"/>
  <c r="Q136" i="18"/>
  <c r="V136" i="18"/>
  <c r="G137" i="18"/>
  <c r="I137" i="18"/>
  <c r="K137" i="18"/>
  <c r="M137" i="18"/>
  <c r="O137" i="18"/>
  <c r="Q137" i="18"/>
  <c r="V137" i="18"/>
  <c r="G138" i="18"/>
  <c r="M138" i="18" s="1"/>
  <c r="I138" i="18"/>
  <c r="K138" i="18"/>
  <c r="O138" i="18"/>
  <c r="Q138" i="18"/>
  <c r="V138" i="18"/>
  <c r="G139" i="18"/>
  <c r="I139" i="18"/>
  <c r="K139" i="18"/>
  <c r="M139" i="18"/>
  <c r="O139" i="18"/>
  <c r="Q139" i="18"/>
  <c r="V139" i="18"/>
  <c r="G140" i="18"/>
  <c r="M140" i="18" s="1"/>
  <c r="I140" i="18"/>
  <c r="K140" i="18"/>
  <c r="O140" i="18"/>
  <c r="Q140" i="18"/>
  <c r="V140" i="18"/>
  <c r="G141" i="18"/>
  <c r="I141" i="18"/>
  <c r="K141" i="18"/>
  <c r="M141" i="18"/>
  <c r="O141" i="18"/>
  <c r="Q141" i="18"/>
  <c r="V141" i="18"/>
  <c r="G142" i="18"/>
  <c r="M142" i="18" s="1"/>
  <c r="I142" i="18"/>
  <c r="K142" i="18"/>
  <c r="O142" i="18"/>
  <c r="Q142" i="18"/>
  <c r="V142" i="18"/>
  <c r="G143" i="18"/>
  <c r="I143" i="18"/>
  <c r="K143" i="18"/>
  <c r="M143" i="18"/>
  <c r="O143" i="18"/>
  <c r="Q143" i="18"/>
  <c r="V143" i="18"/>
  <c r="G144" i="18"/>
  <c r="M144" i="18" s="1"/>
  <c r="I144" i="18"/>
  <c r="K144" i="18"/>
  <c r="O144" i="18"/>
  <c r="Q144" i="18"/>
  <c r="V144" i="18"/>
  <c r="G145" i="18"/>
  <c r="I145" i="18"/>
  <c r="K145" i="18"/>
  <c r="M145" i="18"/>
  <c r="O145" i="18"/>
  <c r="Q145" i="18"/>
  <c r="V145" i="18"/>
  <c r="G146" i="18"/>
  <c r="M146" i="18" s="1"/>
  <c r="I146" i="18"/>
  <c r="K146" i="18"/>
  <c r="O146" i="18"/>
  <c r="Q146" i="18"/>
  <c r="V146" i="18"/>
  <c r="G147" i="18"/>
  <c r="I147" i="18"/>
  <c r="K147" i="18"/>
  <c r="M147" i="18"/>
  <c r="O147" i="18"/>
  <c r="Q147" i="18"/>
  <c r="V147" i="18"/>
  <c r="G148" i="18"/>
  <c r="M148" i="18" s="1"/>
  <c r="I148" i="18"/>
  <c r="K148" i="18"/>
  <c r="O148" i="18"/>
  <c r="Q148" i="18"/>
  <c r="V148" i="18"/>
  <c r="AE150" i="18"/>
  <c r="AF150" i="18"/>
  <c r="G133" i="17"/>
  <c r="BA22" i="17"/>
  <c r="BA20" i="17"/>
  <c r="BA18" i="17"/>
  <c r="BA16" i="17"/>
  <c r="BA14" i="17"/>
  <c r="BA12" i="17"/>
  <c r="BA10" i="17"/>
  <c r="G9" i="17"/>
  <c r="M9" i="17" s="1"/>
  <c r="I9" i="17"/>
  <c r="I8" i="17" s="1"/>
  <c r="K9" i="17"/>
  <c r="K8" i="17" s="1"/>
  <c r="O9" i="17"/>
  <c r="O8" i="17" s="1"/>
  <c r="Q9" i="17"/>
  <c r="Q8" i="17" s="1"/>
  <c r="V9" i="17"/>
  <c r="V8" i="17" s="1"/>
  <c r="G11" i="17"/>
  <c r="I11" i="17"/>
  <c r="K11" i="17"/>
  <c r="M11" i="17"/>
  <c r="O11" i="17"/>
  <c r="Q11" i="17"/>
  <c r="V11" i="17"/>
  <c r="G13" i="17"/>
  <c r="I13" i="17"/>
  <c r="K13" i="17"/>
  <c r="M13" i="17"/>
  <c r="O13" i="17"/>
  <c r="Q13" i="17"/>
  <c r="V13" i="17"/>
  <c r="G15" i="17"/>
  <c r="I15" i="17"/>
  <c r="K15" i="17"/>
  <c r="M15" i="17"/>
  <c r="O15" i="17"/>
  <c r="Q15" i="17"/>
  <c r="V15" i="17"/>
  <c r="G17" i="17"/>
  <c r="M17" i="17" s="1"/>
  <c r="I17" i="17"/>
  <c r="K17" i="17"/>
  <c r="O17" i="17"/>
  <c r="Q17" i="17"/>
  <c r="V17" i="17"/>
  <c r="G19" i="17"/>
  <c r="I19" i="17"/>
  <c r="K19" i="17"/>
  <c r="M19" i="17"/>
  <c r="O19" i="17"/>
  <c r="Q19" i="17"/>
  <c r="V19" i="17"/>
  <c r="G21" i="17"/>
  <c r="M21" i="17" s="1"/>
  <c r="I21" i="17"/>
  <c r="K21" i="17"/>
  <c r="O21" i="17"/>
  <c r="Q21" i="17"/>
  <c r="V21" i="17"/>
  <c r="G23" i="17"/>
  <c r="M23" i="17" s="1"/>
  <c r="I23" i="17"/>
  <c r="K23" i="17"/>
  <c r="O23" i="17"/>
  <c r="Q23" i="17"/>
  <c r="V23" i="17"/>
  <c r="G25" i="17"/>
  <c r="M25" i="17" s="1"/>
  <c r="I25" i="17"/>
  <c r="K25" i="17"/>
  <c r="O25" i="17"/>
  <c r="Q25" i="17"/>
  <c r="V25" i="17"/>
  <c r="G27" i="17"/>
  <c r="I27" i="17"/>
  <c r="K27" i="17"/>
  <c r="M27" i="17"/>
  <c r="O27" i="17"/>
  <c r="Q27" i="17"/>
  <c r="V27" i="17"/>
  <c r="G29" i="17"/>
  <c r="I29" i="17"/>
  <c r="I28" i="17" s="1"/>
  <c r="K29" i="17"/>
  <c r="M29" i="17"/>
  <c r="O29" i="17"/>
  <c r="O28" i="17" s="1"/>
  <c r="Q29" i="17"/>
  <c r="Q28" i="17" s="1"/>
  <c r="V29" i="17"/>
  <c r="V28" i="17" s="1"/>
  <c r="G30" i="17"/>
  <c r="M30" i="17" s="1"/>
  <c r="M28" i="17" s="1"/>
  <c r="I30" i="17"/>
  <c r="K30" i="17"/>
  <c r="K28" i="17" s="1"/>
  <c r="O30" i="17"/>
  <c r="Q30" i="17"/>
  <c r="V30" i="17"/>
  <c r="G31" i="17"/>
  <c r="I31" i="17"/>
  <c r="K31" i="17"/>
  <c r="M31" i="17"/>
  <c r="O31" i="17"/>
  <c r="Q31" i="17"/>
  <c r="V31" i="17"/>
  <c r="G32" i="17"/>
  <c r="M32" i="17" s="1"/>
  <c r="I32" i="17"/>
  <c r="K32" i="17"/>
  <c r="O32" i="17"/>
  <c r="Q32" i="17"/>
  <c r="V32" i="17"/>
  <c r="G33" i="17"/>
  <c r="M33" i="17" s="1"/>
  <c r="I33" i="17"/>
  <c r="K33" i="17"/>
  <c r="O33" i="17"/>
  <c r="Q33" i="17"/>
  <c r="V33" i="17"/>
  <c r="G34" i="17"/>
  <c r="M34" i="17" s="1"/>
  <c r="I34" i="17"/>
  <c r="K34" i="17"/>
  <c r="O34" i="17"/>
  <c r="Q34" i="17"/>
  <c r="V34" i="17"/>
  <c r="G35" i="17"/>
  <c r="I35" i="17"/>
  <c r="K35" i="17"/>
  <c r="M35" i="17"/>
  <c r="O35" i="17"/>
  <c r="Q35" i="17"/>
  <c r="V35" i="17"/>
  <c r="G36" i="17"/>
  <c r="I36" i="17"/>
  <c r="K36" i="17"/>
  <c r="M36" i="17"/>
  <c r="O36" i="17"/>
  <c r="Q36" i="17"/>
  <c r="V36" i="17"/>
  <c r="G37" i="17"/>
  <c r="I37" i="17"/>
  <c r="K37" i="17"/>
  <c r="M37" i="17"/>
  <c r="O37" i="17"/>
  <c r="Q37" i="17"/>
  <c r="V37" i="17"/>
  <c r="G38" i="17"/>
  <c r="M38" i="17" s="1"/>
  <c r="I38" i="17"/>
  <c r="K38" i="17"/>
  <c r="O38" i="17"/>
  <c r="Q38" i="17"/>
  <c r="V38" i="17"/>
  <c r="G39" i="17"/>
  <c r="I39" i="17"/>
  <c r="K39" i="17"/>
  <c r="M39" i="17"/>
  <c r="O39" i="17"/>
  <c r="Q39" i="17"/>
  <c r="V39" i="17"/>
  <c r="G40" i="17"/>
  <c r="M40" i="17" s="1"/>
  <c r="I40" i="17"/>
  <c r="K40" i="17"/>
  <c r="O40" i="17"/>
  <c r="Q40" i="17"/>
  <c r="V40" i="17"/>
  <c r="G41" i="17"/>
  <c r="M41" i="17" s="1"/>
  <c r="I41" i="17"/>
  <c r="K41" i="17"/>
  <c r="O41" i="17"/>
  <c r="Q41" i="17"/>
  <c r="V41" i="17"/>
  <c r="G43" i="17"/>
  <c r="I43" i="17"/>
  <c r="K43" i="17"/>
  <c r="M43" i="17"/>
  <c r="O43" i="17"/>
  <c r="Q43" i="17"/>
  <c r="V43" i="17"/>
  <c r="G44" i="17"/>
  <c r="I44" i="17"/>
  <c r="K44" i="17"/>
  <c r="M44" i="17"/>
  <c r="O44" i="17"/>
  <c r="Q44" i="17"/>
  <c r="V44" i="17"/>
  <c r="G45" i="17"/>
  <c r="I45" i="17"/>
  <c r="K45" i="17"/>
  <c r="M45" i="17"/>
  <c r="O45" i="17"/>
  <c r="Q45" i="17"/>
  <c r="V45" i="17"/>
  <c r="G47" i="17"/>
  <c r="M47" i="17" s="1"/>
  <c r="I47" i="17"/>
  <c r="I46" i="17" s="1"/>
  <c r="K47" i="17"/>
  <c r="K46" i="17" s="1"/>
  <c r="O47" i="17"/>
  <c r="Q47" i="17"/>
  <c r="Q46" i="17" s="1"/>
  <c r="V47" i="17"/>
  <c r="V46" i="17" s="1"/>
  <c r="G48" i="17"/>
  <c r="I48" i="17"/>
  <c r="K48" i="17"/>
  <c r="M48" i="17"/>
  <c r="O48" i="17"/>
  <c r="Q48" i="17"/>
  <c r="V48" i="17"/>
  <c r="G49" i="17"/>
  <c r="I49" i="17"/>
  <c r="K49" i="17"/>
  <c r="M49" i="17"/>
  <c r="O49" i="17"/>
  <c r="Q49" i="17"/>
  <c r="V49" i="17"/>
  <c r="G50" i="17"/>
  <c r="M50" i="17" s="1"/>
  <c r="I50" i="17"/>
  <c r="K50" i="17"/>
  <c r="O50" i="17"/>
  <c r="Q50" i="17"/>
  <c r="V50" i="17"/>
  <c r="G51" i="17"/>
  <c r="I51" i="17"/>
  <c r="K51" i="17"/>
  <c r="M51" i="17"/>
  <c r="O51" i="17"/>
  <c r="Q51" i="17"/>
  <c r="V51" i="17"/>
  <c r="G52" i="17"/>
  <c r="I52" i="17"/>
  <c r="K52" i="17"/>
  <c r="M52" i="17"/>
  <c r="O52" i="17"/>
  <c r="Q52" i="17"/>
  <c r="V52" i="17"/>
  <c r="G53" i="17"/>
  <c r="I53" i="17"/>
  <c r="K53" i="17"/>
  <c r="M53" i="17"/>
  <c r="O53" i="17"/>
  <c r="Q53" i="17"/>
  <c r="V53" i="17"/>
  <c r="G54" i="17"/>
  <c r="M54" i="17" s="1"/>
  <c r="I54" i="17"/>
  <c r="K54" i="17"/>
  <c r="O54" i="17"/>
  <c r="O46" i="17" s="1"/>
  <c r="Q54" i="17"/>
  <c r="V54" i="17"/>
  <c r="G55" i="17"/>
  <c r="I55" i="17"/>
  <c r="K55" i="17"/>
  <c r="M55" i="17"/>
  <c r="O55" i="17"/>
  <c r="Q55" i="17"/>
  <c r="V55" i="17"/>
  <c r="G56" i="17"/>
  <c r="I56" i="17"/>
  <c r="K56" i="17"/>
  <c r="M56" i="17"/>
  <c r="O56" i="17"/>
  <c r="Q56" i="17"/>
  <c r="V56" i="17"/>
  <c r="G57" i="17"/>
  <c r="I57" i="17"/>
  <c r="K57" i="17"/>
  <c r="M57" i="17"/>
  <c r="O57" i="17"/>
  <c r="Q57" i="17"/>
  <c r="V57" i="17"/>
  <c r="G58" i="17"/>
  <c r="M58" i="17" s="1"/>
  <c r="I58" i="17"/>
  <c r="K58" i="17"/>
  <c r="O58" i="17"/>
  <c r="Q58" i="17"/>
  <c r="V58" i="17"/>
  <c r="G59" i="17"/>
  <c r="I59" i="17"/>
  <c r="K59" i="17"/>
  <c r="M59" i="17"/>
  <c r="O59" i="17"/>
  <c r="Q59" i="17"/>
  <c r="V59" i="17"/>
  <c r="G60" i="17"/>
  <c r="I60" i="17"/>
  <c r="K60" i="17"/>
  <c r="M60" i="17"/>
  <c r="O60" i="17"/>
  <c r="Q60" i="17"/>
  <c r="V60" i="17"/>
  <c r="G61" i="17"/>
  <c r="I61" i="17"/>
  <c r="K61" i="17"/>
  <c r="M61" i="17"/>
  <c r="O61" i="17"/>
  <c r="Q61" i="17"/>
  <c r="V61" i="17"/>
  <c r="G62" i="17"/>
  <c r="M62" i="17" s="1"/>
  <c r="I62" i="17"/>
  <c r="K62" i="17"/>
  <c r="O62" i="17"/>
  <c r="Q62" i="17"/>
  <c r="V62" i="17"/>
  <c r="G63" i="17"/>
  <c r="I63" i="17"/>
  <c r="K63" i="17"/>
  <c r="M63" i="17"/>
  <c r="O63" i="17"/>
  <c r="Q63" i="17"/>
  <c r="V63" i="17"/>
  <c r="G64" i="17"/>
  <c r="I64" i="17"/>
  <c r="K64" i="17"/>
  <c r="M64" i="17"/>
  <c r="O64" i="17"/>
  <c r="Q64" i="17"/>
  <c r="V64" i="17"/>
  <c r="G65" i="17"/>
  <c r="I65" i="17"/>
  <c r="K65" i="17"/>
  <c r="M65" i="17"/>
  <c r="O65" i="17"/>
  <c r="Q65" i="17"/>
  <c r="V65" i="17"/>
  <c r="G66" i="17"/>
  <c r="M66" i="17" s="1"/>
  <c r="I66" i="17"/>
  <c r="K66" i="17"/>
  <c r="O66" i="17"/>
  <c r="Q66" i="17"/>
  <c r="V66" i="17"/>
  <c r="G67" i="17"/>
  <c r="I67" i="17"/>
  <c r="K67" i="17"/>
  <c r="M67" i="17"/>
  <c r="O67" i="17"/>
  <c r="Q67" i="17"/>
  <c r="V67" i="17"/>
  <c r="G68" i="17"/>
  <c r="I68" i="17"/>
  <c r="K68" i="17"/>
  <c r="M68" i="17"/>
  <c r="O68" i="17"/>
  <c r="Q68" i="17"/>
  <c r="V68" i="17"/>
  <c r="G69" i="17"/>
  <c r="I69" i="17"/>
  <c r="K69" i="17"/>
  <c r="M69" i="17"/>
  <c r="O69" i="17"/>
  <c r="Q69" i="17"/>
  <c r="V69" i="17"/>
  <c r="G70" i="17"/>
  <c r="M70" i="17" s="1"/>
  <c r="I70" i="17"/>
  <c r="K70" i="17"/>
  <c r="O70" i="17"/>
  <c r="Q70" i="17"/>
  <c r="V70" i="17"/>
  <c r="G71" i="17"/>
  <c r="I71" i="17"/>
  <c r="K71" i="17"/>
  <c r="M71" i="17"/>
  <c r="O71" i="17"/>
  <c r="Q71" i="17"/>
  <c r="V71" i="17"/>
  <c r="G72" i="17"/>
  <c r="I72" i="17"/>
  <c r="K72" i="17"/>
  <c r="M72" i="17"/>
  <c r="O72" i="17"/>
  <c r="Q72" i="17"/>
  <c r="V72" i="17"/>
  <c r="G73" i="17"/>
  <c r="I73" i="17"/>
  <c r="K73" i="17"/>
  <c r="M73" i="17"/>
  <c r="O73" i="17"/>
  <c r="Q73" i="17"/>
  <c r="V73" i="17"/>
  <c r="G74" i="17"/>
  <c r="M74" i="17" s="1"/>
  <c r="I74" i="17"/>
  <c r="K74" i="17"/>
  <c r="O74" i="17"/>
  <c r="Q74" i="17"/>
  <c r="V74" i="17"/>
  <c r="G75" i="17"/>
  <c r="I75" i="17"/>
  <c r="K75" i="17"/>
  <c r="M75" i="17"/>
  <c r="O75" i="17"/>
  <c r="Q75" i="17"/>
  <c r="V75" i="17"/>
  <c r="G76" i="17"/>
  <c r="I76" i="17"/>
  <c r="K76" i="17"/>
  <c r="M76" i="17"/>
  <c r="O76" i="17"/>
  <c r="Q76" i="17"/>
  <c r="V76" i="17"/>
  <c r="G77" i="17"/>
  <c r="I77" i="17"/>
  <c r="K77" i="17"/>
  <c r="M77" i="17"/>
  <c r="O77" i="17"/>
  <c r="Q77" i="17"/>
  <c r="V77" i="17"/>
  <c r="G78" i="17"/>
  <c r="M78" i="17" s="1"/>
  <c r="I78" i="17"/>
  <c r="K78" i="17"/>
  <c r="O78" i="17"/>
  <c r="Q78" i="17"/>
  <c r="V78" i="17"/>
  <c r="G79" i="17"/>
  <c r="I79" i="17"/>
  <c r="K79" i="17"/>
  <c r="M79" i="17"/>
  <c r="O79" i="17"/>
  <c r="Q79" i="17"/>
  <c r="V79" i="17"/>
  <c r="G80" i="17"/>
  <c r="I80" i="17"/>
  <c r="K80" i="17"/>
  <c r="M80" i="17"/>
  <c r="O80" i="17"/>
  <c r="Q80" i="17"/>
  <c r="V80" i="17"/>
  <c r="G81" i="17"/>
  <c r="I81" i="17"/>
  <c r="K81" i="17"/>
  <c r="M81" i="17"/>
  <c r="O81" i="17"/>
  <c r="Q81" i="17"/>
  <c r="V81" i="17"/>
  <c r="G82" i="17"/>
  <c r="M82" i="17" s="1"/>
  <c r="I82" i="17"/>
  <c r="K82" i="17"/>
  <c r="O82" i="17"/>
  <c r="Q82" i="17"/>
  <c r="V82" i="17"/>
  <c r="G83" i="17"/>
  <c r="I83" i="17"/>
  <c r="K83" i="17"/>
  <c r="M83" i="17"/>
  <c r="O83" i="17"/>
  <c r="Q83" i="17"/>
  <c r="V83" i="17"/>
  <c r="G84" i="17"/>
  <c r="I84" i="17"/>
  <c r="K84" i="17"/>
  <c r="M84" i="17"/>
  <c r="O84" i="17"/>
  <c r="Q84" i="17"/>
  <c r="V84" i="17"/>
  <c r="G85" i="17"/>
  <c r="I85" i="17"/>
  <c r="K85" i="17"/>
  <c r="M85" i="17"/>
  <c r="O85" i="17"/>
  <c r="Q85" i="17"/>
  <c r="V85" i="17"/>
  <c r="G86" i="17"/>
  <c r="M86" i="17" s="1"/>
  <c r="I86" i="17"/>
  <c r="K86" i="17"/>
  <c r="O86" i="17"/>
  <c r="Q86" i="17"/>
  <c r="V86" i="17"/>
  <c r="G87" i="17"/>
  <c r="I87" i="17"/>
  <c r="K87" i="17"/>
  <c r="M87" i="17"/>
  <c r="O87" i="17"/>
  <c r="Q87" i="17"/>
  <c r="V87" i="17"/>
  <c r="G88" i="17"/>
  <c r="I88" i="17"/>
  <c r="K88" i="17"/>
  <c r="M88" i="17"/>
  <c r="O88" i="17"/>
  <c r="Q88" i="17"/>
  <c r="V88" i="17"/>
  <c r="G89" i="17"/>
  <c r="I89" i="17"/>
  <c r="K89" i="17"/>
  <c r="M89" i="17"/>
  <c r="O89" i="17"/>
  <c r="Q89" i="17"/>
  <c r="V89" i="17"/>
  <c r="G90" i="17"/>
  <c r="M90" i="17" s="1"/>
  <c r="I90" i="17"/>
  <c r="K90" i="17"/>
  <c r="O90" i="17"/>
  <c r="Q90" i="17"/>
  <c r="V90" i="17"/>
  <c r="G91" i="17"/>
  <c r="I91" i="17"/>
  <c r="K91" i="17"/>
  <c r="M91" i="17"/>
  <c r="O91" i="17"/>
  <c r="Q91" i="17"/>
  <c r="V91" i="17"/>
  <c r="G92" i="17"/>
  <c r="I92" i="17"/>
  <c r="K92" i="17"/>
  <c r="M92" i="17"/>
  <c r="O92" i="17"/>
  <c r="Q92" i="17"/>
  <c r="V92" i="17"/>
  <c r="G93" i="17"/>
  <c r="I93" i="17"/>
  <c r="K93" i="17"/>
  <c r="M93" i="17"/>
  <c r="O93" i="17"/>
  <c r="Q93" i="17"/>
  <c r="V93" i="17"/>
  <c r="G94" i="17"/>
  <c r="M94" i="17" s="1"/>
  <c r="I94" i="17"/>
  <c r="K94" i="17"/>
  <c r="O94" i="17"/>
  <c r="Q94" i="17"/>
  <c r="V94" i="17"/>
  <c r="G95" i="17"/>
  <c r="I95" i="17"/>
  <c r="K95" i="17"/>
  <c r="M95" i="17"/>
  <c r="O95" i="17"/>
  <c r="Q95" i="17"/>
  <c r="V95" i="17"/>
  <c r="G96" i="17"/>
  <c r="I96" i="17"/>
  <c r="K96" i="17"/>
  <c r="M96" i="17"/>
  <c r="O96" i="17"/>
  <c r="Q96" i="17"/>
  <c r="V96" i="17"/>
  <c r="G97" i="17"/>
  <c r="I97" i="17"/>
  <c r="K97" i="17"/>
  <c r="M97" i="17"/>
  <c r="O97" i="17"/>
  <c r="Q97" i="17"/>
  <c r="V97" i="17"/>
  <c r="G98" i="17"/>
  <c r="M98" i="17" s="1"/>
  <c r="I98" i="17"/>
  <c r="K98" i="17"/>
  <c r="O98" i="17"/>
  <c r="Q98" i="17"/>
  <c r="V98" i="17"/>
  <c r="G99" i="17"/>
  <c r="I99" i="17"/>
  <c r="K99" i="17"/>
  <c r="M99" i="17"/>
  <c r="O99" i="17"/>
  <c r="Q99" i="17"/>
  <c r="V99" i="17"/>
  <c r="G100" i="17"/>
  <c r="I100" i="17"/>
  <c r="K100" i="17"/>
  <c r="M100" i="17"/>
  <c r="O100" i="17"/>
  <c r="Q100" i="17"/>
  <c r="V100" i="17"/>
  <c r="G101" i="17"/>
  <c r="I101" i="17"/>
  <c r="K101" i="17"/>
  <c r="M101" i="17"/>
  <c r="O101" i="17"/>
  <c r="Q101" i="17"/>
  <c r="V101" i="17"/>
  <c r="G102" i="17"/>
  <c r="M102" i="17" s="1"/>
  <c r="I102" i="17"/>
  <c r="K102" i="17"/>
  <c r="O102" i="17"/>
  <c r="Q102" i="17"/>
  <c r="V102" i="17"/>
  <c r="G103" i="17"/>
  <c r="I103" i="17"/>
  <c r="K103" i="17"/>
  <c r="M103" i="17"/>
  <c r="O103" i="17"/>
  <c r="Q103" i="17"/>
  <c r="V103" i="17"/>
  <c r="G104" i="17"/>
  <c r="I104" i="17"/>
  <c r="K104" i="17"/>
  <c r="M104" i="17"/>
  <c r="O104" i="17"/>
  <c r="Q104" i="17"/>
  <c r="V104" i="17"/>
  <c r="G106" i="17"/>
  <c r="G105" i="17" s="1"/>
  <c r="I106" i="17"/>
  <c r="I105" i="17" s="1"/>
  <c r="K106" i="17"/>
  <c r="K105" i="17" s="1"/>
  <c r="O106" i="17"/>
  <c r="O105" i="17" s="1"/>
  <c r="Q106" i="17"/>
  <c r="Q105" i="17" s="1"/>
  <c r="V106" i="17"/>
  <c r="V105" i="17" s="1"/>
  <c r="G107" i="17"/>
  <c r="I107" i="17"/>
  <c r="K107" i="17"/>
  <c r="M107" i="17"/>
  <c r="O107" i="17"/>
  <c r="Q107" i="17"/>
  <c r="V107" i="17"/>
  <c r="G108" i="17"/>
  <c r="I108" i="17"/>
  <c r="K108" i="17"/>
  <c r="M108" i="17"/>
  <c r="O108" i="17"/>
  <c r="Q108" i="17"/>
  <c r="V108" i="17"/>
  <c r="G109" i="17"/>
  <c r="G110" i="17"/>
  <c r="M110" i="17" s="1"/>
  <c r="M109" i="17" s="1"/>
  <c r="I110" i="17"/>
  <c r="I109" i="17" s="1"/>
  <c r="K110" i="17"/>
  <c r="K109" i="17" s="1"/>
  <c r="O110" i="17"/>
  <c r="O109" i="17" s="1"/>
  <c r="Q110" i="17"/>
  <c r="Q109" i="17" s="1"/>
  <c r="V110" i="17"/>
  <c r="V109" i="17" s="1"/>
  <c r="G111" i="17"/>
  <c r="I111" i="17"/>
  <c r="K111" i="17"/>
  <c r="M111" i="17"/>
  <c r="O111" i="17"/>
  <c r="Q111" i="17"/>
  <c r="V111" i="17"/>
  <c r="G112" i="17"/>
  <c r="I112" i="17"/>
  <c r="K112" i="17"/>
  <c r="M112" i="17"/>
  <c r="O112" i="17"/>
  <c r="Q112" i="17"/>
  <c r="V112" i="17"/>
  <c r="G114" i="17"/>
  <c r="G113" i="17" s="1"/>
  <c r="I114" i="17"/>
  <c r="I113" i="17" s="1"/>
  <c r="K114" i="17"/>
  <c r="K113" i="17" s="1"/>
  <c r="O114" i="17"/>
  <c r="Q114" i="17"/>
  <c r="Q113" i="17" s="1"/>
  <c r="V114" i="17"/>
  <c r="V113" i="17" s="1"/>
  <c r="G115" i="17"/>
  <c r="I115" i="17"/>
  <c r="K115" i="17"/>
  <c r="M115" i="17"/>
  <c r="O115" i="17"/>
  <c r="Q115" i="17"/>
  <c r="V115" i="17"/>
  <c r="G116" i="17"/>
  <c r="I116" i="17"/>
  <c r="K116" i="17"/>
  <c r="M116" i="17"/>
  <c r="O116" i="17"/>
  <c r="Q116" i="17"/>
  <c r="V116" i="17"/>
  <c r="G117" i="17"/>
  <c r="I117" i="17"/>
  <c r="K117" i="17"/>
  <c r="M117" i="17"/>
  <c r="O117" i="17"/>
  <c r="O113" i="17" s="1"/>
  <c r="Q117" i="17"/>
  <c r="V117" i="17"/>
  <c r="G118" i="17"/>
  <c r="M118" i="17" s="1"/>
  <c r="I118" i="17"/>
  <c r="K118" i="17"/>
  <c r="O118" i="17"/>
  <c r="Q118" i="17"/>
  <c r="V118" i="17"/>
  <c r="G119" i="17"/>
  <c r="I119" i="17"/>
  <c r="K119" i="17"/>
  <c r="M119" i="17"/>
  <c r="O119" i="17"/>
  <c r="Q119" i="17"/>
  <c r="V119" i="17"/>
  <c r="G120" i="17"/>
  <c r="I120" i="17"/>
  <c r="K120" i="17"/>
  <c r="M120" i="17"/>
  <c r="O120" i="17"/>
  <c r="Q120" i="17"/>
  <c r="V120" i="17"/>
  <c r="G121" i="17"/>
  <c r="M121" i="17" s="1"/>
  <c r="I121" i="17"/>
  <c r="K121" i="17"/>
  <c r="O121" i="17"/>
  <c r="Q121" i="17"/>
  <c r="V121" i="17"/>
  <c r="G122" i="17"/>
  <c r="M122" i="17" s="1"/>
  <c r="I122" i="17"/>
  <c r="K122" i="17"/>
  <c r="O122" i="17"/>
  <c r="Q122" i="17"/>
  <c r="V122" i="17"/>
  <c r="G123" i="17"/>
  <c r="M123" i="17" s="1"/>
  <c r="I123" i="17"/>
  <c r="K123" i="17"/>
  <c r="O123" i="17"/>
  <c r="Q123" i="17"/>
  <c r="V123" i="17"/>
  <c r="G124" i="17"/>
  <c r="I124" i="17"/>
  <c r="K124" i="17"/>
  <c r="M124" i="17"/>
  <c r="O124" i="17"/>
  <c r="Q124" i="17"/>
  <c r="V124" i="17"/>
  <c r="G125" i="17"/>
  <c r="G126" i="17"/>
  <c r="M126" i="17" s="1"/>
  <c r="I126" i="17"/>
  <c r="I125" i="17" s="1"/>
  <c r="K126" i="17"/>
  <c r="K125" i="17" s="1"/>
  <c r="O126" i="17"/>
  <c r="O125" i="17" s="1"/>
  <c r="Q126" i="17"/>
  <c r="Q125" i="17" s="1"/>
  <c r="V126" i="17"/>
  <c r="V125" i="17" s="1"/>
  <c r="G127" i="17"/>
  <c r="I127" i="17"/>
  <c r="K127" i="17"/>
  <c r="M127" i="17"/>
  <c r="O127" i="17"/>
  <c r="Q127" i="17"/>
  <c r="V127" i="17"/>
  <c r="G128" i="17"/>
  <c r="I128" i="17"/>
  <c r="K128" i="17"/>
  <c r="M128" i="17"/>
  <c r="O128" i="17"/>
  <c r="Q128" i="17"/>
  <c r="V128" i="17"/>
  <c r="G129" i="17"/>
  <c r="M129" i="17" s="1"/>
  <c r="I129" i="17"/>
  <c r="K129" i="17"/>
  <c r="O129" i="17"/>
  <c r="Q129" i="17"/>
  <c r="V129" i="17"/>
  <c r="G130" i="17"/>
  <c r="O130" i="17"/>
  <c r="Q130" i="17"/>
  <c r="G131" i="17"/>
  <c r="I131" i="17"/>
  <c r="I130" i="17" s="1"/>
  <c r="K131" i="17"/>
  <c r="K130" i="17" s="1"/>
  <c r="M131" i="17"/>
  <c r="M130" i="17" s="1"/>
  <c r="O131" i="17"/>
  <c r="Q131" i="17"/>
  <c r="V131" i="17"/>
  <c r="V130" i="17" s="1"/>
  <c r="AE133" i="17"/>
  <c r="AF133" i="17"/>
  <c r="G78" i="16"/>
  <c r="G9" i="16"/>
  <c r="M9" i="16" s="1"/>
  <c r="I9" i="16"/>
  <c r="I8" i="16" s="1"/>
  <c r="K9" i="16"/>
  <c r="K8" i="16" s="1"/>
  <c r="O9" i="16"/>
  <c r="O8" i="16" s="1"/>
  <c r="Q9" i="16"/>
  <c r="Q8" i="16" s="1"/>
  <c r="V9" i="16"/>
  <c r="V8" i="16" s="1"/>
  <c r="G10" i="16"/>
  <c r="I10" i="16"/>
  <c r="K10" i="16"/>
  <c r="M10" i="16"/>
  <c r="O10" i="16"/>
  <c r="Q10" i="16"/>
  <c r="V10" i="16"/>
  <c r="G11" i="16"/>
  <c r="I11" i="16"/>
  <c r="K11" i="16"/>
  <c r="M11" i="16"/>
  <c r="O11" i="16"/>
  <c r="Q11" i="16"/>
  <c r="V11" i="16"/>
  <c r="G12" i="16"/>
  <c r="M12" i="16" s="1"/>
  <c r="I12" i="16"/>
  <c r="K12" i="16"/>
  <c r="O12" i="16"/>
  <c r="Q12" i="16"/>
  <c r="V12" i="16"/>
  <c r="G13" i="16"/>
  <c r="M13" i="16" s="1"/>
  <c r="I13" i="16"/>
  <c r="K13" i="16"/>
  <c r="O13" i="16"/>
  <c r="Q13" i="16"/>
  <c r="V13" i="16"/>
  <c r="G14" i="16"/>
  <c r="I14" i="16"/>
  <c r="K14" i="16"/>
  <c r="M14" i="16"/>
  <c r="O14" i="16"/>
  <c r="Q14" i="16"/>
  <c r="V14" i="16"/>
  <c r="G16" i="16"/>
  <c r="M16" i="16" s="1"/>
  <c r="I16" i="16"/>
  <c r="K16" i="16"/>
  <c r="O16" i="16"/>
  <c r="Q16" i="16"/>
  <c r="V16" i="16"/>
  <c r="G18" i="16"/>
  <c r="G8" i="16" s="1"/>
  <c r="I18" i="16"/>
  <c r="K18" i="16"/>
  <c r="O18" i="16"/>
  <c r="Q18" i="16"/>
  <c r="V18" i="16"/>
  <c r="G20" i="16"/>
  <c r="M20" i="16" s="1"/>
  <c r="I20" i="16"/>
  <c r="K20" i="16"/>
  <c r="O20" i="16"/>
  <c r="Q20" i="16"/>
  <c r="V20" i="16"/>
  <c r="G22" i="16"/>
  <c r="I22" i="16"/>
  <c r="K22" i="16"/>
  <c r="M22" i="16"/>
  <c r="O22" i="16"/>
  <c r="Q22" i="16"/>
  <c r="V22" i="16"/>
  <c r="G24" i="16"/>
  <c r="I24" i="16"/>
  <c r="K24" i="16"/>
  <c r="M24" i="16"/>
  <c r="O24" i="16"/>
  <c r="Q24" i="16"/>
  <c r="V24" i="16"/>
  <c r="G25" i="16"/>
  <c r="M25" i="16" s="1"/>
  <c r="I25" i="16"/>
  <c r="K25" i="16"/>
  <c r="O25" i="16"/>
  <c r="Q25" i="16"/>
  <c r="V25" i="16"/>
  <c r="G26" i="16"/>
  <c r="M26" i="16" s="1"/>
  <c r="I26" i="16"/>
  <c r="K26" i="16"/>
  <c r="O26" i="16"/>
  <c r="Q26" i="16"/>
  <c r="V26" i="16"/>
  <c r="G27" i="16"/>
  <c r="I27" i="16"/>
  <c r="K27" i="16"/>
  <c r="M27" i="16"/>
  <c r="O27" i="16"/>
  <c r="Q27" i="16"/>
  <c r="V27" i="16"/>
  <c r="G28" i="16"/>
  <c r="M28" i="16" s="1"/>
  <c r="I28" i="16"/>
  <c r="K28" i="16"/>
  <c r="O28" i="16"/>
  <c r="Q28" i="16"/>
  <c r="V28" i="16"/>
  <c r="G29" i="16"/>
  <c r="M29" i="16" s="1"/>
  <c r="I29" i="16"/>
  <c r="K29" i="16"/>
  <c r="O29" i="16"/>
  <c r="Q29" i="16"/>
  <c r="V29" i="16"/>
  <c r="G30" i="16"/>
  <c r="M30" i="16" s="1"/>
  <c r="I30" i="16"/>
  <c r="K30" i="16"/>
  <c r="O30" i="16"/>
  <c r="Q30" i="16"/>
  <c r="V30" i="16"/>
  <c r="G31" i="16"/>
  <c r="I31" i="16"/>
  <c r="K31" i="16"/>
  <c r="M31" i="16"/>
  <c r="O31" i="16"/>
  <c r="Q31" i="16"/>
  <c r="V31" i="16"/>
  <c r="G32" i="16"/>
  <c r="I32" i="16"/>
  <c r="K32" i="16"/>
  <c r="M32" i="16"/>
  <c r="O32" i="16"/>
  <c r="Q32" i="16"/>
  <c r="V32" i="16"/>
  <c r="G33" i="16"/>
  <c r="M33" i="16" s="1"/>
  <c r="I33" i="16"/>
  <c r="K33" i="16"/>
  <c r="O33" i="16"/>
  <c r="Q33" i="16"/>
  <c r="V33" i="16"/>
  <c r="G34" i="16"/>
  <c r="M34" i="16" s="1"/>
  <c r="I34" i="16"/>
  <c r="K34" i="16"/>
  <c r="O34" i="16"/>
  <c r="Q34" i="16"/>
  <c r="V34" i="16"/>
  <c r="G36" i="16"/>
  <c r="I36" i="16"/>
  <c r="I35" i="16" s="1"/>
  <c r="K36" i="16"/>
  <c r="K35" i="16" s="1"/>
  <c r="M36" i="16"/>
  <c r="O36" i="16"/>
  <c r="O35" i="16" s="1"/>
  <c r="Q36" i="16"/>
  <c r="Q35" i="16" s="1"/>
  <c r="V36" i="16"/>
  <c r="G37" i="16"/>
  <c r="G35" i="16" s="1"/>
  <c r="I37" i="16"/>
  <c r="K37" i="16"/>
  <c r="O37" i="16"/>
  <c r="Q37" i="16"/>
  <c r="V37" i="16"/>
  <c r="G38" i="16"/>
  <c r="I38" i="16"/>
  <c r="K38" i="16"/>
  <c r="M38" i="16"/>
  <c r="O38" i="16"/>
  <c r="Q38" i="16"/>
  <c r="V38" i="16"/>
  <c r="G39" i="16"/>
  <c r="M39" i="16" s="1"/>
  <c r="I39" i="16"/>
  <c r="K39" i="16"/>
  <c r="O39" i="16"/>
  <c r="Q39" i="16"/>
  <c r="V39" i="16"/>
  <c r="G40" i="16"/>
  <c r="I40" i="16"/>
  <c r="K40" i="16"/>
  <c r="M40" i="16"/>
  <c r="O40" i="16"/>
  <c r="Q40" i="16"/>
  <c r="V40" i="16"/>
  <c r="G41" i="16"/>
  <c r="M41" i="16" s="1"/>
  <c r="I41" i="16"/>
  <c r="K41" i="16"/>
  <c r="O41" i="16"/>
  <c r="Q41" i="16"/>
  <c r="V41" i="16"/>
  <c r="V35" i="16" s="1"/>
  <c r="G42" i="16"/>
  <c r="M42" i="16" s="1"/>
  <c r="I42" i="16"/>
  <c r="K42" i="16"/>
  <c r="O42" i="16"/>
  <c r="Q42" i="16"/>
  <c r="V42" i="16"/>
  <c r="G43" i="16"/>
  <c r="M43" i="16" s="1"/>
  <c r="I43" i="16"/>
  <c r="K43" i="16"/>
  <c r="O43" i="16"/>
  <c r="Q43" i="16"/>
  <c r="V43" i="16"/>
  <c r="G44" i="16"/>
  <c r="I44" i="16"/>
  <c r="K44" i="16"/>
  <c r="M44" i="16"/>
  <c r="O44" i="16"/>
  <c r="Q44" i="16"/>
  <c r="V44" i="16"/>
  <c r="G45" i="16"/>
  <c r="M45" i="16" s="1"/>
  <c r="I45" i="16"/>
  <c r="K45" i="16"/>
  <c r="O45" i="16"/>
  <c r="Q45" i="16"/>
  <c r="V45" i="16"/>
  <c r="G46" i="16"/>
  <c r="I46" i="16"/>
  <c r="K46" i="16"/>
  <c r="M46" i="16"/>
  <c r="O46" i="16"/>
  <c r="Q46" i="16"/>
  <c r="V46" i="16"/>
  <c r="G47" i="16"/>
  <c r="M47" i="16" s="1"/>
  <c r="I47" i="16"/>
  <c r="K47" i="16"/>
  <c r="O47" i="16"/>
  <c r="Q47" i="16"/>
  <c r="V47" i="16"/>
  <c r="G48" i="16"/>
  <c r="I48" i="16"/>
  <c r="K48" i="16"/>
  <c r="M48" i="16"/>
  <c r="O48" i="16"/>
  <c r="Q48" i="16"/>
  <c r="V48" i="16"/>
  <c r="G49" i="16"/>
  <c r="M49" i="16" s="1"/>
  <c r="I49" i="16"/>
  <c r="K49" i="16"/>
  <c r="O49" i="16"/>
  <c r="Q49" i="16"/>
  <c r="V49" i="16"/>
  <c r="G50" i="16"/>
  <c r="I50" i="16"/>
  <c r="K50" i="16"/>
  <c r="M50" i="16"/>
  <c r="O50" i="16"/>
  <c r="Q50" i="16"/>
  <c r="V50" i="16"/>
  <c r="G51" i="16"/>
  <c r="M51" i="16" s="1"/>
  <c r="I51" i="16"/>
  <c r="K51" i="16"/>
  <c r="O51" i="16"/>
  <c r="Q51" i="16"/>
  <c r="V51" i="16"/>
  <c r="G53" i="16"/>
  <c r="G52" i="16" s="1"/>
  <c r="I53" i="16"/>
  <c r="I52" i="16" s="1"/>
  <c r="K53" i="16"/>
  <c r="K52" i="16" s="1"/>
  <c r="O53" i="16"/>
  <c r="O52" i="16" s="1"/>
  <c r="Q53" i="16"/>
  <c r="Q52" i="16" s="1"/>
  <c r="V53" i="16"/>
  <c r="V52" i="16" s="1"/>
  <c r="G54" i="16"/>
  <c r="I54" i="16"/>
  <c r="K54" i="16"/>
  <c r="M54" i="16"/>
  <c r="O54" i="16"/>
  <c r="Q54" i="16"/>
  <c r="V54" i="16"/>
  <c r="G55" i="16"/>
  <c r="I55" i="16"/>
  <c r="K55" i="16"/>
  <c r="M55" i="16"/>
  <c r="O55" i="16"/>
  <c r="Q55" i="16"/>
  <c r="V55" i="16"/>
  <c r="G56" i="16"/>
  <c r="I56" i="16"/>
  <c r="K56" i="16"/>
  <c r="M56" i="16"/>
  <c r="O56" i="16"/>
  <c r="Q56" i="16"/>
  <c r="V56" i="16"/>
  <c r="G57" i="16"/>
  <c r="M57" i="16" s="1"/>
  <c r="I57" i="16"/>
  <c r="K57" i="16"/>
  <c r="O57" i="16"/>
  <c r="Q57" i="16"/>
  <c r="V57" i="16"/>
  <c r="G58" i="16"/>
  <c r="I58" i="16"/>
  <c r="K58" i="16"/>
  <c r="M58" i="16"/>
  <c r="O58" i="16"/>
  <c r="Q58" i="16"/>
  <c r="V58" i="16"/>
  <c r="G59" i="16"/>
  <c r="M59" i="16" s="1"/>
  <c r="I59" i="16"/>
  <c r="K59" i="16"/>
  <c r="O59" i="16"/>
  <c r="Q59" i="16"/>
  <c r="V59" i="16"/>
  <c r="G60" i="16"/>
  <c r="M60" i="16" s="1"/>
  <c r="I60" i="16"/>
  <c r="K60" i="16"/>
  <c r="O60" i="16"/>
  <c r="Q60" i="16"/>
  <c r="V60" i="16"/>
  <c r="G61" i="16"/>
  <c r="M61" i="16" s="1"/>
  <c r="I61" i="16"/>
  <c r="K61" i="16"/>
  <c r="O61" i="16"/>
  <c r="Q61" i="16"/>
  <c r="V61" i="16"/>
  <c r="G62" i="16"/>
  <c r="I62" i="16"/>
  <c r="K62" i="16"/>
  <c r="M62" i="16"/>
  <c r="O62" i="16"/>
  <c r="Q62" i="16"/>
  <c r="V62" i="16"/>
  <c r="G63" i="16"/>
  <c r="I63" i="16"/>
  <c r="K63" i="16"/>
  <c r="M63" i="16"/>
  <c r="O63" i="16"/>
  <c r="Q63" i="16"/>
  <c r="V63" i="16"/>
  <c r="G64" i="16"/>
  <c r="I64" i="16"/>
  <c r="K64" i="16"/>
  <c r="M64" i="16"/>
  <c r="O64" i="16"/>
  <c r="Q64" i="16"/>
  <c r="V64" i="16"/>
  <c r="G65" i="16"/>
  <c r="M65" i="16" s="1"/>
  <c r="I65" i="16"/>
  <c r="K65" i="16"/>
  <c r="O65" i="16"/>
  <c r="Q65" i="16"/>
  <c r="V65" i="16"/>
  <c r="G66" i="16"/>
  <c r="I66" i="16"/>
  <c r="K66" i="16"/>
  <c r="M66" i="16"/>
  <c r="O66" i="16"/>
  <c r="Q66" i="16"/>
  <c r="V66" i="16"/>
  <c r="G67" i="16"/>
  <c r="M67" i="16" s="1"/>
  <c r="I67" i="16"/>
  <c r="K67" i="16"/>
  <c r="O67" i="16"/>
  <c r="Q67" i="16"/>
  <c r="V67" i="16"/>
  <c r="G68" i="16"/>
  <c r="M68" i="16" s="1"/>
  <c r="I68" i="16"/>
  <c r="K68" i="16"/>
  <c r="O68" i="16"/>
  <c r="Q68" i="16"/>
  <c r="V68" i="16"/>
  <c r="G69" i="16"/>
  <c r="M69" i="16" s="1"/>
  <c r="I69" i="16"/>
  <c r="K69" i="16"/>
  <c r="O69" i="16"/>
  <c r="Q69" i="16"/>
  <c r="V69" i="16"/>
  <c r="G70" i="16"/>
  <c r="I70" i="16"/>
  <c r="K70" i="16"/>
  <c r="M70" i="16"/>
  <c r="O70" i="16"/>
  <c r="Q70" i="16"/>
  <c r="V70" i="16"/>
  <c r="G72" i="16"/>
  <c r="I72" i="16"/>
  <c r="I71" i="16" s="1"/>
  <c r="K72" i="16"/>
  <c r="M72" i="16"/>
  <c r="M71" i="16" s="1"/>
  <c r="O72" i="16"/>
  <c r="O71" i="16" s="1"/>
  <c r="Q72" i="16"/>
  <c r="Q71" i="16" s="1"/>
  <c r="V72" i="16"/>
  <c r="G73" i="16"/>
  <c r="M73" i="16" s="1"/>
  <c r="I73" i="16"/>
  <c r="K73" i="16"/>
  <c r="K71" i="16" s="1"/>
  <c r="O73" i="16"/>
  <c r="Q73" i="16"/>
  <c r="V73" i="16"/>
  <c r="V71" i="16" s="1"/>
  <c r="G74" i="16"/>
  <c r="I74" i="16"/>
  <c r="K74" i="16"/>
  <c r="M74" i="16"/>
  <c r="O74" i="16"/>
  <c r="Q74" i="16"/>
  <c r="V74" i="16"/>
  <c r="G75" i="16"/>
  <c r="M75" i="16" s="1"/>
  <c r="I75" i="16"/>
  <c r="K75" i="16"/>
  <c r="O75" i="16"/>
  <c r="Q75" i="16"/>
  <c r="V75" i="16"/>
  <c r="G76" i="16"/>
  <c r="M76" i="16" s="1"/>
  <c r="I76" i="16"/>
  <c r="K76" i="16"/>
  <c r="O76" i="16"/>
  <c r="Q76" i="16"/>
  <c r="V76" i="16"/>
  <c r="AE78" i="16"/>
  <c r="AF78" i="16"/>
  <c r="G135" i="15"/>
  <c r="G9" i="15"/>
  <c r="M9" i="15" s="1"/>
  <c r="I9" i="15"/>
  <c r="I8" i="15" s="1"/>
  <c r="K9" i="15"/>
  <c r="K8" i="15" s="1"/>
  <c r="O9" i="15"/>
  <c r="O8" i="15" s="1"/>
  <c r="Q9" i="15"/>
  <c r="Q8" i="15" s="1"/>
  <c r="V9" i="15"/>
  <c r="G10" i="15"/>
  <c r="M10" i="15" s="1"/>
  <c r="I10" i="15"/>
  <c r="K10" i="15"/>
  <c r="O10" i="15"/>
  <c r="Q10" i="15"/>
  <c r="V10" i="15"/>
  <c r="G11" i="15"/>
  <c r="I11" i="15"/>
  <c r="K11" i="15"/>
  <c r="M11" i="15"/>
  <c r="O11" i="15"/>
  <c r="Q11" i="15"/>
  <c r="V11" i="15"/>
  <c r="G12" i="15"/>
  <c r="I12" i="15"/>
  <c r="K12" i="15"/>
  <c r="M12" i="15"/>
  <c r="O12" i="15"/>
  <c r="Q12" i="15"/>
  <c r="V12" i="15"/>
  <c r="G13" i="15"/>
  <c r="I13" i="15"/>
  <c r="K13" i="15"/>
  <c r="M13" i="15"/>
  <c r="O13" i="15"/>
  <c r="Q13" i="15"/>
  <c r="V13" i="15"/>
  <c r="G14" i="15"/>
  <c r="M14" i="15" s="1"/>
  <c r="I14" i="15"/>
  <c r="K14" i="15"/>
  <c r="O14" i="15"/>
  <c r="Q14" i="15"/>
  <c r="V14" i="15"/>
  <c r="V8" i="15" s="1"/>
  <c r="G15" i="15"/>
  <c r="I15" i="15"/>
  <c r="K15" i="15"/>
  <c r="M15" i="15"/>
  <c r="O15" i="15"/>
  <c r="Q15" i="15"/>
  <c r="V15" i="15"/>
  <c r="G16" i="15"/>
  <c r="G8" i="15" s="1"/>
  <c r="I16" i="15"/>
  <c r="K16" i="15"/>
  <c r="O16" i="15"/>
  <c r="Q16" i="15"/>
  <c r="V16" i="15"/>
  <c r="G17" i="15"/>
  <c r="M17" i="15" s="1"/>
  <c r="I17" i="15"/>
  <c r="K17" i="15"/>
  <c r="O17" i="15"/>
  <c r="Q17" i="15"/>
  <c r="V17" i="15"/>
  <c r="G18" i="15"/>
  <c r="M18" i="15" s="1"/>
  <c r="I18" i="15"/>
  <c r="K18" i="15"/>
  <c r="O18" i="15"/>
  <c r="Q18" i="15"/>
  <c r="V18" i="15"/>
  <c r="G19" i="15"/>
  <c r="I19" i="15"/>
  <c r="K19" i="15"/>
  <c r="M19" i="15"/>
  <c r="O19" i="15"/>
  <c r="Q19" i="15"/>
  <c r="V19" i="15"/>
  <c r="G20" i="15"/>
  <c r="M20" i="15" s="1"/>
  <c r="I20" i="15"/>
  <c r="K20" i="15"/>
  <c r="O20" i="15"/>
  <c r="Q20" i="15"/>
  <c r="V20" i="15"/>
  <c r="G21" i="15"/>
  <c r="I21" i="15"/>
  <c r="K21" i="15"/>
  <c r="M21" i="15"/>
  <c r="O21" i="15"/>
  <c r="Q21" i="15"/>
  <c r="V21" i="15"/>
  <c r="G22" i="15"/>
  <c r="M22" i="15" s="1"/>
  <c r="I22" i="15"/>
  <c r="K22" i="15"/>
  <c r="O22" i="15"/>
  <c r="Q22" i="15"/>
  <c r="V22" i="15"/>
  <c r="G23" i="15"/>
  <c r="I23" i="15"/>
  <c r="K23" i="15"/>
  <c r="M23" i="15"/>
  <c r="O23" i="15"/>
  <c r="Q23" i="15"/>
  <c r="V23" i="15"/>
  <c r="G24" i="15"/>
  <c r="M24" i="15" s="1"/>
  <c r="I24" i="15"/>
  <c r="K24" i="15"/>
  <c r="O24" i="15"/>
  <c r="Q24" i="15"/>
  <c r="V24" i="15"/>
  <c r="G25" i="15"/>
  <c r="I25" i="15"/>
  <c r="K25" i="15"/>
  <c r="M25" i="15"/>
  <c r="O25" i="15"/>
  <c r="Q25" i="15"/>
  <c r="V25" i="15"/>
  <c r="G26" i="15"/>
  <c r="M26" i="15" s="1"/>
  <c r="I26" i="15"/>
  <c r="K26" i="15"/>
  <c r="O26" i="15"/>
  <c r="Q26" i="15"/>
  <c r="V26" i="15"/>
  <c r="G27" i="15"/>
  <c r="I27" i="15"/>
  <c r="K27" i="15"/>
  <c r="M27" i="15"/>
  <c r="O27" i="15"/>
  <c r="Q27" i="15"/>
  <c r="V27" i="15"/>
  <c r="G28" i="15"/>
  <c r="M28" i="15" s="1"/>
  <c r="I28" i="15"/>
  <c r="K28" i="15"/>
  <c r="O28" i="15"/>
  <c r="Q28" i="15"/>
  <c r="V28" i="15"/>
  <c r="G29" i="15"/>
  <c r="I29" i="15"/>
  <c r="K29" i="15"/>
  <c r="M29" i="15"/>
  <c r="O29" i="15"/>
  <c r="Q29" i="15"/>
  <c r="V29" i="15"/>
  <c r="G30" i="15"/>
  <c r="M30" i="15" s="1"/>
  <c r="I30" i="15"/>
  <c r="K30" i="15"/>
  <c r="O30" i="15"/>
  <c r="Q30" i="15"/>
  <c r="V30" i="15"/>
  <c r="G31" i="15"/>
  <c r="I31" i="15"/>
  <c r="K31" i="15"/>
  <c r="M31" i="15"/>
  <c r="O31" i="15"/>
  <c r="Q31" i="15"/>
  <c r="V31" i="15"/>
  <c r="G32" i="15"/>
  <c r="M32" i="15" s="1"/>
  <c r="I32" i="15"/>
  <c r="K32" i="15"/>
  <c r="O32" i="15"/>
  <c r="Q32" i="15"/>
  <c r="V32" i="15"/>
  <c r="G33" i="15"/>
  <c r="I33" i="15"/>
  <c r="K33" i="15"/>
  <c r="M33" i="15"/>
  <c r="O33" i="15"/>
  <c r="Q33" i="15"/>
  <c r="V33" i="15"/>
  <c r="G34" i="15"/>
  <c r="M34" i="15" s="1"/>
  <c r="I34" i="15"/>
  <c r="K34" i="15"/>
  <c r="O34" i="15"/>
  <c r="Q34" i="15"/>
  <c r="V34" i="15"/>
  <c r="G35" i="15"/>
  <c r="I35" i="15"/>
  <c r="K35" i="15"/>
  <c r="M35" i="15"/>
  <c r="O35" i="15"/>
  <c r="Q35" i="15"/>
  <c r="V35" i="15"/>
  <c r="G36" i="15"/>
  <c r="M36" i="15" s="1"/>
  <c r="I36" i="15"/>
  <c r="K36" i="15"/>
  <c r="O36" i="15"/>
  <c r="Q36" i="15"/>
  <c r="V36" i="15"/>
  <c r="G37" i="15"/>
  <c r="M37" i="15" s="1"/>
  <c r="I37" i="15"/>
  <c r="K37" i="15"/>
  <c r="O37" i="15"/>
  <c r="Q37" i="15"/>
  <c r="V37" i="15"/>
  <c r="G38" i="15"/>
  <c r="M38" i="15" s="1"/>
  <c r="I38" i="15"/>
  <c r="K38" i="15"/>
  <c r="O38" i="15"/>
  <c r="Q38" i="15"/>
  <c r="V38" i="15"/>
  <c r="G39" i="15"/>
  <c r="I39" i="15"/>
  <c r="K39" i="15"/>
  <c r="M39" i="15"/>
  <c r="O39" i="15"/>
  <c r="Q39" i="15"/>
  <c r="V39" i="15"/>
  <c r="G40" i="15"/>
  <c r="M40" i="15" s="1"/>
  <c r="I40" i="15"/>
  <c r="K40" i="15"/>
  <c r="O40" i="15"/>
  <c r="Q40" i="15"/>
  <c r="V40" i="15"/>
  <c r="G41" i="15"/>
  <c r="I41" i="15"/>
  <c r="K41" i="15"/>
  <c r="M41" i="15"/>
  <c r="O41" i="15"/>
  <c r="Q41" i="15"/>
  <c r="V41" i="15"/>
  <c r="G44" i="15"/>
  <c r="I44" i="15"/>
  <c r="I43" i="15" s="1"/>
  <c r="K44" i="15"/>
  <c r="M44" i="15"/>
  <c r="O44" i="15"/>
  <c r="O43" i="15" s="1"/>
  <c r="Q44" i="15"/>
  <c r="Q43" i="15" s="1"/>
  <c r="V44" i="15"/>
  <c r="G45" i="15"/>
  <c r="M45" i="15" s="1"/>
  <c r="I45" i="15"/>
  <c r="K45" i="15"/>
  <c r="K43" i="15" s="1"/>
  <c r="O45" i="15"/>
  <c r="Q45" i="15"/>
  <c r="V45" i="15"/>
  <c r="G46" i="15"/>
  <c r="I46" i="15"/>
  <c r="K46" i="15"/>
  <c r="M46" i="15"/>
  <c r="O46" i="15"/>
  <c r="Q46" i="15"/>
  <c r="V46" i="15"/>
  <c r="V43" i="15" s="1"/>
  <c r="G47" i="15"/>
  <c r="M47" i="15" s="1"/>
  <c r="I47" i="15"/>
  <c r="K47" i="15"/>
  <c r="O47" i="15"/>
  <c r="Q47" i="15"/>
  <c r="V47" i="15"/>
  <c r="G48" i="15"/>
  <c r="I48" i="15"/>
  <c r="K48" i="15"/>
  <c r="M48" i="15"/>
  <c r="O48" i="15"/>
  <c r="Q48" i="15"/>
  <c r="V48" i="15"/>
  <c r="G49" i="15"/>
  <c r="M49" i="15" s="1"/>
  <c r="I49" i="15"/>
  <c r="K49" i="15"/>
  <c r="O49" i="15"/>
  <c r="Q49" i="15"/>
  <c r="V49" i="15"/>
  <c r="G50" i="15"/>
  <c r="I50" i="15"/>
  <c r="K50" i="15"/>
  <c r="M50" i="15"/>
  <c r="O50" i="15"/>
  <c r="Q50" i="15"/>
  <c r="V50" i="15"/>
  <c r="G51" i="15"/>
  <c r="M51" i="15" s="1"/>
  <c r="I51" i="15"/>
  <c r="K51" i="15"/>
  <c r="O51" i="15"/>
  <c r="Q51" i="15"/>
  <c r="V51" i="15"/>
  <c r="G52" i="15"/>
  <c r="I52" i="15"/>
  <c r="K52" i="15"/>
  <c r="M52" i="15"/>
  <c r="O52" i="15"/>
  <c r="Q52" i="15"/>
  <c r="V52" i="15"/>
  <c r="G53" i="15"/>
  <c r="M53" i="15" s="1"/>
  <c r="I53" i="15"/>
  <c r="K53" i="15"/>
  <c r="O53" i="15"/>
  <c r="Q53" i="15"/>
  <c r="V53" i="15"/>
  <c r="G54" i="15"/>
  <c r="I54" i="15"/>
  <c r="K54" i="15"/>
  <c r="M54" i="15"/>
  <c r="O54" i="15"/>
  <c r="Q54" i="15"/>
  <c r="V54" i="15"/>
  <c r="G55" i="15"/>
  <c r="M55" i="15" s="1"/>
  <c r="I55" i="15"/>
  <c r="K55" i="15"/>
  <c r="O55" i="15"/>
  <c r="Q55" i="15"/>
  <c r="V55" i="15"/>
  <c r="G56" i="15"/>
  <c r="I56" i="15"/>
  <c r="K56" i="15"/>
  <c r="M56" i="15"/>
  <c r="O56" i="15"/>
  <c r="Q56" i="15"/>
  <c r="V56" i="15"/>
  <c r="G57" i="15"/>
  <c r="M57" i="15" s="1"/>
  <c r="I57" i="15"/>
  <c r="K57" i="15"/>
  <c r="O57" i="15"/>
  <c r="Q57" i="15"/>
  <c r="V57" i="15"/>
  <c r="G58" i="15"/>
  <c r="I58" i="15"/>
  <c r="K58" i="15"/>
  <c r="M58" i="15"/>
  <c r="O58" i="15"/>
  <c r="Q58" i="15"/>
  <c r="V58" i="15"/>
  <c r="G59" i="15"/>
  <c r="M59" i="15" s="1"/>
  <c r="I59" i="15"/>
  <c r="K59" i="15"/>
  <c r="O59" i="15"/>
  <c r="Q59" i="15"/>
  <c r="V59" i="15"/>
  <c r="G60" i="15"/>
  <c r="I60" i="15"/>
  <c r="K60" i="15"/>
  <c r="M60" i="15"/>
  <c r="O60" i="15"/>
  <c r="Q60" i="15"/>
  <c r="V60" i="15"/>
  <c r="G61" i="15"/>
  <c r="M61" i="15" s="1"/>
  <c r="I61" i="15"/>
  <c r="K61" i="15"/>
  <c r="O61" i="15"/>
  <c r="Q61" i="15"/>
  <c r="V61" i="15"/>
  <c r="G62" i="15"/>
  <c r="I62" i="15"/>
  <c r="K62" i="15"/>
  <c r="M62" i="15"/>
  <c r="O62" i="15"/>
  <c r="Q62" i="15"/>
  <c r="V62" i="15"/>
  <c r="G63" i="15"/>
  <c r="M63" i="15" s="1"/>
  <c r="I63" i="15"/>
  <c r="K63" i="15"/>
  <c r="O63" i="15"/>
  <c r="Q63" i="15"/>
  <c r="V63" i="15"/>
  <c r="G64" i="15"/>
  <c r="I64" i="15"/>
  <c r="K64" i="15"/>
  <c r="M64" i="15"/>
  <c r="O64" i="15"/>
  <c r="Q64" i="15"/>
  <c r="V64" i="15"/>
  <c r="G65" i="15"/>
  <c r="M65" i="15" s="1"/>
  <c r="I65" i="15"/>
  <c r="K65" i="15"/>
  <c r="O65" i="15"/>
  <c r="Q65" i="15"/>
  <c r="V65" i="15"/>
  <c r="G66" i="15"/>
  <c r="I66" i="15"/>
  <c r="K66" i="15"/>
  <c r="M66" i="15"/>
  <c r="O66" i="15"/>
  <c r="Q66" i="15"/>
  <c r="V66" i="15"/>
  <c r="G67" i="15"/>
  <c r="M67" i="15" s="1"/>
  <c r="I67" i="15"/>
  <c r="K67" i="15"/>
  <c r="O67" i="15"/>
  <c r="Q67" i="15"/>
  <c r="V67" i="15"/>
  <c r="G68" i="15"/>
  <c r="I68" i="15"/>
  <c r="K68" i="15"/>
  <c r="M68" i="15"/>
  <c r="O68" i="15"/>
  <c r="Q68" i="15"/>
  <c r="V68" i="15"/>
  <c r="G69" i="15"/>
  <c r="M69" i="15" s="1"/>
  <c r="I69" i="15"/>
  <c r="K69" i="15"/>
  <c r="O69" i="15"/>
  <c r="Q69" i="15"/>
  <c r="V69" i="15"/>
  <c r="G70" i="15"/>
  <c r="I70" i="15"/>
  <c r="K70" i="15"/>
  <c r="M70" i="15"/>
  <c r="O70" i="15"/>
  <c r="Q70" i="15"/>
  <c r="V70" i="15"/>
  <c r="G71" i="15"/>
  <c r="M71" i="15" s="1"/>
  <c r="I71" i="15"/>
  <c r="K71" i="15"/>
  <c r="O71" i="15"/>
  <c r="Q71" i="15"/>
  <c r="V71" i="15"/>
  <c r="G72" i="15"/>
  <c r="I72" i="15"/>
  <c r="K72" i="15"/>
  <c r="M72" i="15"/>
  <c r="O72" i="15"/>
  <c r="Q72" i="15"/>
  <c r="V72" i="15"/>
  <c r="G73" i="15"/>
  <c r="M73" i="15" s="1"/>
  <c r="I73" i="15"/>
  <c r="K73" i="15"/>
  <c r="O73" i="15"/>
  <c r="Q73" i="15"/>
  <c r="V73" i="15"/>
  <c r="G74" i="15"/>
  <c r="I74" i="15"/>
  <c r="K74" i="15"/>
  <c r="M74" i="15"/>
  <c r="O74" i="15"/>
  <c r="Q74" i="15"/>
  <c r="V74" i="15"/>
  <c r="G75" i="15"/>
  <c r="M75" i="15" s="1"/>
  <c r="I75" i="15"/>
  <c r="K75" i="15"/>
  <c r="O75" i="15"/>
  <c r="Q75" i="15"/>
  <c r="V75" i="15"/>
  <c r="G76" i="15"/>
  <c r="I76" i="15"/>
  <c r="K76" i="15"/>
  <c r="M76" i="15"/>
  <c r="O76" i="15"/>
  <c r="Q76" i="15"/>
  <c r="V76" i="15"/>
  <c r="G77" i="15"/>
  <c r="M77" i="15" s="1"/>
  <c r="I77" i="15"/>
  <c r="K77" i="15"/>
  <c r="O77" i="15"/>
  <c r="Q77" i="15"/>
  <c r="V77" i="15"/>
  <c r="G78" i="15"/>
  <c r="I78" i="15"/>
  <c r="K78" i="15"/>
  <c r="M78" i="15"/>
  <c r="O78" i="15"/>
  <c r="Q78" i="15"/>
  <c r="V78" i="15"/>
  <c r="G79" i="15"/>
  <c r="I79" i="15"/>
  <c r="K79" i="15"/>
  <c r="M79" i="15"/>
  <c r="O79" i="15"/>
  <c r="Q79" i="15"/>
  <c r="V79" i="15"/>
  <c r="G80" i="15"/>
  <c r="I80" i="15"/>
  <c r="K80" i="15"/>
  <c r="M80" i="15"/>
  <c r="O80" i="15"/>
  <c r="Q80" i="15"/>
  <c r="V80" i="15"/>
  <c r="G81" i="15"/>
  <c r="M81" i="15" s="1"/>
  <c r="I81" i="15"/>
  <c r="K81" i="15"/>
  <c r="O81" i="15"/>
  <c r="Q81" i="15"/>
  <c r="V81" i="15"/>
  <c r="G82" i="15"/>
  <c r="I82" i="15"/>
  <c r="K82" i="15"/>
  <c r="M82" i="15"/>
  <c r="O82" i="15"/>
  <c r="Q82" i="15"/>
  <c r="V82" i="15"/>
  <c r="G83" i="15"/>
  <c r="M83" i="15" s="1"/>
  <c r="I83" i="15"/>
  <c r="K83" i="15"/>
  <c r="O83" i="15"/>
  <c r="Q83" i="15"/>
  <c r="V83" i="15"/>
  <c r="G84" i="15"/>
  <c r="I84" i="15"/>
  <c r="K84" i="15"/>
  <c r="M84" i="15"/>
  <c r="O84" i="15"/>
  <c r="Q84" i="15"/>
  <c r="V84" i="15"/>
  <c r="G85" i="15"/>
  <c r="M85" i="15" s="1"/>
  <c r="I85" i="15"/>
  <c r="K85" i="15"/>
  <c r="O85" i="15"/>
  <c r="Q85" i="15"/>
  <c r="V85" i="15"/>
  <c r="G86" i="15"/>
  <c r="I86" i="15"/>
  <c r="K86" i="15"/>
  <c r="M86" i="15"/>
  <c r="O86" i="15"/>
  <c r="Q86" i="15"/>
  <c r="V86" i="15"/>
  <c r="G89" i="15"/>
  <c r="I89" i="15"/>
  <c r="I88" i="15" s="1"/>
  <c r="K89" i="15"/>
  <c r="M89" i="15"/>
  <c r="O89" i="15"/>
  <c r="Q89" i="15"/>
  <c r="Q88" i="15" s="1"/>
  <c r="V89" i="15"/>
  <c r="G90" i="15"/>
  <c r="M90" i="15" s="1"/>
  <c r="I90" i="15"/>
  <c r="K90" i="15"/>
  <c r="K88" i="15" s="1"/>
  <c r="O90" i="15"/>
  <c r="Q90" i="15"/>
  <c r="V90" i="15"/>
  <c r="V88" i="15" s="1"/>
  <c r="G91" i="15"/>
  <c r="I91" i="15"/>
  <c r="K91" i="15"/>
  <c r="M91" i="15"/>
  <c r="O91" i="15"/>
  <c r="Q91" i="15"/>
  <c r="V91" i="15"/>
  <c r="G92" i="15"/>
  <c r="M92" i="15" s="1"/>
  <c r="I92" i="15"/>
  <c r="K92" i="15"/>
  <c r="O92" i="15"/>
  <c r="O88" i="15" s="1"/>
  <c r="Q92" i="15"/>
  <c r="V92" i="15"/>
  <c r="G93" i="15"/>
  <c r="I93" i="15"/>
  <c r="K93" i="15"/>
  <c r="M93" i="15"/>
  <c r="O93" i="15"/>
  <c r="Q93" i="15"/>
  <c r="V93" i="15"/>
  <c r="G94" i="15"/>
  <c r="M94" i="15" s="1"/>
  <c r="I94" i="15"/>
  <c r="K94" i="15"/>
  <c r="O94" i="15"/>
  <c r="Q94" i="15"/>
  <c r="V94" i="15"/>
  <c r="G95" i="15"/>
  <c r="I95" i="15"/>
  <c r="K95" i="15"/>
  <c r="M95" i="15"/>
  <c r="O95" i="15"/>
  <c r="Q95" i="15"/>
  <c r="V95" i="15"/>
  <c r="G96" i="15"/>
  <c r="G88" i="15" s="1"/>
  <c r="I96" i="15"/>
  <c r="K96" i="15"/>
  <c r="O96" i="15"/>
  <c r="Q96" i="15"/>
  <c r="V96" i="15"/>
  <c r="G97" i="15"/>
  <c r="I97" i="15"/>
  <c r="K97" i="15"/>
  <c r="M97" i="15"/>
  <c r="O97" i="15"/>
  <c r="Q97" i="15"/>
  <c r="V97" i="15"/>
  <c r="G98" i="15"/>
  <c r="M98" i="15" s="1"/>
  <c r="I98" i="15"/>
  <c r="K98" i="15"/>
  <c r="O98" i="15"/>
  <c r="Q98" i="15"/>
  <c r="V98" i="15"/>
  <c r="G99" i="15"/>
  <c r="I99" i="15"/>
  <c r="K99" i="15"/>
  <c r="M99" i="15"/>
  <c r="O99" i="15"/>
  <c r="Q99" i="15"/>
  <c r="V99" i="15"/>
  <c r="G100" i="15"/>
  <c r="M100" i="15" s="1"/>
  <c r="I100" i="15"/>
  <c r="K100" i="15"/>
  <c r="O100" i="15"/>
  <c r="Q100" i="15"/>
  <c r="V100" i="15"/>
  <c r="G101" i="15"/>
  <c r="I101" i="15"/>
  <c r="K101" i="15"/>
  <c r="M101" i="15"/>
  <c r="O101" i="15"/>
  <c r="Q101" i="15"/>
  <c r="V101" i="15"/>
  <c r="G102" i="15"/>
  <c r="M102" i="15" s="1"/>
  <c r="I102" i="15"/>
  <c r="K102" i="15"/>
  <c r="O102" i="15"/>
  <c r="Q102" i="15"/>
  <c r="V102" i="15"/>
  <c r="G103" i="15"/>
  <c r="I103" i="15"/>
  <c r="K103" i="15"/>
  <c r="M103" i="15"/>
  <c r="O103" i="15"/>
  <c r="Q103" i="15"/>
  <c r="V103" i="15"/>
  <c r="G104" i="15"/>
  <c r="M104" i="15" s="1"/>
  <c r="I104" i="15"/>
  <c r="K104" i="15"/>
  <c r="O104" i="15"/>
  <c r="Q104" i="15"/>
  <c r="V104" i="15"/>
  <c r="G105" i="15"/>
  <c r="I105" i="15"/>
  <c r="K105" i="15"/>
  <c r="M105" i="15"/>
  <c r="O105" i="15"/>
  <c r="Q105" i="15"/>
  <c r="V105" i="15"/>
  <c r="G106" i="15"/>
  <c r="M106" i="15" s="1"/>
  <c r="I106" i="15"/>
  <c r="K106" i="15"/>
  <c r="O106" i="15"/>
  <c r="Q106" i="15"/>
  <c r="V106" i="15"/>
  <c r="G107" i="15"/>
  <c r="I107" i="15"/>
  <c r="K107" i="15"/>
  <c r="M107" i="15"/>
  <c r="O107" i="15"/>
  <c r="Q107" i="15"/>
  <c r="V107" i="15"/>
  <c r="G108" i="15"/>
  <c r="M108" i="15" s="1"/>
  <c r="I108" i="15"/>
  <c r="K108" i="15"/>
  <c r="O108" i="15"/>
  <c r="Q108" i="15"/>
  <c r="V108" i="15"/>
  <c r="G109" i="15"/>
  <c r="I109" i="15"/>
  <c r="K109" i="15"/>
  <c r="M109" i="15"/>
  <c r="O109" i="15"/>
  <c r="Q109" i="15"/>
  <c r="V109" i="15"/>
  <c r="G110" i="15"/>
  <c r="I110" i="15"/>
  <c r="K110" i="15"/>
  <c r="M110" i="15"/>
  <c r="O110" i="15"/>
  <c r="Q110" i="15"/>
  <c r="V110" i="15"/>
  <c r="G111" i="15"/>
  <c r="I111" i="15"/>
  <c r="K111" i="15"/>
  <c r="M111" i="15"/>
  <c r="O111" i="15"/>
  <c r="Q111" i="15"/>
  <c r="V111" i="15"/>
  <c r="G112" i="15"/>
  <c r="M112" i="15" s="1"/>
  <c r="I112" i="15"/>
  <c r="K112" i="15"/>
  <c r="O112" i="15"/>
  <c r="Q112" i="15"/>
  <c r="V112" i="15"/>
  <c r="G113" i="15"/>
  <c r="I113" i="15"/>
  <c r="K113" i="15"/>
  <c r="M113" i="15"/>
  <c r="O113" i="15"/>
  <c r="Q113" i="15"/>
  <c r="V113" i="15"/>
  <c r="G114" i="15"/>
  <c r="M114" i="15" s="1"/>
  <c r="I114" i="15"/>
  <c r="K114" i="15"/>
  <c r="O114" i="15"/>
  <c r="Q114" i="15"/>
  <c r="V114" i="15"/>
  <c r="G115" i="15"/>
  <c r="I115" i="15"/>
  <c r="K115" i="15"/>
  <c r="M115" i="15"/>
  <c r="O115" i="15"/>
  <c r="Q115" i="15"/>
  <c r="V115" i="15"/>
  <c r="G116" i="15"/>
  <c r="M116" i="15" s="1"/>
  <c r="I116" i="15"/>
  <c r="K116" i="15"/>
  <c r="O116" i="15"/>
  <c r="Q116" i="15"/>
  <c r="V116" i="15"/>
  <c r="G117" i="15"/>
  <c r="I117" i="15"/>
  <c r="K117" i="15"/>
  <c r="M117" i="15"/>
  <c r="O117" i="15"/>
  <c r="Q117" i="15"/>
  <c r="V117" i="15"/>
  <c r="G118" i="15"/>
  <c r="M118" i="15" s="1"/>
  <c r="I118" i="15"/>
  <c r="K118" i="15"/>
  <c r="O118" i="15"/>
  <c r="Q118" i="15"/>
  <c r="V118" i="15"/>
  <c r="G119" i="15"/>
  <c r="I119" i="15"/>
  <c r="K119" i="15"/>
  <c r="M119" i="15"/>
  <c r="O119" i="15"/>
  <c r="Q119" i="15"/>
  <c r="V119" i="15"/>
  <c r="G120" i="15"/>
  <c r="M120" i="15" s="1"/>
  <c r="I120" i="15"/>
  <c r="K120" i="15"/>
  <c r="O120" i="15"/>
  <c r="Q120" i="15"/>
  <c r="V120" i="15"/>
  <c r="G121" i="15"/>
  <c r="I121" i="15"/>
  <c r="K121" i="15"/>
  <c r="M121" i="15"/>
  <c r="O121" i="15"/>
  <c r="Q121" i="15"/>
  <c r="V121" i="15"/>
  <c r="G122" i="15"/>
  <c r="M122" i="15" s="1"/>
  <c r="I122" i="15"/>
  <c r="K122" i="15"/>
  <c r="O122" i="15"/>
  <c r="Q122" i="15"/>
  <c r="V122" i="15"/>
  <c r="G123" i="15"/>
  <c r="I123" i="15"/>
  <c r="K123" i="15"/>
  <c r="M123" i="15"/>
  <c r="O123" i="15"/>
  <c r="Q123" i="15"/>
  <c r="V123" i="15"/>
  <c r="G126" i="15"/>
  <c r="M126" i="15" s="1"/>
  <c r="I126" i="15"/>
  <c r="I125" i="15" s="1"/>
  <c r="K126" i="15"/>
  <c r="K125" i="15" s="1"/>
  <c r="O126" i="15"/>
  <c r="Q126" i="15"/>
  <c r="Q125" i="15" s="1"/>
  <c r="V126" i="15"/>
  <c r="G127" i="15"/>
  <c r="M127" i="15" s="1"/>
  <c r="I127" i="15"/>
  <c r="K127" i="15"/>
  <c r="O127" i="15"/>
  <c r="Q127" i="15"/>
  <c r="V127" i="15"/>
  <c r="V125" i="15" s="1"/>
  <c r="G128" i="15"/>
  <c r="I128" i="15"/>
  <c r="K128" i="15"/>
  <c r="M128" i="15"/>
  <c r="O128" i="15"/>
  <c r="Q128" i="15"/>
  <c r="V128" i="15"/>
  <c r="G129" i="15"/>
  <c r="M129" i="15" s="1"/>
  <c r="I129" i="15"/>
  <c r="K129" i="15"/>
  <c r="O129" i="15"/>
  <c r="O125" i="15" s="1"/>
  <c r="Q129" i="15"/>
  <c r="V129" i="15"/>
  <c r="G130" i="15"/>
  <c r="I130" i="15"/>
  <c r="K130" i="15"/>
  <c r="M130" i="15"/>
  <c r="O130" i="15"/>
  <c r="Q130" i="15"/>
  <c r="V130" i="15"/>
  <c r="G132" i="15"/>
  <c r="K132" i="15"/>
  <c r="O132" i="15"/>
  <c r="V132" i="15"/>
  <c r="G133" i="15"/>
  <c r="I133" i="15"/>
  <c r="I132" i="15" s="1"/>
  <c r="K133" i="15"/>
  <c r="M133" i="15"/>
  <c r="M132" i="15" s="1"/>
  <c r="O133" i="15"/>
  <c r="Q133" i="15"/>
  <c r="Q132" i="15" s="1"/>
  <c r="V133" i="15"/>
  <c r="AE135" i="15"/>
  <c r="AF135" i="15"/>
  <c r="G136" i="14"/>
  <c r="BA73" i="14"/>
  <c r="BA71" i="14"/>
  <c r="BA42" i="14"/>
  <c r="BA36" i="14"/>
  <c r="BA25" i="14"/>
  <c r="BA23" i="14"/>
  <c r="BA21" i="14"/>
  <c r="BA19" i="14"/>
  <c r="BA13" i="14"/>
  <c r="G9" i="14"/>
  <c r="M9" i="14" s="1"/>
  <c r="I9" i="14"/>
  <c r="I8" i="14" s="1"/>
  <c r="K9" i="14"/>
  <c r="K8" i="14" s="1"/>
  <c r="O9" i="14"/>
  <c r="O8" i="14" s="1"/>
  <c r="Q9" i="14"/>
  <c r="Q8" i="14" s="1"/>
  <c r="V9" i="14"/>
  <c r="V8" i="14" s="1"/>
  <c r="G11" i="14"/>
  <c r="M11" i="14" s="1"/>
  <c r="I11" i="14"/>
  <c r="K11" i="14"/>
  <c r="O11" i="14"/>
  <c r="Q11" i="14"/>
  <c r="V11" i="14"/>
  <c r="G12" i="14"/>
  <c r="I12" i="14"/>
  <c r="K12" i="14"/>
  <c r="M12" i="14"/>
  <c r="O12" i="14"/>
  <c r="Q12" i="14"/>
  <c r="V12" i="14"/>
  <c r="G14" i="14"/>
  <c r="M14" i="14" s="1"/>
  <c r="I14" i="14"/>
  <c r="K14" i="14"/>
  <c r="O14" i="14"/>
  <c r="Q14" i="14"/>
  <c r="V14" i="14"/>
  <c r="G16" i="14"/>
  <c r="M16" i="14" s="1"/>
  <c r="I16" i="14"/>
  <c r="K16" i="14"/>
  <c r="O16" i="14"/>
  <c r="Q16" i="14"/>
  <c r="V16" i="14"/>
  <c r="G18" i="14"/>
  <c r="I18" i="14"/>
  <c r="K18" i="14"/>
  <c r="M18" i="14"/>
  <c r="O18" i="14"/>
  <c r="Q18" i="14"/>
  <c r="V18" i="14"/>
  <c r="G20" i="14"/>
  <c r="I20" i="14"/>
  <c r="K20" i="14"/>
  <c r="M20" i="14"/>
  <c r="O20" i="14"/>
  <c r="Q20" i="14"/>
  <c r="V20" i="14"/>
  <c r="G22" i="14"/>
  <c r="G8" i="14" s="1"/>
  <c r="I22" i="14"/>
  <c r="K22" i="14"/>
  <c r="O22" i="14"/>
  <c r="Q22" i="14"/>
  <c r="V22" i="14"/>
  <c r="G24" i="14"/>
  <c r="I24" i="14"/>
  <c r="K24" i="14"/>
  <c r="M24" i="14"/>
  <c r="O24" i="14"/>
  <c r="Q24" i="14"/>
  <c r="V24" i="14"/>
  <c r="G26" i="14"/>
  <c r="M26" i="14" s="1"/>
  <c r="I26" i="14"/>
  <c r="K26" i="14"/>
  <c r="O26" i="14"/>
  <c r="Q26" i="14"/>
  <c r="V26" i="14"/>
  <c r="G28" i="14"/>
  <c r="I28" i="14"/>
  <c r="K28" i="14"/>
  <c r="M28" i="14"/>
  <c r="O28" i="14"/>
  <c r="Q28" i="14"/>
  <c r="V28" i="14"/>
  <c r="G30" i="14"/>
  <c r="M30" i="14" s="1"/>
  <c r="I30" i="14"/>
  <c r="K30" i="14"/>
  <c r="O30" i="14"/>
  <c r="Q30" i="14"/>
  <c r="V30" i="14"/>
  <c r="G32" i="14"/>
  <c r="M32" i="14" s="1"/>
  <c r="I32" i="14"/>
  <c r="K32" i="14"/>
  <c r="O32" i="14"/>
  <c r="Q32" i="14"/>
  <c r="V32" i="14"/>
  <c r="G33" i="14"/>
  <c r="I33" i="14"/>
  <c r="K33" i="14"/>
  <c r="M33" i="14"/>
  <c r="O33" i="14"/>
  <c r="Q33" i="14"/>
  <c r="V33" i="14"/>
  <c r="G35" i="14"/>
  <c r="M35" i="14" s="1"/>
  <c r="I35" i="14"/>
  <c r="K35" i="14"/>
  <c r="O35" i="14"/>
  <c r="Q35" i="14"/>
  <c r="V35" i="14"/>
  <c r="G37" i="14"/>
  <c r="M37" i="14" s="1"/>
  <c r="I37" i="14"/>
  <c r="K37" i="14"/>
  <c r="O37" i="14"/>
  <c r="Q37" i="14"/>
  <c r="V37" i="14"/>
  <c r="G39" i="14"/>
  <c r="I39" i="14"/>
  <c r="K39" i="14"/>
  <c r="M39" i="14"/>
  <c r="O39" i="14"/>
  <c r="Q39" i="14"/>
  <c r="V39" i="14"/>
  <c r="G41" i="14"/>
  <c r="M41" i="14" s="1"/>
  <c r="I41" i="14"/>
  <c r="K41" i="14"/>
  <c r="O41" i="14"/>
  <c r="Q41" i="14"/>
  <c r="V41" i="14"/>
  <c r="G43" i="14"/>
  <c r="I43" i="14"/>
  <c r="K43" i="14"/>
  <c r="M43" i="14"/>
  <c r="O43" i="14"/>
  <c r="Q43" i="14"/>
  <c r="V43" i="14"/>
  <c r="G44" i="14"/>
  <c r="M44" i="14" s="1"/>
  <c r="I44" i="14"/>
  <c r="K44" i="14"/>
  <c r="O44" i="14"/>
  <c r="Q44" i="14"/>
  <c r="V44" i="14"/>
  <c r="Q45" i="14"/>
  <c r="G46" i="14"/>
  <c r="M46" i="14" s="1"/>
  <c r="I46" i="14"/>
  <c r="I45" i="14" s="1"/>
  <c r="K46" i="14"/>
  <c r="K45" i="14" s="1"/>
  <c r="O46" i="14"/>
  <c r="O45" i="14" s="1"/>
  <c r="Q46" i="14"/>
  <c r="V46" i="14"/>
  <c r="V45" i="14" s="1"/>
  <c r="G48" i="14"/>
  <c r="I48" i="14"/>
  <c r="K48" i="14"/>
  <c r="M48" i="14"/>
  <c r="O48" i="14"/>
  <c r="Q48" i="14"/>
  <c r="V48" i="14"/>
  <c r="G49" i="14"/>
  <c r="G45" i="14" s="1"/>
  <c r="I49" i="14"/>
  <c r="K49" i="14"/>
  <c r="O49" i="14"/>
  <c r="Q49" i="14"/>
  <c r="V49" i="14"/>
  <c r="G50" i="14"/>
  <c r="M50" i="14" s="1"/>
  <c r="I50" i="14"/>
  <c r="K50" i="14"/>
  <c r="O50" i="14"/>
  <c r="Q50" i="14"/>
  <c r="V50" i="14"/>
  <c r="G51" i="14"/>
  <c r="M51" i="14" s="1"/>
  <c r="I51" i="14"/>
  <c r="K51" i="14"/>
  <c r="O51" i="14"/>
  <c r="Q51" i="14"/>
  <c r="V51" i="14"/>
  <c r="G52" i="14"/>
  <c r="I52" i="14"/>
  <c r="K52" i="14"/>
  <c r="M52" i="14"/>
  <c r="O52" i="14"/>
  <c r="Q52" i="14"/>
  <c r="V52" i="14"/>
  <c r="G53" i="14"/>
  <c r="M53" i="14" s="1"/>
  <c r="I53" i="14"/>
  <c r="K53" i="14"/>
  <c r="O53" i="14"/>
  <c r="Q53" i="14"/>
  <c r="V53" i="14"/>
  <c r="G54" i="14"/>
  <c r="Q54" i="14"/>
  <c r="G55" i="14"/>
  <c r="I55" i="14"/>
  <c r="I54" i="14" s="1"/>
  <c r="K55" i="14"/>
  <c r="K54" i="14" s="1"/>
  <c r="M55" i="14"/>
  <c r="M54" i="14" s="1"/>
  <c r="O55" i="14"/>
  <c r="O54" i="14" s="1"/>
  <c r="Q55" i="14"/>
  <c r="V55" i="14"/>
  <c r="V54" i="14" s="1"/>
  <c r="G57" i="14"/>
  <c r="G56" i="14" s="1"/>
  <c r="I57" i="14"/>
  <c r="I56" i="14" s="1"/>
  <c r="K57" i="14"/>
  <c r="O57" i="14"/>
  <c r="O56" i="14" s="1"/>
  <c r="Q57" i="14"/>
  <c r="Q56" i="14" s="1"/>
  <c r="V57" i="14"/>
  <c r="V56" i="14" s="1"/>
  <c r="G59" i="14"/>
  <c r="I59" i="14"/>
  <c r="K59" i="14"/>
  <c r="M59" i="14"/>
  <c r="O59" i="14"/>
  <c r="Q59" i="14"/>
  <c r="V59" i="14"/>
  <c r="G60" i="14"/>
  <c r="I60" i="14"/>
  <c r="K60" i="14"/>
  <c r="K56" i="14" s="1"/>
  <c r="M60" i="14"/>
  <c r="O60" i="14"/>
  <c r="Q60" i="14"/>
  <c r="V60" i="14"/>
  <c r="G61" i="14"/>
  <c r="I61" i="14"/>
  <c r="K61" i="14"/>
  <c r="M61" i="14"/>
  <c r="O61" i="14"/>
  <c r="Q61" i="14"/>
  <c r="V61" i="14"/>
  <c r="G62" i="14"/>
  <c r="M62" i="14" s="1"/>
  <c r="I62" i="14"/>
  <c r="K62" i="14"/>
  <c r="O62" i="14"/>
  <c r="Q62" i="14"/>
  <c r="V62" i="14"/>
  <c r="G64" i="14"/>
  <c r="M64" i="14" s="1"/>
  <c r="I64" i="14"/>
  <c r="I63" i="14" s="1"/>
  <c r="K64" i="14"/>
  <c r="K63" i="14" s="1"/>
  <c r="O64" i="14"/>
  <c r="O63" i="14" s="1"/>
  <c r="Q64" i="14"/>
  <c r="V64" i="14"/>
  <c r="V63" i="14" s="1"/>
  <c r="G66" i="14"/>
  <c r="M66" i="14" s="1"/>
  <c r="I66" i="14"/>
  <c r="K66" i="14"/>
  <c r="O66" i="14"/>
  <c r="Q66" i="14"/>
  <c r="V66" i="14"/>
  <c r="G67" i="14"/>
  <c r="G63" i="14" s="1"/>
  <c r="I67" i="14"/>
  <c r="K67" i="14"/>
  <c r="O67" i="14"/>
  <c r="Q67" i="14"/>
  <c r="V67" i="14"/>
  <c r="G68" i="14"/>
  <c r="I68" i="14"/>
  <c r="K68" i="14"/>
  <c r="M68" i="14"/>
  <c r="O68" i="14"/>
  <c r="Q68" i="14"/>
  <c r="V68" i="14"/>
  <c r="G69" i="14"/>
  <c r="I69" i="14"/>
  <c r="K69" i="14"/>
  <c r="M69" i="14"/>
  <c r="O69" i="14"/>
  <c r="Q69" i="14"/>
  <c r="V69" i="14"/>
  <c r="G70" i="14"/>
  <c r="I70" i="14"/>
  <c r="K70" i="14"/>
  <c r="M70" i="14"/>
  <c r="O70" i="14"/>
  <c r="Q70" i="14"/>
  <c r="V70" i="14"/>
  <c r="G72" i="14"/>
  <c r="M72" i="14" s="1"/>
  <c r="I72" i="14"/>
  <c r="K72" i="14"/>
  <c r="O72" i="14"/>
  <c r="Q72" i="14"/>
  <c r="V72" i="14"/>
  <c r="G74" i="14"/>
  <c r="M74" i="14" s="1"/>
  <c r="I74" i="14"/>
  <c r="K74" i="14"/>
  <c r="O74" i="14"/>
  <c r="Q74" i="14"/>
  <c r="Q63" i="14" s="1"/>
  <c r="V74" i="14"/>
  <c r="G76" i="14"/>
  <c r="M76" i="14" s="1"/>
  <c r="I76" i="14"/>
  <c r="K76" i="14"/>
  <c r="O76" i="14"/>
  <c r="Q76" i="14"/>
  <c r="V76" i="14"/>
  <c r="G77" i="14"/>
  <c r="M77" i="14" s="1"/>
  <c r="I77" i="14"/>
  <c r="K77" i="14"/>
  <c r="O77" i="14"/>
  <c r="Q77" i="14"/>
  <c r="V77" i="14"/>
  <c r="G78" i="14"/>
  <c r="M78" i="14" s="1"/>
  <c r="I78" i="14"/>
  <c r="K78" i="14"/>
  <c r="O78" i="14"/>
  <c r="Q78" i="14"/>
  <c r="V78" i="14"/>
  <c r="G79" i="14"/>
  <c r="M79" i="14" s="1"/>
  <c r="I79" i="14"/>
  <c r="K79" i="14"/>
  <c r="O79" i="14"/>
  <c r="Q79" i="14"/>
  <c r="V79" i="14"/>
  <c r="G80" i="14"/>
  <c r="I80" i="14"/>
  <c r="K80" i="14"/>
  <c r="M80" i="14"/>
  <c r="O80" i="14"/>
  <c r="Q80" i="14"/>
  <c r="V80" i="14"/>
  <c r="G82" i="14"/>
  <c r="M82" i="14" s="1"/>
  <c r="I82" i="14"/>
  <c r="I81" i="14" s="1"/>
  <c r="K82" i="14"/>
  <c r="K81" i="14" s="1"/>
  <c r="O82" i="14"/>
  <c r="O81" i="14" s="1"/>
  <c r="Q82" i="14"/>
  <c r="Q81" i="14" s="1"/>
  <c r="V82" i="14"/>
  <c r="G83" i="14"/>
  <c r="G81" i="14" s="1"/>
  <c r="I83" i="14"/>
  <c r="K83" i="14"/>
  <c r="O83" i="14"/>
  <c r="Q83" i="14"/>
  <c r="V83" i="14"/>
  <c r="G85" i="14"/>
  <c r="I85" i="14"/>
  <c r="K85" i="14"/>
  <c r="M85" i="14"/>
  <c r="O85" i="14"/>
  <c r="Q85" i="14"/>
  <c r="V85" i="14"/>
  <c r="V81" i="14" s="1"/>
  <c r="G87" i="14"/>
  <c r="G86" i="14" s="1"/>
  <c r="I87" i="14"/>
  <c r="I86" i="14" s="1"/>
  <c r="K87" i="14"/>
  <c r="O87" i="14"/>
  <c r="Q87" i="14"/>
  <c r="Q86" i="14" s="1"/>
  <c r="V87" i="14"/>
  <c r="V86" i="14" s="1"/>
  <c r="G89" i="14"/>
  <c r="M89" i="14" s="1"/>
  <c r="I89" i="14"/>
  <c r="K89" i="14"/>
  <c r="O89" i="14"/>
  <c r="O86" i="14" s="1"/>
  <c r="Q89" i="14"/>
  <c r="V89" i="14"/>
  <c r="G91" i="14"/>
  <c r="I91" i="14"/>
  <c r="K91" i="14"/>
  <c r="K86" i="14" s="1"/>
  <c r="M91" i="14"/>
  <c r="O91" i="14"/>
  <c r="Q91" i="14"/>
  <c r="V91" i="14"/>
  <c r="G93" i="14"/>
  <c r="I93" i="14"/>
  <c r="K93" i="14"/>
  <c r="M93" i="14"/>
  <c r="O93" i="14"/>
  <c r="Q93" i="14"/>
  <c r="V93" i="14"/>
  <c r="G95" i="14"/>
  <c r="M95" i="14" s="1"/>
  <c r="I95" i="14"/>
  <c r="K95" i="14"/>
  <c r="O95" i="14"/>
  <c r="Q95" i="14"/>
  <c r="V95" i="14"/>
  <c r="G96" i="14"/>
  <c r="M96" i="14" s="1"/>
  <c r="I96" i="14"/>
  <c r="K96" i="14"/>
  <c r="O96" i="14"/>
  <c r="Q96" i="14"/>
  <c r="V96" i="14"/>
  <c r="G98" i="14"/>
  <c r="I98" i="14"/>
  <c r="K98" i="14"/>
  <c r="M98" i="14"/>
  <c r="O98" i="14"/>
  <c r="Q98" i="14"/>
  <c r="V98" i="14"/>
  <c r="G99" i="14"/>
  <c r="M99" i="14" s="1"/>
  <c r="I99" i="14"/>
  <c r="K99" i="14"/>
  <c r="O99" i="14"/>
  <c r="Q99" i="14"/>
  <c r="V99" i="14"/>
  <c r="G100" i="14"/>
  <c r="M100" i="14" s="1"/>
  <c r="I100" i="14"/>
  <c r="K100" i="14"/>
  <c r="O100" i="14"/>
  <c r="Q100" i="14"/>
  <c r="V100" i="14"/>
  <c r="G101" i="14"/>
  <c r="M101" i="14" s="1"/>
  <c r="I101" i="14"/>
  <c r="K101" i="14"/>
  <c r="O101" i="14"/>
  <c r="Q101" i="14"/>
  <c r="V101" i="14"/>
  <c r="G102" i="14"/>
  <c r="I102" i="14"/>
  <c r="K102" i="14"/>
  <c r="M102" i="14"/>
  <c r="O102" i="14"/>
  <c r="Q102" i="14"/>
  <c r="V102" i="14"/>
  <c r="G104" i="14"/>
  <c r="I104" i="14"/>
  <c r="K104" i="14"/>
  <c r="M104" i="14"/>
  <c r="O104" i="14"/>
  <c r="Q104" i="14"/>
  <c r="V104" i="14"/>
  <c r="G106" i="14"/>
  <c r="M106" i="14" s="1"/>
  <c r="I106" i="14"/>
  <c r="K106" i="14"/>
  <c r="O106" i="14"/>
  <c r="Q106" i="14"/>
  <c r="V106" i="14"/>
  <c r="G107" i="14"/>
  <c r="M107" i="14" s="1"/>
  <c r="I107" i="14"/>
  <c r="K107" i="14"/>
  <c r="O107" i="14"/>
  <c r="Q107" i="14"/>
  <c r="V107" i="14"/>
  <c r="G108" i="14"/>
  <c r="I108" i="14"/>
  <c r="K108" i="14"/>
  <c r="M108" i="14"/>
  <c r="O108" i="14"/>
  <c r="Q108" i="14"/>
  <c r="V108" i="14"/>
  <c r="G109" i="14"/>
  <c r="M109" i="14" s="1"/>
  <c r="I109" i="14"/>
  <c r="K109" i="14"/>
  <c r="O109" i="14"/>
  <c r="Q109" i="14"/>
  <c r="V109" i="14"/>
  <c r="G110" i="14"/>
  <c r="M110" i="14" s="1"/>
  <c r="I110" i="14"/>
  <c r="K110" i="14"/>
  <c r="O110" i="14"/>
  <c r="Q110" i="14"/>
  <c r="V110" i="14"/>
  <c r="G111" i="14"/>
  <c r="M111" i="14" s="1"/>
  <c r="I111" i="14"/>
  <c r="K111" i="14"/>
  <c r="O111" i="14"/>
  <c r="Q111" i="14"/>
  <c r="V111" i="14"/>
  <c r="G112" i="14"/>
  <c r="I112" i="14"/>
  <c r="K112" i="14"/>
  <c r="M112" i="14"/>
  <c r="O112" i="14"/>
  <c r="Q112" i="14"/>
  <c r="V112" i="14"/>
  <c r="G113" i="14"/>
  <c r="I113" i="14"/>
  <c r="K113" i="14"/>
  <c r="M113" i="14"/>
  <c r="O113" i="14"/>
  <c r="Q113" i="14"/>
  <c r="V113" i="14"/>
  <c r="G114" i="14"/>
  <c r="M114" i="14" s="1"/>
  <c r="I114" i="14"/>
  <c r="K114" i="14"/>
  <c r="O114" i="14"/>
  <c r="Q114" i="14"/>
  <c r="V114" i="14"/>
  <c r="G115" i="14"/>
  <c r="M115" i="14" s="1"/>
  <c r="I115" i="14"/>
  <c r="K115" i="14"/>
  <c r="O115" i="14"/>
  <c r="Q115" i="14"/>
  <c r="V115" i="14"/>
  <c r="G116" i="14"/>
  <c r="I116" i="14"/>
  <c r="K116" i="14"/>
  <c r="M116" i="14"/>
  <c r="O116" i="14"/>
  <c r="Q116" i="14"/>
  <c r="V116" i="14"/>
  <c r="G118" i="14"/>
  <c r="G117" i="14" s="1"/>
  <c r="I118" i="14"/>
  <c r="I117" i="14" s="1"/>
  <c r="K118" i="14"/>
  <c r="O118" i="14"/>
  <c r="Q118" i="14"/>
  <c r="Q117" i="14" s="1"/>
  <c r="V118" i="14"/>
  <c r="V117" i="14" s="1"/>
  <c r="G120" i="14"/>
  <c r="M120" i="14" s="1"/>
  <c r="I120" i="14"/>
  <c r="K120" i="14"/>
  <c r="K117" i="14" s="1"/>
  <c r="O120" i="14"/>
  <c r="O117" i="14" s="1"/>
  <c r="Q120" i="14"/>
  <c r="V120" i="14"/>
  <c r="G122" i="14"/>
  <c r="I122" i="14"/>
  <c r="K122" i="14"/>
  <c r="M122" i="14"/>
  <c r="O122" i="14"/>
  <c r="Q122" i="14"/>
  <c r="V122" i="14"/>
  <c r="G124" i="14"/>
  <c r="I124" i="14"/>
  <c r="K124" i="14"/>
  <c r="M124" i="14"/>
  <c r="O124" i="14"/>
  <c r="Q124" i="14"/>
  <c r="V124" i="14"/>
  <c r="O126" i="14"/>
  <c r="G127" i="14"/>
  <c r="G126" i="14" s="1"/>
  <c r="I127" i="14"/>
  <c r="I126" i="14" s="1"/>
  <c r="K127" i="14"/>
  <c r="K126" i="14" s="1"/>
  <c r="O127" i="14"/>
  <c r="Q127" i="14"/>
  <c r="Q126" i="14" s="1"/>
  <c r="V127" i="14"/>
  <c r="V126" i="14" s="1"/>
  <c r="V129" i="14"/>
  <c r="G130" i="14"/>
  <c r="G129" i="14" s="1"/>
  <c r="I130" i="14"/>
  <c r="I129" i="14" s="1"/>
  <c r="K130" i="14"/>
  <c r="K129" i="14" s="1"/>
  <c r="O130" i="14"/>
  <c r="O129" i="14" s="1"/>
  <c r="Q130" i="14"/>
  <c r="Q129" i="14" s="1"/>
  <c r="V130" i="14"/>
  <c r="G131" i="14"/>
  <c r="M131" i="14" s="1"/>
  <c r="I131" i="14"/>
  <c r="K131" i="14"/>
  <c r="O131" i="14"/>
  <c r="Q131" i="14"/>
  <c r="V131" i="14"/>
  <c r="G132" i="14"/>
  <c r="I132" i="14"/>
  <c r="K132" i="14"/>
  <c r="M132" i="14"/>
  <c r="O132" i="14"/>
  <c r="Q132" i="14"/>
  <c r="V132" i="14"/>
  <c r="G133" i="14"/>
  <c r="K133" i="14"/>
  <c r="G134" i="14"/>
  <c r="I134" i="14"/>
  <c r="I133" i="14" s="1"/>
  <c r="K134" i="14"/>
  <c r="M134" i="14"/>
  <c r="M133" i="14" s="1"/>
  <c r="O134" i="14"/>
  <c r="O133" i="14" s="1"/>
  <c r="Q134" i="14"/>
  <c r="Q133" i="14" s="1"/>
  <c r="V134" i="14"/>
  <c r="V133" i="14" s="1"/>
  <c r="AE136" i="14"/>
  <c r="AF136" i="14"/>
  <c r="G185" i="13"/>
  <c r="BA85" i="13"/>
  <c r="BA70" i="13"/>
  <c r="BA67" i="13"/>
  <c r="BA65" i="13"/>
  <c r="BA54" i="13"/>
  <c r="BA51" i="13"/>
  <c r="BA49" i="13"/>
  <c r="BA47" i="13"/>
  <c r="BA44" i="13"/>
  <c r="BA42" i="13"/>
  <c r="BA40" i="13"/>
  <c r="BA28" i="13"/>
  <c r="BA22" i="13"/>
  <c r="G8" i="13"/>
  <c r="G9" i="13"/>
  <c r="M9" i="13" s="1"/>
  <c r="M8" i="13" s="1"/>
  <c r="I9" i="13"/>
  <c r="I8" i="13" s="1"/>
  <c r="K9" i="13"/>
  <c r="K8" i="13" s="1"/>
  <c r="O9" i="13"/>
  <c r="O8" i="13" s="1"/>
  <c r="Q9" i="13"/>
  <c r="V9" i="13"/>
  <c r="V8" i="13" s="1"/>
  <c r="G11" i="13"/>
  <c r="I11" i="13"/>
  <c r="K11" i="13"/>
  <c r="M11" i="13"/>
  <c r="O11" i="13"/>
  <c r="Q11" i="13"/>
  <c r="V11" i="13"/>
  <c r="G13" i="13"/>
  <c r="I13" i="13"/>
  <c r="K13" i="13"/>
  <c r="M13" i="13"/>
  <c r="O13" i="13"/>
  <c r="Q13" i="13"/>
  <c r="Q8" i="13" s="1"/>
  <c r="V13" i="13"/>
  <c r="G15" i="13"/>
  <c r="I15" i="13"/>
  <c r="K15" i="13"/>
  <c r="M15" i="13"/>
  <c r="O15" i="13"/>
  <c r="Q15" i="13"/>
  <c r="V15" i="13"/>
  <c r="G16" i="13"/>
  <c r="K16" i="13"/>
  <c r="Q16" i="13"/>
  <c r="G17" i="13"/>
  <c r="I17" i="13"/>
  <c r="I16" i="13" s="1"/>
  <c r="K17" i="13"/>
  <c r="M17" i="13"/>
  <c r="M16" i="13" s="1"/>
  <c r="O17" i="13"/>
  <c r="O16" i="13" s="1"/>
  <c r="Q17" i="13"/>
  <c r="V17" i="13"/>
  <c r="V16" i="13" s="1"/>
  <c r="G19" i="13"/>
  <c r="M19" i="13" s="1"/>
  <c r="M18" i="13" s="1"/>
  <c r="I19" i="13"/>
  <c r="I18" i="13" s="1"/>
  <c r="K19" i="13"/>
  <c r="O19" i="13"/>
  <c r="Q19" i="13"/>
  <c r="Q18" i="13" s="1"/>
  <c r="V19" i="13"/>
  <c r="V18" i="13" s="1"/>
  <c r="G20" i="13"/>
  <c r="M20" i="13" s="1"/>
  <c r="I20" i="13"/>
  <c r="K20" i="13"/>
  <c r="O20" i="13"/>
  <c r="O18" i="13" s="1"/>
  <c r="Q20" i="13"/>
  <c r="V20" i="13"/>
  <c r="G21" i="13"/>
  <c r="I21" i="13"/>
  <c r="K21" i="13"/>
  <c r="K18" i="13" s="1"/>
  <c r="M21" i="13"/>
  <c r="O21" i="13"/>
  <c r="Q21" i="13"/>
  <c r="V21" i="13"/>
  <c r="G23" i="13"/>
  <c r="I23" i="13"/>
  <c r="K23" i="13"/>
  <c r="M23" i="13"/>
  <c r="O23" i="13"/>
  <c r="Q23" i="13"/>
  <c r="V23" i="13"/>
  <c r="G24" i="13"/>
  <c r="M24" i="13" s="1"/>
  <c r="I24" i="13"/>
  <c r="K24" i="13"/>
  <c r="O24" i="13"/>
  <c r="Q24" i="13"/>
  <c r="V24" i="13"/>
  <c r="Q25" i="13"/>
  <c r="G26" i="13"/>
  <c r="I26" i="13"/>
  <c r="I25" i="13" s="1"/>
  <c r="K26" i="13"/>
  <c r="M26" i="13"/>
  <c r="O26" i="13"/>
  <c r="O25" i="13" s="1"/>
  <c r="Q26" i="13"/>
  <c r="V26" i="13"/>
  <c r="V25" i="13" s="1"/>
  <c r="G27" i="13"/>
  <c r="M27" i="13" s="1"/>
  <c r="I27" i="13"/>
  <c r="K27" i="13"/>
  <c r="K25" i="13" s="1"/>
  <c r="O27" i="13"/>
  <c r="Q27" i="13"/>
  <c r="V27" i="13"/>
  <c r="G29" i="13"/>
  <c r="G25" i="13" s="1"/>
  <c r="I29" i="13"/>
  <c r="K29" i="13"/>
  <c r="O29" i="13"/>
  <c r="Q29" i="13"/>
  <c r="V29" i="13"/>
  <c r="G31" i="13"/>
  <c r="M31" i="13" s="1"/>
  <c r="I31" i="13"/>
  <c r="K31" i="13"/>
  <c r="O31" i="13"/>
  <c r="Q31" i="13"/>
  <c r="V31" i="13"/>
  <c r="G33" i="13"/>
  <c r="I33" i="13"/>
  <c r="I32" i="13" s="1"/>
  <c r="K33" i="13"/>
  <c r="M33" i="13"/>
  <c r="O33" i="13"/>
  <c r="O32" i="13" s="1"/>
  <c r="Q33" i="13"/>
  <c r="V33" i="13"/>
  <c r="V32" i="13" s="1"/>
  <c r="G35" i="13"/>
  <c r="I35" i="13"/>
  <c r="K35" i="13"/>
  <c r="M35" i="13"/>
  <c r="O35" i="13"/>
  <c r="Q35" i="13"/>
  <c r="V35" i="13"/>
  <c r="G37" i="13"/>
  <c r="G32" i="13" s="1"/>
  <c r="I37" i="13"/>
  <c r="K37" i="13"/>
  <c r="O37" i="13"/>
  <c r="Q37" i="13"/>
  <c r="Q32" i="13" s="1"/>
  <c r="V37" i="13"/>
  <c r="G39" i="13"/>
  <c r="I39" i="13"/>
  <c r="K39" i="13"/>
  <c r="M39" i="13"/>
  <c r="O39" i="13"/>
  <c r="Q39" i="13"/>
  <c r="V39" i="13"/>
  <c r="G41" i="13"/>
  <c r="M41" i="13" s="1"/>
  <c r="I41" i="13"/>
  <c r="K41" i="13"/>
  <c r="K32" i="13" s="1"/>
  <c r="O41" i="13"/>
  <c r="Q41" i="13"/>
  <c r="V41" i="13"/>
  <c r="G43" i="13"/>
  <c r="M43" i="13" s="1"/>
  <c r="I43" i="13"/>
  <c r="K43" i="13"/>
  <c r="O43" i="13"/>
  <c r="Q43" i="13"/>
  <c r="V43" i="13"/>
  <c r="G46" i="13"/>
  <c r="G45" i="13" s="1"/>
  <c r="I46" i="13"/>
  <c r="K46" i="13"/>
  <c r="K45" i="13" s="1"/>
  <c r="O46" i="13"/>
  <c r="Q46" i="13"/>
  <c r="Q45" i="13" s="1"/>
  <c r="V46" i="13"/>
  <c r="G48" i="13"/>
  <c r="I48" i="13"/>
  <c r="K48" i="13"/>
  <c r="M48" i="13"/>
  <c r="O48" i="13"/>
  <c r="Q48" i="13"/>
  <c r="V48" i="13"/>
  <c r="V45" i="13" s="1"/>
  <c r="G50" i="13"/>
  <c r="I50" i="13"/>
  <c r="K50" i="13"/>
  <c r="M50" i="13"/>
  <c r="O50" i="13"/>
  <c r="O45" i="13" s="1"/>
  <c r="Q50" i="13"/>
  <c r="V50" i="13"/>
  <c r="G53" i="13"/>
  <c r="M53" i="13" s="1"/>
  <c r="I53" i="13"/>
  <c r="K53" i="13"/>
  <c r="O53" i="13"/>
  <c r="Q53" i="13"/>
  <c r="V53" i="13"/>
  <c r="G55" i="13"/>
  <c r="I55" i="13"/>
  <c r="I45" i="13" s="1"/>
  <c r="K55" i="13"/>
  <c r="M55" i="13"/>
  <c r="O55" i="13"/>
  <c r="Q55" i="13"/>
  <c r="V55" i="13"/>
  <c r="G57" i="13"/>
  <c r="M57" i="13" s="1"/>
  <c r="I57" i="13"/>
  <c r="K57" i="13"/>
  <c r="O57" i="13"/>
  <c r="Q57" i="13"/>
  <c r="V57" i="13"/>
  <c r="G58" i="13"/>
  <c r="M58" i="13" s="1"/>
  <c r="I58" i="13"/>
  <c r="K58" i="13"/>
  <c r="O58" i="13"/>
  <c r="Q58" i="13"/>
  <c r="V58" i="13"/>
  <c r="G59" i="13"/>
  <c r="M59" i="13" s="1"/>
  <c r="I59" i="13"/>
  <c r="K59" i="13"/>
  <c r="O59" i="13"/>
  <c r="Q59" i="13"/>
  <c r="V59" i="13"/>
  <c r="G60" i="13"/>
  <c r="M60" i="13" s="1"/>
  <c r="I60" i="13"/>
  <c r="K60" i="13"/>
  <c r="O60" i="13"/>
  <c r="Q60" i="13"/>
  <c r="V60" i="13"/>
  <c r="G62" i="13"/>
  <c r="I62" i="13"/>
  <c r="K62" i="13"/>
  <c r="K61" i="13" s="1"/>
  <c r="M62" i="13"/>
  <c r="O62" i="13"/>
  <c r="O61" i="13" s="1"/>
  <c r="Q62" i="13"/>
  <c r="Q61" i="13" s="1"/>
  <c r="V62" i="13"/>
  <c r="G64" i="13"/>
  <c r="G61" i="13" s="1"/>
  <c r="I64" i="13"/>
  <c r="K64" i="13"/>
  <c r="O64" i="13"/>
  <c r="Q64" i="13"/>
  <c r="V64" i="13"/>
  <c r="G66" i="13"/>
  <c r="I66" i="13"/>
  <c r="I61" i="13" s="1"/>
  <c r="K66" i="13"/>
  <c r="M66" i="13"/>
  <c r="O66" i="13"/>
  <c r="Q66" i="13"/>
  <c r="V66" i="13"/>
  <c r="V61" i="13" s="1"/>
  <c r="K68" i="13"/>
  <c r="O68" i="13"/>
  <c r="Q68" i="13"/>
  <c r="G69" i="13"/>
  <c r="M69" i="13" s="1"/>
  <c r="M68" i="13" s="1"/>
  <c r="I69" i="13"/>
  <c r="I68" i="13" s="1"/>
  <c r="K69" i="13"/>
  <c r="O69" i="13"/>
  <c r="Q69" i="13"/>
  <c r="V69" i="13"/>
  <c r="V68" i="13" s="1"/>
  <c r="G72" i="13"/>
  <c r="G71" i="13" s="1"/>
  <c r="I72" i="13"/>
  <c r="K72" i="13"/>
  <c r="K71" i="13" s="1"/>
  <c r="M72" i="13"/>
  <c r="O72" i="13"/>
  <c r="Q72" i="13"/>
  <c r="Q71" i="13" s="1"/>
  <c r="V72" i="13"/>
  <c r="G74" i="13"/>
  <c r="I74" i="13"/>
  <c r="K74" i="13"/>
  <c r="M74" i="13"/>
  <c r="O74" i="13"/>
  <c r="Q74" i="13"/>
  <c r="V74" i="13"/>
  <c r="V71" i="13" s="1"/>
  <c r="G76" i="13"/>
  <c r="I76" i="13"/>
  <c r="K76" i="13"/>
  <c r="M76" i="13"/>
  <c r="O76" i="13"/>
  <c r="O71" i="13" s="1"/>
  <c r="Q76" i="13"/>
  <c r="V76" i="13"/>
  <c r="G77" i="13"/>
  <c r="M77" i="13" s="1"/>
  <c r="I77" i="13"/>
  <c r="K77" i="13"/>
  <c r="O77" i="13"/>
  <c r="Q77" i="13"/>
  <c r="V77" i="13"/>
  <c r="G78" i="13"/>
  <c r="I78" i="13"/>
  <c r="I71" i="13" s="1"/>
  <c r="K78" i="13"/>
  <c r="M78" i="13"/>
  <c r="O78" i="13"/>
  <c r="Q78" i="13"/>
  <c r="V78" i="13"/>
  <c r="G79" i="13"/>
  <c r="M79" i="13" s="1"/>
  <c r="I79" i="13"/>
  <c r="K79" i="13"/>
  <c r="O79" i="13"/>
  <c r="Q79" i="13"/>
  <c r="V79" i="13"/>
  <c r="G80" i="13"/>
  <c r="M80" i="13" s="1"/>
  <c r="I80" i="13"/>
  <c r="K80" i="13"/>
  <c r="O80" i="13"/>
  <c r="Q80" i="13"/>
  <c r="V80" i="13"/>
  <c r="G81" i="13"/>
  <c r="I81" i="13"/>
  <c r="O81" i="13"/>
  <c r="V81" i="13"/>
  <c r="G82" i="13"/>
  <c r="I82" i="13"/>
  <c r="K82" i="13"/>
  <c r="K81" i="13" s="1"/>
  <c r="M82" i="13"/>
  <c r="M81" i="13" s="1"/>
  <c r="O82" i="13"/>
  <c r="Q82" i="13"/>
  <c r="Q81" i="13" s="1"/>
  <c r="V82" i="13"/>
  <c r="G83" i="13"/>
  <c r="K83" i="13"/>
  <c r="M83" i="13"/>
  <c r="V83" i="13"/>
  <c r="G84" i="13"/>
  <c r="I84" i="13"/>
  <c r="I83" i="13" s="1"/>
  <c r="K84" i="13"/>
  <c r="M84" i="13"/>
  <c r="O84" i="13"/>
  <c r="O83" i="13" s="1"/>
  <c r="Q84" i="13"/>
  <c r="Q83" i="13" s="1"/>
  <c r="V84" i="13"/>
  <c r="G87" i="13"/>
  <c r="I87" i="13"/>
  <c r="I86" i="13" s="1"/>
  <c r="K87" i="13"/>
  <c r="M87" i="13"/>
  <c r="O87" i="13"/>
  <c r="Q87" i="13"/>
  <c r="V87" i="13"/>
  <c r="V86" i="13" s="1"/>
  <c r="G88" i="13"/>
  <c r="M88" i="13" s="1"/>
  <c r="I88" i="13"/>
  <c r="K88" i="13"/>
  <c r="K86" i="13" s="1"/>
  <c r="O88" i="13"/>
  <c r="Q88" i="13"/>
  <c r="V88" i="13"/>
  <c r="G89" i="13"/>
  <c r="G86" i="13" s="1"/>
  <c r="I89" i="13"/>
  <c r="K89" i="13"/>
  <c r="O89" i="13"/>
  <c r="Q89" i="13"/>
  <c r="V89" i="13"/>
  <c r="G90" i="13"/>
  <c r="M90" i="13" s="1"/>
  <c r="I90" i="13"/>
  <c r="K90" i="13"/>
  <c r="O90" i="13"/>
  <c r="O86" i="13" s="1"/>
  <c r="Q90" i="13"/>
  <c r="V90" i="13"/>
  <c r="G91" i="13"/>
  <c r="I91" i="13"/>
  <c r="K91" i="13"/>
  <c r="M91" i="13"/>
  <c r="O91" i="13"/>
  <c r="Q91" i="13"/>
  <c r="Q86" i="13" s="1"/>
  <c r="V91" i="13"/>
  <c r="G94" i="13"/>
  <c r="I94" i="13"/>
  <c r="I93" i="13" s="1"/>
  <c r="K94" i="13"/>
  <c r="M94" i="13"/>
  <c r="O94" i="13"/>
  <c r="O93" i="13" s="1"/>
  <c r="Q94" i="13"/>
  <c r="Q93" i="13" s="1"/>
  <c r="V94" i="13"/>
  <c r="G95" i="13"/>
  <c r="G93" i="13" s="1"/>
  <c r="I95" i="13"/>
  <c r="K95" i="13"/>
  <c r="K93" i="13" s="1"/>
  <c r="O95" i="13"/>
  <c r="Q95" i="13"/>
  <c r="V95" i="13"/>
  <c r="G96" i="13"/>
  <c r="I96" i="13"/>
  <c r="K96" i="13"/>
  <c r="M96" i="13"/>
  <c r="O96" i="13"/>
  <c r="Q96" i="13"/>
  <c r="V96" i="13"/>
  <c r="V93" i="13" s="1"/>
  <c r="G97" i="13"/>
  <c r="M97" i="13" s="1"/>
  <c r="I97" i="13"/>
  <c r="K97" i="13"/>
  <c r="O97" i="13"/>
  <c r="Q97" i="13"/>
  <c r="V97" i="13"/>
  <c r="G98" i="13"/>
  <c r="M98" i="13" s="1"/>
  <c r="I98" i="13"/>
  <c r="K98" i="13"/>
  <c r="O98" i="13"/>
  <c r="Q98" i="13"/>
  <c r="V98" i="13"/>
  <c r="G99" i="13"/>
  <c r="M99" i="13" s="1"/>
  <c r="I99" i="13"/>
  <c r="K99" i="13"/>
  <c r="O99" i="13"/>
  <c r="Q99" i="13"/>
  <c r="V99" i="13"/>
  <c r="G100" i="13"/>
  <c r="I100" i="13"/>
  <c r="K100" i="13"/>
  <c r="M100" i="13"/>
  <c r="O100" i="13"/>
  <c r="Q100" i="13"/>
  <c r="V100" i="13"/>
  <c r="G101" i="13"/>
  <c r="I101" i="13"/>
  <c r="K101" i="13"/>
  <c r="M101" i="13"/>
  <c r="O101" i="13"/>
  <c r="Q101" i="13"/>
  <c r="V101" i="13"/>
  <c r="O103" i="13"/>
  <c r="G104" i="13"/>
  <c r="G103" i="13" s="1"/>
  <c r="I104" i="13"/>
  <c r="K104" i="13"/>
  <c r="K103" i="13" s="1"/>
  <c r="O104" i="13"/>
  <c r="Q104" i="13"/>
  <c r="Q103" i="13" s="1"/>
  <c r="V104" i="13"/>
  <c r="V103" i="13" s="1"/>
  <c r="G105" i="13"/>
  <c r="I105" i="13"/>
  <c r="I103" i="13" s="1"/>
  <c r="K105" i="13"/>
  <c r="M105" i="13"/>
  <c r="O105" i="13"/>
  <c r="Q105" i="13"/>
  <c r="V105" i="13"/>
  <c r="K107" i="13"/>
  <c r="G108" i="13"/>
  <c r="M108" i="13" s="1"/>
  <c r="M107" i="13" s="1"/>
  <c r="I108" i="13"/>
  <c r="I107" i="13" s="1"/>
  <c r="K108" i="13"/>
  <c r="O108" i="13"/>
  <c r="Q108" i="13"/>
  <c r="Q107" i="13" s="1"/>
  <c r="V108" i="13"/>
  <c r="G109" i="13"/>
  <c r="M109" i="13" s="1"/>
  <c r="I109" i="13"/>
  <c r="K109" i="13"/>
  <c r="O109" i="13"/>
  <c r="O107" i="13" s="1"/>
  <c r="Q109" i="13"/>
  <c r="V109" i="13"/>
  <c r="V107" i="13" s="1"/>
  <c r="G111" i="13"/>
  <c r="G110" i="13" s="1"/>
  <c r="I111" i="13"/>
  <c r="K111" i="13"/>
  <c r="M111" i="13"/>
  <c r="O111" i="13"/>
  <c r="O110" i="13" s="1"/>
  <c r="Q111" i="13"/>
  <c r="V111" i="13"/>
  <c r="V110" i="13" s="1"/>
  <c r="G112" i="13"/>
  <c r="I112" i="13"/>
  <c r="I110" i="13" s="1"/>
  <c r="K112" i="13"/>
  <c r="M112" i="13"/>
  <c r="O112" i="13"/>
  <c r="Q112" i="13"/>
  <c r="V112" i="13"/>
  <c r="G113" i="13"/>
  <c r="M113" i="13" s="1"/>
  <c r="I113" i="13"/>
  <c r="K113" i="13"/>
  <c r="O113" i="13"/>
  <c r="Q113" i="13"/>
  <c r="Q110" i="13" s="1"/>
  <c r="V113" i="13"/>
  <c r="G114" i="13"/>
  <c r="I114" i="13"/>
  <c r="K114" i="13"/>
  <c r="M114" i="13"/>
  <c r="O114" i="13"/>
  <c r="Q114" i="13"/>
  <c r="V114" i="13"/>
  <c r="G115" i="13"/>
  <c r="M115" i="13" s="1"/>
  <c r="I115" i="13"/>
  <c r="K115" i="13"/>
  <c r="K110" i="13" s="1"/>
  <c r="O115" i="13"/>
  <c r="Q115" i="13"/>
  <c r="V115" i="13"/>
  <c r="G116" i="13"/>
  <c r="M116" i="13" s="1"/>
  <c r="I116" i="13"/>
  <c r="K116" i="13"/>
  <c r="O116" i="13"/>
  <c r="Q116" i="13"/>
  <c r="V116" i="13"/>
  <c r="G117" i="13"/>
  <c r="M117" i="13" s="1"/>
  <c r="I117" i="13"/>
  <c r="K117" i="13"/>
  <c r="O117" i="13"/>
  <c r="Q117" i="13"/>
  <c r="V117" i="13"/>
  <c r="G118" i="13"/>
  <c r="I118" i="13"/>
  <c r="K118" i="13"/>
  <c r="M118" i="13"/>
  <c r="O118" i="13"/>
  <c r="Q118" i="13"/>
  <c r="V118" i="13"/>
  <c r="G119" i="13"/>
  <c r="I119" i="13"/>
  <c r="K119" i="13"/>
  <c r="M119" i="13"/>
  <c r="O119" i="13"/>
  <c r="Q119" i="13"/>
  <c r="V119" i="13"/>
  <c r="O121" i="13"/>
  <c r="G122" i="13"/>
  <c r="G121" i="13" s="1"/>
  <c r="I122" i="13"/>
  <c r="K122" i="13"/>
  <c r="K121" i="13" s="1"/>
  <c r="O122" i="13"/>
  <c r="Q122" i="13"/>
  <c r="Q121" i="13" s="1"/>
  <c r="V122" i="13"/>
  <c r="V121" i="13" s="1"/>
  <c r="G123" i="13"/>
  <c r="I123" i="13"/>
  <c r="I121" i="13" s="1"/>
  <c r="K123" i="13"/>
  <c r="M123" i="13"/>
  <c r="O123" i="13"/>
  <c r="Q123" i="13"/>
  <c r="V123" i="13"/>
  <c r="G125" i="13"/>
  <c r="I125" i="13"/>
  <c r="K125" i="13"/>
  <c r="M125" i="13"/>
  <c r="O125" i="13"/>
  <c r="Q125" i="13"/>
  <c r="V125" i="13"/>
  <c r="G127" i="13"/>
  <c r="G128" i="13"/>
  <c r="M128" i="13" s="1"/>
  <c r="M127" i="13" s="1"/>
  <c r="I128" i="13"/>
  <c r="I127" i="13" s="1"/>
  <c r="K128" i="13"/>
  <c r="K127" i="13" s="1"/>
  <c r="O128" i="13"/>
  <c r="O127" i="13" s="1"/>
  <c r="Q128" i="13"/>
  <c r="V128" i="13"/>
  <c r="V127" i="13" s="1"/>
  <c r="G129" i="13"/>
  <c r="I129" i="13"/>
  <c r="K129" i="13"/>
  <c r="M129" i="13"/>
  <c r="O129" i="13"/>
  <c r="Q129" i="13"/>
  <c r="Q127" i="13" s="1"/>
  <c r="V129" i="13"/>
  <c r="G132" i="13"/>
  <c r="I132" i="13"/>
  <c r="I131" i="13" s="1"/>
  <c r="K132" i="13"/>
  <c r="M132" i="13"/>
  <c r="O132" i="13"/>
  <c r="O131" i="13" s="1"/>
  <c r="Q132" i="13"/>
  <c r="Q131" i="13" s="1"/>
  <c r="V132" i="13"/>
  <c r="G133" i="13"/>
  <c r="M133" i="13" s="1"/>
  <c r="M131" i="13" s="1"/>
  <c r="I133" i="13"/>
  <c r="K133" i="13"/>
  <c r="K131" i="13" s="1"/>
  <c r="O133" i="13"/>
  <c r="Q133" i="13"/>
  <c r="V133" i="13"/>
  <c r="G134" i="13"/>
  <c r="I134" i="13"/>
  <c r="K134" i="13"/>
  <c r="M134" i="13"/>
  <c r="O134" i="13"/>
  <c r="Q134" i="13"/>
  <c r="V134" i="13"/>
  <c r="V131" i="13" s="1"/>
  <c r="G135" i="13"/>
  <c r="I135" i="13"/>
  <c r="K135" i="13"/>
  <c r="M135" i="13"/>
  <c r="O135" i="13"/>
  <c r="Q135" i="13"/>
  <c r="V135" i="13"/>
  <c r="G136" i="13"/>
  <c r="M136" i="13" s="1"/>
  <c r="I136" i="13"/>
  <c r="K136" i="13"/>
  <c r="O136" i="13"/>
  <c r="Q136" i="13"/>
  <c r="V136" i="13"/>
  <c r="G137" i="13"/>
  <c r="M137" i="13" s="1"/>
  <c r="I137" i="13"/>
  <c r="K137" i="13"/>
  <c r="O137" i="13"/>
  <c r="Q137" i="13"/>
  <c r="V137" i="13"/>
  <c r="G138" i="13"/>
  <c r="I138" i="13"/>
  <c r="K138" i="13"/>
  <c r="M138" i="13"/>
  <c r="O138" i="13"/>
  <c r="Q138" i="13"/>
  <c r="V138" i="13"/>
  <c r="G139" i="13"/>
  <c r="I139" i="13"/>
  <c r="K139" i="13"/>
  <c r="M139" i="13"/>
  <c r="O139" i="13"/>
  <c r="Q139" i="13"/>
  <c r="V139" i="13"/>
  <c r="G140" i="13"/>
  <c r="I140" i="13"/>
  <c r="K140" i="13"/>
  <c r="M140" i="13"/>
  <c r="O140" i="13"/>
  <c r="Q140" i="13"/>
  <c r="V140" i="13"/>
  <c r="G143" i="13"/>
  <c r="I143" i="13"/>
  <c r="I142" i="13" s="1"/>
  <c r="K143" i="13"/>
  <c r="M143" i="13"/>
  <c r="O143" i="13"/>
  <c r="Q143" i="13"/>
  <c r="V143" i="13"/>
  <c r="V142" i="13" s="1"/>
  <c r="G144" i="13"/>
  <c r="I144" i="13"/>
  <c r="K144" i="13"/>
  <c r="K142" i="13" s="1"/>
  <c r="M144" i="13"/>
  <c r="O144" i="13"/>
  <c r="O142" i="13" s="1"/>
  <c r="Q144" i="13"/>
  <c r="V144" i="13"/>
  <c r="G145" i="13"/>
  <c r="G142" i="13" s="1"/>
  <c r="I145" i="13"/>
  <c r="K145" i="13"/>
  <c r="O145" i="13"/>
  <c r="Q145" i="13"/>
  <c r="Q142" i="13" s="1"/>
  <c r="V145" i="13"/>
  <c r="G148" i="13"/>
  <c r="I148" i="13"/>
  <c r="K148" i="13"/>
  <c r="K147" i="13" s="1"/>
  <c r="M148" i="13"/>
  <c r="O148" i="13"/>
  <c r="Q148" i="13"/>
  <c r="Q147" i="13" s="1"/>
  <c r="V148" i="13"/>
  <c r="G149" i="13"/>
  <c r="G147" i="13" s="1"/>
  <c r="I149" i="13"/>
  <c r="K149" i="13"/>
  <c r="M149" i="13"/>
  <c r="O149" i="13"/>
  <c r="Q149" i="13"/>
  <c r="V149" i="13"/>
  <c r="V147" i="13" s="1"/>
  <c r="G151" i="13"/>
  <c r="I151" i="13"/>
  <c r="I147" i="13" s="1"/>
  <c r="K151" i="13"/>
  <c r="M151" i="13"/>
  <c r="O151" i="13"/>
  <c r="O147" i="13" s="1"/>
  <c r="Q151" i="13"/>
  <c r="V151" i="13"/>
  <c r="G152" i="13"/>
  <c r="M152" i="13" s="1"/>
  <c r="I152" i="13"/>
  <c r="K152" i="13"/>
  <c r="O152" i="13"/>
  <c r="Q152" i="13"/>
  <c r="V152" i="13"/>
  <c r="G153" i="13"/>
  <c r="I153" i="13"/>
  <c r="K153" i="13"/>
  <c r="M153" i="13"/>
  <c r="O153" i="13"/>
  <c r="Q153" i="13"/>
  <c r="V153" i="13"/>
  <c r="G154" i="13"/>
  <c r="I154" i="13"/>
  <c r="K154" i="13"/>
  <c r="M154" i="13"/>
  <c r="O154" i="13"/>
  <c r="Q154" i="13"/>
  <c r="V154" i="13"/>
  <c r="G155" i="13"/>
  <c r="M155" i="13" s="1"/>
  <c r="I155" i="13"/>
  <c r="K155" i="13"/>
  <c r="O155" i="13"/>
  <c r="Q155" i="13"/>
  <c r="V155" i="13"/>
  <c r="G156" i="13"/>
  <c r="M156" i="13" s="1"/>
  <c r="I156" i="13"/>
  <c r="K156" i="13"/>
  <c r="O156" i="13"/>
  <c r="Q156" i="13"/>
  <c r="V156" i="13"/>
  <c r="G157" i="13"/>
  <c r="I157" i="13"/>
  <c r="K157" i="13"/>
  <c r="M157" i="13"/>
  <c r="O157" i="13"/>
  <c r="Q157" i="13"/>
  <c r="V157" i="13"/>
  <c r="G160" i="13"/>
  <c r="I160" i="13"/>
  <c r="I159" i="13" s="1"/>
  <c r="K160" i="13"/>
  <c r="M160" i="13"/>
  <c r="O160" i="13"/>
  <c r="O159" i="13" s="1"/>
  <c r="Q160" i="13"/>
  <c r="Q159" i="13" s="1"/>
  <c r="V160" i="13"/>
  <c r="G162" i="13"/>
  <c r="M162" i="13" s="1"/>
  <c r="I162" i="13"/>
  <c r="K162" i="13"/>
  <c r="K159" i="13" s="1"/>
  <c r="O162" i="13"/>
  <c r="Q162" i="13"/>
  <c r="V162" i="13"/>
  <c r="G163" i="13"/>
  <c r="I163" i="13"/>
  <c r="K163" i="13"/>
  <c r="M163" i="13"/>
  <c r="O163" i="13"/>
  <c r="Q163" i="13"/>
  <c r="V163" i="13"/>
  <c r="V159" i="13" s="1"/>
  <c r="G164" i="13"/>
  <c r="I164" i="13"/>
  <c r="K164" i="13"/>
  <c r="M164" i="13"/>
  <c r="O164" i="13"/>
  <c r="Q164" i="13"/>
  <c r="V164" i="13"/>
  <c r="G165" i="13"/>
  <c r="M165" i="13" s="1"/>
  <c r="I165" i="13"/>
  <c r="K165" i="13"/>
  <c r="O165" i="13"/>
  <c r="Q165" i="13"/>
  <c r="V165" i="13"/>
  <c r="G166" i="13"/>
  <c r="M166" i="13" s="1"/>
  <c r="I166" i="13"/>
  <c r="K166" i="13"/>
  <c r="O166" i="13"/>
  <c r="Q166" i="13"/>
  <c r="V166" i="13"/>
  <c r="G167" i="13"/>
  <c r="I167" i="13"/>
  <c r="K167" i="13"/>
  <c r="M167" i="13"/>
  <c r="O167" i="13"/>
  <c r="Q167" i="13"/>
  <c r="V167" i="13"/>
  <c r="G169" i="13"/>
  <c r="G170" i="13"/>
  <c r="I170" i="13"/>
  <c r="I169" i="13" s="1"/>
  <c r="K170" i="13"/>
  <c r="M170" i="13"/>
  <c r="O170" i="13"/>
  <c r="O169" i="13" s="1"/>
  <c r="Q170" i="13"/>
  <c r="Q169" i="13" s="1"/>
  <c r="V170" i="13"/>
  <c r="G171" i="13"/>
  <c r="M171" i="13" s="1"/>
  <c r="M169" i="13" s="1"/>
  <c r="I171" i="13"/>
  <c r="K171" i="13"/>
  <c r="K169" i="13" s="1"/>
  <c r="O171" i="13"/>
  <c r="Q171" i="13"/>
  <c r="V171" i="13"/>
  <c r="G172" i="13"/>
  <c r="I172" i="13"/>
  <c r="K172" i="13"/>
  <c r="M172" i="13"/>
  <c r="O172" i="13"/>
  <c r="Q172" i="13"/>
  <c r="V172" i="13"/>
  <c r="V169" i="13" s="1"/>
  <c r="G173" i="13"/>
  <c r="I173" i="13"/>
  <c r="K173" i="13"/>
  <c r="M173" i="13"/>
  <c r="O173" i="13"/>
  <c r="Q173" i="13"/>
  <c r="V173" i="13"/>
  <c r="G174" i="13"/>
  <c r="M174" i="13" s="1"/>
  <c r="I174" i="13"/>
  <c r="K174" i="13"/>
  <c r="O174" i="13"/>
  <c r="Q174" i="13"/>
  <c r="V174" i="13"/>
  <c r="I175" i="13"/>
  <c r="O175" i="13"/>
  <c r="V175" i="13"/>
  <c r="G176" i="13"/>
  <c r="I176" i="13"/>
  <c r="K176" i="13"/>
  <c r="K175" i="13" s="1"/>
  <c r="M176" i="13"/>
  <c r="O176" i="13"/>
  <c r="Q176" i="13"/>
  <c r="Q175" i="13" s="1"/>
  <c r="V176" i="13"/>
  <c r="G177" i="13"/>
  <c r="AE185" i="13" s="1"/>
  <c r="I177" i="13"/>
  <c r="K177" i="13"/>
  <c r="O177" i="13"/>
  <c r="Q177" i="13"/>
  <c r="V177" i="13"/>
  <c r="G178" i="13"/>
  <c r="I178" i="13"/>
  <c r="G179" i="13"/>
  <c r="M179" i="13" s="1"/>
  <c r="M178" i="13" s="1"/>
  <c r="I179" i="13"/>
  <c r="K179" i="13"/>
  <c r="K178" i="13" s="1"/>
  <c r="O179" i="13"/>
  <c r="Q179" i="13"/>
  <c r="Q178" i="13" s="1"/>
  <c r="V179" i="13"/>
  <c r="V178" i="13" s="1"/>
  <c r="G180" i="13"/>
  <c r="I180" i="13"/>
  <c r="K180" i="13"/>
  <c r="M180" i="13"/>
  <c r="O180" i="13"/>
  <c r="Q180" i="13"/>
  <c r="V180" i="13"/>
  <c r="G181" i="13"/>
  <c r="I181" i="13"/>
  <c r="K181" i="13"/>
  <c r="M181" i="13"/>
  <c r="O181" i="13"/>
  <c r="O178" i="13" s="1"/>
  <c r="Q181" i="13"/>
  <c r="V181" i="13"/>
  <c r="G182" i="13"/>
  <c r="O182" i="13"/>
  <c r="Q182" i="13"/>
  <c r="G183" i="13"/>
  <c r="M183" i="13" s="1"/>
  <c r="M182" i="13" s="1"/>
  <c r="I183" i="13"/>
  <c r="I182" i="13" s="1"/>
  <c r="K183" i="13"/>
  <c r="K182" i="13" s="1"/>
  <c r="O183" i="13"/>
  <c r="Q183" i="13"/>
  <c r="V183" i="13"/>
  <c r="V182" i="13" s="1"/>
  <c r="AF185" i="13"/>
  <c r="BA126" i="12"/>
  <c r="BA124" i="12"/>
  <c r="BA122" i="12"/>
  <c r="BA109" i="12"/>
  <c r="BA107" i="12"/>
  <c r="BA90" i="12"/>
  <c r="BA87" i="12"/>
  <c r="BA84" i="12"/>
  <c r="BA81" i="12"/>
  <c r="BA79" i="12"/>
  <c r="BA77" i="12"/>
  <c r="BA75" i="12"/>
  <c r="BA70" i="12"/>
  <c r="BA67" i="12"/>
  <c r="BA65" i="12"/>
  <c r="BA61" i="12"/>
  <c r="BA26" i="12"/>
  <c r="BA24" i="12"/>
  <c r="G8" i="12"/>
  <c r="G9" i="12"/>
  <c r="M9" i="12" s="1"/>
  <c r="M8" i="12" s="1"/>
  <c r="I9" i="12"/>
  <c r="I8" i="12" s="1"/>
  <c r="K9" i="12"/>
  <c r="K8" i="12" s="1"/>
  <c r="O9" i="12"/>
  <c r="O8" i="12" s="1"/>
  <c r="Q9" i="12"/>
  <c r="Q8" i="12" s="1"/>
  <c r="V9" i="12"/>
  <c r="V8" i="12" s="1"/>
  <c r="G11" i="12"/>
  <c r="I11" i="12"/>
  <c r="K11" i="12"/>
  <c r="M11" i="12"/>
  <c r="O11" i="12"/>
  <c r="Q11" i="12"/>
  <c r="V11" i="12"/>
  <c r="G13" i="12"/>
  <c r="I13" i="12"/>
  <c r="K13" i="12"/>
  <c r="M13" i="12"/>
  <c r="O13" i="12"/>
  <c r="Q13" i="12"/>
  <c r="V13" i="12"/>
  <c r="G14" i="12"/>
  <c r="O14" i="12"/>
  <c r="G15" i="12"/>
  <c r="M15" i="12" s="1"/>
  <c r="M14" i="12" s="1"/>
  <c r="I15" i="12"/>
  <c r="I14" i="12" s="1"/>
  <c r="K15" i="12"/>
  <c r="K14" i="12" s="1"/>
  <c r="O15" i="12"/>
  <c r="Q15" i="12"/>
  <c r="Q14" i="12" s="1"/>
  <c r="V15" i="12"/>
  <c r="V14" i="12" s="1"/>
  <c r="G17" i="12"/>
  <c r="I17" i="12"/>
  <c r="K17" i="12"/>
  <c r="M17" i="12"/>
  <c r="O17" i="12"/>
  <c r="Q17" i="12"/>
  <c r="V17" i="12"/>
  <c r="G19" i="12"/>
  <c r="G18" i="12" s="1"/>
  <c r="G336" i="12" s="1"/>
  <c r="I19" i="12"/>
  <c r="I18" i="12" s="1"/>
  <c r="K19" i="12"/>
  <c r="O19" i="12"/>
  <c r="O18" i="12" s="1"/>
  <c r="Q19" i="12"/>
  <c r="Q18" i="12" s="1"/>
  <c r="V19" i="12"/>
  <c r="G20" i="12"/>
  <c r="M20" i="12" s="1"/>
  <c r="I20" i="12"/>
  <c r="K20" i="12"/>
  <c r="K18" i="12" s="1"/>
  <c r="O20" i="12"/>
  <c r="Q20" i="12"/>
  <c r="V20" i="12"/>
  <c r="G21" i="12"/>
  <c r="I21" i="12"/>
  <c r="K21" i="12"/>
  <c r="M21" i="12"/>
  <c r="O21" i="12"/>
  <c r="Q21" i="12"/>
  <c r="V21" i="12"/>
  <c r="V18" i="12" s="1"/>
  <c r="G22" i="12"/>
  <c r="I22" i="12"/>
  <c r="K22" i="12"/>
  <c r="M22" i="12"/>
  <c r="O22" i="12"/>
  <c r="Q22" i="12"/>
  <c r="V22" i="12"/>
  <c r="G23" i="12"/>
  <c r="M23" i="12" s="1"/>
  <c r="I23" i="12"/>
  <c r="K23" i="12"/>
  <c r="O23" i="12"/>
  <c r="Q23" i="12"/>
  <c r="V23" i="12"/>
  <c r="G25" i="12"/>
  <c r="M25" i="12" s="1"/>
  <c r="I25" i="12"/>
  <c r="K25" i="12"/>
  <c r="O25" i="12"/>
  <c r="Q25" i="12"/>
  <c r="V25" i="12"/>
  <c r="G27" i="12"/>
  <c r="I27" i="12"/>
  <c r="K27" i="12"/>
  <c r="M27" i="12"/>
  <c r="O27" i="12"/>
  <c r="Q27" i="12"/>
  <c r="V27" i="12"/>
  <c r="G28" i="12"/>
  <c r="I28" i="12"/>
  <c r="K28" i="12"/>
  <c r="M28" i="12"/>
  <c r="O28" i="12"/>
  <c r="Q28" i="12"/>
  <c r="V28" i="12"/>
  <c r="G29" i="12"/>
  <c r="M29" i="12" s="1"/>
  <c r="I29" i="12"/>
  <c r="K29" i="12"/>
  <c r="O29" i="12"/>
  <c r="Q29" i="12"/>
  <c r="V29" i="12"/>
  <c r="G30" i="12"/>
  <c r="M30" i="12" s="1"/>
  <c r="I30" i="12"/>
  <c r="K30" i="12"/>
  <c r="O30" i="12"/>
  <c r="Q30" i="12"/>
  <c r="V30" i="12"/>
  <c r="V31" i="12"/>
  <c r="G32" i="12"/>
  <c r="I32" i="12"/>
  <c r="I31" i="12" s="1"/>
  <c r="K32" i="12"/>
  <c r="M32" i="12"/>
  <c r="O32" i="12"/>
  <c r="O31" i="12" s="1"/>
  <c r="Q32" i="12"/>
  <c r="V32" i="12"/>
  <c r="G33" i="12"/>
  <c r="G31" i="12" s="1"/>
  <c r="I33" i="12"/>
  <c r="K33" i="12"/>
  <c r="O33" i="12"/>
  <c r="Q33" i="12"/>
  <c r="Q31" i="12" s="1"/>
  <c r="V33" i="12"/>
  <c r="G34" i="12"/>
  <c r="I34" i="12"/>
  <c r="K34" i="12"/>
  <c r="M34" i="12"/>
  <c r="O34" i="12"/>
  <c r="Q34" i="12"/>
  <c r="V34" i="12"/>
  <c r="G35" i="12"/>
  <c r="I35" i="12"/>
  <c r="K35" i="12"/>
  <c r="K31" i="12" s="1"/>
  <c r="M35" i="12"/>
  <c r="O35" i="12"/>
  <c r="Q35" i="12"/>
  <c r="V35" i="12"/>
  <c r="G36" i="12"/>
  <c r="I36" i="12"/>
  <c r="K36" i="12"/>
  <c r="M36" i="12"/>
  <c r="O36" i="12"/>
  <c r="Q36" i="12"/>
  <c r="V36" i="12"/>
  <c r="G38" i="12"/>
  <c r="M38" i="12" s="1"/>
  <c r="I38" i="12"/>
  <c r="I37" i="12" s="1"/>
  <c r="K38" i="12"/>
  <c r="K37" i="12" s="1"/>
  <c r="O38" i="12"/>
  <c r="Q38" i="12"/>
  <c r="Q37" i="12" s="1"/>
  <c r="V38" i="12"/>
  <c r="G40" i="12"/>
  <c r="I40" i="12"/>
  <c r="K40" i="12"/>
  <c r="M40" i="12"/>
  <c r="O40" i="12"/>
  <c r="Q40" i="12"/>
  <c r="V40" i="12"/>
  <c r="V37" i="12" s="1"/>
  <c r="G41" i="12"/>
  <c r="I41" i="12"/>
  <c r="K41" i="12"/>
  <c r="M41" i="12"/>
  <c r="O41" i="12"/>
  <c r="Q41" i="12"/>
  <c r="V41" i="12"/>
  <c r="G42" i="12"/>
  <c r="M42" i="12" s="1"/>
  <c r="I42" i="12"/>
  <c r="K42" i="12"/>
  <c r="O42" i="12"/>
  <c r="O37" i="12" s="1"/>
  <c r="Q42" i="12"/>
  <c r="V42" i="12"/>
  <c r="G43" i="12"/>
  <c r="I43" i="12"/>
  <c r="K43" i="12"/>
  <c r="M43" i="12"/>
  <c r="O43" i="12"/>
  <c r="Q43" i="12"/>
  <c r="V43" i="12"/>
  <c r="G44" i="12"/>
  <c r="I44" i="12"/>
  <c r="K44" i="12"/>
  <c r="M44" i="12"/>
  <c r="O44" i="12"/>
  <c r="Q44" i="12"/>
  <c r="V44" i="12"/>
  <c r="G46" i="12"/>
  <c r="I46" i="12"/>
  <c r="K46" i="12"/>
  <c r="M46" i="12"/>
  <c r="O46" i="12"/>
  <c r="Q46" i="12"/>
  <c r="V46" i="12"/>
  <c r="G47" i="12"/>
  <c r="M47" i="12" s="1"/>
  <c r="I47" i="12"/>
  <c r="K47" i="12"/>
  <c r="O47" i="12"/>
  <c r="Q47" i="12"/>
  <c r="V47" i="12"/>
  <c r="G48" i="12"/>
  <c r="M48" i="12" s="1"/>
  <c r="I48" i="12"/>
  <c r="K48" i="12"/>
  <c r="O48" i="12"/>
  <c r="Q48" i="12"/>
  <c r="V48" i="12"/>
  <c r="G49" i="12"/>
  <c r="I49" i="12"/>
  <c r="K49" i="12"/>
  <c r="M49" i="12"/>
  <c r="O49" i="12"/>
  <c r="Q49" i="12"/>
  <c r="V49" i="12"/>
  <c r="G50" i="12"/>
  <c r="I50" i="12"/>
  <c r="K50" i="12"/>
  <c r="M50" i="12"/>
  <c r="O50" i="12"/>
  <c r="Q50" i="12"/>
  <c r="V50" i="12"/>
  <c r="G51" i="12"/>
  <c r="O51" i="12"/>
  <c r="G52" i="12"/>
  <c r="I52" i="12"/>
  <c r="I51" i="12" s="1"/>
  <c r="K52" i="12"/>
  <c r="M52" i="12"/>
  <c r="M51" i="12" s="1"/>
  <c r="O52" i="12"/>
  <c r="Q52" i="12"/>
  <c r="Q51" i="12" s="1"/>
  <c r="V52" i="12"/>
  <c r="V51" i="12" s="1"/>
  <c r="G54" i="12"/>
  <c r="I54" i="12"/>
  <c r="K54" i="12"/>
  <c r="K51" i="12" s="1"/>
  <c r="M54" i="12"/>
  <c r="O54" i="12"/>
  <c r="Q54" i="12"/>
  <c r="V54" i="12"/>
  <c r="G56" i="12"/>
  <c r="G55" i="12" s="1"/>
  <c r="I56" i="12"/>
  <c r="I55" i="12" s="1"/>
  <c r="K56" i="12"/>
  <c r="O56" i="12"/>
  <c r="O55" i="12" s="1"/>
  <c r="Q56" i="12"/>
  <c r="V56" i="12"/>
  <c r="V55" i="12" s="1"/>
  <c r="G58" i="12"/>
  <c r="M58" i="12" s="1"/>
  <c r="I58" i="12"/>
  <c r="K58" i="12"/>
  <c r="K55" i="12" s="1"/>
  <c r="O58" i="12"/>
  <c r="Q58" i="12"/>
  <c r="Q55" i="12" s="1"/>
  <c r="V58" i="12"/>
  <c r="G60" i="12"/>
  <c r="I60" i="12"/>
  <c r="K60" i="12"/>
  <c r="M60" i="12"/>
  <c r="O60" i="12"/>
  <c r="Q60" i="12"/>
  <c r="V60" i="12"/>
  <c r="G62" i="12"/>
  <c r="I62" i="12"/>
  <c r="K62" i="12"/>
  <c r="M62" i="12"/>
  <c r="O62" i="12"/>
  <c r="Q62" i="12"/>
  <c r="V62" i="12"/>
  <c r="G64" i="12"/>
  <c r="M64" i="12" s="1"/>
  <c r="I64" i="12"/>
  <c r="K64" i="12"/>
  <c r="O64" i="12"/>
  <c r="Q64" i="12"/>
  <c r="V64" i="12"/>
  <c r="G66" i="12"/>
  <c r="I66" i="12"/>
  <c r="K66" i="12"/>
  <c r="M66" i="12"/>
  <c r="O66" i="12"/>
  <c r="Q66" i="12"/>
  <c r="V66" i="12"/>
  <c r="G68" i="12"/>
  <c r="M68" i="12" s="1"/>
  <c r="I68" i="12"/>
  <c r="K68" i="12"/>
  <c r="O68" i="12"/>
  <c r="Q68" i="12"/>
  <c r="V68" i="12"/>
  <c r="G69" i="12"/>
  <c r="I69" i="12"/>
  <c r="K69" i="12"/>
  <c r="M69" i="12"/>
  <c r="O69" i="12"/>
  <c r="Q69" i="12"/>
  <c r="V69" i="12"/>
  <c r="G72" i="12"/>
  <c r="M72" i="12" s="1"/>
  <c r="M71" i="12" s="1"/>
  <c r="I72" i="12"/>
  <c r="I71" i="12" s="1"/>
  <c r="K72" i="12"/>
  <c r="K71" i="12" s="1"/>
  <c r="O72" i="12"/>
  <c r="Q72" i="12"/>
  <c r="Q71" i="12" s="1"/>
  <c r="V72" i="12"/>
  <c r="G74" i="12"/>
  <c r="I74" i="12"/>
  <c r="K74" i="12"/>
  <c r="M74" i="12"/>
  <c r="O74" i="12"/>
  <c r="Q74" i="12"/>
  <c r="V74" i="12"/>
  <c r="V71" i="12" s="1"/>
  <c r="G76" i="12"/>
  <c r="I76" i="12"/>
  <c r="K76" i="12"/>
  <c r="M76" i="12"/>
  <c r="O76" i="12"/>
  <c r="Q76" i="12"/>
  <c r="V76" i="12"/>
  <c r="G78" i="12"/>
  <c r="M78" i="12" s="1"/>
  <c r="I78" i="12"/>
  <c r="K78" i="12"/>
  <c r="O78" i="12"/>
  <c r="O71" i="12" s="1"/>
  <c r="Q78" i="12"/>
  <c r="V78" i="12"/>
  <c r="G80" i="12"/>
  <c r="I80" i="12"/>
  <c r="K80" i="12"/>
  <c r="M80" i="12"/>
  <c r="O80" i="12"/>
  <c r="Q80" i="12"/>
  <c r="V80" i="12"/>
  <c r="G83" i="12"/>
  <c r="M83" i="12" s="1"/>
  <c r="I83" i="12"/>
  <c r="K83" i="12"/>
  <c r="O83" i="12"/>
  <c r="Q83" i="12"/>
  <c r="V83" i="12"/>
  <c r="G86" i="12"/>
  <c r="I86" i="12"/>
  <c r="K86" i="12"/>
  <c r="M86" i="12"/>
  <c r="O86" i="12"/>
  <c r="Q86" i="12"/>
  <c r="V86" i="12"/>
  <c r="G89" i="12"/>
  <c r="M89" i="12" s="1"/>
  <c r="I89" i="12"/>
  <c r="K89" i="12"/>
  <c r="O89" i="12"/>
  <c r="Q89" i="12"/>
  <c r="V89" i="12"/>
  <c r="G91" i="12"/>
  <c r="I91" i="12"/>
  <c r="K91" i="12"/>
  <c r="M91" i="12"/>
  <c r="O91" i="12"/>
  <c r="Q91" i="12"/>
  <c r="V91" i="12"/>
  <c r="G93" i="12"/>
  <c r="I93" i="12"/>
  <c r="K93" i="12"/>
  <c r="M93" i="12"/>
  <c r="O93" i="12"/>
  <c r="Q93" i="12"/>
  <c r="V93" i="12"/>
  <c r="G94" i="12"/>
  <c r="I94" i="12"/>
  <c r="K94" i="12"/>
  <c r="M94" i="12"/>
  <c r="O94" i="12"/>
  <c r="Q94" i="12"/>
  <c r="V94" i="12"/>
  <c r="G95" i="12"/>
  <c r="M95" i="12" s="1"/>
  <c r="I95" i="12"/>
  <c r="K95" i="12"/>
  <c r="O95" i="12"/>
  <c r="Q95" i="12"/>
  <c r="V95" i="12"/>
  <c r="G96" i="12"/>
  <c r="I96" i="12"/>
  <c r="K96" i="12"/>
  <c r="M96" i="12"/>
  <c r="O96" i="12"/>
  <c r="Q96" i="12"/>
  <c r="V96" i="12"/>
  <c r="G97" i="12"/>
  <c r="M97" i="12" s="1"/>
  <c r="I97" i="12"/>
  <c r="K97" i="12"/>
  <c r="O97" i="12"/>
  <c r="Q97" i="12"/>
  <c r="V97" i="12"/>
  <c r="G99" i="12"/>
  <c r="G98" i="12" s="1"/>
  <c r="I99" i="12"/>
  <c r="I98" i="12" s="1"/>
  <c r="K99" i="12"/>
  <c r="K98" i="12" s="1"/>
  <c r="O99" i="12"/>
  <c r="O98" i="12" s="1"/>
  <c r="Q99" i="12"/>
  <c r="V99" i="12"/>
  <c r="V98" i="12" s="1"/>
  <c r="G100" i="12"/>
  <c r="I100" i="12"/>
  <c r="K100" i="12"/>
  <c r="M100" i="12"/>
  <c r="O100" i="12"/>
  <c r="Q100" i="12"/>
  <c r="Q98" i="12" s="1"/>
  <c r="V100" i="12"/>
  <c r="G101" i="12"/>
  <c r="I101" i="12"/>
  <c r="K101" i="12"/>
  <c r="M101" i="12"/>
  <c r="O101" i="12"/>
  <c r="Q101" i="12"/>
  <c r="V101" i="12"/>
  <c r="G103" i="12"/>
  <c r="I103" i="12"/>
  <c r="K103" i="12"/>
  <c r="M103" i="12"/>
  <c r="O103" i="12"/>
  <c r="Q103" i="12"/>
  <c r="V103" i="12"/>
  <c r="G104" i="12"/>
  <c r="M104" i="12" s="1"/>
  <c r="I104" i="12"/>
  <c r="K104" i="12"/>
  <c r="O104" i="12"/>
  <c r="Q104" i="12"/>
  <c r="V104" i="12"/>
  <c r="G106" i="12"/>
  <c r="I106" i="12"/>
  <c r="K106" i="12"/>
  <c r="M106" i="12"/>
  <c r="O106" i="12"/>
  <c r="Q106" i="12"/>
  <c r="V106" i="12"/>
  <c r="G108" i="12"/>
  <c r="M108" i="12" s="1"/>
  <c r="I108" i="12"/>
  <c r="K108" i="12"/>
  <c r="O108" i="12"/>
  <c r="Q108" i="12"/>
  <c r="V108" i="12"/>
  <c r="G110" i="12"/>
  <c r="I110" i="12"/>
  <c r="K110" i="12"/>
  <c r="M110" i="12"/>
  <c r="O110" i="12"/>
  <c r="Q110" i="12"/>
  <c r="V110" i="12"/>
  <c r="G112" i="12"/>
  <c r="M112" i="12" s="1"/>
  <c r="I112" i="12"/>
  <c r="K112" i="12"/>
  <c r="O112" i="12"/>
  <c r="Q112" i="12"/>
  <c r="V112" i="12"/>
  <c r="G113" i="12"/>
  <c r="I113" i="12"/>
  <c r="K113" i="12"/>
  <c r="M113" i="12"/>
  <c r="O113" i="12"/>
  <c r="Q113" i="12"/>
  <c r="V113" i="12"/>
  <c r="G114" i="12"/>
  <c r="I114" i="12"/>
  <c r="K114" i="12"/>
  <c r="M114" i="12"/>
  <c r="O114" i="12"/>
  <c r="Q114" i="12"/>
  <c r="V114" i="12"/>
  <c r="G115" i="12"/>
  <c r="I115" i="12"/>
  <c r="K115" i="12"/>
  <c r="M115" i="12"/>
  <c r="O115" i="12"/>
  <c r="Q115" i="12"/>
  <c r="V115" i="12"/>
  <c r="G116" i="12"/>
  <c r="M116" i="12" s="1"/>
  <c r="I116" i="12"/>
  <c r="K116" i="12"/>
  <c r="O116" i="12"/>
  <c r="Q116" i="12"/>
  <c r="V116" i="12"/>
  <c r="G117" i="12"/>
  <c r="I117" i="12"/>
  <c r="K117" i="12"/>
  <c r="M117" i="12"/>
  <c r="O117" i="12"/>
  <c r="Q117" i="12"/>
  <c r="V117" i="12"/>
  <c r="G118" i="12"/>
  <c r="M118" i="12" s="1"/>
  <c r="I118" i="12"/>
  <c r="K118" i="12"/>
  <c r="O118" i="12"/>
  <c r="Q118" i="12"/>
  <c r="V118" i="12"/>
  <c r="G119" i="12"/>
  <c r="I119" i="12"/>
  <c r="K119" i="12"/>
  <c r="M119" i="12"/>
  <c r="O119" i="12"/>
  <c r="Q119" i="12"/>
  <c r="V119" i="12"/>
  <c r="G120" i="12"/>
  <c r="O120" i="12"/>
  <c r="G121" i="12"/>
  <c r="I121" i="12"/>
  <c r="I120" i="12" s="1"/>
  <c r="K121" i="12"/>
  <c r="K120" i="12" s="1"/>
  <c r="M121" i="12"/>
  <c r="M120" i="12" s="1"/>
  <c r="O121" i="12"/>
  <c r="Q121" i="12"/>
  <c r="Q120" i="12" s="1"/>
  <c r="V121" i="12"/>
  <c r="V120" i="12" s="1"/>
  <c r="G123" i="12"/>
  <c r="I123" i="12"/>
  <c r="K123" i="12"/>
  <c r="M123" i="12"/>
  <c r="O123" i="12"/>
  <c r="Q123" i="12"/>
  <c r="V123" i="12"/>
  <c r="G125" i="12"/>
  <c r="I125" i="12"/>
  <c r="K125" i="12"/>
  <c r="M125" i="12"/>
  <c r="O125" i="12"/>
  <c r="Q125" i="12"/>
  <c r="V125" i="12"/>
  <c r="G128" i="12"/>
  <c r="I128" i="12"/>
  <c r="I127" i="12" s="1"/>
  <c r="K128" i="12"/>
  <c r="K127" i="12" s="1"/>
  <c r="M128" i="12"/>
  <c r="M127" i="12" s="1"/>
  <c r="O128" i="12"/>
  <c r="Q128" i="12"/>
  <c r="Q127" i="12" s="1"/>
  <c r="V128" i="12"/>
  <c r="V127" i="12" s="1"/>
  <c r="G130" i="12"/>
  <c r="I130" i="12"/>
  <c r="K130" i="12"/>
  <c r="M130" i="12"/>
  <c r="O130" i="12"/>
  <c r="Q130" i="12"/>
  <c r="V130" i="12"/>
  <c r="G132" i="12"/>
  <c r="I132" i="12"/>
  <c r="K132" i="12"/>
  <c r="M132" i="12"/>
  <c r="O132" i="12"/>
  <c r="Q132" i="12"/>
  <c r="V132" i="12"/>
  <c r="G133" i="12"/>
  <c r="M133" i="12" s="1"/>
  <c r="I133" i="12"/>
  <c r="K133" i="12"/>
  <c r="O133" i="12"/>
  <c r="O127" i="12" s="1"/>
  <c r="Q133" i="12"/>
  <c r="V133" i="12"/>
  <c r="G134" i="12"/>
  <c r="I134" i="12"/>
  <c r="K134" i="12"/>
  <c r="M134" i="12"/>
  <c r="O134" i="12"/>
  <c r="Q134" i="12"/>
  <c r="V134" i="12"/>
  <c r="G135" i="12"/>
  <c r="I135" i="12"/>
  <c r="K135" i="12"/>
  <c r="M135" i="12"/>
  <c r="O135" i="12"/>
  <c r="Q135" i="12"/>
  <c r="V135" i="12"/>
  <c r="G136" i="12"/>
  <c r="I136" i="12"/>
  <c r="K136" i="12"/>
  <c r="M136" i="12"/>
  <c r="O136" i="12"/>
  <c r="Q136" i="12"/>
  <c r="V136" i="12"/>
  <c r="G137" i="12"/>
  <c r="G138" i="12"/>
  <c r="I138" i="12"/>
  <c r="I137" i="12" s="1"/>
  <c r="K138" i="12"/>
  <c r="K137" i="12" s="1"/>
  <c r="M138" i="12"/>
  <c r="M137" i="12" s="1"/>
  <c r="O138" i="12"/>
  <c r="Q138" i="12"/>
  <c r="Q137" i="12" s="1"/>
  <c r="V138" i="12"/>
  <c r="V137" i="12" s="1"/>
  <c r="G139" i="12"/>
  <c r="I139" i="12"/>
  <c r="K139" i="12"/>
  <c r="M139" i="12"/>
  <c r="O139" i="12"/>
  <c r="Q139" i="12"/>
  <c r="V139" i="12"/>
  <c r="G140" i="12"/>
  <c r="I140" i="12"/>
  <c r="K140" i="12"/>
  <c r="M140" i="12"/>
  <c r="O140" i="12"/>
  <c r="Q140" i="12"/>
  <c r="V140" i="12"/>
  <c r="G141" i="12"/>
  <c r="M141" i="12" s="1"/>
  <c r="I141" i="12"/>
  <c r="K141" i="12"/>
  <c r="O141" i="12"/>
  <c r="O137" i="12" s="1"/>
  <c r="Q141" i="12"/>
  <c r="V141" i="12"/>
  <c r="G142" i="12"/>
  <c r="I142" i="12"/>
  <c r="K142" i="12"/>
  <c r="M142" i="12"/>
  <c r="O142" i="12"/>
  <c r="Q142" i="12"/>
  <c r="V142" i="12"/>
  <c r="G143" i="12"/>
  <c r="I143" i="12"/>
  <c r="K143" i="12"/>
  <c r="M143" i="12"/>
  <c r="O143" i="12"/>
  <c r="Q143" i="12"/>
  <c r="V143" i="12"/>
  <c r="G145" i="12"/>
  <c r="M145" i="12" s="1"/>
  <c r="M144" i="12" s="1"/>
  <c r="I145" i="12"/>
  <c r="I144" i="12" s="1"/>
  <c r="K145" i="12"/>
  <c r="K144" i="12" s="1"/>
  <c r="O145" i="12"/>
  <c r="O144" i="12" s="1"/>
  <c r="Q145" i="12"/>
  <c r="Q144" i="12" s="1"/>
  <c r="V145" i="12"/>
  <c r="V144" i="12" s="1"/>
  <c r="G147" i="12"/>
  <c r="I147" i="12"/>
  <c r="K147" i="12"/>
  <c r="K146" i="12" s="1"/>
  <c r="M147" i="12"/>
  <c r="O147" i="12"/>
  <c r="O146" i="12" s="1"/>
  <c r="Q147" i="12"/>
  <c r="V147" i="12"/>
  <c r="V146" i="12" s="1"/>
  <c r="G148" i="12"/>
  <c r="I148" i="12"/>
  <c r="K148" i="12"/>
  <c r="M148" i="12"/>
  <c r="O148" i="12"/>
  <c r="Q148" i="12"/>
  <c r="V148" i="12"/>
  <c r="G149" i="12"/>
  <c r="G146" i="12" s="1"/>
  <c r="I149" i="12"/>
  <c r="K149" i="12"/>
  <c r="O149" i="12"/>
  <c r="Q149" i="12"/>
  <c r="V149" i="12"/>
  <c r="G150" i="12"/>
  <c r="I150" i="12"/>
  <c r="K150" i="12"/>
  <c r="M150" i="12"/>
  <c r="O150" i="12"/>
  <c r="Q150" i="12"/>
  <c r="Q146" i="12" s="1"/>
  <c r="V150" i="12"/>
  <c r="G151" i="12"/>
  <c r="I151" i="12"/>
  <c r="K151" i="12"/>
  <c r="M151" i="12"/>
  <c r="O151" i="12"/>
  <c r="Q151" i="12"/>
  <c r="V151" i="12"/>
  <c r="G152" i="12"/>
  <c r="I152" i="12"/>
  <c r="K152" i="12"/>
  <c r="M152" i="12"/>
  <c r="O152" i="12"/>
  <c r="Q152" i="12"/>
  <c r="V152" i="12"/>
  <c r="G153" i="12"/>
  <c r="M153" i="12" s="1"/>
  <c r="I153" i="12"/>
  <c r="K153" i="12"/>
  <c r="O153" i="12"/>
  <c r="Q153" i="12"/>
  <c r="V153" i="12"/>
  <c r="G154" i="12"/>
  <c r="M154" i="12" s="1"/>
  <c r="I154" i="12"/>
  <c r="I146" i="12" s="1"/>
  <c r="K154" i="12"/>
  <c r="O154" i="12"/>
  <c r="Q154" i="12"/>
  <c r="V154" i="12"/>
  <c r="G155" i="12"/>
  <c r="I155" i="12"/>
  <c r="K155" i="12"/>
  <c r="M155" i="12"/>
  <c r="O155" i="12"/>
  <c r="Q155" i="12"/>
  <c r="V155" i="12"/>
  <c r="G156" i="12"/>
  <c r="I156" i="12"/>
  <c r="K156" i="12"/>
  <c r="M156" i="12"/>
  <c r="O156" i="12"/>
  <c r="Q156" i="12"/>
  <c r="V156" i="12"/>
  <c r="G159" i="12"/>
  <c r="M159" i="12" s="1"/>
  <c r="I159" i="12"/>
  <c r="I158" i="12" s="1"/>
  <c r="K159" i="12"/>
  <c r="K158" i="12" s="1"/>
  <c r="O159" i="12"/>
  <c r="Q159" i="12"/>
  <c r="Q158" i="12" s="1"/>
  <c r="V159" i="12"/>
  <c r="V158" i="12" s="1"/>
  <c r="G160" i="12"/>
  <c r="I160" i="12"/>
  <c r="K160" i="12"/>
  <c r="M160" i="12"/>
  <c r="O160" i="12"/>
  <c r="Q160" i="12"/>
  <c r="V160" i="12"/>
  <c r="G161" i="12"/>
  <c r="I161" i="12"/>
  <c r="K161" i="12"/>
  <c r="M161" i="12"/>
  <c r="O161" i="12"/>
  <c r="Q161" i="12"/>
  <c r="V161" i="12"/>
  <c r="G162" i="12"/>
  <c r="M162" i="12" s="1"/>
  <c r="I162" i="12"/>
  <c r="K162" i="12"/>
  <c r="O162" i="12"/>
  <c r="O158" i="12" s="1"/>
  <c r="Q162" i="12"/>
  <c r="V162" i="12"/>
  <c r="G164" i="12"/>
  <c r="M164" i="12" s="1"/>
  <c r="I164" i="12"/>
  <c r="K164" i="12"/>
  <c r="O164" i="12"/>
  <c r="Q164" i="12"/>
  <c r="V164" i="12"/>
  <c r="G166" i="12"/>
  <c r="I166" i="12"/>
  <c r="K166" i="12"/>
  <c r="M166" i="12"/>
  <c r="O166" i="12"/>
  <c r="Q166" i="12"/>
  <c r="V166" i="12"/>
  <c r="G168" i="12"/>
  <c r="I168" i="12"/>
  <c r="K168" i="12"/>
  <c r="M168" i="12"/>
  <c r="O168" i="12"/>
  <c r="Q168" i="12"/>
  <c r="V168" i="12"/>
  <c r="G170" i="12"/>
  <c r="M170" i="12" s="1"/>
  <c r="I170" i="12"/>
  <c r="K170" i="12"/>
  <c r="O170" i="12"/>
  <c r="Q170" i="12"/>
  <c r="V170" i="12"/>
  <c r="G171" i="12"/>
  <c r="M171" i="12" s="1"/>
  <c r="I171" i="12"/>
  <c r="K171" i="12"/>
  <c r="O171" i="12"/>
  <c r="Q171" i="12"/>
  <c r="V171" i="12"/>
  <c r="G172" i="12"/>
  <c r="I172" i="12"/>
  <c r="K172" i="12"/>
  <c r="M172" i="12"/>
  <c r="O172" i="12"/>
  <c r="Q172" i="12"/>
  <c r="V172" i="12"/>
  <c r="G175" i="12"/>
  <c r="M175" i="12" s="1"/>
  <c r="I175" i="12"/>
  <c r="I174" i="12" s="1"/>
  <c r="K175" i="12"/>
  <c r="K174" i="12" s="1"/>
  <c r="O175" i="12"/>
  <c r="O174" i="12" s="1"/>
  <c r="Q175" i="12"/>
  <c r="Q174" i="12" s="1"/>
  <c r="V175" i="12"/>
  <c r="G176" i="12"/>
  <c r="M176" i="12" s="1"/>
  <c r="I176" i="12"/>
  <c r="K176" i="12"/>
  <c r="O176" i="12"/>
  <c r="Q176" i="12"/>
  <c r="V176" i="12"/>
  <c r="G177" i="12"/>
  <c r="I177" i="12"/>
  <c r="K177" i="12"/>
  <c r="M177" i="12"/>
  <c r="O177" i="12"/>
  <c r="Q177" i="12"/>
  <c r="V177" i="12"/>
  <c r="V174" i="12" s="1"/>
  <c r="G178" i="12"/>
  <c r="I178" i="12"/>
  <c r="K178" i="12"/>
  <c r="M178" i="12"/>
  <c r="O178" i="12"/>
  <c r="Q178" i="12"/>
  <c r="V178" i="12"/>
  <c r="G179" i="12"/>
  <c r="M179" i="12" s="1"/>
  <c r="I179" i="12"/>
  <c r="K179" i="12"/>
  <c r="O179" i="12"/>
  <c r="Q179" i="12"/>
  <c r="V179" i="12"/>
  <c r="G180" i="12"/>
  <c r="M180" i="12" s="1"/>
  <c r="I180" i="12"/>
  <c r="K180" i="12"/>
  <c r="O180" i="12"/>
  <c r="Q180" i="12"/>
  <c r="V180" i="12"/>
  <c r="G181" i="12"/>
  <c r="I181" i="12"/>
  <c r="K181" i="12"/>
  <c r="M181" i="12"/>
  <c r="O181" i="12"/>
  <c r="Q181" i="12"/>
  <c r="V181" i="12"/>
  <c r="G182" i="12"/>
  <c r="I182" i="12"/>
  <c r="K182" i="12"/>
  <c r="M182" i="12"/>
  <c r="O182" i="12"/>
  <c r="Q182" i="12"/>
  <c r="V182" i="12"/>
  <c r="G183" i="12"/>
  <c r="M183" i="12" s="1"/>
  <c r="I183" i="12"/>
  <c r="K183" i="12"/>
  <c r="O183" i="12"/>
  <c r="Q183" i="12"/>
  <c r="V183" i="12"/>
  <c r="G184" i="12"/>
  <c r="M184" i="12" s="1"/>
  <c r="I184" i="12"/>
  <c r="K184" i="12"/>
  <c r="O184" i="12"/>
  <c r="Q184" i="12"/>
  <c r="V184" i="12"/>
  <c r="K186" i="12"/>
  <c r="V186" i="12"/>
  <c r="G187" i="12"/>
  <c r="I187" i="12"/>
  <c r="I186" i="12" s="1"/>
  <c r="K187" i="12"/>
  <c r="M187" i="12"/>
  <c r="O187" i="12"/>
  <c r="O186" i="12" s="1"/>
  <c r="Q187" i="12"/>
  <c r="Q186" i="12" s="1"/>
  <c r="V187" i="12"/>
  <c r="G188" i="12"/>
  <c r="G186" i="12" s="1"/>
  <c r="I188" i="12"/>
  <c r="K188" i="12"/>
  <c r="O188" i="12"/>
  <c r="Q188" i="12"/>
  <c r="V188" i="12"/>
  <c r="G191" i="12"/>
  <c r="I191" i="12"/>
  <c r="K191" i="12"/>
  <c r="K190" i="12" s="1"/>
  <c r="M191" i="12"/>
  <c r="O191" i="12"/>
  <c r="O190" i="12" s="1"/>
  <c r="Q191" i="12"/>
  <c r="V191" i="12"/>
  <c r="V190" i="12" s="1"/>
  <c r="G192" i="12"/>
  <c r="G190" i="12" s="1"/>
  <c r="I192" i="12"/>
  <c r="K192" i="12"/>
  <c r="M192" i="12"/>
  <c r="O192" i="12"/>
  <c r="Q192" i="12"/>
  <c r="V192" i="12"/>
  <c r="G193" i="12"/>
  <c r="M193" i="12" s="1"/>
  <c r="I193" i="12"/>
  <c r="K193" i="12"/>
  <c r="O193" i="12"/>
  <c r="Q193" i="12"/>
  <c r="V193" i="12"/>
  <c r="G194" i="12"/>
  <c r="M194" i="12" s="1"/>
  <c r="I194" i="12"/>
  <c r="I190" i="12" s="1"/>
  <c r="K194" i="12"/>
  <c r="O194" i="12"/>
  <c r="Q194" i="12"/>
  <c r="Q190" i="12" s="1"/>
  <c r="V194" i="12"/>
  <c r="G195" i="12"/>
  <c r="I195" i="12"/>
  <c r="K195" i="12"/>
  <c r="M195" i="12"/>
  <c r="O195" i="12"/>
  <c r="Q195" i="12"/>
  <c r="V195" i="12"/>
  <c r="G197" i="12"/>
  <c r="G196" i="12" s="1"/>
  <c r="I197" i="12"/>
  <c r="K197" i="12"/>
  <c r="K196" i="12" s="1"/>
  <c r="O197" i="12"/>
  <c r="O196" i="12" s="1"/>
  <c r="Q197" i="12"/>
  <c r="Q196" i="12" s="1"/>
  <c r="V197" i="12"/>
  <c r="G198" i="12"/>
  <c r="I198" i="12"/>
  <c r="I196" i="12" s="1"/>
  <c r="K198" i="12"/>
  <c r="M198" i="12"/>
  <c r="O198" i="12"/>
  <c r="Q198" i="12"/>
  <c r="V198" i="12"/>
  <c r="V196" i="12" s="1"/>
  <c r="G199" i="12"/>
  <c r="I199" i="12"/>
  <c r="K199" i="12"/>
  <c r="M199" i="12"/>
  <c r="O199" i="12"/>
  <c r="Q199" i="12"/>
  <c r="V199" i="12"/>
  <c r="G200" i="12"/>
  <c r="I200" i="12"/>
  <c r="K200" i="12"/>
  <c r="M200" i="12"/>
  <c r="O200" i="12"/>
  <c r="Q200" i="12"/>
  <c r="V200" i="12"/>
  <c r="G201" i="12"/>
  <c r="M201" i="12" s="1"/>
  <c r="I201" i="12"/>
  <c r="K201" i="12"/>
  <c r="O201" i="12"/>
  <c r="Q201" i="12"/>
  <c r="V201" i="12"/>
  <c r="G202" i="12"/>
  <c r="M202" i="12" s="1"/>
  <c r="I202" i="12"/>
  <c r="K202" i="12"/>
  <c r="O202" i="12"/>
  <c r="Q202" i="12"/>
  <c r="V202" i="12"/>
  <c r="G203" i="12"/>
  <c r="I203" i="12"/>
  <c r="K203" i="12"/>
  <c r="M203" i="12"/>
  <c r="O203" i="12"/>
  <c r="Q203" i="12"/>
  <c r="V203" i="12"/>
  <c r="G204" i="12"/>
  <c r="I204" i="12"/>
  <c r="K204" i="12"/>
  <c r="M204" i="12"/>
  <c r="O204" i="12"/>
  <c r="Q204" i="12"/>
  <c r="V204" i="12"/>
  <c r="G205" i="12"/>
  <c r="M205" i="12" s="1"/>
  <c r="I205" i="12"/>
  <c r="K205" i="12"/>
  <c r="O205" i="12"/>
  <c r="Q205" i="12"/>
  <c r="V205" i="12"/>
  <c r="G206" i="12"/>
  <c r="I206" i="12"/>
  <c r="K206" i="12"/>
  <c r="M206" i="12"/>
  <c r="O206" i="12"/>
  <c r="Q206" i="12"/>
  <c r="V206" i="12"/>
  <c r="G207" i="12"/>
  <c r="I207" i="12"/>
  <c r="K207" i="12"/>
  <c r="M207" i="12"/>
  <c r="O207" i="12"/>
  <c r="Q207" i="12"/>
  <c r="V207" i="12"/>
  <c r="G208" i="12"/>
  <c r="I208" i="12"/>
  <c r="K208" i="12"/>
  <c r="M208" i="12"/>
  <c r="O208" i="12"/>
  <c r="Q208" i="12"/>
  <c r="V208" i="12"/>
  <c r="G209" i="12"/>
  <c r="M209" i="12" s="1"/>
  <c r="I209" i="12"/>
  <c r="K209" i="12"/>
  <c r="O209" i="12"/>
  <c r="Q209" i="12"/>
  <c r="V209" i="12"/>
  <c r="G210" i="12"/>
  <c r="M210" i="12" s="1"/>
  <c r="I210" i="12"/>
  <c r="K210" i="12"/>
  <c r="O210" i="12"/>
  <c r="Q210" i="12"/>
  <c r="V210" i="12"/>
  <c r="G213" i="12"/>
  <c r="I213" i="12"/>
  <c r="I212" i="12" s="1"/>
  <c r="K213" i="12"/>
  <c r="M213" i="12"/>
  <c r="O213" i="12"/>
  <c r="O212" i="12" s="1"/>
  <c r="Q213" i="12"/>
  <c r="V213" i="12"/>
  <c r="G214" i="12"/>
  <c r="G212" i="12" s="1"/>
  <c r="I214" i="12"/>
  <c r="K214" i="12"/>
  <c r="O214" i="12"/>
  <c r="Q214" i="12"/>
  <c r="Q212" i="12" s="1"/>
  <c r="V214" i="12"/>
  <c r="G216" i="12"/>
  <c r="I216" i="12"/>
  <c r="K216" i="12"/>
  <c r="M216" i="12"/>
  <c r="O216" i="12"/>
  <c r="Q216" i="12"/>
  <c r="V216" i="12"/>
  <c r="G218" i="12"/>
  <c r="I218" i="12"/>
  <c r="K218" i="12"/>
  <c r="K212" i="12" s="1"/>
  <c r="M218" i="12"/>
  <c r="O218" i="12"/>
  <c r="Q218" i="12"/>
  <c r="V218" i="12"/>
  <c r="V212" i="12" s="1"/>
  <c r="G219" i="12"/>
  <c r="I219" i="12"/>
  <c r="K219" i="12"/>
  <c r="M219" i="12"/>
  <c r="O219" i="12"/>
  <c r="Q219" i="12"/>
  <c r="V219" i="12"/>
  <c r="G220" i="12"/>
  <c r="M220" i="12" s="1"/>
  <c r="I220" i="12"/>
  <c r="K220" i="12"/>
  <c r="O220" i="12"/>
  <c r="Q220" i="12"/>
  <c r="V220" i="12"/>
  <c r="G221" i="12"/>
  <c r="M221" i="12" s="1"/>
  <c r="I221" i="12"/>
  <c r="K221" i="12"/>
  <c r="O221" i="12"/>
  <c r="Q221" i="12"/>
  <c r="V221" i="12"/>
  <c r="G223" i="12"/>
  <c r="I223" i="12"/>
  <c r="K223" i="12"/>
  <c r="M223" i="12"/>
  <c r="O223" i="12"/>
  <c r="Q223" i="12"/>
  <c r="V223" i="12"/>
  <c r="G224" i="12"/>
  <c r="I224" i="12"/>
  <c r="K224" i="12"/>
  <c r="M224" i="12"/>
  <c r="O224" i="12"/>
  <c r="Q224" i="12"/>
  <c r="V224" i="12"/>
  <c r="G225" i="12"/>
  <c r="M225" i="12" s="1"/>
  <c r="I225" i="12"/>
  <c r="K225" i="12"/>
  <c r="O225" i="12"/>
  <c r="Q225" i="12"/>
  <c r="V225" i="12"/>
  <c r="G227" i="12"/>
  <c r="I227" i="12"/>
  <c r="K227" i="12"/>
  <c r="M227" i="12"/>
  <c r="O227" i="12"/>
  <c r="Q227" i="12"/>
  <c r="V227" i="12"/>
  <c r="G228" i="12"/>
  <c r="I228" i="12"/>
  <c r="K228" i="12"/>
  <c r="M228" i="12"/>
  <c r="O228" i="12"/>
  <c r="Q228" i="12"/>
  <c r="V228" i="12"/>
  <c r="G229" i="12"/>
  <c r="I229" i="12"/>
  <c r="K229" i="12"/>
  <c r="M229" i="12"/>
  <c r="O229" i="12"/>
  <c r="Q229" i="12"/>
  <c r="V229" i="12"/>
  <c r="G231" i="12"/>
  <c r="G232" i="12"/>
  <c r="M232" i="12" s="1"/>
  <c r="I232" i="12"/>
  <c r="I231" i="12" s="1"/>
  <c r="K232" i="12"/>
  <c r="K231" i="12" s="1"/>
  <c r="O232" i="12"/>
  <c r="Q232" i="12"/>
  <c r="Q231" i="12" s="1"/>
  <c r="V232" i="12"/>
  <c r="G233" i="12"/>
  <c r="I233" i="12"/>
  <c r="K233" i="12"/>
  <c r="M233" i="12"/>
  <c r="O233" i="12"/>
  <c r="Q233" i="12"/>
  <c r="V233" i="12"/>
  <c r="V231" i="12" s="1"/>
  <c r="G234" i="12"/>
  <c r="I234" i="12"/>
  <c r="K234" i="12"/>
  <c r="M234" i="12"/>
  <c r="O234" i="12"/>
  <c r="Q234" i="12"/>
  <c r="V234" i="12"/>
  <c r="G235" i="12"/>
  <c r="M235" i="12" s="1"/>
  <c r="I235" i="12"/>
  <c r="K235" i="12"/>
  <c r="O235" i="12"/>
  <c r="O231" i="12" s="1"/>
  <c r="Q235" i="12"/>
  <c r="V235" i="12"/>
  <c r="G236" i="12"/>
  <c r="I236" i="12"/>
  <c r="K236" i="12"/>
  <c r="M236" i="12"/>
  <c r="O236" i="12"/>
  <c r="Q236" i="12"/>
  <c r="V236" i="12"/>
  <c r="G237" i="12"/>
  <c r="I237" i="12"/>
  <c r="K237" i="12"/>
  <c r="M237" i="12"/>
  <c r="O237" i="12"/>
  <c r="Q237" i="12"/>
  <c r="V237" i="12"/>
  <c r="G238" i="12"/>
  <c r="I238" i="12"/>
  <c r="K238" i="12"/>
  <c r="M238" i="12"/>
  <c r="O238" i="12"/>
  <c r="Q238" i="12"/>
  <c r="V238" i="12"/>
  <c r="G241" i="12"/>
  <c r="M241" i="12" s="1"/>
  <c r="M240" i="12" s="1"/>
  <c r="I241" i="12"/>
  <c r="I240" i="12" s="1"/>
  <c r="K241" i="12"/>
  <c r="K240" i="12" s="1"/>
  <c r="O241" i="12"/>
  <c r="Q241" i="12"/>
  <c r="Q240" i="12" s="1"/>
  <c r="V241" i="12"/>
  <c r="G242" i="12"/>
  <c r="I242" i="12"/>
  <c r="K242" i="12"/>
  <c r="M242" i="12"/>
  <c r="O242" i="12"/>
  <c r="Q242" i="12"/>
  <c r="V242" i="12"/>
  <c r="V240" i="12" s="1"/>
  <c r="G243" i="12"/>
  <c r="I243" i="12"/>
  <c r="K243" i="12"/>
  <c r="M243" i="12"/>
  <c r="O243" i="12"/>
  <c r="Q243" i="12"/>
  <c r="V243" i="12"/>
  <c r="G244" i="12"/>
  <c r="M244" i="12" s="1"/>
  <c r="I244" i="12"/>
  <c r="K244" i="12"/>
  <c r="O244" i="12"/>
  <c r="O240" i="12" s="1"/>
  <c r="Q244" i="12"/>
  <c r="V244" i="12"/>
  <c r="G245" i="12"/>
  <c r="I245" i="12"/>
  <c r="K245" i="12"/>
  <c r="M245" i="12"/>
  <c r="O245" i="12"/>
  <c r="Q245" i="12"/>
  <c r="V245" i="12"/>
  <c r="G246" i="12"/>
  <c r="I246" i="12"/>
  <c r="K246" i="12"/>
  <c r="M246" i="12"/>
  <c r="O246" i="12"/>
  <c r="Q246" i="12"/>
  <c r="V246" i="12"/>
  <c r="G247" i="12"/>
  <c r="I247" i="12"/>
  <c r="K247" i="12"/>
  <c r="M247" i="12"/>
  <c r="O247" i="12"/>
  <c r="Q247" i="12"/>
  <c r="V247" i="12"/>
  <c r="G248" i="12"/>
  <c r="M248" i="12" s="1"/>
  <c r="I248" i="12"/>
  <c r="K248" i="12"/>
  <c r="O248" i="12"/>
  <c r="Q248" i="12"/>
  <c r="V248" i="12"/>
  <c r="G249" i="12"/>
  <c r="M249" i="12" s="1"/>
  <c r="I249" i="12"/>
  <c r="K249" i="12"/>
  <c r="O249" i="12"/>
  <c r="Q249" i="12"/>
  <c r="V249" i="12"/>
  <c r="G250" i="12"/>
  <c r="I250" i="12"/>
  <c r="K250" i="12"/>
  <c r="M250" i="12"/>
  <c r="O250" i="12"/>
  <c r="Q250" i="12"/>
  <c r="V250" i="12"/>
  <c r="G251" i="12"/>
  <c r="I251" i="12"/>
  <c r="K251" i="12"/>
  <c r="M251" i="12"/>
  <c r="O251" i="12"/>
  <c r="Q251" i="12"/>
  <c r="V251" i="12"/>
  <c r="G252" i="12"/>
  <c r="M252" i="12" s="1"/>
  <c r="I252" i="12"/>
  <c r="K252" i="12"/>
  <c r="O252" i="12"/>
  <c r="Q252" i="12"/>
  <c r="V252" i="12"/>
  <c r="G253" i="12"/>
  <c r="I253" i="12"/>
  <c r="K253" i="12"/>
  <c r="M253" i="12"/>
  <c r="O253" i="12"/>
  <c r="Q253" i="12"/>
  <c r="V253" i="12"/>
  <c r="G254" i="12"/>
  <c r="I254" i="12"/>
  <c r="K254" i="12"/>
  <c r="M254" i="12"/>
  <c r="O254" i="12"/>
  <c r="Q254" i="12"/>
  <c r="V254" i="12"/>
  <c r="G255" i="12"/>
  <c r="I255" i="12"/>
  <c r="K255" i="12"/>
  <c r="M255" i="12"/>
  <c r="O255" i="12"/>
  <c r="Q255" i="12"/>
  <c r="V255" i="12"/>
  <c r="G256" i="12"/>
  <c r="M256" i="12" s="1"/>
  <c r="I256" i="12"/>
  <c r="K256" i="12"/>
  <c r="O256" i="12"/>
  <c r="Q256" i="12"/>
  <c r="V256" i="12"/>
  <c r="G257" i="12"/>
  <c r="M257" i="12" s="1"/>
  <c r="I257" i="12"/>
  <c r="K257" i="12"/>
  <c r="O257" i="12"/>
  <c r="Q257" i="12"/>
  <c r="V257" i="12"/>
  <c r="G258" i="12"/>
  <c r="I258" i="12"/>
  <c r="K258" i="12"/>
  <c r="M258" i="12"/>
  <c r="O258" i="12"/>
  <c r="Q258" i="12"/>
  <c r="V258" i="12"/>
  <c r="G259" i="12"/>
  <c r="I259" i="12"/>
  <c r="K259" i="12"/>
  <c r="M259" i="12"/>
  <c r="O259" i="12"/>
  <c r="Q259" i="12"/>
  <c r="V259" i="12"/>
  <c r="G260" i="12"/>
  <c r="M260" i="12" s="1"/>
  <c r="I260" i="12"/>
  <c r="K260" i="12"/>
  <c r="O260" i="12"/>
  <c r="Q260" i="12"/>
  <c r="V260" i="12"/>
  <c r="G263" i="12"/>
  <c r="I263" i="12"/>
  <c r="K263" i="12"/>
  <c r="K262" i="12" s="1"/>
  <c r="M263" i="12"/>
  <c r="O263" i="12"/>
  <c r="O262" i="12" s="1"/>
  <c r="Q263" i="12"/>
  <c r="V263" i="12"/>
  <c r="V262" i="12" s="1"/>
  <c r="G264" i="12"/>
  <c r="G262" i="12" s="1"/>
  <c r="I264" i="12"/>
  <c r="K264" i="12"/>
  <c r="M264" i="12"/>
  <c r="O264" i="12"/>
  <c r="Q264" i="12"/>
  <c r="V264" i="12"/>
  <c r="G265" i="12"/>
  <c r="M265" i="12" s="1"/>
  <c r="I265" i="12"/>
  <c r="K265" i="12"/>
  <c r="O265" i="12"/>
  <c r="Q265" i="12"/>
  <c r="V265" i="12"/>
  <c r="G266" i="12"/>
  <c r="M266" i="12" s="1"/>
  <c r="I266" i="12"/>
  <c r="I262" i="12" s="1"/>
  <c r="K266" i="12"/>
  <c r="O266" i="12"/>
  <c r="Q266" i="12"/>
  <c r="V266" i="12"/>
  <c r="G267" i="12"/>
  <c r="I267" i="12"/>
  <c r="K267" i="12"/>
  <c r="M267" i="12"/>
  <c r="O267" i="12"/>
  <c r="Q267" i="12"/>
  <c r="V267" i="12"/>
  <c r="G268" i="12"/>
  <c r="I268" i="12"/>
  <c r="K268" i="12"/>
  <c r="M268" i="12"/>
  <c r="O268" i="12"/>
  <c r="Q268" i="12"/>
  <c r="V268" i="12"/>
  <c r="G269" i="12"/>
  <c r="M269" i="12" s="1"/>
  <c r="I269" i="12"/>
  <c r="K269" i="12"/>
  <c r="O269" i="12"/>
  <c r="Q269" i="12"/>
  <c r="V269" i="12"/>
  <c r="G270" i="12"/>
  <c r="M270" i="12" s="1"/>
  <c r="I270" i="12"/>
  <c r="K270" i="12"/>
  <c r="O270" i="12"/>
  <c r="Q270" i="12"/>
  <c r="Q262" i="12" s="1"/>
  <c r="V270" i="12"/>
  <c r="G273" i="12"/>
  <c r="G272" i="12" s="1"/>
  <c r="I273" i="12"/>
  <c r="I272" i="12" s="1"/>
  <c r="K273" i="12"/>
  <c r="M273" i="12"/>
  <c r="O273" i="12"/>
  <c r="Q273" i="12"/>
  <c r="Q272" i="12" s="1"/>
  <c r="V273" i="12"/>
  <c r="G274" i="12"/>
  <c r="M274" i="12" s="1"/>
  <c r="I274" i="12"/>
  <c r="K274" i="12"/>
  <c r="O274" i="12"/>
  <c r="O272" i="12" s="1"/>
  <c r="Q274" i="12"/>
  <c r="V274" i="12"/>
  <c r="G275" i="12"/>
  <c r="I275" i="12"/>
  <c r="K275" i="12"/>
  <c r="M275" i="12"/>
  <c r="O275" i="12"/>
  <c r="Q275" i="12"/>
  <c r="V275" i="12"/>
  <c r="G276" i="12"/>
  <c r="I276" i="12"/>
  <c r="K276" i="12"/>
  <c r="K272" i="12" s="1"/>
  <c r="M276" i="12"/>
  <c r="O276" i="12"/>
  <c r="Q276" i="12"/>
  <c r="V276" i="12"/>
  <c r="G278" i="12"/>
  <c r="I278" i="12"/>
  <c r="K278" i="12"/>
  <c r="M278" i="12"/>
  <c r="O278" i="12"/>
  <c r="Q278" i="12"/>
  <c r="V278" i="12"/>
  <c r="G279" i="12"/>
  <c r="M279" i="12" s="1"/>
  <c r="I279" i="12"/>
  <c r="K279" i="12"/>
  <c r="O279" i="12"/>
  <c r="Q279" i="12"/>
  <c r="V279" i="12"/>
  <c r="G280" i="12"/>
  <c r="M280" i="12" s="1"/>
  <c r="I280" i="12"/>
  <c r="K280" i="12"/>
  <c r="O280" i="12"/>
  <c r="Q280" i="12"/>
  <c r="V280" i="12"/>
  <c r="G281" i="12"/>
  <c r="M281" i="12" s="1"/>
  <c r="I281" i="12"/>
  <c r="K281" i="12"/>
  <c r="O281" i="12"/>
  <c r="Q281" i="12"/>
  <c r="V281" i="12"/>
  <c r="V272" i="12" s="1"/>
  <c r="G282" i="12"/>
  <c r="I282" i="12"/>
  <c r="K282" i="12"/>
  <c r="M282" i="12"/>
  <c r="O282" i="12"/>
  <c r="Q282" i="12"/>
  <c r="V282" i="12"/>
  <c r="G283" i="12"/>
  <c r="M283" i="12" s="1"/>
  <c r="I283" i="12"/>
  <c r="K283" i="12"/>
  <c r="O283" i="12"/>
  <c r="Q283" i="12"/>
  <c r="V283" i="12"/>
  <c r="G284" i="12"/>
  <c r="I284" i="12"/>
  <c r="K284" i="12"/>
  <c r="M284" i="12"/>
  <c r="O284" i="12"/>
  <c r="Q284" i="12"/>
  <c r="V284" i="12"/>
  <c r="G285" i="12"/>
  <c r="I285" i="12"/>
  <c r="K285" i="12"/>
  <c r="M285" i="12"/>
  <c r="O285" i="12"/>
  <c r="Q285" i="12"/>
  <c r="V285" i="12"/>
  <c r="G286" i="12"/>
  <c r="I286" i="12"/>
  <c r="K286" i="12"/>
  <c r="M286" i="12"/>
  <c r="O286" i="12"/>
  <c r="Q286" i="12"/>
  <c r="V286" i="12"/>
  <c r="G287" i="12"/>
  <c r="M287" i="12" s="1"/>
  <c r="I287" i="12"/>
  <c r="K287" i="12"/>
  <c r="O287" i="12"/>
  <c r="Q287" i="12"/>
  <c r="V287" i="12"/>
  <c r="G288" i="12"/>
  <c r="M288" i="12" s="1"/>
  <c r="I288" i="12"/>
  <c r="K288" i="12"/>
  <c r="O288" i="12"/>
  <c r="Q288" i="12"/>
  <c r="V288" i="12"/>
  <c r="G289" i="12"/>
  <c r="M289" i="12" s="1"/>
  <c r="I289" i="12"/>
  <c r="K289" i="12"/>
  <c r="O289" i="12"/>
  <c r="Q289" i="12"/>
  <c r="V289" i="12"/>
  <c r="G290" i="12"/>
  <c r="I290" i="12"/>
  <c r="K290" i="12"/>
  <c r="M290" i="12"/>
  <c r="O290" i="12"/>
  <c r="Q290" i="12"/>
  <c r="V290" i="12"/>
  <c r="G291" i="12"/>
  <c r="M291" i="12" s="1"/>
  <c r="I291" i="12"/>
  <c r="K291" i="12"/>
  <c r="O291" i="12"/>
  <c r="Q291" i="12"/>
  <c r="V291" i="12"/>
  <c r="G292" i="12"/>
  <c r="I292" i="12"/>
  <c r="K292" i="12"/>
  <c r="M292" i="12"/>
  <c r="O292" i="12"/>
  <c r="Q292" i="12"/>
  <c r="V292" i="12"/>
  <c r="G293" i="12"/>
  <c r="I293" i="12"/>
  <c r="K293" i="12"/>
  <c r="M293" i="12"/>
  <c r="O293" i="12"/>
  <c r="Q293" i="12"/>
  <c r="V293" i="12"/>
  <c r="G294" i="12"/>
  <c r="I294" i="12"/>
  <c r="K294" i="12"/>
  <c r="M294" i="12"/>
  <c r="O294" i="12"/>
  <c r="Q294" i="12"/>
  <c r="V294" i="12"/>
  <c r="G295" i="12"/>
  <c r="M295" i="12" s="1"/>
  <c r="I295" i="12"/>
  <c r="K295" i="12"/>
  <c r="O295" i="12"/>
  <c r="Q295" i="12"/>
  <c r="V295" i="12"/>
  <c r="Q297" i="12"/>
  <c r="G298" i="12"/>
  <c r="M298" i="12" s="1"/>
  <c r="I298" i="12"/>
  <c r="K298" i="12"/>
  <c r="K297" i="12" s="1"/>
  <c r="O298" i="12"/>
  <c r="O297" i="12" s="1"/>
  <c r="Q298" i="12"/>
  <c r="V298" i="12"/>
  <c r="V297" i="12" s="1"/>
  <c r="G300" i="12"/>
  <c r="I300" i="12"/>
  <c r="K300" i="12"/>
  <c r="M300" i="12"/>
  <c r="O300" i="12"/>
  <c r="Q300" i="12"/>
  <c r="V300" i="12"/>
  <c r="G301" i="12"/>
  <c r="G297" i="12" s="1"/>
  <c r="I301" i="12"/>
  <c r="K301" i="12"/>
  <c r="O301" i="12"/>
  <c r="Q301" i="12"/>
  <c r="V301" i="12"/>
  <c r="G302" i="12"/>
  <c r="I302" i="12"/>
  <c r="I297" i="12" s="1"/>
  <c r="K302" i="12"/>
  <c r="M302" i="12"/>
  <c r="O302" i="12"/>
  <c r="Q302" i="12"/>
  <c r="V302" i="12"/>
  <c r="G303" i="12"/>
  <c r="M303" i="12" s="1"/>
  <c r="I303" i="12"/>
  <c r="K303" i="12"/>
  <c r="O303" i="12"/>
  <c r="Q303" i="12"/>
  <c r="V303" i="12"/>
  <c r="G304" i="12"/>
  <c r="I304" i="12"/>
  <c r="K304" i="12"/>
  <c r="M304" i="12"/>
  <c r="O304" i="12"/>
  <c r="Q304" i="12"/>
  <c r="V304" i="12"/>
  <c r="G305" i="12"/>
  <c r="M305" i="12" s="1"/>
  <c r="I305" i="12"/>
  <c r="K305" i="12"/>
  <c r="O305" i="12"/>
  <c r="Q305" i="12"/>
  <c r="V305" i="12"/>
  <c r="I307" i="12"/>
  <c r="Q307" i="12"/>
  <c r="G308" i="12"/>
  <c r="M308" i="12" s="1"/>
  <c r="I308" i="12"/>
  <c r="K308" i="12"/>
  <c r="K307" i="12" s="1"/>
  <c r="O308" i="12"/>
  <c r="O307" i="12" s="1"/>
  <c r="Q308" i="12"/>
  <c r="V308" i="12"/>
  <c r="V307" i="12" s="1"/>
  <c r="G309" i="12"/>
  <c r="I309" i="12"/>
  <c r="K309" i="12"/>
  <c r="M309" i="12"/>
  <c r="O309" i="12"/>
  <c r="Q309" i="12"/>
  <c r="V309" i="12"/>
  <c r="G310" i="12"/>
  <c r="G307" i="12" s="1"/>
  <c r="I310" i="12"/>
  <c r="K310" i="12"/>
  <c r="O310" i="12"/>
  <c r="Q310" i="12"/>
  <c r="V310" i="12"/>
  <c r="I312" i="12"/>
  <c r="G313" i="12"/>
  <c r="M313" i="12" s="1"/>
  <c r="I313" i="12"/>
  <c r="K313" i="12"/>
  <c r="K312" i="12" s="1"/>
  <c r="O313" i="12"/>
  <c r="Q313" i="12"/>
  <c r="V313" i="12"/>
  <c r="V312" i="12" s="1"/>
  <c r="G314" i="12"/>
  <c r="I314" i="12"/>
  <c r="K314" i="12"/>
  <c r="M314" i="12"/>
  <c r="O314" i="12"/>
  <c r="Q314" i="12"/>
  <c r="V314" i="12"/>
  <c r="G315" i="12"/>
  <c r="G312" i="12" s="1"/>
  <c r="I315" i="12"/>
  <c r="K315" i="12"/>
  <c r="O315" i="12"/>
  <c r="O312" i="12" s="1"/>
  <c r="Q315" i="12"/>
  <c r="V315" i="12"/>
  <c r="G316" i="12"/>
  <c r="M316" i="12" s="1"/>
  <c r="I316" i="12"/>
  <c r="K316" i="12"/>
  <c r="O316" i="12"/>
  <c r="Q316" i="12"/>
  <c r="Q312" i="12" s="1"/>
  <c r="V316" i="12"/>
  <c r="G317" i="12"/>
  <c r="M317" i="12" s="1"/>
  <c r="I317" i="12"/>
  <c r="K317" i="12"/>
  <c r="O317" i="12"/>
  <c r="Q317" i="12"/>
  <c r="V317" i="12"/>
  <c r="G318" i="12"/>
  <c r="I318" i="12"/>
  <c r="K318" i="12"/>
  <c r="M318" i="12"/>
  <c r="O318" i="12"/>
  <c r="Q318" i="12"/>
  <c r="V318" i="12"/>
  <c r="G319" i="12"/>
  <c r="M319" i="12" s="1"/>
  <c r="I319" i="12"/>
  <c r="K319" i="12"/>
  <c r="O319" i="12"/>
  <c r="Q319" i="12"/>
  <c r="V319" i="12"/>
  <c r="I320" i="12"/>
  <c r="Q320" i="12"/>
  <c r="G321" i="12"/>
  <c r="M321" i="12" s="1"/>
  <c r="I321" i="12"/>
  <c r="K321" i="12"/>
  <c r="K320" i="12" s="1"/>
  <c r="O321" i="12"/>
  <c r="Q321" i="12"/>
  <c r="V321" i="12"/>
  <c r="V320" i="12" s="1"/>
  <c r="G323" i="12"/>
  <c r="I323" i="12"/>
  <c r="K323" i="12"/>
  <c r="M323" i="12"/>
  <c r="O323" i="12"/>
  <c r="Q323" i="12"/>
  <c r="V323" i="12"/>
  <c r="G324" i="12"/>
  <c r="G320" i="12" s="1"/>
  <c r="I324" i="12"/>
  <c r="K324" i="12"/>
  <c r="O324" i="12"/>
  <c r="O320" i="12" s="1"/>
  <c r="Q324" i="12"/>
  <c r="V324" i="12"/>
  <c r="G326" i="12"/>
  <c r="I326" i="12"/>
  <c r="O326" i="12"/>
  <c r="Q326" i="12"/>
  <c r="G327" i="12"/>
  <c r="M327" i="12" s="1"/>
  <c r="M326" i="12" s="1"/>
  <c r="I327" i="12"/>
  <c r="K327" i="12"/>
  <c r="K326" i="12" s="1"/>
  <c r="O327" i="12"/>
  <c r="Q327" i="12"/>
  <c r="V327" i="12"/>
  <c r="V326" i="12" s="1"/>
  <c r="G328" i="12"/>
  <c r="I328" i="12"/>
  <c r="K328" i="12"/>
  <c r="M328" i="12"/>
  <c r="O328" i="12"/>
  <c r="Q328" i="12"/>
  <c r="V328" i="12"/>
  <c r="G329" i="12"/>
  <c r="O329" i="12"/>
  <c r="G330" i="12"/>
  <c r="M330" i="12" s="1"/>
  <c r="M329" i="12" s="1"/>
  <c r="I330" i="12"/>
  <c r="I329" i="12" s="1"/>
  <c r="K330" i="12"/>
  <c r="K329" i="12" s="1"/>
  <c r="O330" i="12"/>
  <c r="Q330" i="12"/>
  <c r="Q329" i="12" s="1"/>
  <c r="V330" i="12"/>
  <c r="G331" i="12"/>
  <c r="M331" i="12" s="1"/>
  <c r="I331" i="12"/>
  <c r="K331" i="12"/>
  <c r="O331" i="12"/>
  <c r="Q331" i="12"/>
  <c r="V331" i="12"/>
  <c r="V329" i="12" s="1"/>
  <c r="G332" i="12"/>
  <c r="I332" i="12"/>
  <c r="K332" i="12"/>
  <c r="M332" i="12"/>
  <c r="O332" i="12"/>
  <c r="Q332" i="12"/>
  <c r="V332" i="12"/>
  <c r="G333" i="12"/>
  <c r="K333" i="12"/>
  <c r="O333" i="12"/>
  <c r="G334" i="12"/>
  <c r="M334" i="12" s="1"/>
  <c r="M333" i="12" s="1"/>
  <c r="I334" i="12"/>
  <c r="I333" i="12" s="1"/>
  <c r="K334" i="12"/>
  <c r="O334" i="12"/>
  <c r="Q334" i="12"/>
  <c r="Q333" i="12" s="1"/>
  <c r="V334" i="12"/>
  <c r="V333" i="12" s="1"/>
  <c r="AE336" i="12"/>
  <c r="F42" i="1" s="1"/>
  <c r="AF336" i="12"/>
  <c r="G41" i="1" s="1"/>
  <c r="I20" i="1"/>
  <c r="I19" i="1"/>
  <c r="I18" i="1"/>
  <c r="I17" i="1"/>
  <c r="H50" i="1"/>
  <c r="I49" i="1"/>
  <c r="I48" i="1"/>
  <c r="I47" i="1"/>
  <c r="I46" i="1"/>
  <c r="I45" i="1"/>
  <c r="I44" i="1"/>
  <c r="I43" i="1"/>
  <c r="J28" i="1"/>
  <c r="J26" i="1"/>
  <c r="G38" i="1"/>
  <c r="F38" i="1"/>
  <c r="J23" i="1"/>
  <c r="J24" i="1"/>
  <c r="J25" i="1"/>
  <c r="J27" i="1"/>
  <c r="E24" i="1"/>
  <c r="G24" i="1"/>
  <c r="E26" i="1"/>
  <c r="G26" i="1"/>
  <c r="G42" i="1" l="1"/>
  <c r="I42" i="1" s="1"/>
  <c r="I77" i="1"/>
  <c r="F39" i="1"/>
  <c r="G39" i="1"/>
  <c r="G50" i="1" s="1"/>
  <c r="G25" i="1" s="1"/>
  <c r="F41" i="1"/>
  <c r="I41" i="1" s="1"/>
  <c r="M17" i="19"/>
  <c r="G17" i="19"/>
  <c r="AE45" i="19"/>
  <c r="M39" i="19"/>
  <c r="M38" i="19" s="1"/>
  <c r="M32" i="19"/>
  <c r="M31" i="19" s="1"/>
  <c r="M16" i="19"/>
  <c r="M8" i="19" s="1"/>
  <c r="M50" i="18"/>
  <c r="M114" i="18"/>
  <c r="M132" i="18"/>
  <c r="M42" i="18"/>
  <c r="M59" i="18"/>
  <c r="M17" i="18"/>
  <c r="G17" i="18"/>
  <c r="G114" i="18"/>
  <c r="G50" i="18"/>
  <c r="G42" i="18"/>
  <c r="G59" i="18"/>
  <c r="G132" i="18"/>
  <c r="M79" i="18"/>
  <c r="M78" i="18" s="1"/>
  <c r="M112" i="18"/>
  <c r="M111" i="18" s="1"/>
  <c r="M88" i="18"/>
  <c r="M86" i="18" s="1"/>
  <c r="M32" i="18"/>
  <c r="M31" i="18" s="1"/>
  <c r="M16" i="18"/>
  <c r="M14" i="18" s="1"/>
  <c r="M8" i="17"/>
  <c r="M125" i="17"/>
  <c r="M46" i="17"/>
  <c r="G8" i="17"/>
  <c r="G28" i="17"/>
  <c r="G46" i="17"/>
  <c r="M114" i="17"/>
  <c r="M113" i="17" s="1"/>
  <c r="M106" i="17"/>
  <c r="M105" i="17" s="1"/>
  <c r="G71" i="16"/>
  <c r="M53" i="16"/>
  <c r="M52" i="16" s="1"/>
  <c r="M37" i="16"/>
  <c r="M35" i="16" s="1"/>
  <c r="M18" i="16"/>
  <c r="M8" i="16" s="1"/>
  <c r="M125" i="15"/>
  <c r="M43" i="15"/>
  <c r="G125" i="15"/>
  <c r="G43" i="15"/>
  <c r="M96" i="15"/>
  <c r="M88" i="15" s="1"/>
  <c r="M16" i="15"/>
  <c r="M8" i="15" s="1"/>
  <c r="M45" i="14"/>
  <c r="M127" i="14"/>
  <c r="M126" i="14" s="1"/>
  <c r="M83" i="14"/>
  <c r="M81" i="14" s="1"/>
  <c r="M130" i="14"/>
  <c r="M129" i="14" s="1"/>
  <c r="M118" i="14"/>
  <c r="M117" i="14" s="1"/>
  <c r="M87" i="14"/>
  <c r="M86" i="14" s="1"/>
  <c r="M67" i="14"/>
  <c r="M63" i="14" s="1"/>
  <c r="M57" i="14"/>
  <c r="M56" i="14" s="1"/>
  <c r="M49" i="14"/>
  <c r="M22" i="14"/>
  <c r="M8" i="14" s="1"/>
  <c r="M159" i="13"/>
  <c r="M147" i="13"/>
  <c r="M71" i="13"/>
  <c r="M86" i="13"/>
  <c r="M110" i="13"/>
  <c r="G107" i="13"/>
  <c r="G68" i="13"/>
  <c r="M46" i="13"/>
  <c r="M45" i="13" s="1"/>
  <c r="G18" i="13"/>
  <c r="M177" i="13"/>
  <c r="M175" i="13" s="1"/>
  <c r="G175" i="13"/>
  <c r="M122" i="13"/>
  <c r="M121" i="13" s="1"/>
  <c r="M104" i="13"/>
  <c r="M103" i="13" s="1"/>
  <c r="M95" i="13"/>
  <c r="M93" i="13" s="1"/>
  <c r="M64" i="13"/>
  <c r="M61" i="13" s="1"/>
  <c r="M37" i="13"/>
  <c r="M32" i="13" s="1"/>
  <c r="G159" i="13"/>
  <c r="G131" i="13"/>
  <c r="M145" i="13"/>
  <c r="M142" i="13" s="1"/>
  <c r="M89" i="13"/>
  <c r="M29" i="13"/>
  <c r="M25" i="13" s="1"/>
  <c r="M174" i="12"/>
  <c r="M312" i="12"/>
  <c r="M158" i="12"/>
  <c r="M272" i="12"/>
  <c r="M320" i="12"/>
  <c r="M231" i="12"/>
  <c r="M37" i="12"/>
  <c r="M262" i="12"/>
  <c r="M190" i="12"/>
  <c r="G174" i="12"/>
  <c r="G144" i="12"/>
  <c r="G240" i="12"/>
  <c r="G127" i="12"/>
  <c r="M324" i="12"/>
  <c r="M315" i="12"/>
  <c r="M214" i="12"/>
  <c r="M212" i="12" s="1"/>
  <c r="M197" i="12"/>
  <c r="M196" i="12" s="1"/>
  <c r="M188" i="12"/>
  <c r="M186" i="12" s="1"/>
  <c r="M149" i="12"/>
  <c r="M146" i="12" s="1"/>
  <c r="M99" i="12"/>
  <c r="M98" i="12" s="1"/>
  <c r="M56" i="12"/>
  <c r="M55" i="12" s="1"/>
  <c r="M19" i="12"/>
  <c r="M18" i="12" s="1"/>
  <c r="G158" i="12"/>
  <c r="G71" i="12"/>
  <c r="G37" i="12"/>
  <c r="M310" i="12"/>
  <c r="M307" i="12" s="1"/>
  <c r="M301" i="12"/>
  <c r="M297" i="12" s="1"/>
  <c r="M33" i="12"/>
  <c r="M31" i="12" s="1"/>
  <c r="F50" i="1" l="1"/>
  <c r="G23" i="1" s="1"/>
  <c r="A27" i="1" s="1"/>
  <c r="A28" i="1" s="1"/>
  <c r="G28" i="1" s="1"/>
  <c r="G27" i="1" s="1"/>
  <c r="G29" i="1" s="1"/>
  <c r="I39" i="1"/>
  <c r="I50" i="1" s="1"/>
  <c r="I16" i="1"/>
  <c r="I21" i="1" s="1"/>
  <c r="I132" i="1"/>
  <c r="J131" i="1" l="1"/>
  <c r="J127" i="1"/>
  <c r="J77" i="1"/>
  <c r="J91" i="1"/>
  <c r="J69" i="1"/>
  <c r="J104" i="1"/>
  <c r="J125" i="1"/>
  <c r="J121" i="1"/>
  <c r="J98" i="1"/>
  <c r="J70" i="1"/>
  <c r="J118" i="1"/>
  <c r="J128" i="1"/>
  <c r="J97" i="1"/>
  <c r="J96" i="1"/>
  <c r="J78" i="1"/>
  <c r="J109" i="1"/>
  <c r="J68" i="1"/>
  <c r="J86" i="1"/>
  <c r="J102" i="1"/>
  <c r="J105" i="1"/>
  <c r="J119" i="1"/>
  <c r="J80" i="1"/>
  <c r="J122" i="1"/>
  <c r="J112" i="1"/>
  <c r="J115" i="1"/>
  <c r="J71" i="1"/>
  <c r="J101" i="1"/>
  <c r="J83" i="1"/>
  <c r="J129" i="1"/>
  <c r="J72" i="1"/>
  <c r="J94" i="1"/>
  <c r="J110" i="1"/>
  <c r="J84" i="1"/>
  <c r="J90" i="1"/>
  <c r="J87" i="1"/>
  <c r="J92" i="1"/>
  <c r="J113" i="1"/>
  <c r="J88" i="1"/>
  <c r="J67" i="1"/>
  <c r="J76" i="1"/>
  <c r="J106" i="1"/>
  <c r="J114" i="1"/>
  <c r="J100" i="1"/>
  <c r="J81" i="1"/>
  <c r="J111" i="1"/>
  <c r="J117" i="1"/>
  <c r="J124" i="1"/>
  <c r="J93" i="1"/>
  <c r="J89" i="1"/>
  <c r="J130" i="1"/>
  <c r="J126" i="1"/>
  <c r="J116" i="1"/>
  <c r="J120" i="1"/>
  <c r="J95" i="1"/>
  <c r="J79" i="1"/>
  <c r="J123" i="1"/>
  <c r="J74" i="1"/>
  <c r="J107" i="1"/>
  <c r="J103" i="1"/>
  <c r="J82" i="1"/>
  <c r="J108" i="1"/>
  <c r="J75" i="1"/>
  <c r="J85" i="1"/>
  <c r="J73" i="1"/>
  <c r="J99" i="1"/>
  <c r="J47" i="1"/>
  <c r="J46" i="1"/>
  <c r="J43" i="1"/>
  <c r="J48" i="1"/>
  <c r="J44" i="1"/>
  <c r="J42" i="1"/>
  <c r="J41" i="1"/>
  <c r="J49" i="1"/>
  <c r="J39" i="1"/>
  <c r="J50" i="1" s="1"/>
  <c r="J45" i="1"/>
  <c r="J1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09E2E64E-89D6-4411-8156-F7686543EBF9}">
      <text>
        <r>
          <rPr>
            <sz val="9"/>
            <color indexed="81"/>
            <rFont val="Tahoma"/>
            <family val="2"/>
            <charset val="238"/>
          </rPr>
          <t>Jedná se o informaci, zda se jedná o položku, která je do rozpočtu zadána z cenové soustavy RTS, nebo vlastní.</t>
        </r>
      </text>
    </comment>
    <comment ref="T6" authorId="0" shapeId="0" xr:uid="{6F2CF2B6-0343-4938-853A-609C33DB214D}">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9E2DEA38-AB89-4A6B-93A3-A2243283DBE0}">
      <text>
        <r>
          <rPr>
            <sz val="9"/>
            <color indexed="81"/>
            <rFont val="Tahoma"/>
            <family val="2"/>
            <charset val="238"/>
          </rPr>
          <t>Jedná se o informaci, zda se jedná o položku, která je do rozpočtu zadána z cenové soustavy RTS, nebo vlastní.</t>
        </r>
      </text>
    </comment>
    <comment ref="T6" authorId="0" shapeId="0" xr:uid="{4DE1FB37-C285-4573-A118-AE2FA1C590CC}">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7EEE868F-626B-43AE-AC3E-703F1355FF58}">
      <text>
        <r>
          <rPr>
            <sz val="9"/>
            <color indexed="81"/>
            <rFont val="Tahoma"/>
            <family val="2"/>
            <charset val="238"/>
          </rPr>
          <t>Jedná se o informaci, zda se jedná o položku, která je do rozpočtu zadána z cenové soustavy RTS, nebo vlastní.</t>
        </r>
      </text>
    </comment>
    <comment ref="T6" authorId="0" shapeId="0" xr:uid="{CB2CE265-B133-46FC-B2D8-41513E379BE2}">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2FAD2FEE-64C9-4A2F-9A76-E5B791259FEE}">
      <text>
        <r>
          <rPr>
            <sz val="9"/>
            <color indexed="81"/>
            <rFont val="Tahoma"/>
            <family val="2"/>
            <charset val="238"/>
          </rPr>
          <t>Jedná se o informaci, zda se jedná o položku, která je do rozpočtu zadána z cenové soustavy RTS, nebo vlastní.</t>
        </r>
      </text>
    </comment>
    <comment ref="T6" authorId="0" shapeId="0" xr:uid="{FAACDC55-91BE-4EDD-9E25-D82327B897D6}">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33B75416-0B54-493F-A567-58984B79700B}">
      <text>
        <r>
          <rPr>
            <sz val="9"/>
            <color indexed="81"/>
            <rFont val="Tahoma"/>
            <family val="2"/>
            <charset val="238"/>
          </rPr>
          <t>Jedná se o informaci, zda se jedná o položku, která je do rozpočtu zadána z cenové soustavy RTS, nebo vlastní.</t>
        </r>
      </text>
    </comment>
    <comment ref="T6" authorId="0" shapeId="0" xr:uid="{403F227C-7A14-4CDF-AC33-EC1E1A9506CB}">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558111DC-2C14-486A-A715-6DC19C7A4021}">
      <text>
        <r>
          <rPr>
            <sz val="9"/>
            <color indexed="81"/>
            <rFont val="Tahoma"/>
            <family val="2"/>
            <charset val="238"/>
          </rPr>
          <t>Jedná se o informaci, zda se jedná o položku, která je do rozpočtu zadána z cenové soustavy RTS, nebo vlastní.</t>
        </r>
      </text>
    </comment>
    <comment ref="T6" authorId="0" shapeId="0" xr:uid="{A8C7576D-2784-409F-9B38-82AF79E2561E}">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CFAA454B-3150-476F-97F7-F405E5357B81}">
      <text>
        <r>
          <rPr>
            <sz val="9"/>
            <color indexed="81"/>
            <rFont val="Tahoma"/>
            <family val="2"/>
            <charset val="238"/>
          </rPr>
          <t>Jedná se o informaci, zda se jedná o položku, která je do rozpočtu zadána z cenové soustavy RTS, nebo vlastní.</t>
        </r>
      </text>
    </comment>
    <comment ref="T6" authorId="0" shapeId="0" xr:uid="{139D70AE-3BA1-4763-8D25-14A8033483BE}">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Majerova</author>
  </authors>
  <commentList>
    <comment ref="S6" authorId="0" shapeId="0" xr:uid="{C32E35BD-66C4-4316-B4AF-99060E212890}">
      <text>
        <r>
          <rPr>
            <sz val="9"/>
            <color indexed="81"/>
            <rFont val="Tahoma"/>
            <family val="2"/>
            <charset val="238"/>
          </rPr>
          <t>Jedná se o informaci, zda se jedná o položku, která je do rozpočtu zadána z cenové soustavy RTS, nebo vlastní.</t>
        </r>
      </text>
    </comment>
    <comment ref="T6" authorId="0" shapeId="0" xr:uid="{8766C7FB-A615-4F03-98F7-D7445F8B825F}">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<sst xmlns="http://schemas.openxmlformats.org/spreadsheetml/2006/main" count="7896" uniqueCount="1894">
  <si>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</si>
  <si>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</si>
  <si>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</si>
  <si>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</si>
  <si>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</si>
  <si>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</si>
  <si>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</si>
  <si>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</si>
  <si>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</si>
  <si>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</si>
  <si>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</si>
  <si>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</si>
  <si>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</si>
  <si>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</si>
  <si>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</si>
  <si>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</si>
  <si>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</si>
  <si>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</si>
  <si>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</si>
  <si>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</si>
  <si>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</si>
  <si>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</si>
  <si>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</si>
  <si>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</si>
  <si>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</si>
  <si>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</si>
  <si>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</si>
  <si>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</si>
  <si>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</si>
  <si>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</si>
  <si>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</si>
  <si>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</si>
  <si>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</si>
  <si>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</si>
  <si>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</si>
  <si>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</si>
  <si>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</si>
  <si>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</si>
  <si>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</si>
  <si>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</si>
  <si>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</si>
  <si>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</si>
  <si>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</si>
  <si>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22-009</t>
  </si>
  <si>
    <t>Změna užívání a stavební úpravy stávajícího objektu Sport Center Fried na bytový dům, Hevlín</t>
  </si>
  <si>
    <t>Stavba</t>
  </si>
  <si>
    <t>Stavební objekt</t>
  </si>
  <si>
    <t>32</t>
  </si>
  <si>
    <t>Změna užívání  objektu Sport Center Fried, III.etapa</t>
  </si>
  <si>
    <t>01</t>
  </si>
  <si>
    <t>Stavební úpravy bytového domu</t>
  </si>
  <si>
    <t>02</t>
  </si>
  <si>
    <t>Dokončení přilehlé garsoniéry</t>
  </si>
  <si>
    <t>03</t>
  </si>
  <si>
    <t>Venkovní úpravy, přípojky, dešťová kanalizace</t>
  </si>
  <si>
    <t>04</t>
  </si>
  <si>
    <t>Zdravotechnické instalace</t>
  </si>
  <si>
    <t>05</t>
  </si>
  <si>
    <t>Vytápění - sekundární okruh</t>
  </si>
  <si>
    <t>06</t>
  </si>
  <si>
    <t>Strojovna TČ s primárním okruhem</t>
  </si>
  <si>
    <t>07</t>
  </si>
  <si>
    <t>Silnoproud</t>
  </si>
  <si>
    <t>08</t>
  </si>
  <si>
    <t>Slaboproud</t>
  </si>
  <si>
    <t>Celkem za stavbu</t>
  </si>
  <si>
    <t>CZK</t>
  </si>
  <si>
    <t>#POPS</t>
  </si>
  <si>
    <t>Popis stavby: 22-009 - Změna užívání a stavební úpravy stávajícího objektu Sport Center Fried na bytový dům, Hevlín</t>
  </si>
  <si>
    <t>#POPO</t>
  </si>
  <si>
    <t>Popis objektu: 32 - Změna užívání  objektu Sport Center Fried, III.etapa</t>
  </si>
  <si>
    <t>#POPR</t>
  </si>
  <si>
    <t>Popis rozpočtu: 01 - Stavební úpravy bytového domu</t>
  </si>
  <si>
    <t>Popis rozpočtu: 02 - Dokončení přilehlé garsoniéry</t>
  </si>
  <si>
    <t>Popis rozpočtu: 03 - Venkovní úpravy, přípojky, dešťová kanalizace</t>
  </si>
  <si>
    <t>Popis rozpočtu: 04 - Zdravotechnické instalace</t>
  </si>
  <si>
    <t>Popis rozpočtu: 05 - Vytápění - sekundární okruh</t>
  </si>
  <si>
    <t>Popis rozpočtu: 06 - Strojovna TČ s primárním okruhem</t>
  </si>
  <si>
    <t>Popis rozpočtu: 07 - Silnoproud</t>
  </si>
  <si>
    <t>Popis rozpočtu: 08 - Slaboproud</t>
  </si>
  <si>
    <t>Rekapitulace dílů</t>
  </si>
  <si>
    <t>Typ dílu</t>
  </si>
  <si>
    <t>1</t>
  </si>
  <si>
    <t>Zemní práce</t>
  </si>
  <si>
    <t>2</t>
  </si>
  <si>
    <t>Základy a zvláštní zakládání</t>
  </si>
  <si>
    <t>21</t>
  </si>
  <si>
    <t>Primární okruh - GEK</t>
  </si>
  <si>
    <t>22</t>
  </si>
  <si>
    <t>Strojovna - zařízení</t>
  </si>
  <si>
    <t>23</t>
  </si>
  <si>
    <t>Izolace</t>
  </si>
  <si>
    <t>24</t>
  </si>
  <si>
    <t>Elektromatriál</t>
  </si>
  <si>
    <t>25</t>
  </si>
  <si>
    <t>Montážní práce topenářské</t>
  </si>
  <si>
    <t>26</t>
  </si>
  <si>
    <t>Ostatní položky</t>
  </si>
  <si>
    <t>27</t>
  </si>
  <si>
    <t>Základy</t>
  </si>
  <si>
    <t>3</t>
  </si>
  <si>
    <t>Svislé a kompletní konstrukce</t>
  </si>
  <si>
    <t>342</t>
  </si>
  <si>
    <t>Sádrokartonové konstrukce</t>
  </si>
  <si>
    <t>4</t>
  </si>
  <si>
    <t>Vodorovné konstrukce</t>
  </si>
  <si>
    <t>43</t>
  </si>
  <si>
    <t>Schodiště</t>
  </si>
  <si>
    <t>5</t>
  </si>
  <si>
    <t>Komunikace</t>
  </si>
  <si>
    <t>61</t>
  </si>
  <si>
    <t>Úpravy povrchů vnitřní</t>
  </si>
  <si>
    <t>62</t>
  </si>
  <si>
    <t>Úpravy povrchů vnější</t>
  </si>
  <si>
    <t>63</t>
  </si>
  <si>
    <t>Podlahy a podlahové konstrukce</t>
  </si>
  <si>
    <t>64</t>
  </si>
  <si>
    <t>Výplně otvorů</t>
  </si>
  <si>
    <t>724</t>
  </si>
  <si>
    <t>Splašková kanalizace</t>
  </si>
  <si>
    <t>8</t>
  </si>
  <si>
    <t>Trubní vedení</t>
  </si>
  <si>
    <t>91</t>
  </si>
  <si>
    <t>Doplňující práce na komunikaci</t>
  </si>
  <si>
    <t>94</t>
  </si>
  <si>
    <t>Lešení a stavební výtahy</t>
  </si>
  <si>
    <t>95</t>
  </si>
  <si>
    <t>Dokončovací konstrukce na pozemních stavbách</t>
  </si>
  <si>
    <t>99</t>
  </si>
  <si>
    <t>Staveništní přesun hmot</t>
  </si>
  <si>
    <t>711</t>
  </si>
  <si>
    <t>Izolace proti vodě</t>
  </si>
  <si>
    <t>712</t>
  </si>
  <si>
    <t>Povlakové krytiny</t>
  </si>
  <si>
    <t>713</t>
  </si>
  <si>
    <t>Izolace tepelné</t>
  </si>
  <si>
    <t>721</t>
  </si>
  <si>
    <t>Vnitřní kanalizace</t>
  </si>
  <si>
    <t>722</t>
  </si>
  <si>
    <t>Vnitřní vodovod</t>
  </si>
  <si>
    <t>725</t>
  </si>
  <si>
    <t>Zařizovací předměty</t>
  </si>
  <si>
    <t>726</t>
  </si>
  <si>
    <t>Předstěnové systémy</t>
  </si>
  <si>
    <t>728</t>
  </si>
  <si>
    <t>Nucené větrání</t>
  </si>
  <si>
    <t>Vzduchotechnika</t>
  </si>
  <si>
    <t>733</t>
  </si>
  <si>
    <t>Rozvod potrubí</t>
  </si>
  <si>
    <t>734</t>
  </si>
  <si>
    <t>Armatury</t>
  </si>
  <si>
    <t>735</t>
  </si>
  <si>
    <t>Otopná tělesa</t>
  </si>
  <si>
    <t>762</t>
  </si>
  <si>
    <t>Konstrukce tesařské</t>
  </si>
  <si>
    <t>764</t>
  </si>
  <si>
    <t>Konstrukce klempířské</t>
  </si>
  <si>
    <t>765</t>
  </si>
  <si>
    <t>Krytiny tvrdé</t>
  </si>
  <si>
    <t>766</t>
  </si>
  <si>
    <t>Konstrukce truhlářské</t>
  </si>
  <si>
    <t>767</t>
  </si>
  <si>
    <t>Konstrukce zámečnické</t>
  </si>
  <si>
    <t>771</t>
  </si>
  <si>
    <t>Podlahy z dlaždic a obklady</t>
  </si>
  <si>
    <t>775</t>
  </si>
  <si>
    <t>Podlahy vlysové a parketové</t>
  </si>
  <si>
    <t>776</t>
  </si>
  <si>
    <t>Podlahy povlakové</t>
  </si>
  <si>
    <t>781</t>
  </si>
  <si>
    <t>Obklady keramické</t>
  </si>
  <si>
    <t>783</t>
  </si>
  <si>
    <t>Nátěry</t>
  </si>
  <si>
    <t>784</t>
  </si>
  <si>
    <t>Malby</t>
  </si>
  <si>
    <t>M21-1</t>
  </si>
  <si>
    <t>Rozvaděč RE-pro bytové jednotky,spol.spotřeba</t>
  </si>
  <si>
    <t>M21-10</t>
  </si>
  <si>
    <t>Instalační přístroje ABB SWING barva bílá</t>
  </si>
  <si>
    <t>M21-11</t>
  </si>
  <si>
    <t>Podružný materiál</t>
  </si>
  <si>
    <t>M21-12</t>
  </si>
  <si>
    <t>Uzemnění, hromosvod</t>
  </si>
  <si>
    <t>M21-2</t>
  </si>
  <si>
    <t>Rozvaděč RE-pro tepelné čerpadlo</t>
  </si>
  <si>
    <t>M21-3</t>
  </si>
  <si>
    <t>Rozvaděč RH</t>
  </si>
  <si>
    <t>M21-4</t>
  </si>
  <si>
    <t>Rozvaděč RB 1-6</t>
  </si>
  <si>
    <t>M21-5</t>
  </si>
  <si>
    <t>Rozvaděč R-komerce (bez výbavy)</t>
  </si>
  <si>
    <t>M21-6</t>
  </si>
  <si>
    <t>Rozvaděč R-ČOV</t>
  </si>
  <si>
    <t>M21-7</t>
  </si>
  <si>
    <t>Osvětlení</t>
  </si>
  <si>
    <t>M21-8</t>
  </si>
  <si>
    <t>Kabely</t>
  </si>
  <si>
    <t>M21-9</t>
  </si>
  <si>
    <t>Kabelové trasy</t>
  </si>
  <si>
    <t>M22-1</t>
  </si>
  <si>
    <t>Strukturovaná kabeláž,rozvody PC</t>
  </si>
  <si>
    <t>M22-2</t>
  </si>
  <si>
    <t>Společná televizní anténa (STA)</t>
  </si>
  <si>
    <t>M22-3</t>
  </si>
  <si>
    <t>Domací videotelefon</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</si>
  <si>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</si>
  <si>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</si>
  <si>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</si>
  <si>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</si>
  <si>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</si>
  <si>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</si>
  <si>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</si>
  <si>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</si>
  <si>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</si>
  <si>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</si>
  <si>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</si>
  <si>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</si>
  <si>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</si>
  <si>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</si>
  <si>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</si>
  <si>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</si>
  <si>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</si>
  <si>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</si>
  <si>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</si>
  <si>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</si>
  <si>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</si>
  <si>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</si>
  <si>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</si>
  <si>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</si>
  <si>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</si>
  <si>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</si>
  <si>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</si>
  <si>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</si>
  <si>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</si>
  <si>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</si>
  <si>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139601102R00</t>
  </si>
  <si>
    <t>Ruční výkop jam, rýh a šachet v hornině 3</t>
  </si>
  <si>
    <t>m3</t>
  </si>
  <si>
    <t>800-1</t>
  </si>
  <si>
    <t>RTS 22/ I</t>
  </si>
  <si>
    <t>RTS 21/ II</t>
  </si>
  <si>
    <t>Práce</t>
  </si>
  <si>
    <t>POL1_</t>
  </si>
  <si>
    <t>s přehozením na vzdálenost do 5 m nebo s naložením na ruční dopravní prostředek</t>
  </si>
  <si>
    <t>SPI</t>
  </si>
  <si>
    <t>162201102R00</t>
  </si>
  <si>
    <t>Vodorovné přemístění výkopku z horniny 1 až 4, na vzdálenost přes 20  do 50 m</t>
  </si>
  <si>
    <t>po suchu, bez naložení výkopku, avšak se složením bez rozhrnutí, zpáteční cesta vozidla.</t>
  </si>
  <si>
    <t>171201101R00</t>
  </si>
  <si>
    <t>Uložení sypaniny do násypů nezhutněných</t>
  </si>
  <si>
    <t>274272120RT3</t>
  </si>
  <si>
    <t>Zdivo základové z bednicích tvárnic tloušťky 200 mm, výplň betonem C 16/20</t>
  </si>
  <si>
    <t>m2</t>
  </si>
  <si>
    <t>801-1</t>
  </si>
  <si>
    <t>s výplní betonem, bez výztuže,</t>
  </si>
  <si>
    <t>274313611R00</t>
  </si>
  <si>
    <t>Beton základových pasů prostý třídy C 16/20</t>
  </si>
  <si>
    <t>311238512R00</t>
  </si>
  <si>
    <t xml:space="preserve">Zdivo nosné z cihel a tvarovek pálených tloušťky 240 mm,  , charakteristická pevnost v tlaku fk = 2,05 MPa, součinitel prostupu tepla U = 0,90 W/m2.K , hodnota pro zdivo bez omítky při vlhkosti 0,5%,  </t>
  </si>
  <si>
    <t>RTS 21/ I</t>
  </si>
  <si>
    <t>311238513R00</t>
  </si>
  <si>
    <t xml:space="preserve">Zdivo nosné z cihel a tvarovek pálených tloušťky 300 mm,  , charakteristická pevnost v tlaku fk = 2,05 MPa, součinitel prostupu tepla U=0,55 W/m2.K, hodnota pro zdivo bez omítky při vlhkosti 0,5%,  </t>
  </si>
  <si>
    <t>Indiv</t>
  </si>
  <si>
    <t>317167211R00</t>
  </si>
  <si>
    <t>Překlady keramické montáž a dodávka nosné, délky 1250 mm, šířky 70 mm, výšky 238 mm</t>
  </si>
  <si>
    <t>kus</t>
  </si>
  <si>
    <t>317998112R00</t>
  </si>
  <si>
    <t>Překlady keramické izolace vkládaná mezi překlady tloušťky 70 mm</t>
  </si>
  <si>
    <t>m</t>
  </si>
  <si>
    <t>342012221R00</t>
  </si>
  <si>
    <t>Příčky z desek sádrokartonových jednoduché opláštění, jednoduchá konstrukce CW 75 tloušťka příčky 100 mm, desky standard, tloušťky 12,5 mm, tloušťka izolace 50 mm, požární odolnost EI 30</t>
  </si>
  <si>
    <t>zřízení nosné konstrukce příčky, vložení tepelné izolace tl. do 5 cm, montáž desek, tmelení spár Q2 a úprava rohů. Včetně dodávek materiálu.</t>
  </si>
  <si>
    <t>342247532R00</t>
  </si>
  <si>
    <t>Příčky z tvárnic pálených Příčky z tvárnic pálených tloušťky 115 mm, z děrovaných příčkovek, P 10, zděných na tenkovrstvou maltu</t>
  </si>
  <si>
    <t>jednoduché nebo příčky zděné do svislé dřevěné, cihelné, betonové nebo ocelové konstrukce na jakoukoliv maltu vápenocementovou (MVC) nebo cementovou (MC),</t>
  </si>
  <si>
    <t>346244314R00</t>
  </si>
  <si>
    <t>Obezdívka van a WC modulů z pórobetonu tloušťky 125 mm</t>
  </si>
  <si>
    <t>342072228V01</t>
  </si>
  <si>
    <t>Příčka SDK mezibytová, tl. 260mm, skladba S2h</t>
  </si>
  <si>
    <t>Vlastní</t>
  </si>
  <si>
    <t>342091061V01</t>
  </si>
  <si>
    <t>Příplatek za desku RBI 12,5mm, příčka v koupelně</t>
  </si>
  <si>
    <t>342091061V02</t>
  </si>
  <si>
    <t>Příplatek za desku RFI 15mm, mezibytová příčka v koupelně</t>
  </si>
  <si>
    <t>766231111R00</t>
  </si>
  <si>
    <t>Montáž schodů stahovacích půdních schodů</t>
  </si>
  <si>
    <t>800-766</t>
  </si>
  <si>
    <t>447113132V01</t>
  </si>
  <si>
    <t>Podkroví SDK,OK ,dřevěný rošt pro zavěšení,1xRF tl.15mm, parotěs. izol., minerální izolace tl.300mm, vodorovná část, skladba S3a</t>
  </si>
  <si>
    <t>447113134V02</t>
  </si>
  <si>
    <t>Podkroví SDK,OK , záv.krokv.izolace,1xRF tl.15 mm, parotěsná izolace, minerální izolace tl.160+80mm, šikmá část, skladba S5</t>
  </si>
  <si>
    <t>447113134V03</t>
  </si>
  <si>
    <t>Příplatek za desku RFI 15mm</t>
  </si>
  <si>
    <t>61250021R</t>
  </si>
  <si>
    <t>schody skládací dřevěné; počet stupnic 12; požární odolnost 15 min EI; rozměr rámu 110x60 cm; h = do 280,0 cm; skladebná délka 160 cm; půdorysná délka max. 125 cm; bez podstupnic; tepelná izolace</t>
  </si>
  <si>
    <t>SPCM</t>
  </si>
  <si>
    <t>Specifikace</t>
  </si>
  <si>
    <t>POL3_</t>
  </si>
  <si>
    <t>413941123RT4</t>
  </si>
  <si>
    <t>Osazení ocelových válcovaných nosníků ve stropech profil I, 180 mm</t>
  </si>
  <si>
    <t>t</t>
  </si>
  <si>
    <t>I , IE, U , UE nebo L</t>
  </si>
  <si>
    <t>416021126R00</t>
  </si>
  <si>
    <t>Podhledy na kovové konstrukci opláštěné deskami sádrokartonovými nosná konstrukce z profilů CD s přímým uchycením 1x deska, tloušťky 15 mm, protipožární, s minerální izolací tl. 40 mm</t>
  </si>
  <si>
    <t>417321315R00</t>
  </si>
  <si>
    <t>Železobeton ztužujících pásů a věnců třídy C 20/25</t>
  </si>
  <si>
    <t>417351115R00</t>
  </si>
  <si>
    <t>Bednění bočnic ztužujících pásů a věnců včetně vzpěr zřízení</t>
  </si>
  <si>
    <t>417351116R00</t>
  </si>
  <si>
    <t>Bednění bočnic ztužujících pásů a věnců včetně vzpěr odstranění</t>
  </si>
  <si>
    <t>417361821R00</t>
  </si>
  <si>
    <t>Výztuž ztužujících pásů a věnců z betonářské oceli 10 505(R)</t>
  </si>
  <si>
    <t>Včetně distančních prvků.</t>
  </si>
  <si>
    <t>416021125V01</t>
  </si>
  <si>
    <t>Podhledy SDK, kovová.kce CD. 1x deska RB 15 mm, A, výška 150mm, 1.PP</t>
  </si>
  <si>
    <t>416021125V02</t>
  </si>
  <si>
    <t>Podhledy SDK, kovová.kce CD. 1x deska RB 15 mm, A, výška 200mm, 1.NP</t>
  </si>
  <si>
    <t>416021128V01</t>
  </si>
  <si>
    <t>Podhledy SDK, kovová.kce CD. 1x deska RBI 15 mm, I, výška 150mm, 1.PP</t>
  </si>
  <si>
    <t>416021128V02</t>
  </si>
  <si>
    <t>Podhledy SDK, kovová.kce CD. 1x deska RBI 15 mm, I, výška 600mm, 1.NP</t>
  </si>
  <si>
    <t>416093122V01</t>
  </si>
  <si>
    <t>Čelo podhledu SDK, v.do 200 mm, 1xCD, 1xRF 15 mm, chodba a schodiště</t>
  </si>
  <si>
    <t>434121415R00</t>
  </si>
  <si>
    <t>Osazení schodišťových stupňů železobetonových na schodnice broušených nebo leštěných</t>
  </si>
  <si>
    <t>s vyspárováním styčných spár, s provizorním dřevěným zábradlím a dočasným zakrytím stupnic prkny</t>
  </si>
  <si>
    <t>593723074V</t>
  </si>
  <si>
    <t>Deska schodišťová 1500/350/150 prefa, nat protiskluzová</t>
  </si>
  <si>
    <t>319201315R00</t>
  </si>
  <si>
    <t>Vyrovnání povrchu zdiva pod omítku maltou ze SMS tloušťka 10 mm</t>
  </si>
  <si>
    <t>maltou nebo tmelem ze suché směsi, bez pomocného lešení,</t>
  </si>
  <si>
    <t>602016142R00</t>
  </si>
  <si>
    <t xml:space="preserve">Omítka stěn z hotových směsí vrstva štuková, vápenocementová,  , tloušťka vrstvy 3 mm,  </t>
  </si>
  <si>
    <t>po jednotlivých vrstvách</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</si>
  <si>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</si>
  <si>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</si>
  <si>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</si>
  <si>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611473123R00</t>
  </si>
  <si>
    <t>Omítky vnitřní stropů ze suchých směsí schodišťových konstrukcí štukové</t>
  </si>
  <si>
    <t>vápenocementové, strojně nebo ručně nanášené, s pomocným lešením, kompletní souvrství</t>
  </si>
  <si>
    <t>612473181R00</t>
  </si>
  <si>
    <t>Omítky vnitřní zdiva ze suchých směsí hladké, strojně</t>
  </si>
  <si>
    <t>omítka vápenocementová, strojně nebo ručně nanášená v podlaží i ve schodišti na jakýkoliv druh podkladu, kompletní souvrství</t>
  </si>
  <si>
    <t>612473182R00</t>
  </si>
  <si>
    <t>Omítky vnitřní zdiva ze suchých směsí štukové, strojně</t>
  </si>
  <si>
    <t>613452141R00</t>
  </si>
  <si>
    <t>Omítky vnitřní pilířů a sloupů cementové ploch oblých na zdivu perlitové o tloušťce jádra 10 mm štukové</t>
  </si>
  <si>
    <t>622319520RV1</t>
  </si>
  <si>
    <t>Zateplení soklu extrudovaným polystyrénem, tloušťky 60 mm, zakončené stěrkou s výztužnou tkaninou</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</si>
  <si>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</si>
  <si>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602016195R00</t>
  </si>
  <si>
    <t>Omítka stěn z hotových směsí Doplňkové práce pro omítky stěn z hotových směsí_x000D_
 hloubková penetrace stěn silikátová</t>
  </si>
  <si>
    <t>620991121R00</t>
  </si>
  <si>
    <t>Zakrývání výplní vnějších otvorů z postaveného lešení</t>
  </si>
  <si>
    <t>s rámy a zárubněmi, zábradlí, předmětů oplechování apod., které se zřizují ještě před úpravami povrchu, před jejich znečištěním při úpravách povrchu nástřikem plastických (lepivých) maltovin</t>
  </si>
  <si>
    <t>622319520RU1</t>
  </si>
  <si>
    <t>Zateplení soklu extrudovaným polystyrénem, tloušťky 80 mm, kontaktní nátěr a mozaiková omítka</t>
  </si>
  <si>
    <t>622319525RU1</t>
  </si>
  <si>
    <t>Zateplení soklu extrudovaným polystyrénem, tloušťky 160 mm, kontaktní nátěr a mozaiková omítka</t>
  </si>
  <si>
    <t>622319130RT3</t>
  </si>
  <si>
    <t>Zateplení fasády  , expandovaným polystyrénem, tloušťky 50 mm, kontaktní nátěr a silikonová omítka, hlazená,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</si>
  <si>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t>
  </si>
  <si>
    <t>Včetně rohových lišt na hranách budov.</t>
  </si>
  <si>
    <t>622319135RT3</t>
  </si>
  <si>
    <t>Zateplení fasády  , expandovaným polystyrénem, tloušťky 160 mm, kontaktní nátěr a silikonová omítka, hlazená, zrnitost 2 mm</t>
  </si>
  <si>
    <t>622319730RT1</t>
  </si>
  <si>
    <t>Zateplení fasády  , minerálními deskami s kolmým vláknem, tloušťky 60 mm, kontaktní nátěr a silikonová omítka, hlazená, zrnitost 2 mm</t>
  </si>
  <si>
    <t>622319553RT1</t>
  </si>
  <si>
    <t>Zateplení ostění extrudovaným polystyrénem, tloušťky 30 mm, kontaktní nátěr a akrylátová omítka</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</si>
  <si>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</si>
  <si>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622319150RT3</t>
  </si>
  <si>
    <t>Povrchová úprava ostění zateplovacího systému  , kontaktní nátěr a omítka silikonová</t>
  </si>
  <si>
    <t>okenní a rohové lišty, výztužná stěrka. Povrchová úprava dle popisu položky.</t>
  </si>
  <si>
    <t>622391001R00</t>
  </si>
  <si>
    <t>Příplatek za montáž KZS na podhledu, bez dodávky materiálu</t>
  </si>
  <si>
    <t>622319021R00</t>
  </si>
  <si>
    <t>Profily zakládací plastové, pro jakoukoliv tloušťku izolantu</t>
  </si>
  <si>
    <t>622421131RU2</t>
  </si>
  <si>
    <t>Omítky vnější stěn vápenné nebo vápenocementové hladké, ze suché soklové maltové směsi, složitost 1÷ 2</t>
  </si>
  <si>
    <t>622421143R00</t>
  </si>
  <si>
    <t>Omítky vnější stěn vápenné nebo vápenocementové štukové,  , složitost 1÷ 2</t>
  </si>
  <si>
    <t>622904112R00</t>
  </si>
  <si>
    <t>Očištění fasád tlakovou vodou, složitost fasády 1 - 2</t>
  </si>
  <si>
    <t>631351101R00</t>
  </si>
  <si>
    <t>Bednění stěn, rýh a otvorů v podlahách zřízení</t>
  </si>
  <si>
    <t>631351102R00</t>
  </si>
  <si>
    <t>Bednění stěn, rýh a otvorů v podlahách odstranění</t>
  </si>
  <si>
    <t>631361921RT4</t>
  </si>
  <si>
    <t>Výztuž mazanin z betonů a z lehkých betonů ze svařovaných sítí průměr drátu 6 mm, velikost oka 100/100 mm</t>
  </si>
  <si>
    <t>včetně distančních prvků</t>
  </si>
  <si>
    <t>631416211R00</t>
  </si>
  <si>
    <t>Mazanina betonová ze suché směsi tloušťky přes 50 do 80 mm pevnost v tlaku 25 MPa</t>
  </si>
  <si>
    <t>632415104R00</t>
  </si>
  <si>
    <t>Potěr ze suchých směsí cementový samonivelační podkladový, tloušťky 4 mm, včetně penetrace</t>
  </si>
  <si>
    <t>s rozprostřením a uhlazením</t>
  </si>
  <si>
    <t>632451024R00</t>
  </si>
  <si>
    <t>Vyrovnávací potěr z cementové malty v pásu o průměrné (střední) tloušťce od 40 do 50 mm</t>
  </si>
  <si>
    <t>na zdivu jako podklad např. pod izolaci, na parapetech z prefabrikovaných dílců, pod oplechování apod., vodorovný nebo ve spádu do 15°, hlazený dřevěným hladítkem,</t>
  </si>
  <si>
    <t>632451065R00</t>
  </si>
  <si>
    <t>Potěr pískocementový na mazaninách běžný minimálně 25 MPa (plovoucí)_x000D_
 o tloušťce od 40 do 50 mm</t>
  </si>
  <si>
    <t>nebo betonových podkladech běžný (krycí nášlapný) anebo pod tenkovrstvé podlahoviny hlazený ocelovým hladítkem nebo litý (samonivelační),</t>
  </si>
  <si>
    <t>632922991R00</t>
  </si>
  <si>
    <t>Dlažba vnitřní nebo vnější při objektu z dlaždic betonových doplňkové práce_x000D_
 čelní - zádržná lišta</t>
  </si>
  <si>
    <t>vodorovná nebo ve spádu do 15° od vodorovné roviny</t>
  </si>
  <si>
    <t>632922952RT4</t>
  </si>
  <si>
    <t>Kladení dlaždic na terče - podložky podstavce výškově stavitelné dlaždice 400 x 400 mm, výškově stavitelné podstavce 110-150 mm</t>
  </si>
  <si>
    <t>635011002R00</t>
  </si>
  <si>
    <t>Suché podlahy ze sádrovláknitých desek podlahový sádrovláknitý dílec tl. 25 mm</t>
  </si>
  <si>
    <t>713191100R00</t>
  </si>
  <si>
    <t>Izolace tepelné běžných konstrukcí - doplňky položení separační fólie, bez dodávky materiálu</t>
  </si>
  <si>
    <t>800-713</t>
  </si>
  <si>
    <t>631591211V01</t>
  </si>
  <si>
    <t>Násyp pod podlahy Thermo White, WD 100 R, výška 160mm</t>
  </si>
  <si>
    <t xml:space="preserve">m2    </t>
  </si>
  <si>
    <t>635011002V01</t>
  </si>
  <si>
    <t>Položení separačních desek</t>
  </si>
  <si>
    <t>59245340R</t>
  </si>
  <si>
    <t>dlažba betonová dvouvrstvá; čtverec; povrch hladký; šedá; l = 400 mm; š = 400 mm; tl. 50,0 mm</t>
  </si>
  <si>
    <t>595920095R</t>
  </si>
  <si>
    <t>dílec podlahový l = 1 250,0 mm; š = 600 mm; tl. 25 mm; sádrokartonová deska 2 kusy slepené k sobě; s polodrážkou</t>
  </si>
  <si>
    <t>67390526R</t>
  </si>
  <si>
    <t>geotextilie PP, PES; funkce drenážní, separační, ochranná, výztužná, filtrační; plošná hmotnost 300 g/m2; tl. při 2 kPa 2,80 mm</t>
  </si>
  <si>
    <t>642945239RT5</t>
  </si>
  <si>
    <t>Osazení ocelových zárubní protipožárních dvourámových, konstrukce zásuvná tloušťka stěny 230 mm, posuv -0/+35 mm, včetně dodávky zárubně, š. průchodu 900 mm</t>
  </si>
  <si>
    <t>a protiplynových dveří bez nebo včetně dveřních křídel do vynechaného otvoru, s obetonováním , včetně manipulační dopravy, kotvení zárubně do zdiva  např. s uklínováním, s případným přivařením k obnažené výztuži, se zalitím, resp. zabetonováním, včetně bednění.</t>
  </si>
  <si>
    <t>642945314RT5</t>
  </si>
  <si>
    <t>Osazení ocelových zárubní protipožárních dvourámových, konstrukce šroubovaná tloušťka stěny 150 mm, včetně dodávky zárubně, š. průchodu 900 mm</t>
  </si>
  <si>
    <t>648952421RT3</t>
  </si>
  <si>
    <t>Osazení parapetních desek dřevěných včetně dodávky parapetní desky_x000D_
 šířky 350 mm</t>
  </si>
  <si>
    <t>na montážní pěnu, zapravení omítky pod parapetem, těsnění spáry mezi parapetem a rámem okna, dodávka silikonu.</t>
  </si>
  <si>
    <t>941941041R00</t>
  </si>
  <si>
    <t>Montáž lešení lehkého pracovního řadového s podlahami šířky od 1,00 do 1,20 m, výšky do 10 m</t>
  </si>
  <si>
    <t>800-3</t>
  </si>
  <si>
    <t>včetně kotvení</t>
  </si>
  <si>
    <t>941941291R00</t>
  </si>
  <si>
    <t>Montáž lešení lehkého pracovního řadového s podlahami příplatek za každý další i započatý měsíc použití lešení_x000D_
 šířky od 1,00 do 1,20 m a výšky do 10 m</t>
  </si>
  <si>
    <t>941941841R00</t>
  </si>
  <si>
    <t>Demontáž lešení lehkého řadového s podlahami šířky přes 1 do 1,2 m, výšky do 10 m</t>
  </si>
  <si>
    <t>941955002R00</t>
  </si>
  <si>
    <t>Lešení lehké pracovní pomocné pomocné, o výšce lešeňové podlahy přes 1,2 do 1,9 m</t>
  </si>
  <si>
    <t>944944011R00</t>
  </si>
  <si>
    <t xml:space="preserve">Montáž ochranné sítě z umělých vláken </t>
  </si>
  <si>
    <t>944944031R00</t>
  </si>
  <si>
    <t>Montáž ochranné sítě příplatek k ceně za každý další i započatý měsíc použití ochranných sítí_x000D_
 z umělých vláken</t>
  </si>
  <si>
    <t>944944081R00</t>
  </si>
  <si>
    <t xml:space="preserve">Demontáž ochranné sítě z umělých vláken </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</si>
  <si>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</si>
  <si>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</si>
  <si>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953941312R00</t>
  </si>
  <si>
    <t>Osazení předmětů na hmoždinky osazení hasicího přístroje</t>
  </si>
  <si>
    <t>220325032RB0</t>
  </si>
  <si>
    <t>Požární konvenční stropní bodový hlásič na patici</t>
  </si>
  <si>
    <t>ks</t>
  </si>
  <si>
    <t>Kalkul</t>
  </si>
  <si>
    <t>449841V01</t>
  </si>
  <si>
    <t>Přístroj hasicí práškový 27 A, 6 kg</t>
  </si>
  <si>
    <t>449841V02</t>
  </si>
  <si>
    <t>Přístroj hasicí práškový 21 A, 6 kg</t>
  </si>
  <si>
    <t>449861110V</t>
  </si>
  <si>
    <t>Autonomní hlásič kouře dle ČSN EN 14604, na baterie</t>
  </si>
  <si>
    <t>998011002R00</t>
  </si>
  <si>
    <t>výšky přes 6 do 12 m</t>
  </si>
  <si>
    <t>Přesun hmot</t>
  </si>
  <si>
    <t>POL7_</t>
  </si>
  <si>
    <t>711212002R00</t>
  </si>
  <si>
    <t>Izolace proti vodě stěrka hydroizolační  proti vlhkosti</t>
  </si>
  <si>
    <t>800-711</t>
  </si>
  <si>
    <t>711212601R00</t>
  </si>
  <si>
    <t>Izolace proti vodě doplňky_x000D_
 těsnicí pás š.120 mm do spoje podlaha-stěna</t>
  </si>
  <si>
    <t>711401101R00</t>
  </si>
  <si>
    <t>Izolace balkonů a teras kontaktní stěrka pro izolace rohožemi</t>
  </si>
  <si>
    <t>711401111R00</t>
  </si>
  <si>
    <t xml:space="preserve">Izolace balkonů a teras rohož separační a izolační pod dlažby na balkonech,  </t>
  </si>
  <si>
    <t>711401113R00</t>
  </si>
  <si>
    <t>Izolace balkonů a teras páska pro izolaci přes dilatační spáry, tloušťky 0,3 mm</t>
  </si>
  <si>
    <t>711401119R00</t>
  </si>
  <si>
    <t>Izolace balkonů a teras napojení izolace na podlahovou vpusť</t>
  </si>
  <si>
    <t>711401133RT1</t>
  </si>
  <si>
    <t>Izolace balkonů a teras polyetylenová fólie s výlisky s nakašírovanou textilií, tloušťky 8 mm</t>
  </si>
  <si>
    <t>711111001RZ2</t>
  </si>
  <si>
    <t>penetračním, 1 x nátěr, včetně dodávky penetračního laku ALP-M</t>
  </si>
  <si>
    <t>711141559RZ4</t>
  </si>
  <si>
    <t xml:space="preserve">vodorovná, 2 vrstvy, s dodávkou izolačního pásu se skleněnou nebo polyesterovou vložkou,  </t>
  </si>
  <si>
    <t>998711202R00</t>
  </si>
  <si>
    <t>Přesun hmot pro izolace proti vodě svisle do 12 m</t>
  </si>
  <si>
    <t>50 m vodorovně měřeno od těžiště půdorysné plochy skládky do těžiště půdorysné plochy objektu</t>
  </si>
  <si>
    <t>712311101RZ1</t>
  </si>
  <si>
    <t>Povlakové krytiny střech do 10° za studena nátěrem 1 x, penetračním nebo asfaltovým lakem, včetně dodávky materiálu</t>
  </si>
  <si>
    <t>712341559RT1</t>
  </si>
  <si>
    <t>Povlakové krytiny střech do 10° pásy přitavením v celé ploše, 1 vrstva, bez dodávky pásu</t>
  </si>
  <si>
    <t>712372111RU3</t>
  </si>
  <si>
    <t>Povlakové krytiny střech do 10° termoplasty kotvené do betonu, 4 kotvy/m2, pro tl. izolace do 250 mm, včetně dodávky fólie, tloušťky 1,5 mm</t>
  </si>
  <si>
    <t>712378002R00</t>
  </si>
  <si>
    <t>Doplňkové konstrukce k povlakovým krytinám z fólií atiková okapnice, RŠ 200 mm, z pozinkovaného plechu s povrchovou úpravou PVC</t>
  </si>
  <si>
    <t>včetně dodávek výrobků</t>
  </si>
  <si>
    <t>712378004R00</t>
  </si>
  <si>
    <t>Doplňkové konstrukce k povlakovým krytinám z fólií závětrná lišta, RŠ 250 mm, z pozinkovaného plechu s povrchovou úpravou PVC</t>
  </si>
  <si>
    <t>712378005R00</t>
  </si>
  <si>
    <t>Doplňkové konstrukce k povlakovým krytinám z fólií stěnová lišta vyhnutá, RŠ 70 mm, z pozinkovaného plechu s povrchovou úpravou PVC</t>
  </si>
  <si>
    <t>712378007R00</t>
  </si>
  <si>
    <t>Doplňkové konstrukce k povlakovým krytinám z fólií rohová lišta vnitřní, RŠ 100 mm, z pozinkovaného plechu s povrchovou úpravou PVC</t>
  </si>
  <si>
    <t>712391171RZ5</t>
  </si>
  <si>
    <t>Textílie na střechách do 10° podkladní, včetně dodávky netkané polypropylénové textílie plošné hmotnosti 300 g/m2</t>
  </si>
  <si>
    <t>628522691R</t>
  </si>
  <si>
    <t>pás izolační z modifikovaného asfaltu natavitelný; nosná vložka skelná rohož + Al fólie; horní strana jemný minerální posyp; spodní strana PE fólie; tl. 4,0 mm</t>
  </si>
  <si>
    <t>998712202R00</t>
  </si>
  <si>
    <t>Přesun hmot pro povlakové krytiny v objektech výšky přes 6 do 12 m</t>
  </si>
  <si>
    <t>50 m vodorovně</t>
  </si>
  <si>
    <t>713121121R00</t>
  </si>
  <si>
    <t>Montáž tepelné izolace podlah  dvouvrstvá, bez dodávky materiálu</t>
  </si>
  <si>
    <t>713121118RU1</t>
  </si>
  <si>
    <t xml:space="preserve">Izolace podlah tepelná obložení stěn dilatační páskou, tloušťky 100 mm,  </t>
  </si>
  <si>
    <t>713121211R00</t>
  </si>
  <si>
    <t>Izolace podlah tepelná lepená, bez dodávky materiálu, jednovrstvá</t>
  </si>
  <si>
    <t>713191100RT9</t>
  </si>
  <si>
    <t>Izolace tepelné běžných konstrukcí - doplňky položení separační fólie, včetně dodávky PE fólie</t>
  </si>
  <si>
    <t>713121118V01</t>
  </si>
  <si>
    <t>Montáž dilatačního pásku podél stěn, včetně dodávky okrajového páseku z extrudovaného polyetylenu, tl.5 mm,šíře 100 mm</t>
  </si>
  <si>
    <t>28375768.AR</t>
  </si>
  <si>
    <t>deska izolační EPS 150; pěnový polystyren; povrch hladký; součinitel tepelné vodivosti 0,035 W/mK; obj. hmotnost 25,00 kg/m3</t>
  </si>
  <si>
    <t>28375868R</t>
  </si>
  <si>
    <t>deska izolační EPS 100; pěnový polystyren s grafitem; povrch hladký; rovná hrana; tl. 50,0 mm; součinitel tepelné vodivosti 0,031 W/mK; R = 1,610 m2K/W; obj. hmotnost 20,00 kg/m3</t>
  </si>
  <si>
    <t>28375972R</t>
  </si>
  <si>
    <t>deska spádová, klín EPS 150; pěnový polystyren; součinitel tepelné vodivosti 0,035 W/mK</t>
  </si>
  <si>
    <t>63153801.AR</t>
  </si>
  <si>
    <t>deska izolační polotuhá, podlahová; minerální vlákno; tl. 30,0 mm; součinitel tepelné vodivosti 0,039 W/mK; R = 0,750 m2K/W; obj. hmotnost 140,00 kg/m3; hydrofobizováno</t>
  </si>
  <si>
    <t>998713202R00</t>
  </si>
  <si>
    <t>Přesun hmot pro izolace tepelné v objektech výšky do 12 m</t>
  </si>
  <si>
    <t>721242111R00</t>
  </si>
  <si>
    <t>Lapač střešních splavenin D 110 mm, s košem pro zachyt.nečistot,se suchou a nezámr.klapkou proti zápachu, čistícím víčkem a vylam.těs.kroužky potrubních svodů D 75, 90, 100 a 110 mm, včetně dodávky materiálu</t>
  </si>
  <si>
    <t>800-721</t>
  </si>
  <si>
    <t>998721202R00</t>
  </si>
  <si>
    <t>Přesun hmot pro vnitřní kanalizaci v objektech výšky do 12 m</t>
  </si>
  <si>
    <t>50 m vodorovně, měřeno od těžiště půdorysné plochy skládky do těžiště půdorysné plochy objektu</t>
  </si>
  <si>
    <t>728000000V01</t>
  </si>
  <si>
    <t>Větrání sklepních kójí, žaluzie protidešťová 200 x 200 mm, potrubí D150 mm, ventilátor nástěnný</t>
  </si>
  <si>
    <t>kompl.</t>
  </si>
  <si>
    <t>728000000V02</t>
  </si>
  <si>
    <t>Větrání sklepních WC, žaluzie protidešťová 200 x 200 mm, potrubí D150 mm, ventilátor nástěnný</t>
  </si>
  <si>
    <t>728000000V03</t>
  </si>
  <si>
    <t>Větrání sklepního WC 1S06 a úklidové komory 1S25, žaluzie protidešťová 200 x 200 mm, potrubí D150 mm, ventilátor do podhledu</t>
  </si>
  <si>
    <t>728000000V04</t>
  </si>
  <si>
    <t>Větrání koupelny bytů (1 ventilátor Silent 200 CRZ) a napojení digestoře, potrubí a žaluzie protidešťová na fasádu</t>
  </si>
  <si>
    <t>728000000V05</t>
  </si>
  <si>
    <t>D + M digestoře</t>
  </si>
  <si>
    <t>762311103R00</t>
  </si>
  <si>
    <t>Montáž ocelových spojovacích prostředků kotevních želez_x000D_
 příložek, patek, táhel, s připojením k dřevěné konstrukci</t>
  </si>
  <si>
    <t>800-762</t>
  </si>
  <si>
    <t>762332120R00</t>
  </si>
  <si>
    <t>Vázané konstrukce krovů montáž_x000D_
 střech pultových, sedlových, valbových, stanových čtvercového nebo obdélníkového půdorysu z řeziva, průřezové plochy přes 120 do 224 cm2</t>
  </si>
  <si>
    <t>762341210RT2</t>
  </si>
  <si>
    <t>Montáž bednění střech rovných o sklonu do 60° z prken hrubých na sraz tloušťky do 32 mm včetně vyřezání otvorů , včetně dodávky prken tloušťky 24 mm</t>
  </si>
  <si>
    <t>762341630R00</t>
  </si>
  <si>
    <t xml:space="preserve">Montáž bednění okapových říms, krajnic, závětrných prken, a žaluzií ve spádu nebo rovnoběžně s okapem z desek tvrdých tloušťky do 8 mm,  </t>
  </si>
  <si>
    <t>762342205RT4</t>
  </si>
  <si>
    <t>Montáž kontralatí na vruty, s dodávkou těsnicí pěny pod kontralatě, a dodávkou latí 40 x 60 mm</t>
  </si>
  <si>
    <t>762343101R00</t>
  </si>
  <si>
    <t>Montáž roštu pro tepelnou izolaci spodem</t>
  </si>
  <si>
    <t>762395000R00</t>
  </si>
  <si>
    <t>Spojovací a ochranné prostředky svory, prkna, hřebíky, pásová ocel, vruty, impregnace</t>
  </si>
  <si>
    <t>762911111R00</t>
  </si>
  <si>
    <t xml:space="preserve">Impregnace řeziva máčením, ochrana proti dřevokazným houbám, plísním a dřevokaznému hmyzu </t>
  </si>
  <si>
    <t>762342203RT4</t>
  </si>
  <si>
    <t>při vzdálenost latí přes 220 do 360 mm, včetně dodávky latí 40/60 mm</t>
  </si>
  <si>
    <t>31179107R</t>
  </si>
  <si>
    <t>tyč závitová M12; l = 1 000 mm; mat. ocel 4,8 - DIN 975; povrch bez úpravy</t>
  </si>
  <si>
    <t>60510055R</t>
  </si>
  <si>
    <t>lať průřez 24 cm2; jakost II; l = 3000,0 mm</t>
  </si>
  <si>
    <t>60511080R</t>
  </si>
  <si>
    <t>řezivo SM; tl = 18 až 32 mm; l = 4 000 až 6 000 mm; jakost I; středové</t>
  </si>
  <si>
    <t>60726012.AR</t>
  </si>
  <si>
    <t>deska dřevoštěpková třívrstvá pro prostředí vlhké; strana nebroušená; hrana pero/drážka; tl = 15,0 mm</t>
  </si>
  <si>
    <t>998762202R00</t>
  </si>
  <si>
    <t>Přesun hmot pro konstrukce tesařské v objektech výšky do 12 m</t>
  </si>
  <si>
    <t>764322220R00</t>
  </si>
  <si>
    <t>Oplechování z pozinkovaného plechu výroba a montáž oplechování, včetně zhotovení rohů, spojů a dilatací_x000D_
 okapů na střechách s tvrdou krytinou, rš 330 mm</t>
  </si>
  <si>
    <t>800-764</t>
  </si>
  <si>
    <t>764811201RT1</t>
  </si>
  <si>
    <t xml:space="preserve">Krytina hladká z tabulí, z pozinkovaného lakovaného plechu, sklon střechy do 30°, plocha střechy do 10 m2, dodávka a montáž </t>
  </si>
  <si>
    <t>s úpravou krytiny u okapů, prostupů a výčnělků</t>
  </si>
  <si>
    <t>764817150R00</t>
  </si>
  <si>
    <t xml:space="preserve">Oplechování  zdí (atik), z lakovaného pozinkovaného plechu, rš 500 mm, dodávka a montáž </t>
  </si>
  <si>
    <t>včetně zhotovení rohů, spojů a dilatací</t>
  </si>
  <si>
    <t>764813140R00</t>
  </si>
  <si>
    <t>Lemování na střechách s tvrdou krytinou včetně rohů a ukončení před požární zdí, z lakovaného pozinkovaného plechu, rš 400 mm, dodávka a montáž</t>
  </si>
  <si>
    <t>764813340R00</t>
  </si>
  <si>
    <t>Lemování na plochých střechách včetně rohů, spojů, lišt a dilatací, z lakovaného pozinkovaného plechu, rš 400 mm, dodávka a montáž</t>
  </si>
  <si>
    <t>764819212R00</t>
  </si>
  <si>
    <t>Odpadní trouby kruhové, průměr 100 mm, z lakovaného pozinkovaného plechu,  , dodávka a montáž</t>
  </si>
  <si>
    <t>764815212R00</t>
  </si>
  <si>
    <t>Žlaby podokapní půlkruhové, z lakovaného pozinkovaného plechu, rš 330 mm, dodávka a montáž</t>
  </si>
  <si>
    <t>včetně háků, čel, rohů, rovných hrdel a dilatací</t>
  </si>
  <si>
    <t>764815810R00</t>
  </si>
  <si>
    <t>Ostatní prvky ke žlabům a odpadním troubám kotlík žlabový oválného tvaru o rozměru 310/100 mm, z lakovaného pozinkovaného plechu,  , dodávka a montáž</t>
  </si>
  <si>
    <t>764814520R00</t>
  </si>
  <si>
    <t>Závětrná lišta  , z lakovaného pozinkovaného plechu, rš 200 mm, dodávka a montáž</t>
  </si>
  <si>
    <t>764816121R00</t>
  </si>
  <si>
    <t>Oplechování parapetů včetně rohů, lepené lepidlem, z lakovaného pozinkovaného plechu, rš 210 mm, dodávka a montáž</t>
  </si>
  <si>
    <t>včetně rohů</t>
  </si>
  <si>
    <t>764391821R00</t>
  </si>
  <si>
    <t>Demontáž ostatních prvků střešních závětrné lišty, rš 250 a 330 mm, sklonu přes 30 do 45°</t>
  </si>
  <si>
    <t>764815211V01</t>
  </si>
  <si>
    <t>Žlab podokapní půlkruh.z lak.Pz plechu, rš 280 mm</t>
  </si>
  <si>
    <t>998764202R00</t>
  </si>
  <si>
    <t>Přesun hmot pro konstrukce klempířské v objektech výšky do 12 m</t>
  </si>
  <si>
    <t>765312312R00</t>
  </si>
  <si>
    <t xml:space="preserve">Krytina pálená střech jednoduchých z tašek drážkových, uložení na sucho, povrchová úprava engoba,  </t>
  </si>
  <si>
    <t>800-765</t>
  </si>
  <si>
    <t>765313186R00</t>
  </si>
  <si>
    <t xml:space="preserve">Krytina pálená doplňky ke krytině drážkové, mřížka větrací 100 cm univerzální,  </t>
  </si>
  <si>
    <t>765313188R00</t>
  </si>
  <si>
    <t xml:space="preserve">Krytina pálená doplňky ke krytině drážkové, větrací pás okapní 500/10 cm plastový,  </t>
  </si>
  <si>
    <t>765901106R00</t>
  </si>
  <si>
    <t>Fólie parotěsné, difúzní a vodotěsné Fólie podstřešní difuzní na krokve,</t>
  </si>
  <si>
    <t>765313184RS2</t>
  </si>
  <si>
    <t>ke krytině drážkové, taška prostupová s nástavcem pro odvětrání, povrchová úprava engoba</t>
  </si>
  <si>
    <t>765313185RS2</t>
  </si>
  <si>
    <t>ke krytině drážkové, taška prostupová s nástavcem pro anténu, povrchová úprava engoba</t>
  </si>
  <si>
    <t>998765202R00</t>
  </si>
  <si>
    <t>Přesun hmot pro krytiny tvrdé v objektech výšky do 12 m</t>
  </si>
  <si>
    <t>766661112R00</t>
  </si>
  <si>
    <t>Montáž dveřních křídel kompletizovaných otevíravých ,  , do ocelové nebo fošnové zárubně, jednokřídlových, šířky do 800 mm</t>
  </si>
  <si>
    <t>766661413R00</t>
  </si>
  <si>
    <t>Montáž dveřních křídel kompletizovaných otevíravých , protipožárních bez kukátka, do ocelové nebo fošnové zárubně, jednokřídlových, šířky do 800 mm</t>
  </si>
  <si>
    <t>766670011R00</t>
  </si>
  <si>
    <t>Montáž obložkové zárubně a dveřního křídla jednokřídlového</t>
  </si>
  <si>
    <t>766670021R00</t>
  </si>
  <si>
    <t xml:space="preserve">Montáž kliky a štítku </t>
  </si>
  <si>
    <t>766810010RAE</t>
  </si>
  <si>
    <t>Kuchyňské linky dodávka a montáž, délky 240 cm</t>
  </si>
  <si>
    <t>AP-PSV</t>
  </si>
  <si>
    <t>Agregovaná položka</t>
  </si>
  <si>
    <t>POL2_</t>
  </si>
  <si>
    <t>549146V01</t>
  </si>
  <si>
    <t>Dveřní kování nerez, FAB obyč.</t>
  </si>
  <si>
    <t>549146V012</t>
  </si>
  <si>
    <t>Dveřní kování nerez, FAB bezpečnostní</t>
  </si>
  <si>
    <t>549146V02</t>
  </si>
  <si>
    <t>Dveřní kování nerez, dozický zámek</t>
  </si>
  <si>
    <t>549146V03</t>
  </si>
  <si>
    <t>Dveřní kování nerez, WC zámek</t>
  </si>
  <si>
    <t>61165441R</t>
  </si>
  <si>
    <t>dveře vnitřní š = 700 mm; h = 1 970,0 mm; profilované; otevíravé; počet křídel 1; plné; povrch. úprava laminát CPL; dekor dub, buk, olše, javor, hruška, teak, wenge</t>
  </si>
  <si>
    <t>61165442R</t>
  </si>
  <si>
    <t>dveře vnitřní š = 800 mm; h = 1 970,0 mm; profilované; otevíravé; počet křídel 1; plné; povrch. úprava laminát CPL; dekor dub, buk, olše, javor, hruška, teak, wenge</t>
  </si>
  <si>
    <t>61165452R</t>
  </si>
  <si>
    <t>dveře vnitřní š = 800 mm; h = 1 970,0 mm; profilované; otevíravé; počet křídel 1; prosklení 2/3; povrch. úprava laminát CPL; dekor dub, buk, olše, javor, hruška, teak, wenge</t>
  </si>
  <si>
    <t>61165610R</t>
  </si>
  <si>
    <t>dveře speciální protipožární; vnitřní; vnější; š = 700 mm; h = 1 970,0 mm; hladké; EI 30 min; otevíravé; počet křídel 1; plné; povrch. úprava laminát</t>
  </si>
  <si>
    <t>61165611R</t>
  </si>
  <si>
    <t>dveře speciální protipožární; vnitřní; vnější; š = 800 mm; h = 1 970,0 mm; hladké; EI 30 min; otevíravé; počet křídel 1; plné; povrch. úprava laminát</t>
  </si>
  <si>
    <t>61165612R</t>
  </si>
  <si>
    <t>dveře speciální protipožární; vnitřní; vnější; š = 900 mm; h = 1 970,0 mm; hladké; EI 30 min; otevíravé; počet křídel 1; plné; povrch. úprava laminát</t>
  </si>
  <si>
    <t>61181511R</t>
  </si>
  <si>
    <t>zárubeň dřevěná obkladová; otočná; pro dveře jednokřídlové; š průchodu 700 mm; h průchodu 1 970 mm; tloušťka stěny 60 až 170 mm; laminovaná; dub, buk, ořech, olše, javor, třešeň, bílá, hruška, teak, bělený dub, šedá</t>
  </si>
  <si>
    <t>61181512R</t>
  </si>
  <si>
    <t>zárubeň dřevěná obkladová; otočná; pro dveře jednokřídlové; š průchodu 800 mm; h průchodu 1 970 mm; tloušťka stěny 60 až 170 mm; laminovaná; dub, buk, ořech, olše, javor, třešeň, bílá, hruška, teak, bělený dub, šedá</t>
  </si>
  <si>
    <t>611815297R</t>
  </si>
  <si>
    <t>zárubeň dřevěná obkladová; otočná; pro dveře jednokřídlové; š průchodu 800 mm; h průchodu 1 970 mm; tloušťka stěny 260 až 350 mm; laminovaná; dub, ořech, olše, hruška, teak</t>
  </si>
  <si>
    <t>61181537R</t>
  </si>
  <si>
    <t>zárubeň dřevěná obkladová; otočná; pro dveře jednokřídlové; š průchodu 800 mm; h průchodu 1 970 mm; tloušťka stěny 360 až 500 mm; laminovaná; dub, buk, ořech, olše, javor, třešeň, bílá, hruška, teak, bělený dub, šedá</t>
  </si>
  <si>
    <t>998766202R00</t>
  </si>
  <si>
    <t>Přesun hmot pro konstrukce truhlářské v objektech výšky do 12 m</t>
  </si>
  <si>
    <t>767995106R00</t>
  </si>
  <si>
    <t>Výroba a montáž atypických kovovových doplňků staveb hmotnosti přes 100 do 250 kg</t>
  </si>
  <si>
    <t>kg</t>
  </si>
  <si>
    <t>800-767</t>
  </si>
  <si>
    <t>767200001V01</t>
  </si>
  <si>
    <t>Zábradlí vnitřní schodištové jednoduché pozinkované</t>
  </si>
  <si>
    <t>767200001V02</t>
  </si>
  <si>
    <t>Madlo na stěnu vnitřní schodištové pozinkované</t>
  </si>
  <si>
    <t>767200002V01</t>
  </si>
  <si>
    <t>Zábradlí venkovní balkonové výšky 1,1m ; výplň bezpečnostní sklo mléčné, pozinkované</t>
  </si>
  <si>
    <t>767200002V02</t>
  </si>
  <si>
    <t>Madlo na stěnu , venkovní boční schodiště,  pozinkované</t>
  </si>
  <si>
    <t>767200003V01</t>
  </si>
  <si>
    <t>Konstrukce stříšky nad vstup 2,0 x 1,0m - severní pohled E, vč. opláštění OSB</t>
  </si>
  <si>
    <t>13480925R</t>
  </si>
  <si>
    <t>tyč ocelová profilová válcovaná za tepla S235 (11375); průřez I; výška 240 mm</t>
  </si>
  <si>
    <t>998767202R00</t>
  </si>
  <si>
    <t>Přesun hmot pro kovové stavební doplňk. konstrukce v objektech výšky do 12 m</t>
  </si>
  <si>
    <t>771101210R00</t>
  </si>
  <si>
    <t>Příprava podkladu pod dlažby penetrace podkladu pod dlažby</t>
  </si>
  <si>
    <t>800-771</t>
  </si>
  <si>
    <t>771275511R00</t>
  </si>
  <si>
    <t>Montáž obkladů schodišť z dlaždic keramických a ze schodovek na stupnice,  , kladených do tmele, C2TS1</t>
  </si>
  <si>
    <t>771275521R00</t>
  </si>
  <si>
    <t>Montáž obkladů schodišť z dlaždic keramických z dlaždic na podstupnice,  , kladených do tmele, C2TS1</t>
  </si>
  <si>
    <t>771277807R00</t>
  </si>
  <si>
    <t>Profily na hrany stupňů z Al nebo nerezu s výměnnou nášlapnou plochou z umělé hmoty, výšky 8 mm</t>
  </si>
  <si>
    <t>protiskluzné profily na hrany stupňů</t>
  </si>
  <si>
    <t>771475014R00</t>
  </si>
  <si>
    <t>Montáž soklíků z dlaždic keramických výšky 100 mm, soklíků vodorovných, kladených do flexibilního tmele</t>
  </si>
  <si>
    <t>771475034R00</t>
  </si>
  <si>
    <t>Montáž soklíků z dlaždic keramických výšky 100 mm, soklíků schodišťových stupňovitých, kladených do flexibilního tmele</t>
  </si>
  <si>
    <t>771479001R00</t>
  </si>
  <si>
    <t>Řezání dlaždic pro soklíky</t>
  </si>
  <si>
    <t>771575109R00</t>
  </si>
  <si>
    <t>Montáž podlah z dlaždic keramických 300 x 300 mm, režných nebo glazovaných, hladkých, kladených do flexibilního tmele</t>
  </si>
  <si>
    <t>771575118R00</t>
  </si>
  <si>
    <t>Montáž podlah z dlaždic keramických 600 x 600 mm, režných nebo glazovaných, hladkých, kladených do flexibilního tmele</t>
  </si>
  <si>
    <t>771577842R00</t>
  </si>
  <si>
    <t>Hrany schodů, dilatační, koutové, ukončovací a přechodové profily profily dilatační s bočními díly z tvrdého PVC, horní dilatační zóna je z měkké plastické hmoty a tvoří 10 mm širokou pohledovou plochu, výšky 8 mm</t>
  </si>
  <si>
    <t>771577942R00</t>
  </si>
  <si>
    <t>Hrany schodů, dilatační, koutové, ukončovací a přechodové profily profily koutové z tvrdého PVC s dutým požlábkem z měkké plastické hmoty pro styk podlaha/stěna pro potravinářský průmysl, výška pro podlahu 11 mm, výška pro stěnu 10 mm, šířka profilu 5 mm</t>
  </si>
  <si>
    <t>771577961R00</t>
  </si>
  <si>
    <t>Hrany schodů, dilatační, koutové, ukončovací a přechodové profily profily ukončovací balkonové,terasové a soklové. s okapničkou z lakovaného hliníku pro volné hrany balkonů a teras, výšky 10 mm</t>
  </si>
  <si>
    <t xml:space="preserve">m     </t>
  </si>
  <si>
    <t>771577113RS1</t>
  </si>
  <si>
    <t>Hrany schodů, dilatační, koutové, ukončovací a přechodové profily profily přechodové eloxovaný hliník, dekorativní spojení dvou podlah stejné výšky, uložení do tmele, výška profilu 8 mm, šířka profilu 10 mm</t>
  </si>
  <si>
    <t>771578011R00</t>
  </si>
  <si>
    <t>Zvláštní úpravy spár spára podlaha-stěna silikonem</t>
  </si>
  <si>
    <t>771579790R00</t>
  </si>
  <si>
    <t>Příplatky k položkám montáže podlah keramických příplatek za diagonální kladení</t>
  </si>
  <si>
    <t>771775109R00</t>
  </si>
  <si>
    <t>Montáž podlah vnějších z dlaždic keramických 300 x 300 mm, režných nebo glazovaných, hladkých, kladených do flexibilního tmele</t>
  </si>
  <si>
    <t>59764203R</t>
  </si>
  <si>
    <t>dlažba keramická š = 300 mm; l = 300 mm; h = 9,0 mm; povrch matný; pro interiér i exteriér</t>
  </si>
  <si>
    <t>59764207R</t>
  </si>
  <si>
    <t>dlažba keramická š = 600 mm; l = 600 mm; h = 9,0 mm; povrch matný; pro interiér i exteriér</t>
  </si>
  <si>
    <t>59764210R</t>
  </si>
  <si>
    <t>dlažba keramická š = 300 mm; l = 300 mm; h = 9,0 mm; povch hladký, protiskluzová úprava; pro interiér i exteriér</t>
  </si>
  <si>
    <t>597642408R</t>
  </si>
  <si>
    <t>dlažba keramická schodovka; š = 300 mm; l = 300 mm; h = 9,0 mm; povrch matný; pro exteriér</t>
  </si>
  <si>
    <t>59764241R</t>
  </si>
  <si>
    <t>dlažba keramická sokl; š = 80 mm; l = 300 mm; h = 9,0 mm; povrch matný; pro interiér i exteriér</t>
  </si>
  <si>
    <t>998771202R00</t>
  </si>
  <si>
    <t>Přesun hmot pro podlahy z dlaždic v objektech výšky do 12 m</t>
  </si>
  <si>
    <t>775413040R00</t>
  </si>
  <si>
    <t xml:space="preserve">Podlahové soklíky nebo lišty montáž - bez dodávky lišt lepené,  </t>
  </si>
  <si>
    <t>800-775</t>
  </si>
  <si>
    <t>bez základního nátěru</t>
  </si>
  <si>
    <t>775541400R00</t>
  </si>
  <si>
    <t xml:space="preserve">Položení podlah lamelových plovoucích se zámkovým spojem_x000D_
 </t>
  </si>
  <si>
    <t>775542000R00</t>
  </si>
  <si>
    <t xml:space="preserve">Podložka pod lamelové podlahy položení bez dodávky,  </t>
  </si>
  <si>
    <t>28375345R</t>
  </si>
  <si>
    <t>podložka pod podlahu plovoucí; izolační; extrudovaný polystyren; tl. 1,6 mm; součinitel tepelné vodivosti 0,027 W/mK; R = 0,060 m2K/W; obj. hmotnost 33,00 kg/m3</t>
  </si>
  <si>
    <t>34572190R</t>
  </si>
  <si>
    <t>lišta elektroinstalační podlahová; mat. PVC samozhášivé; délka 2,00 m; bílá; stupeň hořlavosti A1-F; teplot.rozsah -5 až 60 °C</t>
  </si>
  <si>
    <t>61193705R</t>
  </si>
  <si>
    <t>dílec podlahový 3-lamela; š = 193,0 mm; l = 1 292,0 mm; tl. 8,0 mm; spoj zámkový; nášlap laminát; povrch. úprava melaminová pryskyřice; pokládka plovoucí způsob</t>
  </si>
  <si>
    <t>998775202R00</t>
  </si>
  <si>
    <t>Přesun hmot pro podlahy vlysové a parketové v objektech výšky do 12 m</t>
  </si>
  <si>
    <t>776972328R00</t>
  </si>
  <si>
    <t>Čisticí zóny a rohože vstupní rohož, z pružných gumových vlnovek přinýtovaných k hliníkovým páskům, tloušťky 28 nebo 18 mm</t>
  </si>
  <si>
    <t>776976101R00</t>
  </si>
  <si>
    <t xml:space="preserve">Čisticí zóny a rohože rám z profilu L, z hliníku,  </t>
  </si>
  <si>
    <t>998776202R00</t>
  </si>
  <si>
    <t>Přesun hmot pro podlahy povlakové v objektech výšky do 12 m</t>
  </si>
  <si>
    <t>vodorovně do 50 m</t>
  </si>
  <si>
    <t>781101210RT1</t>
  </si>
  <si>
    <t>Příprava podkladu pod obklady penetrace podkladu pod obklady</t>
  </si>
  <si>
    <t>781475112R00</t>
  </si>
  <si>
    <t>Montáž obkladů vnitřních z dlaždic keramických kladených do tmele 150 x 150 mm,  , kladených do flexibilního tmele</t>
  </si>
  <si>
    <t>781475120R00</t>
  </si>
  <si>
    <t>Montáž obkladů vnitřních z dlaždic keramických kladených do tmele 300 x 600 mm,  , kladených do flexibilního tmele</t>
  </si>
  <si>
    <t>781497111RS2</t>
  </si>
  <si>
    <t xml:space="preserve">Lišty k obkladům profil ukončovací leštěný hliník, uložení do tmele, výška profilu 8 mm,  </t>
  </si>
  <si>
    <t>597813544R</t>
  </si>
  <si>
    <t>obklad keramický š = 148 mm; l = 148 mm; h = 6,0 mm; pro interiér; barva modrá; mat</t>
  </si>
  <si>
    <t>597813748R</t>
  </si>
  <si>
    <t>obklad keramický š = 298 mm; l = 598 mm; h = 10,0 mm; pro interiér; barva světle šedá; mat</t>
  </si>
  <si>
    <t>998781202R00</t>
  </si>
  <si>
    <t>Přesun hmot pro obklady keramické v objektech výšky do 12 m</t>
  </si>
  <si>
    <t>783122710R00</t>
  </si>
  <si>
    <t>Nátěry ocelových konstrukcí syntetické A - ocelová konstrukce těžká, základní</t>
  </si>
  <si>
    <t>800-783</t>
  </si>
  <si>
    <t>na vzduchu schnoucí</t>
  </si>
  <si>
    <t>783225100R00</t>
  </si>
  <si>
    <t xml:space="preserve">Nátěry kov.stavebních doplňk.konstrukcí syntetické dvojnásobné + 1x email,  </t>
  </si>
  <si>
    <t>783782205R00</t>
  </si>
  <si>
    <t>Nátěry tesařských konstrukcí ochranné fungicidní+ biocidní (proti plísním, houbám a hmyzu), dvojnásobné</t>
  </si>
  <si>
    <t>R-položka</t>
  </si>
  <si>
    <t>POL12_1</t>
  </si>
  <si>
    <t>protihnilobné, protiplísňové proti ohni a škůdcům</t>
  </si>
  <si>
    <t>784191101R00</t>
  </si>
  <si>
    <t>Příprava povrchu Penetrace (napouštění) podkladu disperzní, jednonásobná</t>
  </si>
  <si>
    <t>800-784</t>
  </si>
  <si>
    <t>784195112R00</t>
  </si>
  <si>
    <t>Malby z malířských směsí hlinkových,  , bělost 77 %, dvojnásobné</t>
  </si>
  <si>
    <t>005121 R</t>
  </si>
  <si>
    <t>Zařízení staveniště</t>
  </si>
  <si>
    <t>Soubor</t>
  </si>
  <si>
    <t>VRN</t>
  </si>
  <si>
    <t>POL99_2</t>
  </si>
  <si>
    <t>005211080R</t>
  </si>
  <si>
    <t xml:space="preserve">Bezpečnostní a hygienická opatření na staveništi </t>
  </si>
  <si>
    <t>005211010R</t>
  </si>
  <si>
    <t>Předání a převzetí staveniště</t>
  </si>
  <si>
    <t>005241010R</t>
  </si>
  <si>
    <t xml:space="preserve">Dokumentace skutečného provedení </t>
  </si>
  <si>
    <t>SUM</t>
  </si>
  <si>
    <t>END</t>
  </si>
  <si>
    <t>122201101R00</t>
  </si>
  <si>
    <t>Odkopávky a  prokopávky nezapažené v hornině 3_x000D_
 do 100 m3</t>
  </si>
  <si>
    <t>s přehozením výkopku na vzdálenost do 3 m nebo s naložením na dopravní prostředek,</t>
  </si>
  <si>
    <t>122201109R00</t>
  </si>
  <si>
    <t>Odkopávky a  prokopávky nezapažené v hornině 3_x000D_
 příplatek k cenám za lepivost horniny</t>
  </si>
  <si>
    <t>416021128R00</t>
  </si>
  <si>
    <t>Podhledy na kovové konstrukci opláštěné deskami sádrokartonovými nosná konstrukce z profilů CD s přímým uchycením 1x deska, tloušťky 15 mm, protipožární impregnovaná, s minerální izolací tl. 40 mm</t>
  </si>
  <si>
    <t>434311114R00</t>
  </si>
  <si>
    <t>Stupně dusané z betonu třídy C 16/20</t>
  </si>
  <si>
    <t>na terén nebo na desku z betonu prostého nebo prokládaného kamenem, bez potěru, se zahlazením povrchu,</t>
  </si>
  <si>
    <t>434351141R00</t>
  </si>
  <si>
    <t>Bednění stupňů betonovaných na podstupňové desce nebo na terénu přímočarých zřízení</t>
  </si>
  <si>
    <t>434351142R00</t>
  </si>
  <si>
    <t>Bednění stupňů betonovaných na podstupňové desce nebo na terénu přímočarých odstranění</t>
  </si>
  <si>
    <t>564871111R00</t>
  </si>
  <si>
    <t>Podklad ze štěrkodrti s rozprostřením a zhutněním frakce 0-63 mm, tloušťka po zhutnění 250 mm</t>
  </si>
  <si>
    <t>822-1</t>
  </si>
  <si>
    <t>596215021R00</t>
  </si>
  <si>
    <t>Kladení zámkové dlažby do drtě tloušťka dlažby 60 mm, tloušťka lože 40 mm</t>
  </si>
  <si>
    <t>s provedením lože z kameniva drceného, s vyplněním spár, s dvojitým hutněním a se smetením přebytečného materiálu na krajnici. S dodáním hmot pro lože a výplň spár.</t>
  </si>
  <si>
    <t>916561111RT7</t>
  </si>
  <si>
    <t>Osazení záhonového obrubníku betonového včetně dodávky obrubníků_x000D_
 1000/50/200 mm, do lože z betonu prostého C 12/15, s boční opěrou z betonu prostého</t>
  </si>
  <si>
    <t>se zřízením lože z betonu prostého C 12/15 tl. 80-100 mm</t>
  </si>
  <si>
    <t>5924511900R</t>
  </si>
  <si>
    <t>dlažba betonová dvouvrstvá; čtverec; šedá; l = 200 mm; š = 200 mm; tl. 60,0 mm</t>
  </si>
  <si>
    <t>319201317R00</t>
  </si>
  <si>
    <t>Vyrovnání povrchu zdiva pod omítku maltou ze SMS tloušťka 30 mm</t>
  </si>
  <si>
    <t>602016105R00</t>
  </si>
  <si>
    <t xml:space="preserve">Omítka stěn z hotových směsí postřik, báze, vápenocementová,  , tloušťka vrstvy 3 mm,  </t>
  </si>
  <si>
    <t>622319515R00</t>
  </si>
  <si>
    <t>Zateplení suterénu extrudovaným polysterenem, tloušťky 160 mm</t>
  </si>
  <si>
    <t>nanesení lepicího tmelu na izolační desky, nalepení desek a zajištění talířovými hmoždinkami (6 ks/m2). Bez povrchové úpravy desek.</t>
  </si>
  <si>
    <t>622319111R00</t>
  </si>
  <si>
    <t>Profily dilatační průběžné E</t>
  </si>
  <si>
    <t>622319113R00</t>
  </si>
  <si>
    <t>Profily dilatační rohové V</t>
  </si>
  <si>
    <t>648952421RT2</t>
  </si>
  <si>
    <t>Osazení parapetních desek dřevěných včetně dodávky parapetní desky_x000D_
 šířky 300 mm</t>
  </si>
  <si>
    <t>998011001R00</t>
  </si>
  <si>
    <t>Přesun hmot pro budovy s nosnou konstrukcí zděnou výšky do 6 m</t>
  </si>
  <si>
    <t>přesun hmot pro budovy občanské výstavby (JKSO 801), budovy pro bydlení (JKSO 803) budovy pro výrobu a služby (JKSO 812) s nosnou svislou konstrukcí zděnou z cihel nebo tvárnic nebo kovovou</t>
  </si>
  <si>
    <t xml:space="preserve">Provedení izolace proti zemní vlhkosti pásy přitavením vodorovná, 2 vrstvy, s dodávkou izolačního pásu se skleněnou nebo polyesterovou vložkou,  </t>
  </si>
  <si>
    <t>998711201R00</t>
  </si>
  <si>
    <t>Přesun hmot pro izolace proti vodě svisle do 6 m</t>
  </si>
  <si>
    <t>713111111RT2</t>
  </si>
  <si>
    <t>Montáž tepelné izolace stropů kladené vrchem, volně, dvouvrstvá</t>
  </si>
  <si>
    <t>631508592R</t>
  </si>
  <si>
    <t>rohož, pas izolační skelná vlna; tl. 100,0 mm; součinitel tepelné vodivosti 0,033 W/mK; R = 3,000 m2K/W; obj. hmotnost 12,00 kg/m3; hydrofobizováno</t>
  </si>
  <si>
    <t>6315085951R</t>
  </si>
  <si>
    <t>rohož, pas izolační skelná vlna; tl. 160,0 mm; součinitel tepelné vodivosti 0,033 W/mK; R = 4,850 m2K/W; obj. hmotnost 12,00 kg/m3; hydrofobizováno</t>
  </si>
  <si>
    <t>998713201R00</t>
  </si>
  <si>
    <t>Přesun hmot pro izolace tepelné v objektech výšky do 6 m</t>
  </si>
  <si>
    <t>998721201R00</t>
  </si>
  <si>
    <t>Přesun hmot pro vnitřní kanalizaci v objektech výšky do 6 m</t>
  </si>
  <si>
    <t>Větrání koupelny (1 ventilátor Silent 200 CRZ) a napojení digestoře</t>
  </si>
  <si>
    <t>765901315R00</t>
  </si>
  <si>
    <t>Fólie parotěsné, difúzní a vodotěsné Doplňky pro fólie lepicí páska pro přelepování spojů difuzní fólie v oblasti přesahu a napojení na prostupující či navazující konstrukce a k přelepování trhlin na fólii</t>
  </si>
  <si>
    <t>60726014.AR</t>
  </si>
  <si>
    <t>deska dřevoštěpková třívrstvá pro prostředí vlhké; strana nebroušená; hrana pero/drážka; tl = 18,0 mm</t>
  </si>
  <si>
    <t>6072612V1</t>
  </si>
  <si>
    <t>Deska dřevoštěpková, Deska EGGER OSB 3 15×2500x1250 mm</t>
  </si>
  <si>
    <t>764816120R00</t>
  </si>
  <si>
    <t>Oplechování parapetů včetně rohů, lepené lepidlem, z lakovaného pozinkovaného plechu, rš 200 mm, dodávka a montáž</t>
  </si>
  <si>
    <t>998764201R00</t>
  </si>
  <si>
    <t>Přesun hmot pro konstrukce klempířské v objektech výšky do 6 m</t>
  </si>
  <si>
    <t>998765201R00</t>
  </si>
  <si>
    <t>Přesun hmot pro krytiny tvrdé v objektech výšky do 6 m</t>
  </si>
  <si>
    <t>998766201R00</t>
  </si>
  <si>
    <t>Přesun hmot pro konstrukce truhlářské v objektech výšky do 6 m</t>
  </si>
  <si>
    <t>328151000V01</t>
  </si>
  <si>
    <t>Montáž vchodové skleněné stříšky</t>
  </si>
  <si>
    <t>283189211R</t>
  </si>
  <si>
    <t>deska střešní akrylové sklo s Al profily; vchodová, oválná; l = 150,0 cm; š = 95,0 cm; h = 20,0 cm; šedá</t>
  </si>
  <si>
    <t>998767201R00</t>
  </si>
  <si>
    <t>Přesun hmot pro kovové stavební doplňk. konstrukce v objektech výšky do 6 m</t>
  </si>
  <si>
    <t>771277809R00</t>
  </si>
  <si>
    <t>Profily na hrany stupňů z Al nebo nerezu s výměnnou nášlapnou plochou z umělé hmoty, výšky 12,5 mm</t>
  </si>
  <si>
    <t>597623142R</t>
  </si>
  <si>
    <t>dlažba keramická š = 298 mm; l = 298 mm; h = 8,0 mm; pro interiér; barva šedá; mat; PEI 4</t>
  </si>
  <si>
    <t>998771201R00</t>
  </si>
  <si>
    <t>Přesun hmot pro podlahy z dlaždic v objektech výšky do 6 m</t>
  </si>
  <si>
    <t>998775201R00</t>
  </si>
  <si>
    <t>Přesun hmot pro podlahy vlysové a parketové v objektech výšky do 6 m</t>
  </si>
  <si>
    <t>781475114R00</t>
  </si>
  <si>
    <t>Montáž obkladů vnitřních z dlaždic keramických kladených do tmele 200 x 200 mm,  , kladených do flexibilního tmele</t>
  </si>
  <si>
    <t>597813646R</t>
  </si>
  <si>
    <t>obklad keramický š = 198 mm; l = 198 mm; h = 6,5 mm; pro interiér; barva tmavě modrá; lesk</t>
  </si>
  <si>
    <t>998781201R00</t>
  </si>
  <si>
    <t>Přesun hmot pro obklady keramické v objektech výšky do 6 m</t>
  </si>
  <si>
    <t>113106231R00</t>
  </si>
  <si>
    <t>Rozebrání vozovek a ploch s jakoukoliv výplní spár _x000D_
 v jakékoliv ploše, ze zámkové dlažky, kladených do lože z kameniva</t>
  </si>
  <si>
    <t>s přemístěním hmot na skládku na vzdálenost do 3 m nebo s naložením na dopravní prostředek</t>
  </si>
  <si>
    <t>113107630R00</t>
  </si>
  <si>
    <t>Odstranění podkladů nebo krytů z kameniva hrubého drceného, v ploše jednotlivě nad 50 m2, tloušťka vrstvy 300 mm</t>
  </si>
  <si>
    <t>115101201R00</t>
  </si>
  <si>
    <t>Čerpání vody na dopravní výšku do 10 m_x000D_
 s uvažovaným průměrným přítokem do 500 l/min</t>
  </si>
  <si>
    <t>h</t>
  </si>
  <si>
    <t>na vzdálenost od hladiny vody v jímce po výšku roviny proložené osou nejvyššího bodu výtlačného potrubí. Včetně odpadní potrubí v délce do 20 m.</t>
  </si>
  <si>
    <t>122201102R00</t>
  </si>
  <si>
    <t>Odkopávky a  prokopávky nezapažené v hornině 3_x000D_
 přes 100 do 1 000 m3</t>
  </si>
  <si>
    <t>131201111R00</t>
  </si>
  <si>
    <t>Hloubení nezapažených jam a zářezů do 100 m3, v hornině 3, hloubení strojně</t>
  </si>
  <si>
    <t>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t>
  </si>
  <si>
    <t>131201119R00</t>
  </si>
  <si>
    <t xml:space="preserve">Hloubení nezapažených jam a zářezů příplatek za lepivost, v hornině 3,  </t>
  </si>
  <si>
    <t>132201112R00</t>
  </si>
  <si>
    <t>Hloubení rýh šířky do 60 cm nad 100 m3, v hornině 3, hloubení strojně</t>
  </si>
  <si>
    <t>zapažených i nezapažených s urovnáním dna do předepsaného profilu a spádu, s přehozením výkopku na přilehlém terénu na vzdálenost do 3 m od podélné osy rýhy nebo s naložením výkopku na dopravní prostředek.</t>
  </si>
  <si>
    <t>132201119R00</t>
  </si>
  <si>
    <t xml:space="preserve">Hloubení rýh šířky do 60 cm příplatek za lepivost, v hornině 3,  </t>
  </si>
  <si>
    <t>RTS 19/ II</t>
  </si>
  <si>
    <t>162701105R00</t>
  </si>
  <si>
    <t>Vodorovné přemístění výkopku z horniny 1 až 4, na vzdálenost přes 9 000  do 10 000 m</t>
  </si>
  <si>
    <t>162701109R00</t>
  </si>
  <si>
    <t>Vodorovné přemístění výkopku příplatek k ceně za každých dalších i započatých 1 000 m přes 10 000 m_x000D_
 z horniny 1 až 4</t>
  </si>
  <si>
    <t>171201201R00</t>
  </si>
  <si>
    <t>Uložení sypaniny na dočasnou skládku tak, že na 1 m2 plochy připadá přes 2 m3 výkopku nebo ornice</t>
  </si>
  <si>
    <t>174101101R00</t>
  </si>
  <si>
    <t>Zásyp sypaninou se zhutněním jam, šachet, rýh nebo kolem objektů v těchto vykopávkách</t>
  </si>
  <si>
    <t>z jakékoliv horniny s uložením výkopku po vrstvách,</t>
  </si>
  <si>
    <t>175101101RT2</t>
  </si>
  <si>
    <t>Obsyp potrubí bez prohození sypaniny, s dodáním štěrkopísku frakce 0 - 22 mm</t>
  </si>
  <si>
    <t>sypaninou z vhodných hornin tř. 1 - 4 nebo materiálem připraveným podél výkopu ve vzdálenosti do 3 m od jeho kraje, pro jakoukoliv hloubku výkopu a jakoukoliv míru zhutnění,</t>
  </si>
  <si>
    <t>180402111R00</t>
  </si>
  <si>
    <t>Založení trávníku parkový trávník, výsevem, v rovině nebo na svahu do 1:5</t>
  </si>
  <si>
    <t>823-1</t>
  </si>
  <si>
    <t>na půdě předem připravené s pokosením, naložením, odvozem odpadu do 20 km a se složením,</t>
  </si>
  <si>
    <t>181101102R00</t>
  </si>
  <si>
    <t>Úprava pláně v zářezech v hornině 1 až 4, se zhutněním</t>
  </si>
  <si>
    <t>vyrovnáním výškových rozdílů, ploch vodorovných a ploch do sklonu 1 : 5.</t>
  </si>
  <si>
    <t>181301104R00</t>
  </si>
  <si>
    <t>Rozprostření a urovnání ornice v rovině v souvislé ploše do 500 m2, tloušťka vrstvy přes 200 do 250 mm</t>
  </si>
  <si>
    <t>s případným nutným přemístěním hromad nebo dočasných skládek na místo potřeby ze vzdálenosti do 30 m, v rovině nebo ve svahu do 1 : 5,</t>
  </si>
  <si>
    <t>199000002R00</t>
  </si>
  <si>
    <t>Poplatky za skládku horniny 1- 4</t>
  </si>
  <si>
    <t>00572400R</t>
  </si>
  <si>
    <t>směs travní parková, pro běžnou zátěž</t>
  </si>
  <si>
    <t>212561111R00</t>
  </si>
  <si>
    <t>Výplň trativodů kamenivem hrubým drceným, frakce 4-16 mm</t>
  </si>
  <si>
    <t>800-2</t>
  </si>
  <si>
    <t>do rýh bez zhutnění s úpravou povrchu výplně,</t>
  </si>
  <si>
    <t>213151111R00</t>
  </si>
  <si>
    <t>Montáž vsakovacích nádrží blok nebo tunel do V 450 l</t>
  </si>
  <si>
    <t>827-1</t>
  </si>
  <si>
    <t>213151121R00</t>
  </si>
  <si>
    <t>Montáž vsakovacích nádrží položení geotextílie</t>
  </si>
  <si>
    <t>871219111R00</t>
  </si>
  <si>
    <t>Kladení dren. potrubí bezvýkop.,flex.PVC, bez obs.</t>
  </si>
  <si>
    <t>28611225.AR</t>
  </si>
  <si>
    <t>trubka plastová drenážní PVC; ohebná; perforovaná po celém obvodu; DN 160,0 mm</t>
  </si>
  <si>
    <t>28697910R</t>
  </si>
  <si>
    <t>blok vsakovací PP; celk. objem 300,0 l; retenční objem 285,0 l; l = 1 200 mm; š = 600 mm; v = 420 mm</t>
  </si>
  <si>
    <t>67390524R</t>
  </si>
  <si>
    <t>geotextilie PP, PES; funkce drenážní, separační, ochranná, výztužná, filtrační; plošná hmotnost 200 g/m2; tl. při 2 kPa 2,10 mm</t>
  </si>
  <si>
    <t>275313511R00</t>
  </si>
  <si>
    <t>Beton základových patek prostý třídy C 12/15</t>
  </si>
  <si>
    <t>311361821R00</t>
  </si>
  <si>
    <t>Výztuž nadzákladových zdí z betonářské oceli 10 505(R)</t>
  </si>
  <si>
    <t>318261112RT3</t>
  </si>
  <si>
    <t>Ploty z betonových tvárnic s výztuží a betonovou zálivkou tvárnice, tloušťky 190 mm, oboustranně štípané, přírodní</t>
  </si>
  <si>
    <t>318261123RT2</t>
  </si>
  <si>
    <t>Ploty z betonových tvárnic s výztuží a betonovou zálivkou stříška, šířky 300 mm, deska se štípaným čelem, přírodní</t>
  </si>
  <si>
    <t>349121101RT4</t>
  </si>
  <si>
    <t>Montáž prefabrikátu pro umístění plynoměru skříně včetně stříšky a dvířek (nadzemní prvky) včetně dodávky komponentů pro skříň 90x47x125 cm</t>
  </si>
  <si>
    <t>801-2</t>
  </si>
  <si>
    <t>349121101V01</t>
  </si>
  <si>
    <t>Montáž beton. staveb. skříně EMS, včetně dodávky skříně elektroměrové ze sestavy 62/47/125 cm</t>
  </si>
  <si>
    <t>564231111R00</t>
  </si>
  <si>
    <t>Podklad nebo podsyp ze štěrkopísku tloušťka po zhutnění 100 mm</t>
  </si>
  <si>
    <t>s rozprostřením, vlhčením a zhutněním</t>
  </si>
  <si>
    <t>564831111RT3</t>
  </si>
  <si>
    <t>Podklad ze štěrkodrti s rozprostřením a zhutněním frakce 0-45 mm, tloušťka po zhutnění 100 mm</t>
  </si>
  <si>
    <t>564831111RT4</t>
  </si>
  <si>
    <t>Podklad ze štěrkodrti s rozprostřením a zhutněním frakce 0-63 mm, tloušťka po zhutnění 100 mm</t>
  </si>
  <si>
    <t>564861111R00</t>
  </si>
  <si>
    <t>Podklad ze štěrkodrti s rozprostřením a zhutněním frakce 0-63 mm, tloušťka po zhutnění 200 mm</t>
  </si>
  <si>
    <t>564871111RT4</t>
  </si>
  <si>
    <t>596215020R00</t>
  </si>
  <si>
    <t>Kladení zámkové dlažby do drtě tloušťka dlažby 60 mm, tloušťka lože 30 mm</t>
  </si>
  <si>
    <t>596215041R00</t>
  </si>
  <si>
    <t>Kladení zámkové dlažby do drtě tloušťka dlažby 80 mm, tloušťka lože 50 mm</t>
  </si>
  <si>
    <t>639571110R00</t>
  </si>
  <si>
    <t>Podklad pod okapových chodník ze štěrku tl. 100 mm</t>
  </si>
  <si>
    <t>bez obrubníku</t>
  </si>
  <si>
    <t>639571210R00</t>
  </si>
  <si>
    <t>Kačírek pro okapový chodník tl. 100 mm</t>
  </si>
  <si>
    <t>639571311R00</t>
  </si>
  <si>
    <t>Textilie proti prorůstání 45 g/m2</t>
  </si>
  <si>
    <t>59248130R</t>
  </si>
  <si>
    <t>dlažba betonová čtverec; dlaždice zatravňovací; šedá; l = 213 mm; skladebná délka 235 mm; š = 213 mm; tl. 80,0 mm; podíl otevřené plochy 10,0 %</t>
  </si>
  <si>
    <t>59248131R</t>
  </si>
  <si>
    <t>dlažba betonová čtverec; dlaždice zatravňovací; písková, červená, hnědá, černá; l = 213 mm; skladebná délka 235 mm; š = 213 mm; tl. 80,0 mm; podíl otevřené plochy 10,0 %</t>
  </si>
  <si>
    <t>564831111R00</t>
  </si>
  <si>
    <t>721176225R00</t>
  </si>
  <si>
    <t>Potrubí KG svodné (ležaté) v zemi vnější průměr D 200 mm, tloušťka stěny 4,9 mm, DN 200</t>
  </si>
  <si>
    <t>včetně tvarovek, objímek. Bez zednických výpomocí.</t>
  </si>
  <si>
    <t>724000000V01</t>
  </si>
  <si>
    <t>Domovní čerpací stanice splaškové kanalizace -nádrž 8m3, s vystojením a šachtou, ovládací automatika, vč. komínek ze skruží dl. 2,5m, poklop (např. TLAKAN P8-N3-V28)</t>
  </si>
  <si>
    <t>452386111R00</t>
  </si>
  <si>
    <t>Podkladní a vyrovnávací konstrukce vyrovnávací prstence z betonu prostého třídy C -/7,5, výšky do 100 mm</t>
  </si>
  <si>
    <t>z cementu portlandského nebo struskoportlandského,</t>
  </si>
  <si>
    <t>871313121RT2</t>
  </si>
  <si>
    <t>Montáž potrubí z trub z plastů těsněných gumovým kroužkem  včetně dodávky trub hrdlových_x000D_
 D 160 mm , tloušťky stěny 4 mm, délky 5000 mm</t>
  </si>
  <si>
    <t>RTS 20/ II</t>
  </si>
  <si>
    <t>v otevřeném výkopu ve sklonu do 20 %,</t>
  </si>
  <si>
    <t>877353121RT5</t>
  </si>
  <si>
    <t>Montáž tvarovek na potrubí z trub z plastů těsněných gumovým kroužkem odbočných včetně dodávky odbočky_x000D_
 D 160/110 mm/60°</t>
  </si>
  <si>
    <t>v otevřeném výkopu,</t>
  </si>
  <si>
    <t>877313123R00</t>
  </si>
  <si>
    <t>Montáž tvarovek na potrubí z trub z plastů těsněných gumovým kroužkem jednoosých DN 150 mm</t>
  </si>
  <si>
    <t>894118001R00</t>
  </si>
  <si>
    <t>Šachty kanalizační zděné na potrubí výšky vstupu do 2,4 m příplatek k ceně_x000D_
 za každých dalších 0,6 m výšky vstupu</t>
  </si>
  <si>
    <t>894411111R00</t>
  </si>
  <si>
    <t>Zřízení šachet kanalizačních z betonových dílců na potrubí s obložením dna betonem C 25/30 z cementu portlandského nebo struskoportlandského, na potrubí DN do 200 mm</t>
  </si>
  <si>
    <t>výšky vstupu do 1,5 m, podkladní deska z betonu B5, montáž a dodávka stupadel,</t>
  </si>
  <si>
    <t>894403011R00</t>
  </si>
  <si>
    <t>Osazení betonových dílců pro šachty stropních jakéhokoliv druhu</t>
  </si>
  <si>
    <t>899103111R00</t>
  </si>
  <si>
    <t>Osazení poklopů litinových a ocelových o hmotnost jednotlivě přes 100  do 150 kg</t>
  </si>
  <si>
    <t>899103111RT2</t>
  </si>
  <si>
    <t>Osazení poklopů litinových a ocelových včetně dodávky poklopu litinového s rámem _x000D_
 kruhového D 600 mm</t>
  </si>
  <si>
    <t>899721111R00</t>
  </si>
  <si>
    <t>Výstražné fólie výstražná fólie pro vodovod, šířka 22 cm</t>
  </si>
  <si>
    <t>721176212R00</t>
  </si>
  <si>
    <t>Potrubí KG odpadní svislé vnější průměr D 110 mm, tloušťka stěny 3,2 mm, DN 100</t>
  </si>
  <si>
    <t>721176222R00</t>
  </si>
  <si>
    <t>Potrubí KG svodné (ležaté) v zemi vnější průměr D 110 mm, tloušťka stěny 3,2 mm, DN 100</t>
  </si>
  <si>
    <t>831350114RA0</t>
  </si>
  <si>
    <t>Kanalizační přípojka D 200 mm, rýha 800x1200 mm</t>
  </si>
  <si>
    <t>AP-HSV</t>
  </si>
  <si>
    <t>894431111RBK</t>
  </si>
  <si>
    <t>Šachty plastové plastové šachty z dílců D 315 mm, dno přímé, D 160 mm, délka šachtové roury 1,25 m, poklop plastový do roury 1,5 t</t>
  </si>
  <si>
    <t>894431121RBK</t>
  </si>
  <si>
    <t>Šachty plastové plastové šachty z dílců D 315 mm, dno přímé, D 160 mm, délka šachtové roury 2,00 m, poklop plastový do roury 1,5 t</t>
  </si>
  <si>
    <t>28650651R</t>
  </si>
  <si>
    <t>koleno PVC-U; 45,0 °; D = 110,0 mm; hladké, s 1 hrdlem</t>
  </si>
  <si>
    <t>28650661R</t>
  </si>
  <si>
    <t>koleno PVC-U; 45,0 °; D = 160,0 mm; hladké, s 1 hrdlem</t>
  </si>
  <si>
    <t>55340323R</t>
  </si>
  <si>
    <t>poklop kanalizační litino-betonový; D výrobku 785 mm; únosnost D 400 kN; s odvětráním</t>
  </si>
  <si>
    <t>59224329.AR</t>
  </si>
  <si>
    <t>konus šachetní; železobetonový; TBR; d = 1 180,0 mm; DN = 1 000,0 mm; DN 2 = 625 mm; h = 580 mm; počet stupadel 2; ocelové s PE povlakem, kapsové</t>
  </si>
  <si>
    <t>59224333.AR</t>
  </si>
  <si>
    <t>skruž železobetonová TBS; DN = 1 000,0 mm; h = 500,0 mm; s = 90,00 mm; beton C 40/50</t>
  </si>
  <si>
    <t>59224338.AR</t>
  </si>
  <si>
    <t>skruž železobetonová TBS; DN = 1 000,0 mm; h = 1 000,0 mm; s = 90,00 mm; počet stupadel 4; ocelové s PE povlakem; beton C 40/50</t>
  </si>
  <si>
    <t>59224354R</t>
  </si>
  <si>
    <t>deska zákrytová šachetní železobetonová; TZK; D1 = 1 000 mm; D = 1 240 mm; D vnitřní 625 mm; h = 165 mm</t>
  </si>
  <si>
    <t>59225782R</t>
  </si>
  <si>
    <t>deska zákrytová studniční betonová; dvoudílná; souprava 2 díly; TBN; d = 1 300,0 mm; tl = 75,0 mm</t>
  </si>
  <si>
    <t>916561111RT4</t>
  </si>
  <si>
    <t>Osazení záhonového obrubníku betonového včetně dodávky obrubníků_x000D_
 rozměrů 500/50/250 mm, do lože z betonu prostého C 12/15, s boční opěrou z betonu prostého</t>
  </si>
  <si>
    <t>917862111RT7</t>
  </si>
  <si>
    <t>Osazení silničního nebo chodníkového betonového obrubníku včetně dodávky obrubníku_x000D_
 stojatého, rozměru 1000/150/250 mm, s boční opěrou z betonu prostého, do lože z betonu prostého C 12/15</t>
  </si>
  <si>
    <t>S dodáním hmot pro lože tl. 80-100 mm.</t>
  </si>
  <si>
    <t>917862111RV3</t>
  </si>
  <si>
    <t>Osazení silničního nebo chodníkového betonového obrubníku včetně dodávky obrubníku_x000D_
 stojatého, nájezdového 1000/150/150 mm, s boční opěrou z betonu prostého, do lože z betonu prostého C 12/15</t>
  </si>
  <si>
    <t>998223011R00</t>
  </si>
  <si>
    <t>Přesun hmot pozemních komunikací, kryt dlážděný jakékoliv délky objektu</t>
  </si>
  <si>
    <t>vodorovně do 200 m</t>
  </si>
  <si>
    <t>POL99_8</t>
  </si>
  <si>
    <t>721171918</t>
  </si>
  <si>
    <t>Potrubí z PP propojení potrubí DN 200</t>
  </si>
  <si>
    <t>POL1_7</t>
  </si>
  <si>
    <t>721173401</t>
  </si>
  <si>
    <t>Potrubí kanalizační z PVC SN 4 svodné DN 110</t>
  </si>
  <si>
    <t>721173402</t>
  </si>
  <si>
    <t>Potrubí kanalizační z PVC SN 4 svodné DN 125</t>
  </si>
  <si>
    <t>721173403</t>
  </si>
  <si>
    <t>Potrubí kanalizační z PVC SN 4 svodné DN 160</t>
  </si>
  <si>
    <t>721174004</t>
  </si>
  <si>
    <t>Potrubí kanalizační z PP svodné DN 75</t>
  </si>
  <si>
    <t>721174005</t>
  </si>
  <si>
    <t>Potrubí kanalizační z PP svodné DN 110</t>
  </si>
  <si>
    <t>721174006</t>
  </si>
  <si>
    <t>Potrubí kanalizační z PP svodné DN 125</t>
  </si>
  <si>
    <t>721174007</t>
  </si>
  <si>
    <t>Potrubí kanalizační z PP svodné DN 160</t>
  </si>
  <si>
    <t>721174042</t>
  </si>
  <si>
    <t>Potrubí kanalizační z PP připojovací DN 40</t>
  </si>
  <si>
    <t>721174043</t>
  </si>
  <si>
    <t>Potrubí kanalizační z PP připojovací DN 50</t>
  </si>
  <si>
    <t>721174044</t>
  </si>
  <si>
    <t>Potrubí kanalizační z PP připojovací DN 75</t>
  </si>
  <si>
    <t>721174045</t>
  </si>
  <si>
    <t>Potrubí kanalizační z PP připojovací DN 110</t>
  </si>
  <si>
    <t>1223358</t>
  </si>
  <si>
    <t>izolace tepelná potrubí D75x20</t>
  </si>
  <si>
    <t>283770751</t>
  </si>
  <si>
    <t>izolace tepelná potrubí D114x25</t>
  </si>
  <si>
    <t>28377076</t>
  </si>
  <si>
    <t>izolace tepelná potrubí  D133x25 mm</t>
  </si>
  <si>
    <t>283770841</t>
  </si>
  <si>
    <t>izolace tepelná potrubí 168x25 mm</t>
  </si>
  <si>
    <t>721194105</t>
  </si>
  <si>
    <t>Vyvedení a upevnění odpadních výpustek DN 50</t>
  </si>
  <si>
    <t>721194109</t>
  </si>
  <si>
    <t>Vyvedení a upevnění odpadních výpustek DN 100</t>
  </si>
  <si>
    <t>721211402</t>
  </si>
  <si>
    <t>Vpusť podlahová s vodorovným odtokem DN 40/50 s automatickým vztlakovým uzávěrem</t>
  </si>
  <si>
    <t>721211502</t>
  </si>
  <si>
    <t>Vpusť sklepní s vodorovným odtokem DN 110 mřížka litina 170x240</t>
  </si>
  <si>
    <t>7212265111</t>
  </si>
  <si>
    <t>Zápachová uzávěrka podomítková HL138  DN 32</t>
  </si>
  <si>
    <t>POL3_0</t>
  </si>
  <si>
    <t>721226512</t>
  </si>
  <si>
    <t>Zápachová uzávěrka podomítková pro pračku a myčku DN 50</t>
  </si>
  <si>
    <t>721226521</t>
  </si>
  <si>
    <t>Zápachová uzávěrka nástěnná pro DN 40</t>
  </si>
  <si>
    <t>721273153</t>
  </si>
  <si>
    <t>Hlavice ventilační polypropylen PP DN 110</t>
  </si>
  <si>
    <t>721274123</t>
  </si>
  <si>
    <t>Přivzdušňovací ventil vnitřní odpadních potrubí DN 100</t>
  </si>
  <si>
    <t>721290111</t>
  </si>
  <si>
    <t>Zkouška těsnosti potrubí kanalizace vodou do DN 125</t>
  </si>
  <si>
    <t>721290112</t>
  </si>
  <si>
    <t>Zkouška těsnosti potrubí kanalizace vodou do DN 200</t>
  </si>
  <si>
    <t>722174005</t>
  </si>
  <si>
    <t>Potrubí vodovodní plastové PPR svar polyfuze PN 16 D 40 x 5,5 mm - výtlak</t>
  </si>
  <si>
    <t>767995111-1</t>
  </si>
  <si>
    <t>Uchycení potrubí + mtz</t>
  </si>
  <si>
    <t>HZS1302-1</t>
  </si>
  <si>
    <t>Stavební přípomoce  - sekání drážek, prostupů</t>
  </si>
  <si>
    <t xml:space="preserve">hod   </t>
  </si>
  <si>
    <t>HZS1302-7</t>
  </si>
  <si>
    <t>Stavební přípomoce  - zához drážek, prostupů</t>
  </si>
  <si>
    <t>58556530R</t>
  </si>
  <si>
    <t>výplňová malta expanzní; síla vrstvy 5 až 40 mm; pojivo cement; zrnitost do 2,000 mm; pevnost v tlaku od 10,0 MPa; µ = 20,0</t>
  </si>
  <si>
    <t>998721203R00</t>
  </si>
  <si>
    <t>Přesun hmot pro vnitřní kanalizaci v objektech výšky do 24 m</t>
  </si>
  <si>
    <t>722131936</t>
  </si>
  <si>
    <t>Potrubí pozinkované závitové propojení potrubí DN 50</t>
  </si>
  <si>
    <t>722174022</t>
  </si>
  <si>
    <t>Potrubí vodovodní plastové PPR svar polyfuze PN 20 D 20 x 3,4 mm</t>
  </si>
  <si>
    <t>722174023</t>
  </si>
  <si>
    <t>Potrubí vodovodní plastové PPR svar polyfuze PN 20 D 25 x 4,2 mm</t>
  </si>
  <si>
    <t>722174024</t>
  </si>
  <si>
    <t>Potrubí vodovodní plastové PPR svar polyfuze PN 20 D 32 x5,4 mm</t>
  </si>
  <si>
    <t>722174025</t>
  </si>
  <si>
    <t>Potrubí vodovodní plastové PPR svar polyfuze PN 20 D 40 x 6,7 mm</t>
  </si>
  <si>
    <t>722174026</t>
  </si>
  <si>
    <t>Potrubí vodovodní plastové PPR svar polyfuze PN 20 D 50 x 8,4 mm</t>
  </si>
  <si>
    <t>722181221</t>
  </si>
  <si>
    <t>Ochrana vodovodního potrubí přilepenými termoizolačními trubicemi z PE tl do 9 mm DN do 22 mm</t>
  </si>
  <si>
    <t>722181222</t>
  </si>
  <si>
    <t>Ochrana vodovodního potrubí přilepenými termoizolačními trubicemi z PE tl do 9 mm DN do 45 mm</t>
  </si>
  <si>
    <t>722181223</t>
  </si>
  <si>
    <t>Ochrana vodovodního potrubí přilepenými termoizolačními trubicemi z PE tl do 9 mm DN do 63 mm</t>
  </si>
  <si>
    <t>722182013</t>
  </si>
  <si>
    <t>Podpůrný žlab pro potrubí D 32</t>
  </si>
  <si>
    <t>722182014</t>
  </si>
  <si>
    <t>Podpůrný žlab pro potrubí D 40</t>
  </si>
  <si>
    <t>722182016</t>
  </si>
  <si>
    <t>Podpůrný žlab pro potrubí D 63</t>
  </si>
  <si>
    <t>722190401</t>
  </si>
  <si>
    <t>Vyvedení a upevnění výpustku do DN 25</t>
  </si>
  <si>
    <t>722220152</t>
  </si>
  <si>
    <t>Nástěnka závitová plastová PPR PN 20 DN 20 x G 1/2</t>
  </si>
  <si>
    <t>722220232</t>
  </si>
  <si>
    <t>Přechodka dGK PPR PN 20 D 25 x G 3/4 s kovovým vnitřním závitem</t>
  </si>
  <si>
    <t>722220233</t>
  </si>
  <si>
    <t>Přechodka dGK PPR PN 20 D 32 x G 1 s kovovým vnitřním závitem</t>
  </si>
  <si>
    <t>722220234</t>
  </si>
  <si>
    <t>Přechodka dGK PPR PN 20 D 40 x G 5/4 s kovovým vnitřním závitem</t>
  </si>
  <si>
    <t>722224115</t>
  </si>
  <si>
    <t>Kulový kohout vypouštěcí DN15</t>
  </si>
  <si>
    <t>722231072</t>
  </si>
  <si>
    <t>Ventil zpětný mosazný G 1/2 PN 10 do 110°C se dvěma závity</t>
  </si>
  <si>
    <t>722231073.GCM</t>
  </si>
  <si>
    <t>Ventil zpětný Giacomini R60 mosazný G 3/4 PN 10 do 110°C se dvěma závity</t>
  </si>
  <si>
    <t>722231076</t>
  </si>
  <si>
    <t>Ventil zpětný mosazný G 6/4 PN 10 do 110°C se dvěma závity</t>
  </si>
  <si>
    <t>722231143</t>
  </si>
  <si>
    <t>Ventil závitový pojistný rohový G 1</t>
  </si>
  <si>
    <t>722232044</t>
  </si>
  <si>
    <t>Kohout kulový přímý G 3/4 PN 42 do 185°C vnitřní závit</t>
  </si>
  <si>
    <t>722232045</t>
  </si>
  <si>
    <t>Kohout kulový přímý G 1 PN 42 do 185°C vnitřní závit</t>
  </si>
  <si>
    <t>722232047</t>
  </si>
  <si>
    <t>Kohout kulový přímý G 6/4 PN 42 do 185°C vnitřní závit</t>
  </si>
  <si>
    <t>722234267</t>
  </si>
  <si>
    <t>Filtr mosazný G 6/4 PN 16 do 120°C s 2x vnitřním závitem</t>
  </si>
  <si>
    <t>732219114</t>
  </si>
  <si>
    <t>Montáž ohříváku vody stojatého do objemu 800 litrů - připojení T+S+C</t>
  </si>
  <si>
    <t>724131111</t>
  </si>
  <si>
    <t>Čerpadlo vodovodní cirkulační DN25</t>
  </si>
  <si>
    <t>734220101</t>
  </si>
  <si>
    <t>Ventil závitový regulační cirkulační přímý G 3/4 PN 20 do 100°C vyvažovací</t>
  </si>
  <si>
    <t>732331615</t>
  </si>
  <si>
    <t>Nádoba tlaková expanzní s membránou závitové připojení PN 1,0 o objemu 50 l</t>
  </si>
  <si>
    <t>732331771</t>
  </si>
  <si>
    <t>Příslušenství k expanzním nádobám souprava s upínací páskou</t>
  </si>
  <si>
    <t>732331777</t>
  </si>
  <si>
    <t>Příslušenství k expanzním nádobám bezpečnostní uzávěr G 3/4 k měření tlaku</t>
  </si>
  <si>
    <t>722250133</t>
  </si>
  <si>
    <t>Hydrantový systém s tvarově stálou hadicí D 25 x 30 m celoplechový</t>
  </si>
  <si>
    <t>722262225</t>
  </si>
  <si>
    <t>Vodoměr závitový jednovtokový suchoběžný DN15 T+S</t>
  </si>
  <si>
    <t>722270101</t>
  </si>
  <si>
    <t>Sestava vodoměrová závitová G 3/4</t>
  </si>
  <si>
    <t>722290226</t>
  </si>
  <si>
    <t>Zkouška těsnosti vodovodního potrubí závitového do DN 50</t>
  </si>
  <si>
    <t>722290234</t>
  </si>
  <si>
    <t>Proplach a dezinfekce vodovodního potrubí do DN 80</t>
  </si>
  <si>
    <t>767995111</t>
  </si>
  <si>
    <t>HZS1302-2</t>
  </si>
  <si>
    <t>Stavební přípomoce - sekání drážek, prostupů</t>
  </si>
  <si>
    <t>POL12_0</t>
  </si>
  <si>
    <t>HZS1302-8</t>
  </si>
  <si>
    <t>Stavební přípomoce - zához drážek, prostupů</t>
  </si>
  <si>
    <t>HZS1331</t>
  </si>
  <si>
    <t>Revize hydrantu</t>
  </si>
  <si>
    <t>998722202R00</t>
  </si>
  <si>
    <t>Přesun hmot pro vnitřní vodovod v objektech výšky do 12 m</t>
  </si>
  <si>
    <t>725119125</t>
  </si>
  <si>
    <t>Montáž klozetových mís závěsných na nosné stěny</t>
  </si>
  <si>
    <t>64240063R</t>
  </si>
  <si>
    <t>mísa klozetová diturvit závěsná; h = 360 mm; š = 360 mm; hl. 490 mm; splach. hluboké; sedátko s poklopem; bílá</t>
  </si>
  <si>
    <t>55167394</t>
  </si>
  <si>
    <t>sedátko klozetové duroplastové bílé antibakteriální</t>
  </si>
  <si>
    <t>55281794</t>
  </si>
  <si>
    <t>tlačítko pro ovládání WC zepředu plast dvě množství vody např. Concept Sigma01, bílá</t>
  </si>
  <si>
    <t>725219102</t>
  </si>
  <si>
    <t>Montáž umyvadla připevněného na šrouby do zdiva</t>
  </si>
  <si>
    <t>64214440R</t>
  </si>
  <si>
    <t>umyvadlo š = 600 mm; hl. 450 mm; diturvit; s otvorem pro baterii;uprostřed; bílé</t>
  </si>
  <si>
    <t>725229103</t>
  </si>
  <si>
    <t>Montáž vany se zápachovou uzávěrkou akrylátových</t>
  </si>
  <si>
    <t>55421038-1</t>
  </si>
  <si>
    <t>vana akrylátová 170x75x41</t>
  </si>
  <si>
    <t>55421017</t>
  </si>
  <si>
    <t>nohy k vaně</t>
  </si>
  <si>
    <t>725241901-2</t>
  </si>
  <si>
    <t>Montáž sprchové vaničky</t>
  </si>
  <si>
    <t>552330081</t>
  </si>
  <si>
    <t>vanička sprchová čtverec např. Concept New 90x90</t>
  </si>
  <si>
    <t>725244907-1</t>
  </si>
  <si>
    <t>Montáž zástěny sprchové - čtverec</t>
  </si>
  <si>
    <t>55495006-1</t>
  </si>
  <si>
    <t>Zástěna sprchová, čtverec 900x900x1800, 2x posuvné dveře, sklo, např. Concept 100 new</t>
  </si>
  <si>
    <t>725339111</t>
  </si>
  <si>
    <t>Montáž výlevky</t>
  </si>
  <si>
    <t>64271102R</t>
  </si>
  <si>
    <t>výlevka závěsná; keramika; bílá; h = 450 mm; š = 425 mm; hl. 500 mm; mřížka plastová; průměr odpadu 102 mm</t>
  </si>
  <si>
    <t>55281800</t>
  </si>
  <si>
    <t>tlačítko pro ovládání výlevky</t>
  </si>
  <si>
    <t>725813112-1</t>
  </si>
  <si>
    <t>Ventil rohový pračkový G 3/4</t>
  </si>
  <si>
    <t>725829101</t>
  </si>
  <si>
    <t>Montáž baterie nástěnné dřezové pákové a klasické</t>
  </si>
  <si>
    <t>55145615-1</t>
  </si>
  <si>
    <t>baterie dřezová nástěnná páková 150 mm chrom, s prodlouženým ramínkem 300mm - výlevka</t>
  </si>
  <si>
    <t>725829131</t>
  </si>
  <si>
    <t>Montáž baterie umyvadlové stojánkové G 1/2 ostatní typ</t>
  </si>
  <si>
    <t>55144006-1</t>
  </si>
  <si>
    <t>baterie umyvadlová stojánková páková bez uzávěru zápach. uzávěrky např. Concept 100 NEW</t>
  </si>
  <si>
    <t>725839101</t>
  </si>
  <si>
    <t>Montáž baterie vanové nástěnné G 1/2 ostatní typ</t>
  </si>
  <si>
    <t>55144949-1</t>
  </si>
  <si>
    <t>baterie vanová  nástěnná páková 150 mm chrom</t>
  </si>
  <si>
    <t>1243</t>
  </si>
  <si>
    <t>Sprchový set - hadice, růžice, držák</t>
  </si>
  <si>
    <t>725849411</t>
  </si>
  <si>
    <t>Montáž baterie sprchová nástěnnás nastavitelnou výškou sprchy</t>
  </si>
  <si>
    <t>55145500</t>
  </si>
  <si>
    <t>baterie sprchová mosazná s mosaznou růžicí 1/2"x100 mm</t>
  </si>
  <si>
    <t>1237</t>
  </si>
  <si>
    <t>Sprchový set - hadice, růžice, tyč posuvná</t>
  </si>
  <si>
    <t>725859102</t>
  </si>
  <si>
    <t>Montáž ventilů odpadních do DN 50 pro zařizovací předměty</t>
  </si>
  <si>
    <t>551602461</t>
  </si>
  <si>
    <t>ventil odpadní Click clack 5/4"</t>
  </si>
  <si>
    <t>7258653111</t>
  </si>
  <si>
    <t>Zápachová uzávěrka sprchových vaniček D+M</t>
  </si>
  <si>
    <t>725865322</t>
  </si>
  <si>
    <t>Zápachová uzávěrka van DN 40/50 s kulovým kloubem na odtoku a přepadovou trubicí D+M</t>
  </si>
  <si>
    <t>725869101</t>
  </si>
  <si>
    <t>Montáž zápachových uzávěrek umyvadlových do DN 40</t>
  </si>
  <si>
    <t>551613101</t>
  </si>
  <si>
    <t>sifon umyvadlový trubkový nerez  DN 40</t>
  </si>
  <si>
    <t>Silikonování zařizovacích předmětů</t>
  </si>
  <si>
    <t>998725202R00</t>
  </si>
  <si>
    <t>Přesun hmot pro zařizovací předměty v objektech výšky do 12 m</t>
  </si>
  <si>
    <t>726131204</t>
  </si>
  <si>
    <t>Instalační předstěna - montáž předstěny pro závěsné WC</t>
  </si>
  <si>
    <t>55281700</t>
  </si>
  <si>
    <t>montážní prvek pro závěsné WC do zděných konstrukcí ovládání zepředu hloubky 120mm stavební výšky, 1080mm</t>
  </si>
  <si>
    <t>55281723GBT</t>
  </si>
  <si>
    <t>montážní prvek pro výlevku s konstrukcí a ovládáním zepředu</t>
  </si>
  <si>
    <t>55281001ALP</t>
  </si>
  <si>
    <t>Izolační deska pro závěsné WC a bidet s příslušenstvím a krytkou (bílá)</t>
  </si>
  <si>
    <t>998726222R00</t>
  </si>
  <si>
    <t>Přesun hmot pro předstěnové systémy v objektech výšky do 12 m</t>
  </si>
  <si>
    <t>722181213RT5</t>
  </si>
  <si>
    <t>Izolace vodovodního potrubí návleková z trubic z pěnového polyetylenu, tloušťka stěny 13 mm, d 15 mm</t>
  </si>
  <si>
    <t>722181213RT6</t>
  </si>
  <si>
    <t>Izolace vodovodního potrubí návleková z trubic z pěnového polyetylenu, tloušťka stěny 13 mm, d 18 mm</t>
  </si>
  <si>
    <t>722181214RT7</t>
  </si>
  <si>
    <t>Izolace vodovodního potrubí návleková z trubic z pěnového polyetylenu, tloušťka stěny 20 mm, d 22 mm</t>
  </si>
  <si>
    <t>722181215RT9</t>
  </si>
  <si>
    <t>Izolace vodovodního potrubí návleková z trubic z pěnového polyetylenu, tloušťka stěny 25 mm, d 28 mm</t>
  </si>
  <si>
    <t>722181215RU2</t>
  </si>
  <si>
    <t>Izolace vodovodního potrubí návleková z trubic z pěnového polyetylenu, tloušťka stěny 25 mm, d 35 mm</t>
  </si>
  <si>
    <t>733163102R00</t>
  </si>
  <si>
    <t>Potrubí z měděných trubek měděné potrubí, D 15 mm, s 1,0 mm, pájení pomocí kapilárních pájecích tvarovek</t>
  </si>
  <si>
    <t>800-731</t>
  </si>
  <si>
    <t>včetně tvarovek, bez zednických výpomocí</t>
  </si>
  <si>
    <t>733163103R00</t>
  </si>
  <si>
    <t>Potrubí z měděných trubek měděné potrubí, D 18 mm, s 1,0 mm, pájení pomocí kapilárních pájecích tvarovek</t>
  </si>
  <si>
    <t>733163104R00</t>
  </si>
  <si>
    <t>Potrubí z měděných trubek měděné potrubí, D 22 mm, s 1,0 mm, pájení pomocí kapilárních pájecích tvarovek</t>
  </si>
  <si>
    <t>733163105R00</t>
  </si>
  <si>
    <t>Potrubí z měděných trubek měděné potrubí, D 28 mm, s 1,5 mm, pájení pomocí kapilárních pájecích tvarovek</t>
  </si>
  <si>
    <t>733163106R00</t>
  </si>
  <si>
    <t>Potrubí z měděných trubek měděné potrubí, D 35 mm, s 1,5 mm, pájení pomocí kapilárních pájecích tvarovek</t>
  </si>
  <si>
    <t>733165212R00</t>
  </si>
  <si>
    <t>Montáž tvarovek měděných D 15-22 mm, lisováním, dva spoje</t>
  </si>
  <si>
    <t>733190306R00</t>
  </si>
  <si>
    <t xml:space="preserve">Tlakové zkoušky potrubí ocelových závitových, plastových, měděných do D 35 </t>
  </si>
  <si>
    <t>733167001V01</t>
  </si>
  <si>
    <t>Drobný spojovací materiál</t>
  </si>
  <si>
    <t xml:space="preserve">sada  </t>
  </si>
  <si>
    <t>1963301205R</t>
  </si>
  <si>
    <t>koleno 90,00 °; měď; spoj pájený-s konci na vnitřní pájení; 15 mm</t>
  </si>
  <si>
    <t>1963301206R</t>
  </si>
  <si>
    <t>koleno 90,00 °; měď; spoj pájený-s konci na vnitřní pájení; 18 mm</t>
  </si>
  <si>
    <t>1963301207R</t>
  </si>
  <si>
    <t>koleno 90,00 °; měď; spoj pájený-s konci na vnitřní pájení; 22 mm</t>
  </si>
  <si>
    <t>19633018R</t>
  </si>
  <si>
    <t>T-kus měď; spoj pájený-s konci na vnitřní pájení; 18 mm</t>
  </si>
  <si>
    <t>1963302852R</t>
  </si>
  <si>
    <t>nátrubek měď; redukovaný; spoj pájený; 18x15 mm</t>
  </si>
  <si>
    <t>1963302853R</t>
  </si>
  <si>
    <t>nátrubek měď; redukovaný; spoj pájený; 22x18 mm</t>
  </si>
  <si>
    <t>1963302854R</t>
  </si>
  <si>
    <t>nátrubek měď; redukovaný; spoj pájený; 28x22 mm</t>
  </si>
  <si>
    <t>998733203R00</t>
  </si>
  <si>
    <t>Přesun hmot pro rozvody potrubí v objektech výšky do 24 m</t>
  </si>
  <si>
    <t>732421312R00</t>
  </si>
  <si>
    <t>Čerpadla teplovodní oběhová mokroběžná, DN 25, dopravní výška 4 m</t>
  </si>
  <si>
    <t>soubor</t>
  </si>
  <si>
    <t>734226113R00</t>
  </si>
  <si>
    <t>Ventil termostatický, jednoregulační, přímý, bronzový, DN 20, bez termostatické hlavice, PN 10, vnitřní závit, včetně dodávky materiálu</t>
  </si>
  <si>
    <t>734226413R00</t>
  </si>
  <si>
    <t>Ventil radiátorový, dvouregulační, přímý, bronzový, DN 20, ruční hlavice součástí ventilu, PN 10, vnitřní závit, včetně dodávky materiálu</t>
  </si>
  <si>
    <t>734226423R00</t>
  </si>
  <si>
    <t>Ventil radiátorový, dvouregulační, rohový, bronzový, DN 20, ruční hlavice součástí ventilu, PN 10, vnitřní závit, včetně dodávky materiálu</t>
  </si>
  <si>
    <t>734221672RT3</t>
  </si>
  <si>
    <t>Hlavice termostatická, včetně dodávky materiálu</t>
  </si>
  <si>
    <t>734266426R00</t>
  </si>
  <si>
    <t>Šroubení pro radiátory typu VK dvoutrubkový systém s vypouštěním, rohové, bronzové, DN EK 20x15, PN 10, včetně dodávky materiálu</t>
  </si>
  <si>
    <t>734266773R00</t>
  </si>
  <si>
    <t>Šroubení svěrné pro měděné potrubí, mosazné, D 18 x EK, PN 10, včetně dodávky materiálu, Šroubení mosazné pro vytápění</t>
  </si>
  <si>
    <t>734295211R00</t>
  </si>
  <si>
    <t>Filtr mosazný, DN 15, PN 20, vnitřní-vnitřní závit, včetně dodávky materiálu, Filtr pro vytápění</t>
  </si>
  <si>
    <t>734295212R00</t>
  </si>
  <si>
    <t>Filtr mosazný, DN 20, PN 20, vnitřní-vnitřní závit, včetně dodávky materiálu, Filtr pro vytápění</t>
  </si>
  <si>
    <t>734291962R00</t>
  </si>
  <si>
    <t>Opravy závitových armatur zpětná montáž hlavic_x000D_
 ovládání termostatických ventilů ruční V 4250</t>
  </si>
  <si>
    <t>734419121R00</t>
  </si>
  <si>
    <t>Montáž kompaktního měřiče tepla přírubového_x000D_
 DN 20, bez dodávky materiálu</t>
  </si>
  <si>
    <t>38822150R</t>
  </si>
  <si>
    <t>měřič tepla kompaktní; Q = 0,6 m3/hod; PN 16 bar; připojení závitové; poloha do každé polohy; délka 110 mm</t>
  </si>
  <si>
    <t>3882215V01</t>
  </si>
  <si>
    <t>Dvoucestný zónový uzávěr se servopohonem, např. MAR modulo compact 2</t>
  </si>
  <si>
    <t>55113669.AR</t>
  </si>
  <si>
    <t>adaptér pro měděné trubky; mosaz; 16 x 15; PN 16; max. teplota 110 °C; spoj šroubovaný</t>
  </si>
  <si>
    <t>551137072R</t>
  </si>
  <si>
    <t>adaptér pro měděné trubky; mosaz; povrch chrom; 3/4"Ex15; spoj šroubovaný</t>
  </si>
  <si>
    <t>998734203R00</t>
  </si>
  <si>
    <t>Přesun hmot pro armatury v objektech výšky do 4 m</t>
  </si>
  <si>
    <t>735157240R00</t>
  </si>
  <si>
    <t>Otopná tělesa panelová počet desek 1, počet přídavných přestupných ploch 1, výška 500 mm, délka 400 mm, provedení ventil kompakt, pravé spodní připojení, s nuceným oběhem, čelní deska profilovaná, včetně dodávky materiálu</t>
  </si>
  <si>
    <t>735157241R00</t>
  </si>
  <si>
    <t>Otopná tělesa panelová počet desek 1, počet přídavných přestupných ploch 1, výška 500 mm, délka 500 mm, provedení ventil kompakt, pravé spodní připojení, s nuceným oběhem, čelní deska profilovaná, včetně dodávky materiálu</t>
  </si>
  <si>
    <t>735157640R00</t>
  </si>
  <si>
    <t>Otopná tělesa panelová počet desek 2, počet přídavných přestupných ploch 2, výška 500 mm, délka 400 mm, provedení ventil kompakt, pravé spodní připojení, s nuceným oběhem, čelní deska profilovaná, včetně dodávky materiálu</t>
  </si>
  <si>
    <t>735157642R00</t>
  </si>
  <si>
    <t>Otopná tělesa panelová počet desek 2, počet přídavných přestupných ploch 2, výška 500 mm, délka 600 mm, provedení ventil kompakt, pravé spodní připojení, s nuceným oběhem, čelní deska profilovaná, včetně dodávky materiálu</t>
  </si>
  <si>
    <t>735157643R00</t>
  </si>
  <si>
    <t>Otopná tělesa panelová počet desek 2, počet přídavných přestupných ploch 2, výška 500 mm, délka 700 mm, provedení ventil kompakt, pravé spodní připojení, s nuceným oběhem, čelní deska profilovaná, včetně dodávky materiálu</t>
  </si>
  <si>
    <t>735157644R00</t>
  </si>
  <si>
    <t>Otopná tělesa panelová počet desek 2, počet přídavných přestupných ploch 2, výška 500 mm, délka 800 mm, provedení ventil kompakt, pravé spodní připojení, s nuceným oběhem, čelní deska profilovaná, včetně dodávky materiálu</t>
  </si>
  <si>
    <t>735157645R00</t>
  </si>
  <si>
    <t>Otopná tělesa panelová počet desek 2, počet přídavných přestupných ploch 2, výška 500 mm, délka 900 mm, provedení ventil kompakt, pravé spodní připojení, s nuceným oběhem, čelní deska profilovaná, včetně dodávky materiálu</t>
  </si>
  <si>
    <t>735157646R00</t>
  </si>
  <si>
    <t>Otopná tělesa panelová počet desek 2, počet přídavných přestupných ploch 2, výška 500 mm, délka 1000 mm, provedení ventil kompakt, pravé spodní připojení, s nuceným oběhem, čelní deska profilovaná, včetně dodávky materiálu</t>
  </si>
  <si>
    <t>735157647R00</t>
  </si>
  <si>
    <t>Otopná tělesa panelová počet desek 2, počet přídavných přestupných ploch 2, výška 500 mm, délka 1100 mm, provedení ventil kompakt, pravé spodní připojení, s nuceným oběhem, čelní deska profilovaná, včetně dodávky materiálu</t>
  </si>
  <si>
    <t>735157649R00</t>
  </si>
  <si>
    <t>Otopná tělesa panelová počet desek 2, počet přídavných přestupných ploch 2, výška 500 mm, délka 1400 mm, provedení ventil kompakt, pravé spodní připojení, s nuceným oběhem, čelní deska profilovaná, včetně dodávky materiálu</t>
  </si>
  <si>
    <t>735157650R00</t>
  </si>
  <si>
    <t>Otopná tělesa panelová počet desek 2, počet přídavných přestupných ploch 2, výška 500 mm, délka 1600 mm, provedení ventil kompakt, pravé spodní připojení, s nuceným oběhem, čelní deska profilovaná, včetně dodávky materiálu</t>
  </si>
  <si>
    <t>735157683R00</t>
  </si>
  <si>
    <t>Otopná tělesa panelová počet desek 2, počet přídavných přestupných ploch 2, výška 900 mm, délka 700 mm, provedení ventil kompakt, pravé spodní připojení, s nuceným oběhem, čelní deska profilovaná, včetně dodávky materiálu</t>
  </si>
  <si>
    <t>735157746R00</t>
  </si>
  <si>
    <t>Otopná tělesa panelová počet desek 3, počet přídavných přestupných ploch 3, výška 500 mm, délka 1000 mm, provedení ventil kompakt, pravé spodní připojení, s nuceným oběhem, čelní deska profilovaná, včetně dodávky materiálu</t>
  </si>
  <si>
    <t>735157747R00</t>
  </si>
  <si>
    <t>Otopná tělesa panelová počet desek 3, počet přídavných přestupných ploch 3, výška 500 mm, délka 1100 mm, provedení ventil kompakt, pravé spodní připojení, s nuceným oběhem, čelní deska profilovaná, včetně dodávky materiálu</t>
  </si>
  <si>
    <t>735171313R00</t>
  </si>
  <si>
    <t>Otopná tělesa koupelnová trubkové otopné těleso rovné, spodní zdola dolů nebo oboustranné shora dolů připojení, výška 1820 mm, šířka 450 mm, průměr trubek 20 mm, objem tělesa 6,8 l, včetně dodávky materiálu</t>
  </si>
  <si>
    <t>735171315R00</t>
  </si>
  <si>
    <t>Otopná tělesa koupelnová trubkové otopné těleso rovné, spodní zdola dolů nebo oboustranné shora dolů připojení, výška 1820 mm, šířka 750 mm, průměr trubek 20 mm, objem tělesa 9,7 l, včetně dodávky materiálu</t>
  </si>
  <si>
    <t>54152724R</t>
  </si>
  <si>
    <t>tyč topná s integrovaným regulátorem teploty, bílá barva; výkon 600 W</t>
  </si>
  <si>
    <t>998735202R00</t>
  </si>
  <si>
    <t>Přesun hmot pro otopná tělesa v objektech výšky do 12 m</t>
  </si>
  <si>
    <t>HZS2211</t>
  </si>
  <si>
    <t>Napuštění, uvedení do provozu</t>
  </si>
  <si>
    <t>hod</t>
  </si>
  <si>
    <t>POL1_1</t>
  </si>
  <si>
    <t>HZS1301</t>
  </si>
  <si>
    <t>Stavební přípomoce - sekání drážek, prostupů - vytápění</t>
  </si>
  <si>
    <t>HZS1302</t>
  </si>
  <si>
    <t>Stavební přípomoce - zához drážek, prostupů - vytápění</t>
  </si>
  <si>
    <t>132201110R00</t>
  </si>
  <si>
    <t>Hloubení rýh šířky do 60 cm do 50 m3, v hornině 3, hloubení strojně</t>
  </si>
  <si>
    <t>175101201R00</t>
  </si>
  <si>
    <t>Obsyp objektů bez prohození sypaniny</t>
  </si>
  <si>
    <t>sypaninou z vhodných hornin tř. 1 - 4 nebo materiálem, uloženým ve vzdálenosti do 30 m od vnějšího kraje objektu, pro jakoukoliv míru zhutnění,</t>
  </si>
  <si>
    <t>210000000V01</t>
  </si>
  <si>
    <t>Geotermální energetický koš DN32, 150m, průměr 2,4-1,4m; výška 2,5m, uložení do hloubky 1,5-4m</t>
  </si>
  <si>
    <t>210000000V02</t>
  </si>
  <si>
    <t>Spojka d32</t>
  </si>
  <si>
    <t>210000000V03</t>
  </si>
  <si>
    <t>Potrubí PE 100+d 32x3,7mm, pro horizontální vedení , PN 16</t>
  </si>
  <si>
    <t>210000000V04</t>
  </si>
  <si>
    <t>Sběrná jímka PAK DUO 12 okruhy -  rozměry:680 x 950 x 1000</t>
  </si>
  <si>
    <t>210000000V05</t>
  </si>
  <si>
    <t>tělo rozdělovače/sběrače BASIC 125x17,1mm,  připojení na páteřní vedení d63, 1" kulové kohouty pro, napuštění/odvzdušnění</t>
  </si>
  <si>
    <t xml:space="preserve">ks    </t>
  </si>
  <si>
    <t>210000000V06</t>
  </si>
  <si>
    <t>výstupy rozdělovače d40 obsahují 1" plnoprůtokové kulové kohouty</t>
  </si>
  <si>
    <t>210000000V07</t>
  </si>
  <si>
    <t>výstupy sběrače d40 obsahují průtokové regulátory Inline 5-42 l/min.</t>
  </si>
  <si>
    <t>210000000V08</t>
  </si>
  <si>
    <t>Potrubí PE 100+  d63x5,8mm</t>
  </si>
  <si>
    <t>210000000V09</t>
  </si>
  <si>
    <t>Spojka d63</t>
  </si>
  <si>
    <t>210000000V10</t>
  </si>
  <si>
    <t>Koleno 90° d63</t>
  </si>
  <si>
    <t>210000000V11</t>
  </si>
  <si>
    <t>Redekce d63-6/4</t>
  </si>
  <si>
    <t>210000000V12</t>
  </si>
  <si>
    <t>Prostupová pažnice FE/SF4-G:100/300, vnitřní D 150mm, vnější D 160m,  kruhový vodotěsný límec,, určeno do jádrového vývrtu</t>
  </si>
  <si>
    <t>210000000V13</t>
  </si>
  <si>
    <t>TĚSNÍCÍ VLOŽKA  DD100/50 vodotěs., vnitřní D pažnice 100mm,  vnitřní D potrubí 1x50mm, přítlační, kroužky: nerez, tlakové utěsnění prostupu svislích konstrukcí,  určená k zabudování do prostupové</t>
  </si>
  <si>
    <t>pažnice</t>
  </si>
  <si>
    <t>POP</t>
  </si>
  <si>
    <t>210000000V14</t>
  </si>
  <si>
    <t>Těsnící a fixační tmel PU50 s vysokou přilnavostí k podkladu</t>
  </si>
  <si>
    <t>210000000V15</t>
  </si>
  <si>
    <t>Chránička Izolace potrubí d125</t>
  </si>
  <si>
    <t>210000000V16</t>
  </si>
  <si>
    <t>TERMOFROST-L koncentrát - na bázi ethylalkoholu,  obsahuje inhibitory koroze, látky ochraňující, pryžová těsnění, změkčovače vody a stabilizátory pH</t>
  </si>
  <si>
    <t>l</t>
  </si>
  <si>
    <t>220000000V01</t>
  </si>
  <si>
    <t>Tepelné čerpadlo IVT GEO 616E, včetně oběhových čerpadel primárního a sekundárního okruhu. Plynule, řízený kompresor, barevný dotykový displej, bezdrátové vnitřní čidlo.</t>
  </si>
  <si>
    <t>220000000V02</t>
  </si>
  <si>
    <t>Vestavný nerezový kotel 3-6-9kW, energetická třída A +++, splňuje normu EPHA 2019 , SCOP 35°C/55°C, je 5,55/4,17; Výkon 3-12kW , Max.výstupní teplota topné vydy 71°C</t>
  </si>
  <si>
    <t>220000000V03</t>
  </si>
  <si>
    <t>Dvouplášťový nerezový bojler HRS 800</t>
  </si>
  <si>
    <t>220000000V04</t>
  </si>
  <si>
    <t>Trojcestný ventil ESBE VRG 131 DN40</t>
  </si>
  <si>
    <t>220000000V05</t>
  </si>
  <si>
    <t>Servopohon Esbe ARA 661 120s 230V</t>
  </si>
  <si>
    <t>220000000V06</t>
  </si>
  <si>
    <t>Oběhové čerpadlo Wilo 25/1-6 180</t>
  </si>
  <si>
    <t>220000000V07</t>
  </si>
  <si>
    <t>Expanzní nádoba REFIX DE 50 TUV</t>
  </si>
  <si>
    <t>220000000V08</t>
  </si>
  <si>
    <t>Expanzní nádoba REFEX  35 Top</t>
  </si>
  <si>
    <t>220000000V09</t>
  </si>
  <si>
    <t>Směšovací ventil G5/4"</t>
  </si>
  <si>
    <t>220000000V10</t>
  </si>
  <si>
    <t>PP-S přechod 40x5/4"</t>
  </si>
  <si>
    <t>220000000V11</t>
  </si>
  <si>
    <t>PP-S redukce 32-40</t>
  </si>
  <si>
    <t>220000000V12</t>
  </si>
  <si>
    <t>PP-S T-kus 40-5/4"</t>
  </si>
  <si>
    <t>220000000V13</t>
  </si>
  <si>
    <t>PP-S koleno 40-5/4"</t>
  </si>
  <si>
    <t>220000000V14</t>
  </si>
  <si>
    <t>PP-S koleno 32-1"</t>
  </si>
  <si>
    <t>220000000V15</t>
  </si>
  <si>
    <t>Regulátor průtoku 5/4" (5-42 l/min)</t>
  </si>
  <si>
    <t>220000000V16</t>
  </si>
  <si>
    <t>Redukce 5/4-1"</t>
  </si>
  <si>
    <t>220000000V17</t>
  </si>
  <si>
    <t>Redukce 1-1/2"</t>
  </si>
  <si>
    <t>220000000V18</t>
  </si>
  <si>
    <t>Redukce 3/4-1/2"</t>
  </si>
  <si>
    <t>220000000V19</t>
  </si>
  <si>
    <t>T-kus 5/4" mos</t>
  </si>
  <si>
    <t>220000000V20</t>
  </si>
  <si>
    <t>T-kus 1" mos</t>
  </si>
  <si>
    <t>220000000V21</t>
  </si>
  <si>
    <t>T-kus 3/4" mos</t>
  </si>
  <si>
    <t>220000000V22</t>
  </si>
  <si>
    <t>T-kus 1/2" mos</t>
  </si>
  <si>
    <t>220000000V23</t>
  </si>
  <si>
    <t>T-kus 3/4-1/2" mos</t>
  </si>
  <si>
    <t>220000000V24</t>
  </si>
  <si>
    <t>Koleno 5/4" mos</t>
  </si>
  <si>
    <t>220000000V25</t>
  </si>
  <si>
    <t>Koleno 1" mos</t>
  </si>
  <si>
    <t>220000000V26</t>
  </si>
  <si>
    <t>Vsuvka 5/4"mos</t>
  </si>
  <si>
    <t>220000000V27</t>
  </si>
  <si>
    <t>Vsuvka 1"mos</t>
  </si>
  <si>
    <t>220000000V28</t>
  </si>
  <si>
    <t>Vsuvka 3/4"mos</t>
  </si>
  <si>
    <t>220000000V29</t>
  </si>
  <si>
    <t>Vsuvka 1/2"mos</t>
  </si>
  <si>
    <t>220000000V30</t>
  </si>
  <si>
    <t>Vsuvka 5/4-1"mos</t>
  </si>
  <si>
    <t>220000000V31</t>
  </si>
  <si>
    <t>Vsuvka 3/4-1/2"mos</t>
  </si>
  <si>
    <t>220000000V32</t>
  </si>
  <si>
    <t>Matice CATS 5/4" + těsnění</t>
  </si>
  <si>
    <t>220000000V33</t>
  </si>
  <si>
    <t>Trubka CATS 5/4"</t>
  </si>
  <si>
    <t>220000000V34</t>
  </si>
  <si>
    <t>Svěrné šroubení 28-1"</t>
  </si>
  <si>
    <t>220000000V35</t>
  </si>
  <si>
    <t>Těsnění Loctite</t>
  </si>
  <si>
    <t>220000000V36</t>
  </si>
  <si>
    <t>Zpětná klapka 1/2"</t>
  </si>
  <si>
    <t>220000000V37</t>
  </si>
  <si>
    <t>Zpětná klapka 3/4"</t>
  </si>
  <si>
    <t>220000000V38</t>
  </si>
  <si>
    <t>Zpětná klapka 1"</t>
  </si>
  <si>
    <t>220000000V39</t>
  </si>
  <si>
    <t>Kohout kulový 1"</t>
  </si>
  <si>
    <t>220000000V40</t>
  </si>
  <si>
    <t>Kohout kulový 3/4"</t>
  </si>
  <si>
    <t>220000000V41</t>
  </si>
  <si>
    <t>Kohout kulový 1/2"</t>
  </si>
  <si>
    <t>220000000V42</t>
  </si>
  <si>
    <t>Vypouštěcí ventil 3/4"</t>
  </si>
  <si>
    <t>220000000V43</t>
  </si>
  <si>
    <t>Autom. Odvzduš. ventil včetně 1/2"</t>
  </si>
  <si>
    <t>220000000V44</t>
  </si>
  <si>
    <t>Pojistný ventil 2,5 bar, 3/4"</t>
  </si>
  <si>
    <t>220000000V45</t>
  </si>
  <si>
    <t>Šroubení uzavíratelné 6/4"-1"</t>
  </si>
  <si>
    <t>220000000V46</t>
  </si>
  <si>
    <t>Šroubení přímé 3/4"</t>
  </si>
  <si>
    <t>220000000V47</t>
  </si>
  <si>
    <t>Šroubení přímé 1"</t>
  </si>
  <si>
    <t>220000000V48</t>
  </si>
  <si>
    <t>Šroubení přímé 6/4"</t>
  </si>
  <si>
    <t>220000000V49</t>
  </si>
  <si>
    <t>Lis. Přechod 1"-28Cu</t>
  </si>
  <si>
    <t>220000000V50</t>
  </si>
  <si>
    <t>Lis koleno 28Cu</t>
  </si>
  <si>
    <t>220000000V51</t>
  </si>
  <si>
    <t>Trubka 28Cu</t>
  </si>
  <si>
    <t>220000000V52</t>
  </si>
  <si>
    <t>Termomanometr zadní 3/4" 90°C/6bar</t>
  </si>
  <si>
    <t>220000000V53</t>
  </si>
  <si>
    <t>Filtr 20" 3/4"</t>
  </si>
  <si>
    <t>220000000V54</t>
  </si>
  <si>
    <t>DEMIneralizační filtr - kartuš- 200BIG 20"</t>
  </si>
  <si>
    <t>220000000V55</t>
  </si>
  <si>
    <t>Demineralizovaná voda</t>
  </si>
  <si>
    <t>220000000V56</t>
  </si>
  <si>
    <t>Ostatní armatury</t>
  </si>
  <si>
    <t>sou</t>
  </si>
  <si>
    <t>220000000V57</t>
  </si>
  <si>
    <t>Montážní materiál</t>
  </si>
  <si>
    <t>220000000V58</t>
  </si>
  <si>
    <t>kotvící materiál, závěsy, konzoly, objímky</t>
  </si>
  <si>
    <t>230000000V01</t>
  </si>
  <si>
    <t>Izolace ARMAFLEX  pro izolaci primárního okruhu d54x13mm</t>
  </si>
  <si>
    <t>230000000V02</t>
  </si>
  <si>
    <t>Izolace TUBEX s AL folií pro izolaci sekundárního okruhu d28x20</t>
  </si>
  <si>
    <t>230000000V03</t>
  </si>
  <si>
    <t>Izolace TUBEX s AL folií pro izolaci sekundárního okruhu d35x13</t>
  </si>
  <si>
    <t>240000000V01</t>
  </si>
  <si>
    <t>Jistič 3x25A</t>
  </si>
  <si>
    <t>240000000V02</t>
  </si>
  <si>
    <t>RELÉ SO 230V</t>
  </si>
  <si>
    <t>240000000V03</t>
  </si>
  <si>
    <t>Kabeláž Cyky 5x4</t>
  </si>
  <si>
    <t>250000000V01</t>
  </si>
  <si>
    <t>zprovoznění strojovny (spuštění autorizovanou osobou)</t>
  </si>
  <si>
    <t>soub.</t>
  </si>
  <si>
    <t>250000000V02</t>
  </si>
  <si>
    <t>zaškolení obsluhy</t>
  </si>
  <si>
    <t>250000000V03</t>
  </si>
  <si>
    <t>montáž strojovny stepelným čerpadlem</t>
  </si>
  <si>
    <t>250000000V04</t>
  </si>
  <si>
    <t>montáž izolace izolace</t>
  </si>
  <si>
    <t>250000000V05</t>
  </si>
  <si>
    <t>Elektroinstalace</t>
  </si>
  <si>
    <t>250000000V06</t>
  </si>
  <si>
    <t>Instalace primárního okruhu (košů)</t>
  </si>
  <si>
    <t>250000000V07</t>
  </si>
  <si>
    <t>sdružení košů horizontální rozvod</t>
  </si>
  <si>
    <t>250000000V08</t>
  </si>
  <si>
    <t>plnění primárního okruhu nemrznoucí směsí</t>
  </si>
  <si>
    <t>250000000V09</t>
  </si>
  <si>
    <t>odvzdušnění primárního okruhu</t>
  </si>
  <si>
    <t>250000000V10</t>
  </si>
  <si>
    <t>tlaková zkouška primárního okruhu</t>
  </si>
  <si>
    <t>250000000V11</t>
  </si>
  <si>
    <t>tlaková zkouška sekundárního okruhu</t>
  </si>
  <si>
    <t>260000000V01</t>
  </si>
  <si>
    <t>Uvedení do provozu TČ</t>
  </si>
  <si>
    <t>260000000V02</t>
  </si>
  <si>
    <t>Doprava materiálu</t>
  </si>
  <si>
    <t>260000000V03</t>
  </si>
  <si>
    <t>stěhovací práce zařízení do strojovny</t>
  </si>
  <si>
    <t>260000000V04</t>
  </si>
  <si>
    <t>topná zkouška zdroje tepla</t>
  </si>
  <si>
    <t>211000000V01</t>
  </si>
  <si>
    <t>Rozvaděč 1900x800  EI úprava-pro 7 fakturačních měření</t>
  </si>
  <si>
    <t>POL1_9</t>
  </si>
  <si>
    <t>211000000V02</t>
  </si>
  <si>
    <t>hlavní vypínač 100/3 s vypínací cívkou</t>
  </si>
  <si>
    <t>211000000V03</t>
  </si>
  <si>
    <t>jistič 3f do 25A-10kA-společná spotřeba</t>
  </si>
  <si>
    <t>211000000V04</t>
  </si>
  <si>
    <t>jistič 3f do 20A-10kA-byty</t>
  </si>
  <si>
    <t>211000000V05</t>
  </si>
  <si>
    <t>materiál pro výrobu rozvaděče (vodiče,svorky…)</t>
  </si>
  <si>
    <t>212000000V01</t>
  </si>
  <si>
    <t>Rozvaděč plastový ER212 pod omítku</t>
  </si>
  <si>
    <t>212000000V02</t>
  </si>
  <si>
    <t>jistič 3f 40-10kA-byty</t>
  </si>
  <si>
    <t>213000000V01</t>
  </si>
  <si>
    <t>Rozvaděč 1200x800  EI úprava-společná spotřeba</t>
  </si>
  <si>
    <t>213000000V02</t>
  </si>
  <si>
    <t>přepěťová ochrana B+C</t>
  </si>
  <si>
    <t>213000000V03</t>
  </si>
  <si>
    <t>213000000V04</t>
  </si>
  <si>
    <t>chránič 40/4/0,03-G</t>
  </si>
  <si>
    <t>213000000V05</t>
  </si>
  <si>
    <t>chránič 10/2/0,03-G</t>
  </si>
  <si>
    <t>213000000V06</t>
  </si>
  <si>
    <t>chránič 16/2/0,03-G</t>
  </si>
  <si>
    <t>213000000V07</t>
  </si>
  <si>
    <t>jistič 1f do 20A</t>
  </si>
  <si>
    <t>213000000V08</t>
  </si>
  <si>
    <t>jistič 3f do 20A-10kA-komerce</t>
  </si>
  <si>
    <t>213000000V09</t>
  </si>
  <si>
    <t>jistič 3f do 40A-10kA-nabíječka aut</t>
  </si>
  <si>
    <t>213000000V10</t>
  </si>
  <si>
    <t>stykač 1p 20A</t>
  </si>
  <si>
    <t>213000000V11</t>
  </si>
  <si>
    <t>pomocný kontakt k jističi</t>
  </si>
  <si>
    <t>213000000V12</t>
  </si>
  <si>
    <t>Elektroměr 40A 400V-podružné měření pro komerce</t>
  </si>
  <si>
    <t>213000000V13</t>
  </si>
  <si>
    <t>214000000V01</t>
  </si>
  <si>
    <t>Rozvaděč 48M IP30-pod omítku</t>
  </si>
  <si>
    <t>214000000V02</t>
  </si>
  <si>
    <t>214000000V03</t>
  </si>
  <si>
    <t>hlavní vypínač 40/3</t>
  </si>
  <si>
    <t>214000000V04</t>
  </si>
  <si>
    <t>214000000V05</t>
  </si>
  <si>
    <t>214000000V06</t>
  </si>
  <si>
    <t>214000000V07</t>
  </si>
  <si>
    <t>jistič 3f do 25A</t>
  </si>
  <si>
    <t>214000000V08</t>
  </si>
  <si>
    <t>2125000000V01</t>
  </si>
  <si>
    <t>216000000V01</t>
  </si>
  <si>
    <t>Rozvaděč 36M IP65</t>
  </si>
  <si>
    <t>216000000V02</t>
  </si>
  <si>
    <t>hlavní vypínač 63/3</t>
  </si>
  <si>
    <t>216000000V03</t>
  </si>
  <si>
    <t>216000000V04</t>
  </si>
  <si>
    <t>216000000V05</t>
  </si>
  <si>
    <t>216000000V06</t>
  </si>
  <si>
    <t>stykač 4p 25A</t>
  </si>
  <si>
    <t>216000000V07</t>
  </si>
  <si>
    <t>217000000V01</t>
  </si>
  <si>
    <t>Svítidlo zářivka LED 40W IP65</t>
  </si>
  <si>
    <t>217000000V02</t>
  </si>
  <si>
    <t>Svítidlo kulaté LED 20W IP20</t>
  </si>
  <si>
    <t>217000000V03</t>
  </si>
  <si>
    <t>Svítidlo kulaté LED 20W IP44 venkovní se sensorem</t>
  </si>
  <si>
    <t>217000000V04</t>
  </si>
  <si>
    <t>Svítidlo kulaté LED 16W IP44</t>
  </si>
  <si>
    <t>217000000V05</t>
  </si>
  <si>
    <t>Svítidlo kulaté LED 16W IP20  se sensorem</t>
  </si>
  <si>
    <t>217000000V06</t>
  </si>
  <si>
    <t>Svítidlo LED nástěnné IP44 8W nad umyvadlo</t>
  </si>
  <si>
    <t>217000000V07</t>
  </si>
  <si>
    <t>Svítidlo LED pod linku</t>
  </si>
  <si>
    <t>217000000V08</t>
  </si>
  <si>
    <t>Svítidlo nouzové LED 3W IP42  stropní i nástěnné</t>
  </si>
  <si>
    <t>218000000V01</t>
  </si>
  <si>
    <t>Kabel CYKY 3Cx1,5</t>
  </si>
  <si>
    <t>218000000V02</t>
  </si>
  <si>
    <t>Kabel CYKY 2ox1,5</t>
  </si>
  <si>
    <t>218000000V03</t>
  </si>
  <si>
    <t>Kabel CYKY 3ox1,5</t>
  </si>
  <si>
    <t>218000000V04</t>
  </si>
  <si>
    <t>Kabel CYKY 5Cx1,5</t>
  </si>
  <si>
    <t>218000000V05</t>
  </si>
  <si>
    <t>Kabel CYKY 3Cx2,5</t>
  </si>
  <si>
    <t>218000000V06</t>
  </si>
  <si>
    <t>Kabel CYKY 3Cx4</t>
  </si>
  <si>
    <t>218000000V07</t>
  </si>
  <si>
    <t>Kabel CYKY 5Cx2,5</t>
  </si>
  <si>
    <t>218000000V08</t>
  </si>
  <si>
    <t>Kabel CYKY 5Cx4</t>
  </si>
  <si>
    <t>218000000V09</t>
  </si>
  <si>
    <t>Kabel CYKY 5Cx6</t>
  </si>
  <si>
    <t>218000000V10</t>
  </si>
  <si>
    <t>Kabel CYKY 4Bx10</t>
  </si>
  <si>
    <t>218000000V11</t>
  </si>
  <si>
    <t>Kabel CYKY 5Cx16</t>
  </si>
  <si>
    <t>218000000V12</t>
  </si>
  <si>
    <t>Kabel CYKY 4Bx16</t>
  </si>
  <si>
    <t>218000000V13</t>
  </si>
  <si>
    <t>Kabel CYKY 4Bx25</t>
  </si>
  <si>
    <t>218000000V14</t>
  </si>
  <si>
    <t>Kabel JYTY 2x1</t>
  </si>
  <si>
    <t>218000000V15</t>
  </si>
  <si>
    <t>Vodič CY4</t>
  </si>
  <si>
    <t>218000000V16</t>
  </si>
  <si>
    <t>Vodič CY6</t>
  </si>
  <si>
    <t>218000000V17</t>
  </si>
  <si>
    <t>Vodič CY16</t>
  </si>
  <si>
    <t>218000000V18</t>
  </si>
  <si>
    <t>Kabel CXKH-V 3x1,5</t>
  </si>
  <si>
    <t>219000000V01</t>
  </si>
  <si>
    <t>Instalační trubka ohebná 1225</t>
  </si>
  <si>
    <t>219000000V02</t>
  </si>
  <si>
    <t>Instalační trubka ohebná 1232</t>
  </si>
  <si>
    <t>219000000V03</t>
  </si>
  <si>
    <t>Kopoflex trubka ohebná 50</t>
  </si>
  <si>
    <t>219000000V04</t>
  </si>
  <si>
    <t>Instalační trubka tuhá 1225</t>
  </si>
  <si>
    <t>219000000V05</t>
  </si>
  <si>
    <t>Kabelový žlab drátěný 50/50 včetně příslušenství</t>
  </si>
  <si>
    <t>219000000V06</t>
  </si>
  <si>
    <t>Kabelová příchytka kompletní pro svazek kabelů do 15ks</t>
  </si>
  <si>
    <t>219000000V07</t>
  </si>
  <si>
    <t>Drobný materiál - hmoždinky vruty , vruty samořezné</t>
  </si>
  <si>
    <t>kpl</t>
  </si>
  <si>
    <t>Jednopólový vypínač č.1, 250V/10A pod omítku, kompletní, včetně montáže</t>
  </si>
  <si>
    <t>Střídavý přepínač č.6, 250V/10A pod omítku, kompletní, včetně montáže</t>
  </si>
  <si>
    <t>Dvojitý vypínač č.5, 250V/10A pod omítku, kompletní, včetně montáže</t>
  </si>
  <si>
    <t>Střídavý přepínač č.7, 250V/10A pod omítku, kompletní, včetně montáže</t>
  </si>
  <si>
    <t>Tlačítko č.1/0,s doutnavkou 250V/10A pod omítku, kompletní, včetně montáže</t>
  </si>
  <si>
    <t>211000000V06</t>
  </si>
  <si>
    <t>Pohybové čidlo pro osvětlení</t>
  </si>
  <si>
    <t>211000000V07</t>
  </si>
  <si>
    <t>Jednonásobná zásuvka 250V/16A, kompletní, včetně montáže</t>
  </si>
  <si>
    <t>211000000V08</t>
  </si>
  <si>
    <t>Jednonásobná zásuvka 250V/16A s přep.ochranou, kompletní, včetně montáže</t>
  </si>
  <si>
    <t>211000000V09</t>
  </si>
  <si>
    <t>Jednonásobná zásuvka 250V/16A s víkem IP44, kompletní, včetně montáže</t>
  </si>
  <si>
    <t>211000000V10</t>
  </si>
  <si>
    <t>Vypínač sporákový 400V/16A, kompletní, včetně montáže</t>
  </si>
  <si>
    <t>211000000V11</t>
  </si>
  <si>
    <t>Vypínač 400V/40A, kompletní, včetně montáže</t>
  </si>
  <si>
    <t>211000000V12</t>
  </si>
  <si>
    <t>Zásuvka 400V/32 p-pol pod om.</t>
  </si>
  <si>
    <t>211000000V13</t>
  </si>
  <si>
    <t>Tlačítkový ovladač CENTRAL STOP, kompletní, včetně montáže</t>
  </si>
  <si>
    <t>211000000V14</t>
  </si>
  <si>
    <t>Přístrojová krabice univerzální, včetně montáže</t>
  </si>
  <si>
    <t>211000000V15</t>
  </si>
  <si>
    <t>Přístrojová krabice spojovací KR68(5x wago svorka 3-5x2,5) včetně montáže</t>
  </si>
  <si>
    <t>211000000V16</t>
  </si>
  <si>
    <t>Přístrojová krabice spojovací KO97(8x wago svorka 3-5x2,5) včetně montáže</t>
  </si>
  <si>
    <t>211000000V17</t>
  </si>
  <si>
    <t>Krabice rozvodná KO125</t>
  </si>
  <si>
    <t>211000000V18</t>
  </si>
  <si>
    <t>Požární krabice pro instalaci na stěnu s funkční odolností při požáru P60-R</t>
  </si>
  <si>
    <t>211000000V19</t>
  </si>
  <si>
    <t>Přístrojová krabice pro spojování do vícerámečků, pod omítku nebo do SDK stěn, kompletní</t>
  </si>
  <si>
    <t>211000000V20</t>
  </si>
  <si>
    <t>Odbočná krabice, OBO 80x80</t>
  </si>
  <si>
    <t>211000000V21</t>
  </si>
  <si>
    <t>Odbočná krabice, IP54, včetně svorkovnice a montáže</t>
  </si>
  <si>
    <t>211000000V22</t>
  </si>
  <si>
    <t>Sádra, montážní pěna</t>
  </si>
  <si>
    <t>211000000V23</t>
  </si>
  <si>
    <t>Houkačka se světelnou signalizací-pro signalizaci poruchy čerpání spodní vody</t>
  </si>
  <si>
    <t>211000000V24</t>
  </si>
  <si>
    <t>Osoušeč rukou 2kW</t>
  </si>
  <si>
    <t>211100000V01</t>
  </si>
  <si>
    <t>Protipožární utěsnění prostupů stěnou</t>
  </si>
  <si>
    <t>211100000V02</t>
  </si>
  <si>
    <t>Pomocný montážní materiál pro elektroinstalaci</t>
  </si>
  <si>
    <t>211200000V01</t>
  </si>
  <si>
    <t>Zemnící pásek FeZn 30x4 včetně montáže</t>
  </si>
  <si>
    <t>211200000V02</t>
  </si>
  <si>
    <t>Kulodrát FeZn pr.10+PVC izolace</t>
  </si>
  <si>
    <t>211200000V03</t>
  </si>
  <si>
    <t>Drát ALMGSI d=8mm</t>
  </si>
  <si>
    <t>211200000V04</t>
  </si>
  <si>
    <t>Podpěra PV 15e</t>
  </si>
  <si>
    <t>211200000V05</t>
  </si>
  <si>
    <t>Podpěra PV 11</t>
  </si>
  <si>
    <t>211200000V06</t>
  </si>
  <si>
    <t>Podpěra PV 17</t>
  </si>
  <si>
    <t>211200000V07</t>
  </si>
  <si>
    <t>Jímací tyč +držák na hřeben</t>
  </si>
  <si>
    <t>211200000V08</t>
  </si>
  <si>
    <t>Jímací tyč -oddálená</t>
  </si>
  <si>
    <t>211200000V09</t>
  </si>
  <si>
    <t>Svorka SR02</t>
  </si>
  <si>
    <t>211200000V10</t>
  </si>
  <si>
    <t>Svorka SR03</t>
  </si>
  <si>
    <t>211200000V11</t>
  </si>
  <si>
    <t>Svorka SS,SO,SUB</t>
  </si>
  <si>
    <t>211200000V12</t>
  </si>
  <si>
    <t>Svorka SK</t>
  </si>
  <si>
    <t>211200000V13</t>
  </si>
  <si>
    <t>Svorka ZS, zkušební svorkovnice</t>
  </si>
  <si>
    <t>211200000V14</t>
  </si>
  <si>
    <t>Ochranná trubka vč.držáků</t>
  </si>
  <si>
    <t>211200000V15</t>
  </si>
  <si>
    <t>Označovací štítky svodů</t>
  </si>
  <si>
    <t>211200000V16</t>
  </si>
  <si>
    <t>Ekvipotencální přípojnice</t>
  </si>
  <si>
    <t>211200000V17</t>
  </si>
  <si>
    <t>Antikorozní ochrana zemních spojů - asfaltový potěr, prostup z betonu</t>
  </si>
  <si>
    <t>211300000V01</t>
  </si>
  <si>
    <t>Prostupy stěnou</t>
  </si>
  <si>
    <t>211300000V02</t>
  </si>
  <si>
    <t>Prostupy stropem</t>
  </si>
  <si>
    <t>211300000V03</t>
  </si>
  <si>
    <t>Drážky pro kabeláž ve zdivu</t>
  </si>
  <si>
    <t>211300000V04</t>
  </si>
  <si>
    <t>Otvory pro rozvaděče-bytové</t>
  </si>
  <si>
    <t>211300000V05</t>
  </si>
  <si>
    <t>Otvory pro rozvaděče-RE,RH</t>
  </si>
  <si>
    <t>211300000V06</t>
  </si>
  <si>
    <t>Vysekání kapes pro instalační krabice p.o.</t>
  </si>
  <si>
    <t>211300000V07</t>
  </si>
  <si>
    <t>Otvor do SDK pro krabici do pr.100mm</t>
  </si>
  <si>
    <t>211300000V08</t>
  </si>
  <si>
    <t>Koordinace s dodavatelem stavby</t>
  </si>
  <si>
    <t>hod.</t>
  </si>
  <si>
    <t>211300000V09</t>
  </si>
  <si>
    <t>Koordinace s profesí VZT, ÚT,TČ</t>
  </si>
  <si>
    <t>211300000V10</t>
  </si>
  <si>
    <t>Koordinace s profesí ZTI</t>
  </si>
  <si>
    <t>211300000V11</t>
  </si>
  <si>
    <t>Koordinace s profesemi SLA</t>
  </si>
  <si>
    <t>211300000V12</t>
  </si>
  <si>
    <t>Uvedení do provozu</t>
  </si>
  <si>
    <t>211300000V13</t>
  </si>
  <si>
    <t>Dokumentace pro provedení stavby (elektroinstalace+hromosvod)</t>
  </si>
  <si>
    <t>211300000V14</t>
  </si>
  <si>
    <t>Výchozí revize (elektroinstalace+hromosvod)</t>
  </si>
  <si>
    <t>221000000V01</t>
  </si>
  <si>
    <t>rozvaděč 600x600x300 pod omítku</t>
  </si>
  <si>
    <t>221000000V02</t>
  </si>
  <si>
    <t>zásuvka PC 1 konektor</t>
  </si>
  <si>
    <t>221000000V03</t>
  </si>
  <si>
    <t>Kabel UTP CAT5</t>
  </si>
  <si>
    <t>221000000V04</t>
  </si>
  <si>
    <t>221000000V05</t>
  </si>
  <si>
    <t>221000000V06</t>
  </si>
  <si>
    <t>Instalační trubka ohebná 1240</t>
  </si>
  <si>
    <t>221000000V07</t>
  </si>
  <si>
    <t>hmoždinky vruty , vruty samořezné</t>
  </si>
  <si>
    <t>221000000V08</t>
  </si>
  <si>
    <t>222000000V01</t>
  </si>
  <si>
    <t>rozvaděč 600x300x300 IP65</t>
  </si>
  <si>
    <t>222000000V02</t>
  </si>
  <si>
    <t>stožár anténí</t>
  </si>
  <si>
    <t>222000000V03</t>
  </si>
  <si>
    <t>antény</t>
  </si>
  <si>
    <t>222000000V04</t>
  </si>
  <si>
    <t>zesilovač pro 10 účastníků</t>
  </si>
  <si>
    <t>222000000V05</t>
  </si>
  <si>
    <t>rozbočovače,konektory</t>
  </si>
  <si>
    <t>222000000V06</t>
  </si>
  <si>
    <t>zásuvka TV+R</t>
  </si>
  <si>
    <t>222000000V07</t>
  </si>
  <si>
    <t>Kabel koaxiál vnitřní</t>
  </si>
  <si>
    <t>222000000V08</t>
  </si>
  <si>
    <t>Kabel koaxiál venkovní</t>
  </si>
  <si>
    <t>222000000V09</t>
  </si>
  <si>
    <t>222000000V10</t>
  </si>
  <si>
    <t>222000000V11</t>
  </si>
  <si>
    <t>222000000V12</t>
  </si>
  <si>
    <t>222000000V13</t>
  </si>
  <si>
    <t>223000000V01</t>
  </si>
  <si>
    <t>Venkovní tablo vč.stříšky</t>
  </si>
  <si>
    <t>223000000V02</t>
  </si>
  <si>
    <t>Vnitřní jednotka -audio</t>
  </si>
  <si>
    <t>223000000V03</t>
  </si>
  <si>
    <t>Napájecí zdroj</t>
  </si>
  <si>
    <t>223000000V04</t>
  </si>
  <si>
    <t>Kabel JYSTY 1x2x0,8</t>
  </si>
  <si>
    <t>223000000V05</t>
  </si>
  <si>
    <t>Zvonkové tlačítko</t>
  </si>
  <si>
    <t>223000000V06</t>
  </si>
  <si>
    <t>Dokumentace pro provedení stavby (slaboproud)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</si>
</sst>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rgb="FFD6E1EE"/>
      <name val="Arial CE"/>
      <charset val="238"/>
    </font>
    <font>
      <b/>
      <sz val="9"/>
      <name val="Arial CE"/>
      <charset val="238"/>
    </font>
    <font>
      <sz val="8"/>
      <name val="Arial CE"/>
      <charset val="238"/>
    </font>
    <font>
      <sz val="8"/>
      <color indexed="9"/>
      <name val="Arial CE"/>
      <charset val="238"/>
    </font>
    <font>
      <sz val="8"/>
      <color indexed="17"/>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3">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0" fontId="8" fillId="0" borderId="0" xfId="0" applyFont="1" applyAlignment="1">
      <alignment horizontal="left" vertical="center" wrapTex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0" borderId="18" xfId="0" applyFont="1" applyBorder="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4" borderId="18" xfId="0" applyNumberFormat="1" applyFont="1" applyFill="1" applyBorder="1" applyAlignment="1" applyProtection="1">
      <alignment horizontal="left" vertical="center"/>
      <protection locked="0"/>
    </xf>
    <xf numFmtId="49" fontId="8" fillId="4" borderId="0" xfId="0" applyNumberFormat="1" applyFont="1" applyFill="1" applyAlignment="1" applyProtection="1">
      <alignment horizontal="left" vertical="center"/>
      <protection locked="0"/>
    </xf>
    <xf numFmtId="49" fontId="8" fillId="4" borderId="6" xfId="0" applyNumberFormat="1" applyFont="1" applyFill="1" applyBorder="1" applyAlignment="1" applyProtection="1">
      <alignment horizontal="left" vertical="center"/>
      <protection locked="0"/>
    </xf>
    <xf numFmtId="49" fontId="0" fillId="4" borderId="6" xfId="0" applyNumberFormat="1" applyFill="1" applyBorder="1" applyAlignment="1" applyProtection="1">
      <alignment horizontal="left" vertical="center"/>
      <protection locked="0"/>
    </xf>
    <xf numFmtId="49" fontId="8" fillId="4" borderId="6" xfId="0" applyNumberFormat="1" applyFont="1" applyFill="1" applyBorder="1" applyAlignment="1" applyProtection="1">
      <alignment horizontal="left" vertical="center" wrapText="1"/>
      <protection locked="0"/>
    </xf>
    <xf numFmtId="49" fontId="8" fillId="4" borderId="0" xfId="0" applyNumberFormat="1"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28"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2" xfId="0" applyNumberFormat="1" applyFont="1" applyBorder="1" applyAlignment="1">
      <alignment horizontal="right" vertical="center" wrapText="1" shrinkToFit="1"/>
    </xf>
    <xf numFmtId="4" fontId="3" fillId="0" borderId="32" xfId="0" applyNumberFormat="1" applyFont="1" applyBorder="1" applyAlignment="1">
      <alignment horizontal="right" vertical="center" shrinkToFit="1"/>
    </xf>
    <xf numFmtId="4" fontId="0" fillId="0" borderId="32" xfId="0" applyNumberFormat="1" applyBorder="1" applyAlignment="1">
      <alignmen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xf>
    <xf numFmtId="4" fontId="8" fillId="0" borderId="32" xfId="0" applyNumberFormat="1" applyFont="1" applyBorder="1" applyAlignment="1">
      <alignment vertical="center" wrapText="1" shrinkToFit="1"/>
    </xf>
    <xf numFmtId="4" fontId="8" fillId="0" borderId="32" xfId="0" applyNumberFormat="1" applyFont="1" applyBorder="1" applyAlignment="1">
      <alignment vertical="center"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2"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15" fillId="3" borderId="35" xfId="0" applyNumberFormat="1" applyFont="1" applyFill="1" applyBorder="1" applyAlignment="1">
      <alignment vertical="center" wrapText="1" shrinkToFit="1"/>
    </xf>
    <xf numFmtId="4" fontId="15" fillId="3" borderId="35" xfId="0" applyNumberFormat="1" applyFont="1" applyFill="1" applyBorder="1" applyAlignment="1">
      <alignment vertical="center" shrinkToFit="1"/>
    </xf>
    <xf numFmtId="4" fontId="0" fillId="3" borderId="36" xfId="0" applyNumberFormat="1" applyFill="1" applyBorder="1" applyAlignment="1">
      <alignment vertical="center" shrinkToFit="1"/>
    </xf>
    <xf numFmtId="3" fontId="0" fillId="3" borderId="36"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6"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6" xfId="0" applyNumberFormat="1" applyFont="1" applyFill="1" applyBorder="1" applyAlignment="1">
      <alignment horizontal="center" vertical="center"/>
    </xf>
    <xf numFmtId="4" fontId="7" fillId="3" borderId="36" xfId="0" applyNumberFormat="1" applyFont="1" applyFill="1" applyBorder="1" applyAlignment="1">
      <alignment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7"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7" fillId="0" borderId="38" xfId="0" applyFont="1" applyBorder="1" applyAlignment="1">
      <alignment vertical="top"/>
    </xf>
    <xf numFmtId="49" fontId="17" fillId="0" borderId="39" xfId="0" applyNumberFormat="1" applyFont="1" applyBorder="1" applyAlignment="1">
      <alignment vertical="top"/>
    </xf>
    <xf numFmtId="0" fontId="17" fillId="0" borderId="39" xfId="0" applyFont="1" applyBorder="1" applyAlignment="1">
      <alignment horizontal="center" vertical="top" shrinkToFit="1"/>
    </xf>
    <xf numFmtId="164" fontId="17" fillId="0" borderId="39" xfId="0" applyNumberFormat="1" applyFont="1" applyBorder="1" applyAlignment="1">
      <alignment vertical="top" shrinkToFit="1"/>
    </xf>
    <xf numFmtId="4" fontId="17" fillId="4" borderId="39" xfId="0" applyNumberFormat="1" applyFont="1" applyFill="1" applyBorder="1" applyAlignment="1" applyProtection="1">
      <alignment vertical="top" shrinkToFit="1"/>
      <protection locked="0"/>
    </xf>
    <xf numFmtId="4" fontId="17" fillId="0" borderId="39" xfId="0" applyNumberFormat="1" applyFont="1" applyBorder="1" applyAlignment="1">
      <alignment vertical="top" shrinkToFit="1"/>
    </xf>
    <xf numFmtId="4" fontId="17" fillId="0" borderId="40" xfId="0" applyNumberFormat="1" applyFont="1" applyBorder="1" applyAlignment="1">
      <alignment vertical="top" shrinkToFit="1"/>
    </xf>
    <xf numFmtId="0" fontId="17" fillId="0" borderId="18" xfId="0" applyNumberFormat="1" applyFont="1" applyBorder="1" applyAlignment="1">
      <alignment vertical="top" wrapTex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8" fillId="0" borderId="0" xfId="0" applyNumberFormat="1" applyFont="1" applyAlignment="1">
      <alignment wrapText="1"/>
    </xf>
    <xf numFmtId="0" fontId="17" fillId="0" borderId="0" xfId="0" applyNumberFormat="1" applyFont="1" applyBorder="1" applyAlignment="1">
      <alignment vertical="top" wrapText="1"/>
    </xf>
    <xf numFmtId="164" fontId="17" fillId="4" borderId="0" xfId="0" applyNumberFormat="1" applyFont="1" applyFill="1" applyBorder="1" applyAlignment="1" applyProtection="1">
      <alignment vertical="top" shrinkToFit="1"/>
      <protection locked="0"/>
    </xf>
    <xf numFmtId="49" fontId="8" fillId="3" borderId="18" xfId="0" applyNumberFormat="1" applyFont="1" applyFill="1" applyBorder="1" applyAlignment="1">
      <alignment horizontal="left" vertical="top" wrapText="1"/>
    </xf>
    <xf numFmtId="49" fontId="17" fillId="0" borderId="39" xfId="0" applyNumberFormat="1" applyFont="1" applyBorder="1" applyAlignment="1">
      <alignment horizontal="left" vertical="top" wrapText="1"/>
    </xf>
    <xf numFmtId="0" fontId="17" fillId="0" borderId="18" xfId="0" applyNumberFormat="1" applyFont="1" applyBorder="1" applyAlignment="1">
      <alignment horizontal="left" vertical="top" wrapText="1"/>
    </xf>
    <xf numFmtId="49" fontId="17" fillId="0" borderId="42"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19" fillId="0" borderId="18" xfId="0" applyNumberFormat="1" applyFont="1" applyBorder="1" applyAlignment="1">
      <alignment vertical="top" wrapText="1"/>
    </xf>
    <xf numFmtId="0" fontId="19" fillId="0" borderId="18" xfId="0"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RTS\isrt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76" t="s">
        <v>39</v>
      </c>
      <c r="B2" s="76"/>
      <c r="C2" s="76"/>
      <c r="D2" s="76"/>
      <c r="E2" s="76"/>
      <c r="F2" s="76"/>
      <c r="G2" s="76"/>
    </row>
  </sheetData>
  <sheetProtection algorithmName="SHA-512" hashValue="Vrb0alkKhBfRipSq4GNlR8Zo0HDmvhI2EKFRqOtc1S6q4zvkUGRqi5oBuQ56sLrWHb1ijSu28Z0XW4W0OAJDsA==" saltValue="WGhF1l1lYaFoTgW7AXdtBw==" spinCount="100000"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86BBB-D124-4DD8-BA3F-63EDA5CD5943}">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61</v>
      </c>
      <c r="C4" s="205" t="s">
        <v>62</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175</v>
      </c>
      <c r="C8" s="252" t="s">
        <v>176</v>
      </c>
      <c r="D8" s="229"/>
      <c r="E8" s="230"/>
      <c r="F8" s="231"/>
      <c r="G8" s="231">
        <f>SUMIF(AG9:AG13,"&lt;&gt;NOR",G9:G13)</f>
        <v>0</v>
      </c>
      <c r="H8" s="231"/>
      <c r="I8" s="231">
        <f>SUM(I9:I13)</f>
        <v>0</v>
      </c>
      <c r="J8" s="231"/>
      <c r="K8" s="231">
        <f>SUM(K9:K13)</f>
        <v>0</v>
      </c>
      <c r="L8" s="231"/>
      <c r="M8" s="231">
        <f>SUM(M9:M13)</f>
        <v>0</v>
      </c>
      <c r="N8" s="230"/>
      <c r="O8" s="230">
        <f>SUM(O9:O13)</f>
        <v>0</v>
      </c>
      <c r="P8" s="230"/>
      <c r="Q8" s="230">
        <f>SUM(Q9:Q13)</f>
        <v>0</v>
      </c>
      <c r="R8" s="231"/>
      <c r="S8" s="231"/>
      <c r="T8" s="232"/>
      <c r="U8" s="226"/>
      <c r="V8" s="226">
        <f>SUM(V9:V13)</f>
        <v>0</v>
      </c>
      <c r="W8" s="226"/>
      <c r="X8" s="226"/>
      <c r="AG8" t="s">
        <v>234</v>
      </c>
    </row>
    <row r="9" spans="1:60" outlineLevel="1" x14ac:dyDescent="0.2">
      <c r="A9" s="242">
        <v>1</v>
      </c>
      <c r="B9" s="243" t="s">
        <v>1610</v>
      </c>
      <c r="C9" s="255" t="s">
        <v>1611</v>
      </c>
      <c r="D9" s="244" t="s">
        <v>452</v>
      </c>
      <c r="E9" s="245">
        <v>1</v>
      </c>
      <c r="F9" s="246"/>
      <c r="G9" s="247">
        <f>ROUND(E9*F9,2)</f>
        <v>0</v>
      </c>
      <c r="H9" s="246"/>
      <c r="I9" s="247">
        <f>ROUND(E9*H9,2)</f>
        <v>0</v>
      </c>
      <c r="J9" s="246"/>
      <c r="K9" s="247">
        <f>ROUND(E9*J9,2)</f>
        <v>0</v>
      </c>
      <c r="L9" s="247">
        <v>15</v>
      </c>
      <c r="M9" s="247">
        <f>G9*(1+L9/100)</f>
        <v>0</v>
      </c>
      <c r="N9" s="245">
        <v>0</v>
      </c>
      <c r="O9" s="245">
        <f>ROUND(E9*N9,2)</f>
        <v>0</v>
      </c>
      <c r="P9" s="245">
        <v>0</v>
      </c>
      <c r="Q9" s="245">
        <f>ROUND(E9*P9,2)</f>
        <v>0</v>
      </c>
      <c r="R9" s="247"/>
      <c r="S9" s="247" t="s">
        <v>279</v>
      </c>
      <c r="T9" s="248" t="s">
        <v>262</v>
      </c>
      <c r="U9" s="224">
        <v>0</v>
      </c>
      <c r="V9" s="224">
        <f>ROUND(E9*U9,2)</f>
        <v>0</v>
      </c>
      <c r="W9" s="224"/>
      <c r="X9" s="224" t="s">
        <v>241</v>
      </c>
      <c r="Y9" s="213"/>
      <c r="Z9" s="213"/>
      <c r="AA9" s="213"/>
      <c r="AB9" s="213"/>
      <c r="AC9" s="213"/>
      <c r="AD9" s="213"/>
      <c r="AE9" s="213"/>
      <c r="AF9" s="213"/>
      <c r="AG9" s="213" t="s">
        <v>1612</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outlineLevel="1" x14ac:dyDescent="0.2">
      <c r="A10" s="242">
        <v>2</v>
      </c>
      <c r="B10" s="243" t="s">
        <v>1613</v>
      </c>
      <c r="C10" s="255" t="s">
        <v>1614</v>
      </c>
      <c r="D10" s="244" t="s">
        <v>452</v>
      </c>
      <c r="E10" s="245">
        <v>1</v>
      </c>
      <c r="F10" s="246"/>
      <c r="G10" s="247">
        <f>ROUND(E10*F10,2)</f>
        <v>0</v>
      </c>
      <c r="H10" s="246"/>
      <c r="I10" s="247">
        <f>ROUND(E10*H10,2)</f>
        <v>0</v>
      </c>
      <c r="J10" s="246"/>
      <c r="K10" s="247">
        <f>ROUND(E10*J10,2)</f>
        <v>0</v>
      </c>
      <c r="L10" s="247">
        <v>15</v>
      </c>
      <c r="M10" s="247">
        <f>G10*(1+L10/100)</f>
        <v>0</v>
      </c>
      <c r="N10" s="245">
        <v>0</v>
      </c>
      <c r="O10" s="245">
        <f>ROUND(E10*N10,2)</f>
        <v>0</v>
      </c>
      <c r="P10" s="245">
        <v>0</v>
      </c>
      <c r="Q10" s="245">
        <f>ROUND(E10*P10,2)</f>
        <v>0</v>
      </c>
      <c r="R10" s="247"/>
      <c r="S10" s="247" t="s">
        <v>279</v>
      </c>
      <c r="T10" s="248" t="s">
        <v>262</v>
      </c>
      <c r="U10" s="224">
        <v>0</v>
      </c>
      <c r="V10" s="224">
        <f>ROUND(E10*U10,2)</f>
        <v>0</v>
      </c>
      <c r="W10" s="224"/>
      <c r="X10" s="224" t="s">
        <v>241</v>
      </c>
      <c r="Y10" s="213"/>
      <c r="Z10" s="213"/>
      <c r="AA10" s="213"/>
      <c r="AB10" s="213"/>
      <c r="AC10" s="213"/>
      <c r="AD10" s="213"/>
      <c r="AE10" s="213"/>
      <c r="AF10" s="213"/>
      <c r="AG10" s="213" t="s">
        <v>1612</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row>
    <row r="11" spans="1:60" outlineLevel="1" x14ac:dyDescent="0.2">
      <c r="A11" s="242">
        <v>3</v>
      </c>
      <c r="B11" s="243" t="s">
        <v>1615</v>
      </c>
      <c r="C11" s="255" t="s">
        <v>1616</v>
      </c>
      <c r="D11" s="244" t="s">
        <v>452</v>
      </c>
      <c r="E11" s="245">
        <v>1</v>
      </c>
      <c r="F11" s="246"/>
      <c r="G11" s="247">
        <f>ROUND(E11*F11,2)</f>
        <v>0</v>
      </c>
      <c r="H11" s="246"/>
      <c r="I11" s="247">
        <f>ROUND(E11*H11,2)</f>
        <v>0</v>
      </c>
      <c r="J11" s="246"/>
      <c r="K11" s="247">
        <f>ROUND(E11*J11,2)</f>
        <v>0</v>
      </c>
      <c r="L11" s="247">
        <v>15</v>
      </c>
      <c r="M11" s="247">
        <f>G11*(1+L11/100)</f>
        <v>0</v>
      </c>
      <c r="N11" s="245">
        <v>0</v>
      </c>
      <c r="O11" s="245">
        <f>ROUND(E11*N11,2)</f>
        <v>0</v>
      </c>
      <c r="P11" s="245">
        <v>0</v>
      </c>
      <c r="Q11" s="245">
        <f>ROUND(E11*P11,2)</f>
        <v>0</v>
      </c>
      <c r="R11" s="247"/>
      <c r="S11" s="247" t="s">
        <v>279</v>
      </c>
      <c r="T11" s="248" t="s">
        <v>262</v>
      </c>
      <c r="U11" s="224">
        <v>0</v>
      </c>
      <c r="V11" s="224">
        <f>ROUND(E11*U11,2)</f>
        <v>0</v>
      </c>
      <c r="W11" s="224"/>
      <c r="X11" s="224" t="s">
        <v>241</v>
      </c>
      <c r="Y11" s="213"/>
      <c r="Z11" s="213"/>
      <c r="AA11" s="213"/>
      <c r="AB11" s="213"/>
      <c r="AC11" s="213"/>
      <c r="AD11" s="213"/>
      <c r="AE11" s="213"/>
      <c r="AF11" s="213"/>
      <c r="AG11" s="213" t="s">
        <v>1612</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outlineLevel="1" x14ac:dyDescent="0.2">
      <c r="A12" s="242">
        <v>4</v>
      </c>
      <c r="B12" s="243" t="s">
        <v>1617</v>
      </c>
      <c r="C12" s="255" t="s">
        <v>1618</v>
      </c>
      <c r="D12" s="244" t="s">
        <v>452</v>
      </c>
      <c r="E12" s="245">
        <v>6</v>
      </c>
      <c r="F12" s="246"/>
      <c r="G12" s="247">
        <f>ROUND(E12*F12,2)</f>
        <v>0</v>
      </c>
      <c r="H12" s="246"/>
      <c r="I12" s="247">
        <f>ROUND(E12*H12,2)</f>
        <v>0</v>
      </c>
      <c r="J12" s="246"/>
      <c r="K12" s="247">
        <f>ROUND(E12*J12,2)</f>
        <v>0</v>
      </c>
      <c r="L12" s="247">
        <v>15</v>
      </c>
      <c r="M12" s="247">
        <f>G12*(1+L12/100)</f>
        <v>0</v>
      </c>
      <c r="N12" s="245">
        <v>0</v>
      </c>
      <c r="O12" s="245">
        <f>ROUND(E12*N12,2)</f>
        <v>0</v>
      </c>
      <c r="P12" s="245">
        <v>0</v>
      </c>
      <c r="Q12" s="245">
        <f>ROUND(E12*P12,2)</f>
        <v>0</v>
      </c>
      <c r="R12" s="247"/>
      <c r="S12" s="247" t="s">
        <v>279</v>
      </c>
      <c r="T12" s="248" t="s">
        <v>262</v>
      </c>
      <c r="U12" s="224">
        <v>0</v>
      </c>
      <c r="V12" s="224">
        <f>ROUND(E12*U12,2)</f>
        <v>0</v>
      </c>
      <c r="W12" s="224"/>
      <c r="X12" s="224" t="s">
        <v>241</v>
      </c>
      <c r="Y12" s="213"/>
      <c r="Z12" s="213"/>
      <c r="AA12" s="213"/>
      <c r="AB12" s="213"/>
      <c r="AC12" s="213"/>
      <c r="AD12" s="213"/>
      <c r="AE12" s="213"/>
      <c r="AF12" s="213"/>
      <c r="AG12" s="213" t="s">
        <v>1612</v>
      </c>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row>
    <row r="13" spans="1:60" outlineLevel="1" x14ac:dyDescent="0.2">
      <c r="A13" s="242">
        <v>5</v>
      </c>
      <c r="B13" s="243" t="s">
        <v>1619</v>
      </c>
      <c r="C13" s="255" t="s">
        <v>1620</v>
      </c>
      <c r="D13" s="244" t="s">
        <v>452</v>
      </c>
      <c r="E13" s="245">
        <v>1</v>
      </c>
      <c r="F13" s="246"/>
      <c r="G13" s="247">
        <f>ROUND(E13*F13,2)</f>
        <v>0</v>
      </c>
      <c r="H13" s="246"/>
      <c r="I13" s="247">
        <f>ROUND(E13*H13,2)</f>
        <v>0</v>
      </c>
      <c r="J13" s="246"/>
      <c r="K13" s="247">
        <f>ROUND(E13*J13,2)</f>
        <v>0</v>
      </c>
      <c r="L13" s="247">
        <v>15</v>
      </c>
      <c r="M13" s="247">
        <f>G13*(1+L13/100)</f>
        <v>0</v>
      </c>
      <c r="N13" s="245">
        <v>0</v>
      </c>
      <c r="O13" s="245">
        <f>ROUND(E13*N13,2)</f>
        <v>0</v>
      </c>
      <c r="P13" s="245">
        <v>0</v>
      </c>
      <c r="Q13" s="245">
        <f>ROUND(E13*P13,2)</f>
        <v>0</v>
      </c>
      <c r="R13" s="247"/>
      <c r="S13" s="247" t="s">
        <v>279</v>
      </c>
      <c r="T13" s="248" t="s">
        <v>262</v>
      </c>
      <c r="U13" s="224">
        <v>0</v>
      </c>
      <c r="V13" s="224">
        <f>ROUND(E13*U13,2)</f>
        <v>0</v>
      </c>
      <c r="W13" s="224"/>
      <c r="X13" s="224" t="s">
        <v>241</v>
      </c>
      <c r="Y13" s="213"/>
      <c r="Z13" s="213"/>
      <c r="AA13" s="213"/>
      <c r="AB13" s="213"/>
      <c r="AC13" s="213"/>
      <c r="AD13" s="213"/>
      <c r="AE13" s="213"/>
      <c r="AF13" s="213"/>
      <c r="AG13" s="213" t="s">
        <v>1612</v>
      </c>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row>
    <row r="14" spans="1:60" x14ac:dyDescent="0.2">
      <c r="A14" s="227" t="s">
        <v>233</v>
      </c>
      <c r="B14" s="228" t="s">
        <v>183</v>
      </c>
      <c r="C14" s="252" t="s">
        <v>184</v>
      </c>
      <c r="D14" s="229"/>
      <c r="E14" s="230"/>
      <c r="F14" s="231"/>
      <c r="G14" s="231">
        <f>SUMIF(AG15:AG16,"&lt;&gt;NOR",G15:G16)</f>
        <v>0</v>
      </c>
      <c r="H14" s="231"/>
      <c r="I14" s="231">
        <f>SUM(I15:I16)</f>
        <v>0</v>
      </c>
      <c r="J14" s="231"/>
      <c r="K14" s="231">
        <f>SUM(K15:K16)</f>
        <v>0</v>
      </c>
      <c r="L14" s="231"/>
      <c r="M14" s="231">
        <f>SUM(M15:M16)</f>
        <v>0</v>
      </c>
      <c r="N14" s="230"/>
      <c r="O14" s="230">
        <f>SUM(O15:O16)</f>
        <v>0</v>
      </c>
      <c r="P14" s="230"/>
      <c r="Q14" s="230">
        <f>SUM(Q15:Q16)</f>
        <v>0</v>
      </c>
      <c r="R14" s="231"/>
      <c r="S14" s="231"/>
      <c r="T14" s="232"/>
      <c r="U14" s="226"/>
      <c r="V14" s="226">
        <f>SUM(V15:V16)</f>
        <v>0</v>
      </c>
      <c r="W14" s="226"/>
      <c r="X14" s="226"/>
      <c r="AG14" t="s">
        <v>234</v>
      </c>
    </row>
    <row r="15" spans="1:60" outlineLevel="1" x14ac:dyDescent="0.2">
      <c r="A15" s="242">
        <v>6</v>
      </c>
      <c r="B15" s="243" t="s">
        <v>1621</v>
      </c>
      <c r="C15" s="255" t="s">
        <v>1622</v>
      </c>
      <c r="D15" s="244" t="s">
        <v>452</v>
      </c>
      <c r="E15" s="245">
        <v>1</v>
      </c>
      <c r="F15" s="246"/>
      <c r="G15" s="247">
        <f>ROUND(E15*F15,2)</f>
        <v>0</v>
      </c>
      <c r="H15" s="246"/>
      <c r="I15" s="247">
        <f>ROUND(E15*H15,2)</f>
        <v>0</v>
      </c>
      <c r="J15" s="246"/>
      <c r="K15" s="247">
        <f>ROUND(E15*J15,2)</f>
        <v>0</v>
      </c>
      <c r="L15" s="247">
        <v>15</v>
      </c>
      <c r="M15" s="247">
        <f>G15*(1+L15/100)</f>
        <v>0</v>
      </c>
      <c r="N15" s="245">
        <v>0</v>
      </c>
      <c r="O15" s="245">
        <f>ROUND(E15*N15,2)</f>
        <v>0</v>
      </c>
      <c r="P15" s="245">
        <v>0</v>
      </c>
      <c r="Q15" s="245">
        <f>ROUND(E15*P15,2)</f>
        <v>0</v>
      </c>
      <c r="R15" s="247"/>
      <c r="S15" s="247" t="s">
        <v>279</v>
      </c>
      <c r="T15" s="248" t="s">
        <v>262</v>
      </c>
      <c r="U15" s="224">
        <v>0</v>
      </c>
      <c r="V15" s="224">
        <f>ROUND(E15*U15,2)</f>
        <v>0</v>
      </c>
      <c r="W15" s="224"/>
      <c r="X15" s="224" t="s">
        <v>241</v>
      </c>
      <c r="Y15" s="213"/>
      <c r="Z15" s="213"/>
      <c r="AA15" s="213"/>
      <c r="AB15" s="213"/>
      <c r="AC15" s="213"/>
      <c r="AD15" s="213"/>
      <c r="AE15" s="213"/>
      <c r="AF15" s="213"/>
      <c r="AG15" s="213" t="s">
        <v>1612</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outlineLevel="1" x14ac:dyDescent="0.2">
      <c r="A16" s="242">
        <v>7</v>
      </c>
      <c r="B16" s="243" t="s">
        <v>1623</v>
      </c>
      <c r="C16" s="255" t="s">
        <v>1624</v>
      </c>
      <c r="D16" s="244" t="s">
        <v>452</v>
      </c>
      <c r="E16" s="245">
        <v>1</v>
      </c>
      <c r="F16" s="246"/>
      <c r="G16" s="247">
        <f>ROUND(E16*F16,2)</f>
        <v>0</v>
      </c>
      <c r="H16" s="246"/>
      <c r="I16" s="247">
        <f>ROUND(E16*H16,2)</f>
        <v>0</v>
      </c>
      <c r="J16" s="246"/>
      <c r="K16" s="247">
        <f>ROUND(E16*J16,2)</f>
        <v>0</v>
      </c>
      <c r="L16" s="247">
        <v>15</v>
      </c>
      <c r="M16" s="247">
        <f>G16*(1+L16/100)</f>
        <v>0</v>
      </c>
      <c r="N16" s="245">
        <v>0</v>
      </c>
      <c r="O16" s="245">
        <f>ROUND(E16*N16,2)</f>
        <v>0</v>
      </c>
      <c r="P16" s="245">
        <v>0</v>
      </c>
      <c r="Q16" s="245">
        <f>ROUND(E16*P16,2)</f>
        <v>0</v>
      </c>
      <c r="R16" s="247"/>
      <c r="S16" s="247" t="s">
        <v>279</v>
      </c>
      <c r="T16" s="248" t="s">
        <v>262</v>
      </c>
      <c r="U16" s="224">
        <v>0</v>
      </c>
      <c r="V16" s="224">
        <f>ROUND(E16*U16,2)</f>
        <v>0</v>
      </c>
      <c r="W16" s="224"/>
      <c r="X16" s="224" t="s">
        <v>241</v>
      </c>
      <c r="Y16" s="213"/>
      <c r="Z16" s="213"/>
      <c r="AA16" s="213"/>
      <c r="AB16" s="213"/>
      <c r="AC16" s="213"/>
      <c r="AD16" s="213"/>
      <c r="AE16" s="213"/>
      <c r="AF16" s="213"/>
      <c r="AG16" s="213" t="s">
        <v>1612</v>
      </c>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row>
    <row r="17" spans="1:60" x14ac:dyDescent="0.2">
      <c r="A17" s="227" t="s">
        <v>233</v>
      </c>
      <c r="B17" s="228" t="s">
        <v>185</v>
      </c>
      <c r="C17" s="252" t="s">
        <v>186</v>
      </c>
      <c r="D17" s="229"/>
      <c r="E17" s="230"/>
      <c r="F17" s="231"/>
      <c r="G17" s="231">
        <f>SUMIF(AG18:AG30,"&lt;&gt;NOR",G18:G30)</f>
        <v>0</v>
      </c>
      <c r="H17" s="231"/>
      <c r="I17" s="231">
        <f>SUM(I18:I30)</f>
        <v>0</v>
      </c>
      <c r="J17" s="231"/>
      <c r="K17" s="231">
        <f>SUM(K18:K30)</f>
        <v>0</v>
      </c>
      <c r="L17" s="231"/>
      <c r="M17" s="231">
        <f>SUM(M18:M30)</f>
        <v>0</v>
      </c>
      <c r="N17" s="230"/>
      <c r="O17" s="230">
        <f>SUM(O18:O30)</f>
        <v>0</v>
      </c>
      <c r="P17" s="230"/>
      <c r="Q17" s="230">
        <f>SUM(Q18:Q30)</f>
        <v>0</v>
      </c>
      <c r="R17" s="231"/>
      <c r="S17" s="231"/>
      <c r="T17" s="232"/>
      <c r="U17" s="226"/>
      <c r="V17" s="226">
        <f>SUM(V18:V30)</f>
        <v>0</v>
      </c>
      <c r="W17" s="226"/>
      <c r="X17" s="226"/>
      <c r="AG17" t="s">
        <v>234</v>
      </c>
    </row>
    <row r="18" spans="1:60" outlineLevel="1" x14ac:dyDescent="0.2">
      <c r="A18" s="242">
        <v>8</v>
      </c>
      <c r="B18" s="243" t="s">
        <v>1625</v>
      </c>
      <c r="C18" s="255" t="s">
        <v>1626</v>
      </c>
      <c r="D18" s="244" t="s">
        <v>452</v>
      </c>
      <c r="E18" s="245">
        <v>1</v>
      </c>
      <c r="F18" s="246"/>
      <c r="G18" s="247">
        <f>ROUND(E18*F18,2)</f>
        <v>0</v>
      </c>
      <c r="H18" s="246"/>
      <c r="I18" s="247">
        <f>ROUND(E18*H18,2)</f>
        <v>0</v>
      </c>
      <c r="J18" s="246"/>
      <c r="K18" s="247">
        <f>ROUND(E18*J18,2)</f>
        <v>0</v>
      </c>
      <c r="L18" s="247">
        <v>15</v>
      </c>
      <c r="M18" s="247">
        <f>G18*(1+L18/100)</f>
        <v>0</v>
      </c>
      <c r="N18" s="245">
        <v>0</v>
      </c>
      <c r="O18" s="245">
        <f>ROUND(E18*N18,2)</f>
        <v>0</v>
      </c>
      <c r="P18" s="245">
        <v>0</v>
      </c>
      <c r="Q18" s="245">
        <f>ROUND(E18*P18,2)</f>
        <v>0</v>
      </c>
      <c r="R18" s="247"/>
      <c r="S18" s="247" t="s">
        <v>279</v>
      </c>
      <c r="T18" s="248" t="s">
        <v>262</v>
      </c>
      <c r="U18" s="224">
        <v>0</v>
      </c>
      <c r="V18" s="224">
        <f>ROUND(E18*U18,2)</f>
        <v>0</v>
      </c>
      <c r="W18" s="224"/>
      <c r="X18" s="224" t="s">
        <v>241</v>
      </c>
      <c r="Y18" s="213"/>
      <c r="Z18" s="213"/>
      <c r="AA18" s="213"/>
      <c r="AB18" s="213"/>
      <c r="AC18" s="213"/>
      <c r="AD18" s="213"/>
      <c r="AE18" s="213"/>
      <c r="AF18" s="213"/>
      <c r="AG18" s="213" t="s">
        <v>1612</v>
      </c>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row>
    <row r="19" spans="1:60" outlineLevel="1" x14ac:dyDescent="0.2">
      <c r="A19" s="242">
        <v>9</v>
      </c>
      <c r="B19" s="243" t="s">
        <v>1627</v>
      </c>
      <c r="C19" s="255" t="s">
        <v>1628</v>
      </c>
      <c r="D19" s="244" t="s">
        <v>452</v>
      </c>
      <c r="E19" s="245">
        <v>1</v>
      </c>
      <c r="F19" s="246"/>
      <c r="G19" s="247">
        <f>ROUND(E19*F19,2)</f>
        <v>0</v>
      </c>
      <c r="H19" s="246"/>
      <c r="I19" s="247">
        <f>ROUND(E19*H19,2)</f>
        <v>0</v>
      </c>
      <c r="J19" s="246"/>
      <c r="K19" s="247">
        <f>ROUND(E19*J19,2)</f>
        <v>0</v>
      </c>
      <c r="L19" s="247">
        <v>15</v>
      </c>
      <c r="M19" s="247">
        <f>G19*(1+L19/100)</f>
        <v>0</v>
      </c>
      <c r="N19" s="245">
        <v>0</v>
      </c>
      <c r="O19" s="245">
        <f>ROUND(E19*N19,2)</f>
        <v>0</v>
      </c>
      <c r="P19" s="245">
        <v>0</v>
      </c>
      <c r="Q19" s="245">
        <f>ROUND(E19*P19,2)</f>
        <v>0</v>
      </c>
      <c r="R19" s="247"/>
      <c r="S19" s="247" t="s">
        <v>279</v>
      </c>
      <c r="T19" s="248" t="s">
        <v>262</v>
      </c>
      <c r="U19" s="224">
        <v>0</v>
      </c>
      <c r="V19" s="224">
        <f>ROUND(E19*U19,2)</f>
        <v>0</v>
      </c>
      <c r="W19" s="224"/>
      <c r="X19" s="224" t="s">
        <v>241</v>
      </c>
      <c r="Y19" s="213"/>
      <c r="Z19" s="213"/>
      <c r="AA19" s="213"/>
      <c r="AB19" s="213"/>
      <c r="AC19" s="213"/>
      <c r="AD19" s="213"/>
      <c r="AE19" s="213"/>
      <c r="AF19" s="213"/>
      <c r="AG19" s="213" t="s">
        <v>1612</v>
      </c>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row>
    <row r="20" spans="1:60" outlineLevel="1" x14ac:dyDescent="0.2">
      <c r="A20" s="242">
        <v>10</v>
      </c>
      <c r="B20" s="243" t="s">
        <v>1629</v>
      </c>
      <c r="C20" s="255" t="s">
        <v>1614</v>
      </c>
      <c r="D20" s="244" t="s">
        <v>452</v>
      </c>
      <c r="E20" s="245">
        <v>1</v>
      </c>
      <c r="F20" s="246"/>
      <c r="G20" s="247">
        <f>ROUND(E20*F20,2)</f>
        <v>0</v>
      </c>
      <c r="H20" s="246"/>
      <c r="I20" s="247">
        <f>ROUND(E20*H20,2)</f>
        <v>0</v>
      </c>
      <c r="J20" s="246"/>
      <c r="K20" s="247">
        <f>ROUND(E20*J20,2)</f>
        <v>0</v>
      </c>
      <c r="L20" s="247">
        <v>15</v>
      </c>
      <c r="M20" s="247">
        <f>G20*(1+L20/100)</f>
        <v>0</v>
      </c>
      <c r="N20" s="245">
        <v>0</v>
      </c>
      <c r="O20" s="245">
        <f>ROUND(E20*N20,2)</f>
        <v>0</v>
      </c>
      <c r="P20" s="245">
        <v>0</v>
      </c>
      <c r="Q20" s="245">
        <f>ROUND(E20*P20,2)</f>
        <v>0</v>
      </c>
      <c r="R20" s="247"/>
      <c r="S20" s="247" t="s">
        <v>279</v>
      </c>
      <c r="T20" s="248" t="s">
        <v>262</v>
      </c>
      <c r="U20" s="224">
        <v>0</v>
      </c>
      <c r="V20" s="224">
        <f>ROUND(E20*U20,2)</f>
        <v>0</v>
      </c>
      <c r="W20" s="224"/>
      <c r="X20" s="224" t="s">
        <v>241</v>
      </c>
      <c r="Y20" s="213"/>
      <c r="Z20" s="213"/>
      <c r="AA20" s="213"/>
      <c r="AB20" s="213"/>
      <c r="AC20" s="213"/>
      <c r="AD20" s="213"/>
      <c r="AE20" s="213"/>
      <c r="AF20" s="213"/>
      <c r="AG20" s="213" t="s">
        <v>1612</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outlineLevel="1" x14ac:dyDescent="0.2">
      <c r="A21" s="242">
        <v>11</v>
      </c>
      <c r="B21" s="243" t="s">
        <v>1630</v>
      </c>
      <c r="C21" s="255" t="s">
        <v>1631</v>
      </c>
      <c r="D21" s="244" t="s">
        <v>452</v>
      </c>
      <c r="E21" s="245">
        <v>1</v>
      </c>
      <c r="F21" s="246"/>
      <c r="G21" s="247">
        <f>ROUND(E21*F21,2)</f>
        <v>0</v>
      </c>
      <c r="H21" s="246"/>
      <c r="I21" s="247">
        <f>ROUND(E21*H21,2)</f>
        <v>0</v>
      </c>
      <c r="J21" s="246"/>
      <c r="K21" s="247">
        <f>ROUND(E21*J21,2)</f>
        <v>0</v>
      </c>
      <c r="L21" s="247">
        <v>15</v>
      </c>
      <c r="M21" s="247">
        <f>G21*(1+L21/100)</f>
        <v>0</v>
      </c>
      <c r="N21" s="245">
        <v>0</v>
      </c>
      <c r="O21" s="245">
        <f>ROUND(E21*N21,2)</f>
        <v>0</v>
      </c>
      <c r="P21" s="245">
        <v>0</v>
      </c>
      <c r="Q21" s="245">
        <f>ROUND(E21*P21,2)</f>
        <v>0</v>
      </c>
      <c r="R21" s="247"/>
      <c r="S21" s="247" t="s">
        <v>279</v>
      </c>
      <c r="T21" s="248" t="s">
        <v>262</v>
      </c>
      <c r="U21" s="224">
        <v>0</v>
      </c>
      <c r="V21" s="224">
        <f>ROUND(E21*U21,2)</f>
        <v>0</v>
      </c>
      <c r="W21" s="224"/>
      <c r="X21" s="224" t="s">
        <v>241</v>
      </c>
      <c r="Y21" s="213"/>
      <c r="Z21" s="213"/>
      <c r="AA21" s="213"/>
      <c r="AB21" s="213"/>
      <c r="AC21" s="213"/>
      <c r="AD21" s="213"/>
      <c r="AE21" s="213"/>
      <c r="AF21" s="213"/>
      <c r="AG21" s="213" t="s">
        <v>1612</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row>
    <row r="22" spans="1:60" outlineLevel="1" x14ac:dyDescent="0.2">
      <c r="A22" s="242">
        <v>12</v>
      </c>
      <c r="B22" s="243" t="s">
        <v>1632</v>
      </c>
      <c r="C22" s="255" t="s">
        <v>1633</v>
      </c>
      <c r="D22" s="244" t="s">
        <v>452</v>
      </c>
      <c r="E22" s="245">
        <v>1</v>
      </c>
      <c r="F22" s="246"/>
      <c r="G22" s="247">
        <f>ROUND(E22*F22,2)</f>
        <v>0</v>
      </c>
      <c r="H22" s="246"/>
      <c r="I22" s="247">
        <f>ROUND(E22*H22,2)</f>
        <v>0</v>
      </c>
      <c r="J22" s="246"/>
      <c r="K22" s="247">
        <f>ROUND(E22*J22,2)</f>
        <v>0</v>
      </c>
      <c r="L22" s="247">
        <v>15</v>
      </c>
      <c r="M22" s="247">
        <f>G22*(1+L22/100)</f>
        <v>0</v>
      </c>
      <c r="N22" s="245">
        <v>0</v>
      </c>
      <c r="O22" s="245">
        <f>ROUND(E22*N22,2)</f>
        <v>0</v>
      </c>
      <c r="P22" s="245">
        <v>0</v>
      </c>
      <c r="Q22" s="245">
        <f>ROUND(E22*P22,2)</f>
        <v>0</v>
      </c>
      <c r="R22" s="247"/>
      <c r="S22" s="247" t="s">
        <v>279</v>
      </c>
      <c r="T22" s="248" t="s">
        <v>262</v>
      </c>
      <c r="U22" s="224">
        <v>0</v>
      </c>
      <c r="V22" s="224">
        <f>ROUND(E22*U22,2)</f>
        <v>0</v>
      </c>
      <c r="W22" s="224"/>
      <c r="X22" s="224" t="s">
        <v>241</v>
      </c>
      <c r="Y22" s="213"/>
      <c r="Z22" s="213"/>
      <c r="AA22" s="213"/>
      <c r="AB22" s="213"/>
      <c r="AC22" s="213"/>
      <c r="AD22" s="213"/>
      <c r="AE22" s="213"/>
      <c r="AF22" s="213"/>
      <c r="AG22" s="213" t="s">
        <v>1612</v>
      </c>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row>
    <row r="23" spans="1:60" outlineLevel="1" x14ac:dyDescent="0.2">
      <c r="A23" s="242">
        <v>13</v>
      </c>
      <c r="B23" s="243" t="s">
        <v>1634</v>
      </c>
      <c r="C23" s="255" t="s">
        <v>1635</v>
      </c>
      <c r="D23" s="244" t="s">
        <v>452</v>
      </c>
      <c r="E23" s="245">
        <v>2</v>
      </c>
      <c r="F23" s="246"/>
      <c r="G23" s="247">
        <f>ROUND(E23*F23,2)</f>
        <v>0</v>
      </c>
      <c r="H23" s="246"/>
      <c r="I23" s="247">
        <f>ROUND(E23*H23,2)</f>
        <v>0</v>
      </c>
      <c r="J23" s="246"/>
      <c r="K23" s="247">
        <f>ROUND(E23*J23,2)</f>
        <v>0</v>
      </c>
      <c r="L23" s="247">
        <v>15</v>
      </c>
      <c r="M23" s="247">
        <f>G23*(1+L23/100)</f>
        <v>0</v>
      </c>
      <c r="N23" s="245">
        <v>0</v>
      </c>
      <c r="O23" s="245">
        <f>ROUND(E23*N23,2)</f>
        <v>0</v>
      </c>
      <c r="P23" s="245">
        <v>0</v>
      </c>
      <c r="Q23" s="245">
        <f>ROUND(E23*P23,2)</f>
        <v>0</v>
      </c>
      <c r="R23" s="247"/>
      <c r="S23" s="247" t="s">
        <v>279</v>
      </c>
      <c r="T23" s="248" t="s">
        <v>262</v>
      </c>
      <c r="U23" s="224">
        <v>0</v>
      </c>
      <c r="V23" s="224">
        <f>ROUND(E23*U23,2)</f>
        <v>0</v>
      </c>
      <c r="W23" s="224"/>
      <c r="X23" s="224" t="s">
        <v>241</v>
      </c>
      <c r="Y23" s="213"/>
      <c r="Z23" s="213"/>
      <c r="AA23" s="213"/>
      <c r="AB23" s="213"/>
      <c r="AC23" s="213"/>
      <c r="AD23" s="213"/>
      <c r="AE23" s="213"/>
      <c r="AF23" s="213"/>
      <c r="AG23" s="213" t="s">
        <v>1612</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row>
    <row r="24" spans="1:60" outlineLevel="1" x14ac:dyDescent="0.2">
      <c r="A24" s="242">
        <v>14</v>
      </c>
      <c r="B24" s="243" t="s">
        <v>1636</v>
      </c>
      <c r="C24" s="255" t="s">
        <v>1637</v>
      </c>
      <c r="D24" s="244" t="s">
        <v>452</v>
      </c>
      <c r="E24" s="245">
        <v>5</v>
      </c>
      <c r="F24" s="246"/>
      <c r="G24" s="247">
        <f>ROUND(E24*F24,2)</f>
        <v>0</v>
      </c>
      <c r="H24" s="246"/>
      <c r="I24" s="247">
        <f>ROUND(E24*H24,2)</f>
        <v>0</v>
      </c>
      <c r="J24" s="246"/>
      <c r="K24" s="247">
        <f>ROUND(E24*J24,2)</f>
        <v>0</v>
      </c>
      <c r="L24" s="247">
        <v>15</v>
      </c>
      <c r="M24" s="247">
        <f>G24*(1+L24/100)</f>
        <v>0</v>
      </c>
      <c r="N24" s="245">
        <v>0</v>
      </c>
      <c r="O24" s="245">
        <f>ROUND(E24*N24,2)</f>
        <v>0</v>
      </c>
      <c r="P24" s="245">
        <v>0</v>
      </c>
      <c r="Q24" s="245">
        <f>ROUND(E24*P24,2)</f>
        <v>0</v>
      </c>
      <c r="R24" s="247"/>
      <c r="S24" s="247" t="s">
        <v>279</v>
      </c>
      <c r="T24" s="248" t="s">
        <v>262</v>
      </c>
      <c r="U24" s="224">
        <v>0</v>
      </c>
      <c r="V24" s="224">
        <f>ROUND(E24*U24,2)</f>
        <v>0</v>
      </c>
      <c r="W24" s="224"/>
      <c r="X24" s="224" t="s">
        <v>241</v>
      </c>
      <c r="Y24" s="213"/>
      <c r="Z24" s="213"/>
      <c r="AA24" s="213"/>
      <c r="AB24" s="213"/>
      <c r="AC24" s="213"/>
      <c r="AD24" s="213"/>
      <c r="AE24" s="213"/>
      <c r="AF24" s="213"/>
      <c r="AG24" s="213" t="s">
        <v>1612</v>
      </c>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row>
    <row r="25" spans="1:60" outlineLevel="1" x14ac:dyDescent="0.2">
      <c r="A25" s="242">
        <v>15</v>
      </c>
      <c r="B25" s="243" t="s">
        <v>1638</v>
      </c>
      <c r="C25" s="255" t="s">
        <v>1639</v>
      </c>
      <c r="D25" s="244" t="s">
        <v>452</v>
      </c>
      <c r="E25" s="245">
        <v>3</v>
      </c>
      <c r="F25" s="246"/>
      <c r="G25" s="247">
        <f>ROUND(E25*F25,2)</f>
        <v>0</v>
      </c>
      <c r="H25" s="246"/>
      <c r="I25" s="247">
        <f>ROUND(E25*H25,2)</f>
        <v>0</v>
      </c>
      <c r="J25" s="246"/>
      <c r="K25" s="247">
        <f>ROUND(E25*J25,2)</f>
        <v>0</v>
      </c>
      <c r="L25" s="247">
        <v>15</v>
      </c>
      <c r="M25" s="247">
        <f>G25*(1+L25/100)</f>
        <v>0</v>
      </c>
      <c r="N25" s="245">
        <v>0</v>
      </c>
      <c r="O25" s="245">
        <f>ROUND(E25*N25,2)</f>
        <v>0</v>
      </c>
      <c r="P25" s="245">
        <v>0</v>
      </c>
      <c r="Q25" s="245">
        <f>ROUND(E25*P25,2)</f>
        <v>0</v>
      </c>
      <c r="R25" s="247"/>
      <c r="S25" s="247" t="s">
        <v>279</v>
      </c>
      <c r="T25" s="248" t="s">
        <v>262</v>
      </c>
      <c r="U25" s="224">
        <v>0</v>
      </c>
      <c r="V25" s="224">
        <f>ROUND(E25*U25,2)</f>
        <v>0</v>
      </c>
      <c r="W25" s="224"/>
      <c r="X25" s="224" t="s">
        <v>241</v>
      </c>
      <c r="Y25" s="213"/>
      <c r="Z25" s="213"/>
      <c r="AA25" s="213"/>
      <c r="AB25" s="213"/>
      <c r="AC25" s="213"/>
      <c r="AD25" s="213"/>
      <c r="AE25" s="213"/>
      <c r="AF25" s="213"/>
      <c r="AG25" s="213" t="s">
        <v>1612</v>
      </c>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row>
    <row r="26" spans="1:60" outlineLevel="1" x14ac:dyDescent="0.2">
      <c r="A26" s="242">
        <v>16</v>
      </c>
      <c r="B26" s="243" t="s">
        <v>1640</v>
      </c>
      <c r="C26" s="255" t="s">
        <v>1641</v>
      </c>
      <c r="D26" s="244" t="s">
        <v>452</v>
      </c>
      <c r="E26" s="245">
        <v>1</v>
      </c>
      <c r="F26" s="246"/>
      <c r="G26" s="247">
        <f>ROUND(E26*F26,2)</f>
        <v>0</v>
      </c>
      <c r="H26" s="246"/>
      <c r="I26" s="247">
        <f>ROUND(E26*H26,2)</f>
        <v>0</v>
      </c>
      <c r="J26" s="246"/>
      <c r="K26" s="247">
        <f>ROUND(E26*J26,2)</f>
        <v>0</v>
      </c>
      <c r="L26" s="247">
        <v>15</v>
      </c>
      <c r="M26" s="247">
        <f>G26*(1+L26/100)</f>
        <v>0</v>
      </c>
      <c r="N26" s="245">
        <v>0</v>
      </c>
      <c r="O26" s="245">
        <f>ROUND(E26*N26,2)</f>
        <v>0</v>
      </c>
      <c r="P26" s="245">
        <v>0</v>
      </c>
      <c r="Q26" s="245">
        <f>ROUND(E26*P26,2)</f>
        <v>0</v>
      </c>
      <c r="R26" s="247"/>
      <c r="S26" s="247" t="s">
        <v>279</v>
      </c>
      <c r="T26" s="248" t="s">
        <v>262</v>
      </c>
      <c r="U26" s="224">
        <v>0</v>
      </c>
      <c r="V26" s="224">
        <f>ROUND(E26*U26,2)</f>
        <v>0</v>
      </c>
      <c r="W26" s="224"/>
      <c r="X26" s="224" t="s">
        <v>241</v>
      </c>
      <c r="Y26" s="213"/>
      <c r="Z26" s="213"/>
      <c r="AA26" s="213"/>
      <c r="AB26" s="213"/>
      <c r="AC26" s="213"/>
      <c r="AD26" s="213"/>
      <c r="AE26" s="213"/>
      <c r="AF26" s="213"/>
      <c r="AG26" s="213" t="s">
        <v>1612</v>
      </c>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row>
    <row r="27" spans="1:60" outlineLevel="1" x14ac:dyDescent="0.2">
      <c r="A27" s="242">
        <v>17</v>
      </c>
      <c r="B27" s="243" t="s">
        <v>1642</v>
      </c>
      <c r="C27" s="255" t="s">
        <v>1643</v>
      </c>
      <c r="D27" s="244" t="s">
        <v>452</v>
      </c>
      <c r="E27" s="245">
        <v>2</v>
      </c>
      <c r="F27" s="246"/>
      <c r="G27" s="247">
        <f>ROUND(E27*F27,2)</f>
        <v>0</v>
      </c>
      <c r="H27" s="246"/>
      <c r="I27" s="247">
        <f>ROUND(E27*H27,2)</f>
        <v>0</v>
      </c>
      <c r="J27" s="246"/>
      <c r="K27" s="247">
        <f>ROUND(E27*J27,2)</f>
        <v>0</v>
      </c>
      <c r="L27" s="247">
        <v>15</v>
      </c>
      <c r="M27" s="247">
        <f>G27*(1+L27/100)</f>
        <v>0</v>
      </c>
      <c r="N27" s="245">
        <v>0</v>
      </c>
      <c r="O27" s="245">
        <f>ROUND(E27*N27,2)</f>
        <v>0</v>
      </c>
      <c r="P27" s="245">
        <v>0</v>
      </c>
      <c r="Q27" s="245">
        <f>ROUND(E27*P27,2)</f>
        <v>0</v>
      </c>
      <c r="R27" s="247"/>
      <c r="S27" s="247" t="s">
        <v>279</v>
      </c>
      <c r="T27" s="248" t="s">
        <v>262</v>
      </c>
      <c r="U27" s="224">
        <v>0</v>
      </c>
      <c r="V27" s="224">
        <f>ROUND(E27*U27,2)</f>
        <v>0</v>
      </c>
      <c r="W27" s="224"/>
      <c r="X27" s="224" t="s">
        <v>296</v>
      </c>
      <c r="Y27" s="213"/>
      <c r="Z27" s="213"/>
      <c r="AA27" s="213"/>
      <c r="AB27" s="213"/>
      <c r="AC27" s="213"/>
      <c r="AD27" s="213"/>
      <c r="AE27" s="213"/>
      <c r="AF27" s="213"/>
      <c r="AG27" s="213" t="s">
        <v>1098</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outlineLevel="1" x14ac:dyDescent="0.2">
      <c r="A28" s="242">
        <v>18</v>
      </c>
      <c r="B28" s="243" t="s">
        <v>1644</v>
      </c>
      <c r="C28" s="255" t="s">
        <v>1645</v>
      </c>
      <c r="D28" s="244" t="s">
        <v>452</v>
      </c>
      <c r="E28" s="245">
        <v>2</v>
      </c>
      <c r="F28" s="246"/>
      <c r="G28" s="247">
        <f>ROUND(E28*F28,2)</f>
        <v>0</v>
      </c>
      <c r="H28" s="246"/>
      <c r="I28" s="247">
        <f>ROUND(E28*H28,2)</f>
        <v>0</v>
      </c>
      <c r="J28" s="246"/>
      <c r="K28" s="247">
        <f>ROUND(E28*J28,2)</f>
        <v>0</v>
      </c>
      <c r="L28" s="247">
        <v>15</v>
      </c>
      <c r="M28" s="247">
        <f>G28*(1+L28/100)</f>
        <v>0</v>
      </c>
      <c r="N28" s="245">
        <v>0</v>
      </c>
      <c r="O28" s="245">
        <f>ROUND(E28*N28,2)</f>
        <v>0</v>
      </c>
      <c r="P28" s="245">
        <v>0</v>
      </c>
      <c r="Q28" s="245">
        <f>ROUND(E28*P28,2)</f>
        <v>0</v>
      </c>
      <c r="R28" s="247"/>
      <c r="S28" s="247" t="s">
        <v>279</v>
      </c>
      <c r="T28" s="248" t="s">
        <v>262</v>
      </c>
      <c r="U28" s="224">
        <v>0</v>
      </c>
      <c r="V28" s="224">
        <f>ROUND(E28*U28,2)</f>
        <v>0</v>
      </c>
      <c r="W28" s="224"/>
      <c r="X28" s="224" t="s">
        <v>241</v>
      </c>
      <c r="Y28" s="213"/>
      <c r="Z28" s="213"/>
      <c r="AA28" s="213"/>
      <c r="AB28" s="213"/>
      <c r="AC28" s="213"/>
      <c r="AD28" s="213"/>
      <c r="AE28" s="213"/>
      <c r="AF28" s="213"/>
      <c r="AG28" s="213" t="s">
        <v>1612</v>
      </c>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row>
    <row r="29" spans="1:60" outlineLevel="1" x14ac:dyDescent="0.2">
      <c r="A29" s="242">
        <v>19</v>
      </c>
      <c r="B29" s="243" t="s">
        <v>1646</v>
      </c>
      <c r="C29" s="255" t="s">
        <v>1647</v>
      </c>
      <c r="D29" s="244" t="s">
        <v>452</v>
      </c>
      <c r="E29" s="245">
        <v>3</v>
      </c>
      <c r="F29" s="246"/>
      <c r="G29" s="247">
        <f>ROUND(E29*F29,2)</f>
        <v>0</v>
      </c>
      <c r="H29" s="246"/>
      <c r="I29" s="247">
        <f>ROUND(E29*H29,2)</f>
        <v>0</v>
      </c>
      <c r="J29" s="246"/>
      <c r="K29" s="247">
        <f>ROUND(E29*J29,2)</f>
        <v>0</v>
      </c>
      <c r="L29" s="247">
        <v>15</v>
      </c>
      <c r="M29" s="247">
        <f>G29*(1+L29/100)</f>
        <v>0</v>
      </c>
      <c r="N29" s="245">
        <v>0</v>
      </c>
      <c r="O29" s="245">
        <f>ROUND(E29*N29,2)</f>
        <v>0</v>
      </c>
      <c r="P29" s="245">
        <v>0</v>
      </c>
      <c r="Q29" s="245">
        <f>ROUND(E29*P29,2)</f>
        <v>0</v>
      </c>
      <c r="R29" s="247"/>
      <c r="S29" s="247" t="s">
        <v>279</v>
      </c>
      <c r="T29" s="248" t="s">
        <v>262</v>
      </c>
      <c r="U29" s="224">
        <v>0</v>
      </c>
      <c r="V29" s="224">
        <f>ROUND(E29*U29,2)</f>
        <v>0</v>
      </c>
      <c r="W29" s="224"/>
      <c r="X29" s="224" t="s">
        <v>241</v>
      </c>
      <c r="Y29" s="213"/>
      <c r="Z29" s="213"/>
      <c r="AA29" s="213"/>
      <c r="AB29" s="213"/>
      <c r="AC29" s="213"/>
      <c r="AD29" s="213"/>
      <c r="AE29" s="213"/>
      <c r="AF29" s="213"/>
      <c r="AG29" s="213" t="s">
        <v>1612</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outlineLevel="1" x14ac:dyDescent="0.2">
      <c r="A30" s="242">
        <v>20</v>
      </c>
      <c r="B30" s="243" t="s">
        <v>1648</v>
      </c>
      <c r="C30" s="255" t="s">
        <v>1620</v>
      </c>
      <c r="D30" s="244" t="s">
        <v>452</v>
      </c>
      <c r="E30" s="245">
        <v>1</v>
      </c>
      <c r="F30" s="246"/>
      <c r="G30" s="247">
        <f>ROUND(E30*F30,2)</f>
        <v>0</v>
      </c>
      <c r="H30" s="246"/>
      <c r="I30" s="247">
        <f>ROUND(E30*H30,2)</f>
        <v>0</v>
      </c>
      <c r="J30" s="246"/>
      <c r="K30" s="247">
        <f>ROUND(E30*J30,2)</f>
        <v>0</v>
      </c>
      <c r="L30" s="247">
        <v>15</v>
      </c>
      <c r="M30" s="247">
        <f>G30*(1+L30/100)</f>
        <v>0</v>
      </c>
      <c r="N30" s="245">
        <v>0</v>
      </c>
      <c r="O30" s="245">
        <f>ROUND(E30*N30,2)</f>
        <v>0</v>
      </c>
      <c r="P30" s="245">
        <v>0</v>
      </c>
      <c r="Q30" s="245">
        <f>ROUND(E30*P30,2)</f>
        <v>0</v>
      </c>
      <c r="R30" s="247"/>
      <c r="S30" s="247" t="s">
        <v>279</v>
      </c>
      <c r="T30" s="248" t="s">
        <v>262</v>
      </c>
      <c r="U30" s="224">
        <v>0</v>
      </c>
      <c r="V30" s="224">
        <f>ROUND(E30*U30,2)</f>
        <v>0</v>
      </c>
      <c r="W30" s="224"/>
      <c r="X30" s="224" t="s">
        <v>241</v>
      </c>
      <c r="Y30" s="213"/>
      <c r="Z30" s="213"/>
      <c r="AA30" s="213"/>
      <c r="AB30" s="213"/>
      <c r="AC30" s="213"/>
      <c r="AD30" s="213"/>
      <c r="AE30" s="213"/>
      <c r="AF30" s="213"/>
      <c r="AG30" s="213" t="s">
        <v>1612</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x14ac:dyDescent="0.2">
      <c r="A31" s="227" t="s">
        <v>233</v>
      </c>
      <c r="B31" s="228" t="s">
        <v>187</v>
      </c>
      <c r="C31" s="252" t="s">
        <v>188</v>
      </c>
      <c r="D31" s="229"/>
      <c r="E31" s="230"/>
      <c r="F31" s="231"/>
      <c r="G31" s="231">
        <f>SUMIF(AG32:AG39,"&lt;&gt;NOR",G32:G39)</f>
        <v>0</v>
      </c>
      <c r="H31" s="231"/>
      <c r="I31" s="231">
        <f>SUM(I32:I39)</f>
        <v>0</v>
      </c>
      <c r="J31" s="231"/>
      <c r="K31" s="231">
        <f>SUM(K32:K39)</f>
        <v>0</v>
      </c>
      <c r="L31" s="231"/>
      <c r="M31" s="231">
        <f>SUM(M32:M39)</f>
        <v>0</v>
      </c>
      <c r="N31" s="230"/>
      <c r="O31" s="230">
        <f>SUM(O32:O39)</f>
        <v>0</v>
      </c>
      <c r="P31" s="230"/>
      <c r="Q31" s="230">
        <f>SUM(Q32:Q39)</f>
        <v>0</v>
      </c>
      <c r="R31" s="231"/>
      <c r="S31" s="231"/>
      <c r="T31" s="232"/>
      <c r="U31" s="226"/>
      <c r="V31" s="226">
        <f>SUM(V32:V39)</f>
        <v>0</v>
      </c>
      <c r="W31" s="226"/>
      <c r="X31" s="226"/>
      <c r="AG31" t="s">
        <v>234</v>
      </c>
    </row>
    <row r="32" spans="1:60" outlineLevel="1" x14ac:dyDescent="0.2">
      <c r="A32" s="242">
        <v>21</v>
      </c>
      <c r="B32" s="243" t="s">
        <v>1649</v>
      </c>
      <c r="C32" s="255" t="s">
        <v>1650</v>
      </c>
      <c r="D32" s="244" t="s">
        <v>452</v>
      </c>
      <c r="E32" s="245">
        <v>6</v>
      </c>
      <c r="F32" s="246"/>
      <c r="G32" s="247">
        <f>ROUND(E32*F32,2)</f>
        <v>0</v>
      </c>
      <c r="H32" s="246"/>
      <c r="I32" s="247">
        <f>ROUND(E32*H32,2)</f>
        <v>0</v>
      </c>
      <c r="J32" s="246"/>
      <c r="K32" s="247">
        <f>ROUND(E32*J32,2)</f>
        <v>0</v>
      </c>
      <c r="L32" s="247">
        <v>15</v>
      </c>
      <c r="M32" s="247">
        <f>G32*(1+L32/100)</f>
        <v>0</v>
      </c>
      <c r="N32" s="245">
        <v>0</v>
      </c>
      <c r="O32" s="245">
        <f>ROUND(E32*N32,2)</f>
        <v>0</v>
      </c>
      <c r="P32" s="245">
        <v>0</v>
      </c>
      <c r="Q32" s="245">
        <f>ROUND(E32*P32,2)</f>
        <v>0</v>
      </c>
      <c r="R32" s="247"/>
      <c r="S32" s="247" t="s">
        <v>279</v>
      </c>
      <c r="T32" s="248" t="s">
        <v>262</v>
      </c>
      <c r="U32" s="224">
        <v>0</v>
      </c>
      <c r="V32" s="224">
        <f>ROUND(E32*U32,2)</f>
        <v>0</v>
      </c>
      <c r="W32" s="224"/>
      <c r="X32" s="224" t="s">
        <v>241</v>
      </c>
      <c r="Y32" s="213"/>
      <c r="Z32" s="213"/>
      <c r="AA32" s="213"/>
      <c r="AB32" s="213"/>
      <c r="AC32" s="213"/>
      <c r="AD32" s="213"/>
      <c r="AE32" s="213"/>
      <c r="AF32" s="213"/>
      <c r="AG32" s="213" t="s">
        <v>1612</v>
      </c>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row>
    <row r="33" spans="1:60" outlineLevel="1" x14ac:dyDescent="0.2">
      <c r="A33" s="242">
        <v>22</v>
      </c>
      <c r="B33" s="243" t="s">
        <v>1651</v>
      </c>
      <c r="C33" s="255" t="s">
        <v>1628</v>
      </c>
      <c r="D33" s="244" t="s">
        <v>452</v>
      </c>
      <c r="E33" s="245">
        <v>6</v>
      </c>
      <c r="F33" s="246"/>
      <c r="G33" s="247">
        <f>ROUND(E33*F33,2)</f>
        <v>0</v>
      </c>
      <c r="H33" s="246"/>
      <c r="I33" s="247">
        <f>ROUND(E33*H33,2)</f>
        <v>0</v>
      </c>
      <c r="J33" s="246"/>
      <c r="K33" s="247">
        <f>ROUND(E33*J33,2)</f>
        <v>0</v>
      </c>
      <c r="L33" s="247">
        <v>15</v>
      </c>
      <c r="M33" s="247">
        <f>G33*(1+L33/100)</f>
        <v>0</v>
      </c>
      <c r="N33" s="245">
        <v>0</v>
      </c>
      <c r="O33" s="245">
        <f>ROUND(E33*N33,2)</f>
        <v>0</v>
      </c>
      <c r="P33" s="245">
        <v>0</v>
      </c>
      <c r="Q33" s="245">
        <f>ROUND(E33*P33,2)</f>
        <v>0</v>
      </c>
      <c r="R33" s="247"/>
      <c r="S33" s="247" t="s">
        <v>279</v>
      </c>
      <c r="T33" s="248" t="s">
        <v>262</v>
      </c>
      <c r="U33" s="224">
        <v>0</v>
      </c>
      <c r="V33" s="224">
        <f>ROUND(E33*U33,2)</f>
        <v>0</v>
      </c>
      <c r="W33" s="224"/>
      <c r="X33" s="224" t="s">
        <v>241</v>
      </c>
      <c r="Y33" s="213"/>
      <c r="Z33" s="213"/>
      <c r="AA33" s="213"/>
      <c r="AB33" s="213"/>
      <c r="AC33" s="213"/>
      <c r="AD33" s="213"/>
      <c r="AE33" s="213"/>
      <c r="AF33" s="213"/>
      <c r="AG33" s="213" t="s">
        <v>1612</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outlineLevel="1" x14ac:dyDescent="0.2">
      <c r="A34" s="242">
        <v>23</v>
      </c>
      <c r="B34" s="243" t="s">
        <v>1652</v>
      </c>
      <c r="C34" s="255" t="s">
        <v>1653</v>
      </c>
      <c r="D34" s="244" t="s">
        <v>452</v>
      </c>
      <c r="E34" s="245">
        <v>6</v>
      </c>
      <c r="F34" s="246"/>
      <c r="G34" s="247">
        <f>ROUND(E34*F34,2)</f>
        <v>0</v>
      </c>
      <c r="H34" s="246"/>
      <c r="I34" s="247">
        <f>ROUND(E34*H34,2)</f>
        <v>0</v>
      </c>
      <c r="J34" s="246"/>
      <c r="K34" s="247">
        <f>ROUND(E34*J34,2)</f>
        <v>0</v>
      </c>
      <c r="L34" s="247">
        <v>15</v>
      </c>
      <c r="M34" s="247">
        <f>G34*(1+L34/100)</f>
        <v>0</v>
      </c>
      <c r="N34" s="245">
        <v>0</v>
      </c>
      <c r="O34" s="245">
        <f>ROUND(E34*N34,2)</f>
        <v>0</v>
      </c>
      <c r="P34" s="245">
        <v>0</v>
      </c>
      <c r="Q34" s="245">
        <f>ROUND(E34*P34,2)</f>
        <v>0</v>
      </c>
      <c r="R34" s="247"/>
      <c r="S34" s="247" t="s">
        <v>279</v>
      </c>
      <c r="T34" s="248" t="s">
        <v>262</v>
      </c>
      <c r="U34" s="224">
        <v>0</v>
      </c>
      <c r="V34" s="224">
        <f>ROUND(E34*U34,2)</f>
        <v>0</v>
      </c>
      <c r="W34" s="224"/>
      <c r="X34" s="224" t="s">
        <v>241</v>
      </c>
      <c r="Y34" s="213"/>
      <c r="Z34" s="213"/>
      <c r="AA34" s="213"/>
      <c r="AB34" s="213"/>
      <c r="AC34" s="213"/>
      <c r="AD34" s="213"/>
      <c r="AE34" s="213"/>
      <c r="AF34" s="213"/>
      <c r="AG34" s="213" t="s">
        <v>1612</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outlineLevel="1" x14ac:dyDescent="0.2">
      <c r="A35" s="242">
        <v>24</v>
      </c>
      <c r="B35" s="243" t="s">
        <v>1654</v>
      </c>
      <c r="C35" s="255" t="s">
        <v>1631</v>
      </c>
      <c r="D35" s="244" t="s">
        <v>452</v>
      </c>
      <c r="E35" s="245">
        <v>6</v>
      </c>
      <c r="F35" s="246"/>
      <c r="G35" s="247">
        <f>ROUND(E35*F35,2)</f>
        <v>0</v>
      </c>
      <c r="H35" s="246"/>
      <c r="I35" s="247">
        <f>ROUND(E35*H35,2)</f>
        <v>0</v>
      </c>
      <c r="J35" s="246"/>
      <c r="K35" s="247">
        <f>ROUND(E35*J35,2)</f>
        <v>0</v>
      </c>
      <c r="L35" s="247">
        <v>15</v>
      </c>
      <c r="M35" s="247">
        <f>G35*(1+L35/100)</f>
        <v>0</v>
      </c>
      <c r="N35" s="245">
        <v>0</v>
      </c>
      <c r="O35" s="245">
        <f>ROUND(E35*N35,2)</f>
        <v>0</v>
      </c>
      <c r="P35" s="245">
        <v>0</v>
      </c>
      <c r="Q35" s="245">
        <f>ROUND(E35*P35,2)</f>
        <v>0</v>
      </c>
      <c r="R35" s="247"/>
      <c r="S35" s="247" t="s">
        <v>279</v>
      </c>
      <c r="T35" s="248" t="s">
        <v>262</v>
      </c>
      <c r="U35" s="224">
        <v>0</v>
      </c>
      <c r="V35" s="224">
        <f>ROUND(E35*U35,2)</f>
        <v>0</v>
      </c>
      <c r="W35" s="224"/>
      <c r="X35" s="224" t="s">
        <v>241</v>
      </c>
      <c r="Y35" s="213"/>
      <c r="Z35" s="213"/>
      <c r="AA35" s="213"/>
      <c r="AB35" s="213"/>
      <c r="AC35" s="213"/>
      <c r="AD35" s="213"/>
      <c r="AE35" s="213"/>
      <c r="AF35" s="213"/>
      <c r="AG35" s="213" t="s">
        <v>1612</v>
      </c>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row>
    <row r="36" spans="1:60" outlineLevel="1" x14ac:dyDescent="0.2">
      <c r="A36" s="242">
        <v>25</v>
      </c>
      <c r="B36" s="243" t="s">
        <v>1655</v>
      </c>
      <c r="C36" s="255" t="s">
        <v>1633</v>
      </c>
      <c r="D36" s="244" t="s">
        <v>452</v>
      </c>
      <c r="E36" s="245">
        <v>18</v>
      </c>
      <c r="F36" s="246"/>
      <c r="G36" s="247">
        <f>ROUND(E36*F36,2)</f>
        <v>0</v>
      </c>
      <c r="H36" s="246"/>
      <c r="I36" s="247">
        <f>ROUND(E36*H36,2)</f>
        <v>0</v>
      </c>
      <c r="J36" s="246"/>
      <c r="K36" s="247">
        <f>ROUND(E36*J36,2)</f>
        <v>0</v>
      </c>
      <c r="L36" s="247">
        <v>15</v>
      </c>
      <c r="M36" s="247">
        <f>G36*(1+L36/100)</f>
        <v>0</v>
      </c>
      <c r="N36" s="245">
        <v>0</v>
      </c>
      <c r="O36" s="245">
        <f>ROUND(E36*N36,2)</f>
        <v>0</v>
      </c>
      <c r="P36" s="245">
        <v>0</v>
      </c>
      <c r="Q36" s="245">
        <f>ROUND(E36*P36,2)</f>
        <v>0</v>
      </c>
      <c r="R36" s="247"/>
      <c r="S36" s="247" t="s">
        <v>279</v>
      </c>
      <c r="T36" s="248" t="s">
        <v>262</v>
      </c>
      <c r="U36" s="224">
        <v>0</v>
      </c>
      <c r="V36" s="224">
        <f>ROUND(E36*U36,2)</f>
        <v>0</v>
      </c>
      <c r="W36" s="224"/>
      <c r="X36" s="224" t="s">
        <v>241</v>
      </c>
      <c r="Y36" s="213"/>
      <c r="Z36" s="213"/>
      <c r="AA36" s="213"/>
      <c r="AB36" s="213"/>
      <c r="AC36" s="213"/>
      <c r="AD36" s="213"/>
      <c r="AE36" s="213"/>
      <c r="AF36" s="213"/>
      <c r="AG36" s="213" t="s">
        <v>1612</v>
      </c>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row>
    <row r="37" spans="1:60" outlineLevel="1" x14ac:dyDescent="0.2">
      <c r="A37" s="242">
        <v>26</v>
      </c>
      <c r="B37" s="243" t="s">
        <v>1656</v>
      </c>
      <c r="C37" s="255" t="s">
        <v>1637</v>
      </c>
      <c r="D37" s="244" t="s">
        <v>452</v>
      </c>
      <c r="E37" s="245">
        <v>60</v>
      </c>
      <c r="F37" s="246"/>
      <c r="G37" s="247">
        <f>ROUND(E37*F37,2)</f>
        <v>0</v>
      </c>
      <c r="H37" s="246"/>
      <c r="I37" s="247">
        <f>ROUND(E37*H37,2)</f>
        <v>0</v>
      </c>
      <c r="J37" s="246"/>
      <c r="K37" s="247">
        <f>ROUND(E37*J37,2)</f>
        <v>0</v>
      </c>
      <c r="L37" s="247">
        <v>15</v>
      </c>
      <c r="M37" s="247">
        <f>G37*(1+L37/100)</f>
        <v>0</v>
      </c>
      <c r="N37" s="245">
        <v>0</v>
      </c>
      <c r="O37" s="245">
        <f>ROUND(E37*N37,2)</f>
        <v>0</v>
      </c>
      <c r="P37" s="245">
        <v>0</v>
      </c>
      <c r="Q37" s="245">
        <f>ROUND(E37*P37,2)</f>
        <v>0</v>
      </c>
      <c r="R37" s="247"/>
      <c r="S37" s="247" t="s">
        <v>279</v>
      </c>
      <c r="T37" s="248" t="s">
        <v>262</v>
      </c>
      <c r="U37" s="224">
        <v>0</v>
      </c>
      <c r="V37" s="224">
        <f>ROUND(E37*U37,2)</f>
        <v>0</v>
      </c>
      <c r="W37" s="224"/>
      <c r="X37" s="224" t="s">
        <v>241</v>
      </c>
      <c r="Y37" s="213"/>
      <c r="Z37" s="213"/>
      <c r="AA37" s="213"/>
      <c r="AB37" s="213"/>
      <c r="AC37" s="213"/>
      <c r="AD37" s="213"/>
      <c r="AE37" s="213"/>
      <c r="AF37" s="213"/>
      <c r="AG37" s="213" t="s">
        <v>1612</v>
      </c>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row>
    <row r="38" spans="1:60" outlineLevel="1" x14ac:dyDescent="0.2">
      <c r="A38" s="242">
        <v>27</v>
      </c>
      <c r="B38" s="243" t="s">
        <v>1657</v>
      </c>
      <c r="C38" s="255" t="s">
        <v>1658</v>
      </c>
      <c r="D38" s="244" t="s">
        <v>452</v>
      </c>
      <c r="E38" s="245">
        <v>6</v>
      </c>
      <c r="F38" s="246"/>
      <c r="G38" s="247">
        <f>ROUND(E38*F38,2)</f>
        <v>0</v>
      </c>
      <c r="H38" s="246"/>
      <c r="I38" s="247">
        <f>ROUND(E38*H38,2)</f>
        <v>0</v>
      </c>
      <c r="J38" s="246"/>
      <c r="K38" s="247">
        <f>ROUND(E38*J38,2)</f>
        <v>0</v>
      </c>
      <c r="L38" s="247">
        <v>15</v>
      </c>
      <c r="M38" s="247">
        <f>G38*(1+L38/100)</f>
        <v>0</v>
      </c>
      <c r="N38" s="245">
        <v>0</v>
      </c>
      <c r="O38" s="245">
        <f>ROUND(E38*N38,2)</f>
        <v>0</v>
      </c>
      <c r="P38" s="245">
        <v>0</v>
      </c>
      <c r="Q38" s="245">
        <f>ROUND(E38*P38,2)</f>
        <v>0</v>
      </c>
      <c r="R38" s="247"/>
      <c r="S38" s="247" t="s">
        <v>279</v>
      </c>
      <c r="T38" s="248" t="s">
        <v>262</v>
      </c>
      <c r="U38" s="224">
        <v>0</v>
      </c>
      <c r="V38" s="224">
        <f>ROUND(E38*U38,2)</f>
        <v>0</v>
      </c>
      <c r="W38" s="224"/>
      <c r="X38" s="224" t="s">
        <v>241</v>
      </c>
      <c r="Y38" s="213"/>
      <c r="Z38" s="213"/>
      <c r="AA38" s="213"/>
      <c r="AB38" s="213"/>
      <c r="AC38" s="213"/>
      <c r="AD38" s="213"/>
      <c r="AE38" s="213"/>
      <c r="AF38" s="213"/>
      <c r="AG38" s="213" t="s">
        <v>1612</v>
      </c>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row>
    <row r="39" spans="1:60" outlineLevel="1" x14ac:dyDescent="0.2">
      <c r="A39" s="242">
        <v>28</v>
      </c>
      <c r="B39" s="243" t="s">
        <v>1659</v>
      </c>
      <c r="C39" s="255" t="s">
        <v>1620</v>
      </c>
      <c r="D39" s="244" t="s">
        <v>452</v>
      </c>
      <c r="E39" s="245">
        <v>6</v>
      </c>
      <c r="F39" s="246"/>
      <c r="G39" s="247">
        <f>ROUND(E39*F39,2)</f>
        <v>0</v>
      </c>
      <c r="H39" s="246"/>
      <c r="I39" s="247">
        <f>ROUND(E39*H39,2)</f>
        <v>0</v>
      </c>
      <c r="J39" s="246"/>
      <c r="K39" s="247">
        <f>ROUND(E39*J39,2)</f>
        <v>0</v>
      </c>
      <c r="L39" s="247">
        <v>15</v>
      </c>
      <c r="M39" s="247">
        <f>G39*(1+L39/100)</f>
        <v>0</v>
      </c>
      <c r="N39" s="245">
        <v>0</v>
      </c>
      <c r="O39" s="245">
        <f>ROUND(E39*N39,2)</f>
        <v>0</v>
      </c>
      <c r="P39" s="245">
        <v>0</v>
      </c>
      <c r="Q39" s="245">
        <f>ROUND(E39*P39,2)</f>
        <v>0</v>
      </c>
      <c r="R39" s="247"/>
      <c r="S39" s="247" t="s">
        <v>279</v>
      </c>
      <c r="T39" s="248" t="s">
        <v>262</v>
      </c>
      <c r="U39" s="224">
        <v>0</v>
      </c>
      <c r="V39" s="224">
        <f>ROUND(E39*U39,2)</f>
        <v>0</v>
      </c>
      <c r="W39" s="224"/>
      <c r="X39" s="224" t="s">
        <v>241</v>
      </c>
      <c r="Y39" s="213"/>
      <c r="Z39" s="213"/>
      <c r="AA39" s="213"/>
      <c r="AB39" s="213"/>
      <c r="AC39" s="213"/>
      <c r="AD39" s="213"/>
      <c r="AE39" s="213"/>
      <c r="AF39" s="213"/>
      <c r="AG39" s="213" t="s">
        <v>1612</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x14ac:dyDescent="0.2">
      <c r="A40" s="227" t="s">
        <v>233</v>
      </c>
      <c r="B40" s="228" t="s">
        <v>189</v>
      </c>
      <c r="C40" s="252" t="s">
        <v>190</v>
      </c>
      <c r="D40" s="229"/>
      <c r="E40" s="230"/>
      <c r="F40" s="231"/>
      <c r="G40" s="231">
        <f>SUMIF(AG41:AG41,"&lt;&gt;NOR",G41:G41)</f>
        <v>0</v>
      </c>
      <c r="H40" s="231"/>
      <c r="I40" s="231">
        <f>SUM(I41:I41)</f>
        <v>0</v>
      </c>
      <c r="J40" s="231"/>
      <c r="K40" s="231">
        <f>SUM(K41:K41)</f>
        <v>0</v>
      </c>
      <c r="L40" s="231"/>
      <c r="M40" s="231">
        <f>SUM(M41:M41)</f>
        <v>0</v>
      </c>
      <c r="N40" s="230"/>
      <c r="O40" s="230">
        <f>SUM(O41:O41)</f>
        <v>0</v>
      </c>
      <c r="P40" s="230"/>
      <c r="Q40" s="230">
        <f>SUM(Q41:Q41)</f>
        <v>0</v>
      </c>
      <c r="R40" s="231"/>
      <c r="S40" s="231"/>
      <c r="T40" s="232"/>
      <c r="U40" s="226"/>
      <c r="V40" s="226">
        <f>SUM(V41:V41)</f>
        <v>0</v>
      </c>
      <c r="W40" s="226"/>
      <c r="X40" s="226"/>
      <c r="AG40" t="s">
        <v>234</v>
      </c>
    </row>
    <row r="41" spans="1:60" outlineLevel="1" x14ac:dyDescent="0.2">
      <c r="A41" s="242">
        <v>29</v>
      </c>
      <c r="B41" s="243" t="s">
        <v>1660</v>
      </c>
      <c r="C41" s="255" t="s">
        <v>1650</v>
      </c>
      <c r="D41" s="244" t="s">
        <v>452</v>
      </c>
      <c r="E41" s="245">
        <v>3</v>
      </c>
      <c r="F41" s="246"/>
      <c r="G41" s="247">
        <f>ROUND(E41*F41,2)</f>
        <v>0</v>
      </c>
      <c r="H41" s="246"/>
      <c r="I41" s="247">
        <f>ROUND(E41*H41,2)</f>
        <v>0</v>
      </c>
      <c r="J41" s="246"/>
      <c r="K41" s="247">
        <f>ROUND(E41*J41,2)</f>
        <v>0</v>
      </c>
      <c r="L41" s="247">
        <v>15</v>
      </c>
      <c r="M41" s="247">
        <f>G41*(1+L41/100)</f>
        <v>0</v>
      </c>
      <c r="N41" s="245">
        <v>0</v>
      </c>
      <c r="O41" s="245">
        <f>ROUND(E41*N41,2)</f>
        <v>0</v>
      </c>
      <c r="P41" s="245">
        <v>0</v>
      </c>
      <c r="Q41" s="245">
        <f>ROUND(E41*P41,2)</f>
        <v>0</v>
      </c>
      <c r="R41" s="247"/>
      <c r="S41" s="247" t="s">
        <v>279</v>
      </c>
      <c r="T41" s="248" t="s">
        <v>262</v>
      </c>
      <c r="U41" s="224">
        <v>0</v>
      </c>
      <c r="V41" s="224">
        <f>ROUND(E41*U41,2)</f>
        <v>0</v>
      </c>
      <c r="W41" s="224"/>
      <c r="X41" s="224" t="s">
        <v>296</v>
      </c>
      <c r="Y41" s="213"/>
      <c r="Z41" s="213"/>
      <c r="AA41" s="213"/>
      <c r="AB41" s="213"/>
      <c r="AC41" s="213"/>
      <c r="AD41" s="213"/>
      <c r="AE41" s="213"/>
      <c r="AF41" s="213"/>
      <c r="AG41" s="213" t="s">
        <v>1098</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x14ac:dyDescent="0.2">
      <c r="A42" s="227" t="s">
        <v>233</v>
      </c>
      <c r="B42" s="228" t="s">
        <v>191</v>
      </c>
      <c r="C42" s="252" t="s">
        <v>192</v>
      </c>
      <c r="D42" s="229"/>
      <c r="E42" s="230"/>
      <c r="F42" s="231"/>
      <c r="G42" s="231">
        <f>SUMIF(AG43:AG49,"&lt;&gt;NOR",G43:G49)</f>
        <v>0</v>
      </c>
      <c r="H42" s="231"/>
      <c r="I42" s="231">
        <f>SUM(I43:I49)</f>
        <v>0</v>
      </c>
      <c r="J42" s="231"/>
      <c r="K42" s="231">
        <f>SUM(K43:K49)</f>
        <v>0</v>
      </c>
      <c r="L42" s="231"/>
      <c r="M42" s="231">
        <f>SUM(M43:M49)</f>
        <v>0</v>
      </c>
      <c r="N42" s="230"/>
      <c r="O42" s="230">
        <f>SUM(O43:O49)</f>
        <v>0</v>
      </c>
      <c r="P42" s="230"/>
      <c r="Q42" s="230">
        <f>SUM(Q43:Q49)</f>
        <v>0</v>
      </c>
      <c r="R42" s="231"/>
      <c r="S42" s="231"/>
      <c r="T42" s="232"/>
      <c r="U42" s="226"/>
      <c r="V42" s="226">
        <f>SUM(V43:V49)</f>
        <v>0</v>
      </c>
      <c r="W42" s="226"/>
      <c r="X42" s="226"/>
      <c r="AG42" t="s">
        <v>234</v>
      </c>
    </row>
    <row r="43" spans="1:60" outlineLevel="1" x14ac:dyDescent="0.2">
      <c r="A43" s="242">
        <v>30</v>
      </c>
      <c r="B43" s="243" t="s">
        <v>1661</v>
      </c>
      <c r="C43" s="255" t="s">
        <v>1662</v>
      </c>
      <c r="D43" s="244" t="s">
        <v>452</v>
      </c>
      <c r="E43" s="245">
        <v>1</v>
      </c>
      <c r="F43" s="246"/>
      <c r="G43" s="247">
        <f>ROUND(E43*F43,2)</f>
        <v>0</v>
      </c>
      <c r="H43" s="246"/>
      <c r="I43" s="247">
        <f>ROUND(E43*H43,2)</f>
        <v>0</v>
      </c>
      <c r="J43" s="246"/>
      <c r="K43" s="247">
        <f>ROUND(E43*J43,2)</f>
        <v>0</v>
      </c>
      <c r="L43" s="247">
        <v>15</v>
      </c>
      <c r="M43" s="247">
        <f>G43*(1+L43/100)</f>
        <v>0</v>
      </c>
      <c r="N43" s="245">
        <v>0</v>
      </c>
      <c r="O43" s="245">
        <f>ROUND(E43*N43,2)</f>
        <v>0</v>
      </c>
      <c r="P43" s="245">
        <v>0</v>
      </c>
      <c r="Q43" s="245">
        <f>ROUND(E43*P43,2)</f>
        <v>0</v>
      </c>
      <c r="R43" s="247"/>
      <c r="S43" s="247" t="s">
        <v>279</v>
      </c>
      <c r="T43" s="248" t="s">
        <v>262</v>
      </c>
      <c r="U43" s="224">
        <v>0</v>
      </c>
      <c r="V43" s="224">
        <f>ROUND(E43*U43,2)</f>
        <v>0</v>
      </c>
      <c r="W43" s="224"/>
      <c r="X43" s="224" t="s">
        <v>241</v>
      </c>
      <c r="Y43" s="213"/>
      <c r="Z43" s="213"/>
      <c r="AA43" s="213"/>
      <c r="AB43" s="213"/>
      <c r="AC43" s="213"/>
      <c r="AD43" s="213"/>
      <c r="AE43" s="213"/>
      <c r="AF43" s="213"/>
      <c r="AG43" s="213" t="s">
        <v>1612</v>
      </c>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row>
    <row r="44" spans="1:60" outlineLevel="1" x14ac:dyDescent="0.2">
      <c r="A44" s="242">
        <v>31</v>
      </c>
      <c r="B44" s="243" t="s">
        <v>1663</v>
      </c>
      <c r="C44" s="255" t="s">
        <v>1664</v>
      </c>
      <c r="D44" s="244" t="s">
        <v>452</v>
      </c>
      <c r="E44" s="245">
        <v>1</v>
      </c>
      <c r="F44" s="246"/>
      <c r="G44" s="247">
        <f>ROUND(E44*F44,2)</f>
        <v>0</v>
      </c>
      <c r="H44" s="246"/>
      <c r="I44" s="247">
        <f>ROUND(E44*H44,2)</f>
        <v>0</v>
      </c>
      <c r="J44" s="246"/>
      <c r="K44" s="247">
        <f>ROUND(E44*J44,2)</f>
        <v>0</v>
      </c>
      <c r="L44" s="247">
        <v>15</v>
      </c>
      <c r="M44" s="247">
        <f>G44*(1+L44/100)</f>
        <v>0</v>
      </c>
      <c r="N44" s="245">
        <v>0</v>
      </c>
      <c r="O44" s="245">
        <f>ROUND(E44*N44,2)</f>
        <v>0</v>
      </c>
      <c r="P44" s="245">
        <v>0</v>
      </c>
      <c r="Q44" s="245">
        <f>ROUND(E44*P44,2)</f>
        <v>0</v>
      </c>
      <c r="R44" s="247"/>
      <c r="S44" s="247" t="s">
        <v>279</v>
      </c>
      <c r="T44" s="248" t="s">
        <v>262</v>
      </c>
      <c r="U44" s="224">
        <v>0</v>
      </c>
      <c r="V44" s="224">
        <f>ROUND(E44*U44,2)</f>
        <v>0</v>
      </c>
      <c r="W44" s="224"/>
      <c r="X44" s="224" t="s">
        <v>241</v>
      </c>
      <c r="Y44" s="213"/>
      <c r="Z44" s="213"/>
      <c r="AA44" s="213"/>
      <c r="AB44" s="213"/>
      <c r="AC44" s="213"/>
      <c r="AD44" s="213"/>
      <c r="AE44" s="213"/>
      <c r="AF44" s="213"/>
      <c r="AG44" s="213" t="s">
        <v>1612</v>
      </c>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row>
    <row r="45" spans="1:60" outlineLevel="1" x14ac:dyDescent="0.2">
      <c r="A45" s="242">
        <v>32</v>
      </c>
      <c r="B45" s="243" t="s">
        <v>1665</v>
      </c>
      <c r="C45" s="255" t="s">
        <v>1635</v>
      </c>
      <c r="D45" s="244" t="s">
        <v>452</v>
      </c>
      <c r="E45" s="245">
        <v>2</v>
      </c>
      <c r="F45" s="246"/>
      <c r="G45" s="247">
        <f>ROUND(E45*F45,2)</f>
        <v>0</v>
      </c>
      <c r="H45" s="246"/>
      <c r="I45" s="247">
        <f>ROUND(E45*H45,2)</f>
        <v>0</v>
      </c>
      <c r="J45" s="246"/>
      <c r="K45" s="247">
        <f>ROUND(E45*J45,2)</f>
        <v>0</v>
      </c>
      <c r="L45" s="247">
        <v>15</v>
      </c>
      <c r="M45" s="247">
        <f>G45*(1+L45/100)</f>
        <v>0</v>
      </c>
      <c r="N45" s="245">
        <v>0</v>
      </c>
      <c r="O45" s="245">
        <f>ROUND(E45*N45,2)</f>
        <v>0</v>
      </c>
      <c r="P45" s="245">
        <v>0</v>
      </c>
      <c r="Q45" s="245">
        <f>ROUND(E45*P45,2)</f>
        <v>0</v>
      </c>
      <c r="R45" s="247"/>
      <c r="S45" s="247" t="s">
        <v>279</v>
      </c>
      <c r="T45" s="248" t="s">
        <v>262</v>
      </c>
      <c r="U45" s="224">
        <v>0</v>
      </c>
      <c r="V45" s="224">
        <f>ROUND(E45*U45,2)</f>
        <v>0</v>
      </c>
      <c r="W45" s="224"/>
      <c r="X45" s="224" t="s">
        <v>241</v>
      </c>
      <c r="Y45" s="213"/>
      <c r="Z45" s="213"/>
      <c r="AA45" s="213"/>
      <c r="AB45" s="213"/>
      <c r="AC45" s="213"/>
      <c r="AD45" s="213"/>
      <c r="AE45" s="213"/>
      <c r="AF45" s="213"/>
      <c r="AG45" s="213" t="s">
        <v>1612</v>
      </c>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row>
    <row r="46" spans="1:60" outlineLevel="1" x14ac:dyDescent="0.2">
      <c r="A46" s="242">
        <v>33</v>
      </c>
      <c r="B46" s="243" t="s">
        <v>1666</v>
      </c>
      <c r="C46" s="255" t="s">
        <v>1637</v>
      </c>
      <c r="D46" s="244" t="s">
        <v>452</v>
      </c>
      <c r="E46" s="245">
        <v>2</v>
      </c>
      <c r="F46" s="246"/>
      <c r="G46" s="247">
        <f>ROUND(E46*F46,2)</f>
        <v>0</v>
      </c>
      <c r="H46" s="246"/>
      <c r="I46" s="247">
        <f>ROUND(E46*H46,2)</f>
        <v>0</v>
      </c>
      <c r="J46" s="246"/>
      <c r="K46" s="247">
        <f>ROUND(E46*J46,2)</f>
        <v>0</v>
      </c>
      <c r="L46" s="247">
        <v>15</v>
      </c>
      <c r="M46" s="247">
        <f>G46*(1+L46/100)</f>
        <v>0</v>
      </c>
      <c r="N46" s="245">
        <v>0</v>
      </c>
      <c r="O46" s="245">
        <f>ROUND(E46*N46,2)</f>
        <v>0</v>
      </c>
      <c r="P46" s="245">
        <v>0</v>
      </c>
      <c r="Q46" s="245">
        <f>ROUND(E46*P46,2)</f>
        <v>0</v>
      </c>
      <c r="R46" s="247"/>
      <c r="S46" s="247" t="s">
        <v>279</v>
      </c>
      <c r="T46" s="248" t="s">
        <v>262</v>
      </c>
      <c r="U46" s="224">
        <v>0</v>
      </c>
      <c r="V46" s="224">
        <f>ROUND(E46*U46,2)</f>
        <v>0</v>
      </c>
      <c r="W46" s="224"/>
      <c r="X46" s="224" t="s">
        <v>241</v>
      </c>
      <c r="Y46" s="213"/>
      <c r="Z46" s="213"/>
      <c r="AA46" s="213"/>
      <c r="AB46" s="213"/>
      <c r="AC46" s="213"/>
      <c r="AD46" s="213"/>
      <c r="AE46" s="213"/>
      <c r="AF46" s="213"/>
      <c r="AG46" s="213" t="s">
        <v>1612</v>
      </c>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row>
    <row r="47" spans="1:60" outlineLevel="1" x14ac:dyDescent="0.2">
      <c r="A47" s="242">
        <v>34</v>
      </c>
      <c r="B47" s="243" t="s">
        <v>1667</v>
      </c>
      <c r="C47" s="255" t="s">
        <v>1658</v>
      </c>
      <c r="D47" s="244" t="s">
        <v>452</v>
      </c>
      <c r="E47" s="245">
        <v>1</v>
      </c>
      <c r="F47" s="246"/>
      <c r="G47" s="247">
        <f>ROUND(E47*F47,2)</f>
        <v>0</v>
      </c>
      <c r="H47" s="246"/>
      <c r="I47" s="247">
        <f>ROUND(E47*H47,2)</f>
        <v>0</v>
      </c>
      <c r="J47" s="246"/>
      <c r="K47" s="247">
        <f>ROUND(E47*J47,2)</f>
        <v>0</v>
      </c>
      <c r="L47" s="247">
        <v>15</v>
      </c>
      <c r="M47" s="247">
        <f>G47*(1+L47/100)</f>
        <v>0</v>
      </c>
      <c r="N47" s="245">
        <v>0</v>
      </c>
      <c r="O47" s="245">
        <f>ROUND(E47*N47,2)</f>
        <v>0</v>
      </c>
      <c r="P47" s="245">
        <v>0</v>
      </c>
      <c r="Q47" s="245">
        <f>ROUND(E47*P47,2)</f>
        <v>0</v>
      </c>
      <c r="R47" s="247"/>
      <c r="S47" s="247" t="s">
        <v>279</v>
      </c>
      <c r="T47" s="248" t="s">
        <v>262</v>
      </c>
      <c r="U47" s="224">
        <v>0</v>
      </c>
      <c r="V47" s="224">
        <f>ROUND(E47*U47,2)</f>
        <v>0</v>
      </c>
      <c r="W47" s="224"/>
      <c r="X47" s="224" t="s">
        <v>241</v>
      </c>
      <c r="Y47" s="213"/>
      <c r="Z47" s="213"/>
      <c r="AA47" s="213"/>
      <c r="AB47" s="213"/>
      <c r="AC47" s="213"/>
      <c r="AD47" s="213"/>
      <c r="AE47" s="213"/>
      <c r="AF47" s="213"/>
      <c r="AG47" s="213" t="s">
        <v>1612</v>
      </c>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row>
    <row r="48" spans="1:60" outlineLevel="1" x14ac:dyDescent="0.2">
      <c r="A48" s="242">
        <v>35</v>
      </c>
      <c r="B48" s="243" t="s">
        <v>1668</v>
      </c>
      <c r="C48" s="255" t="s">
        <v>1669</v>
      </c>
      <c r="D48" s="244" t="s">
        <v>452</v>
      </c>
      <c r="E48" s="245">
        <v>2</v>
      </c>
      <c r="F48" s="246"/>
      <c r="G48" s="247">
        <f>ROUND(E48*F48,2)</f>
        <v>0</v>
      </c>
      <c r="H48" s="246"/>
      <c r="I48" s="247">
        <f>ROUND(E48*H48,2)</f>
        <v>0</v>
      </c>
      <c r="J48" s="246"/>
      <c r="K48" s="247">
        <f>ROUND(E48*J48,2)</f>
        <v>0</v>
      </c>
      <c r="L48" s="247">
        <v>15</v>
      </c>
      <c r="M48" s="247">
        <f>G48*(1+L48/100)</f>
        <v>0</v>
      </c>
      <c r="N48" s="245">
        <v>0</v>
      </c>
      <c r="O48" s="245">
        <f>ROUND(E48*N48,2)</f>
        <v>0</v>
      </c>
      <c r="P48" s="245">
        <v>0</v>
      </c>
      <c r="Q48" s="245">
        <f>ROUND(E48*P48,2)</f>
        <v>0</v>
      </c>
      <c r="R48" s="247"/>
      <c r="S48" s="247" t="s">
        <v>279</v>
      </c>
      <c r="T48" s="248" t="s">
        <v>262</v>
      </c>
      <c r="U48" s="224">
        <v>0</v>
      </c>
      <c r="V48" s="224">
        <f>ROUND(E48*U48,2)</f>
        <v>0</v>
      </c>
      <c r="W48" s="224"/>
      <c r="X48" s="224" t="s">
        <v>241</v>
      </c>
      <c r="Y48" s="213"/>
      <c r="Z48" s="213"/>
      <c r="AA48" s="213"/>
      <c r="AB48" s="213"/>
      <c r="AC48" s="213"/>
      <c r="AD48" s="213"/>
      <c r="AE48" s="213"/>
      <c r="AF48" s="213"/>
      <c r="AG48" s="213" t="s">
        <v>1612</v>
      </c>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row>
    <row r="49" spans="1:60" outlineLevel="1" x14ac:dyDescent="0.2">
      <c r="A49" s="242">
        <v>36</v>
      </c>
      <c r="B49" s="243" t="s">
        <v>1670</v>
      </c>
      <c r="C49" s="255" t="s">
        <v>1620</v>
      </c>
      <c r="D49" s="244" t="s">
        <v>452</v>
      </c>
      <c r="E49" s="245">
        <v>1</v>
      </c>
      <c r="F49" s="246"/>
      <c r="G49" s="247">
        <f>ROUND(E49*F49,2)</f>
        <v>0</v>
      </c>
      <c r="H49" s="246"/>
      <c r="I49" s="247">
        <f>ROUND(E49*H49,2)</f>
        <v>0</v>
      </c>
      <c r="J49" s="246"/>
      <c r="K49" s="247">
        <f>ROUND(E49*J49,2)</f>
        <v>0</v>
      </c>
      <c r="L49" s="247">
        <v>15</v>
      </c>
      <c r="M49" s="247">
        <f>G49*(1+L49/100)</f>
        <v>0</v>
      </c>
      <c r="N49" s="245">
        <v>0</v>
      </c>
      <c r="O49" s="245">
        <f>ROUND(E49*N49,2)</f>
        <v>0</v>
      </c>
      <c r="P49" s="245">
        <v>0</v>
      </c>
      <c r="Q49" s="245">
        <f>ROUND(E49*P49,2)</f>
        <v>0</v>
      </c>
      <c r="R49" s="247"/>
      <c r="S49" s="247" t="s">
        <v>279</v>
      </c>
      <c r="T49" s="248" t="s">
        <v>262</v>
      </c>
      <c r="U49" s="224">
        <v>0</v>
      </c>
      <c r="V49" s="224">
        <f>ROUND(E49*U49,2)</f>
        <v>0</v>
      </c>
      <c r="W49" s="224"/>
      <c r="X49" s="224" t="s">
        <v>241</v>
      </c>
      <c r="Y49" s="213"/>
      <c r="Z49" s="213"/>
      <c r="AA49" s="213"/>
      <c r="AB49" s="213"/>
      <c r="AC49" s="213"/>
      <c r="AD49" s="213"/>
      <c r="AE49" s="213"/>
      <c r="AF49" s="213"/>
      <c r="AG49" s="213" t="s">
        <v>1612</v>
      </c>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row>
    <row r="50" spans="1:60" x14ac:dyDescent="0.2">
      <c r="A50" s="227" t="s">
        <v>233</v>
      </c>
      <c r="B50" s="228" t="s">
        <v>193</v>
      </c>
      <c r="C50" s="252" t="s">
        <v>194</v>
      </c>
      <c r="D50" s="229"/>
      <c r="E50" s="230"/>
      <c r="F50" s="231"/>
      <c r="G50" s="231">
        <f>SUMIF(AG51:AG58,"&lt;&gt;NOR",G51:G58)</f>
        <v>0</v>
      </c>
      <c r="H50" s="231"/>
      <c r="I50" s="231">
        <f>SUM(I51:I58)</f>
        <v>0</v>
      </c>
      <c r="J50" s="231"/>
      <c r="K50" s="231">
        <f>SUM(K51:K58)</f>
        <v>0</v>
      </c>
      <c r="L50" s="231"/>
      <c r="M50" s="231">
        <f>SUM(M51:M58)</f>
        <v>0</v>
      </c>
      <c r="N50" s="230"/>
      <c r="O50" s="230">
        <f>SUM(O51:O58)</f>
        <v>0</v>
      </c>
      <c r="P50" s="230"/>
      <c r="Q50" s="230">
        <f>SUM(Q51:Q58)</f>
        <v>0</v>
      </c>
      <c r="R50" s="231"/>
      <c r="S50" s="231"/>
      <c r="T50" s="232"/>
      <c r="U50" s="226"/>
      <c r="V50" s="226">
        <f>SUM(V51:V58)</f>
        <v>0</v>
      </c>
      <c r="W50" s="226"/>
      <c r="X50" s="226"/>
      <c r="AG50" t="s">
        <v>234</v>
      </c>
    </row>
    <row r="51" spans="1:60" outlineLevel="1" x14ac:dyDescent="0.2">
      <c r="A51" s="242">
        <v>37</v>
      </c>
      <c r="B51" s="243" t="s">
        <v>1671</v>
      </c>
      <c r="C51" s="255" t="s">
        <v>1672</v>
      </c>
      <c r="D51" s="244" t="s">
        <v>452</v>
      </c>
      <c r="E51" s="245">
        <v>1</v>
      </c>
      <c r="F51" s="246"/>
      <c r="G51" s="247">
        <f>ROUND(E51*F51,2)</f>
        <v>0</v>
      </c>
      <c r="H51" s="246"/>
      <c r="I51" s="247">
        <f>ROUND(E51*H51,2)</f>
        <v>0</v>
      </c>
      <c r="J51" s="246"/>
      <c r="K51" s="247">
        <f>ROUND(E51*J51,2)</f>
        <v>0</v>
      </c>
      <c r="L51" s="247">
        <v>15</v>
      </c>
      <c r="M51" s="247">
        <f>G51*(1+L51/100)</f>
        <v>0</v>
      </c>
      <c r="N51" s="245">
        <v>0</v>
      </c>
      <c r="O51" s="245">
        <f>ROUND(E51*N51,2)</f>
        <v>0</v>
      </c>
      <c r="P51" s="245">
        <v>0</v>
      </c>
      <c r="Q51" s="245">
        <f>ROUND(E51*P51,2)</f>
        <v>0</v>
      </c>
      <c r="R51" s="247"/>
      <c r="S51" s="247" t="s">
        <v>279</v>
      </c>
      <c r="T51" s="248" t="s">
        <v>262</v>
      </c>
      <c r="U51" s="224">
        <v>0</v>
      </c>
      <c r="V51" s="224">
        <f>ROUND(E51*U51,2)</f>
        <v>0</v>
      </c>
      <c r="W51" s="224"/>
      <c r="X51" s="224" t="s">
        <v>241</v>
      </c>
      <c r="Y51" s="213"/>
      <c r="Z51" s="213"/>
      <c r="AA51" s="213"/>
      <c r="AB51" s="213"/>
      <c r="AC51" s="213"/>
      <c r="AD51" s="213"/>
      <c r="AE51" s="213"/>
      <c r="AF51" s="213"/>
      <c r="AG51" s="213" t="s">
        <v>1612</v>
      </c>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row>
    <row r="52" spans="1:60" outlineLevel="1" x14ac:dyDescent="0.2">
      <c r="A52" s="242">
        <v>38</v>
      </c>
      <c r="B52" s="243" t="s">
        <v>1673</v>
      </c>
      <c r="C52" s="255" t="s">
        <v>1674</v>
      </c>
      <c r="D52" s="244" t="s">
        <v>452</v>
      </c>
      <c r="E52" s="245">
        <v>48</v>
      </c>
      <c r="F52" s="246"/>
      <c r="G52" s="247">
        <f>ROUND(E52*F52,2)</f>
        <v>0</v>
      </c>
      <c r="H52" s="246"/>
      <c r="I52" s="247">
        <f>ROUND(E52*H52,2)</f>
        <v>0</v>
      </c>
      <c r="J52" s="246"/>
      <c r="K52" s="247">
        <f>ROUND(E52*J52,2)</f>
        <v>0</v>
      </c>
      <c r="L52" s="247">
        <v>15</v>
      </c>
      <c r="M52" s="247">
        <f>G52*(1+L52/100)</f>
        <v>0</v>
      </c>
      <c r="N52" s="245">
        <v>0</v>
      </c>
      <c r="O52" s="245">
        <f>ROUND(E52*N52,2)</f>
        <v>0</v>
      </c>
      <c r="P52" s="245">
        <v>0</v>
      </c>
      <c r="Q52" s="245">
        <f>ROUND(E52*P52,2)</f>
        <v>0</v>
      </c>
      <c r="R52" s="247"/>
      <c r="S52" s="247" t="s">
        <v>279</v>
      </c>
      <c r="T52" s="248" t="s">
        <v>262</v>
      </c>
      <c r="U52" s="224">
        <v>0</v>
      </c>
      <c r="V52" s="224">
        <f>ROUND(E52*U52,2)</f>
        <v>0</v>
      </c>
      <c r="W52" s="224"/>
      <c r="X52" s="224" t="s">
        <v>241</v>
      </c>
      <c r="Y52" s="213"/>
      <c r="Z52" s="213"/>
      <c r="AA52" s="213"/>
      <c r="AB52" s="213"/>
      <c r="AC52" s="213"/>
      <c r="AD52" s="213"/>
      <c r="AE52" s="213"/>
      <c r="AF52" s="213"/>
      <c r="AG52" s="213" t="s">
        <v>1612</v>
      </c>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row>
    <row r="53" spans="1:60" outlineLevel="1" x14ac:dyDescent="0.2">
      <c r="A53" s="242">
        <v>39</v>
      </c>
      <c r="B53" s="243" t="s">
        <v>1675</v>
      </c>
      <c r="C53" s="255" t="s">
        <v>1676</v>
      </c>
      <c r="D53" s="244" t="s">
        <v>452</v>
      </c>
      <c r="E53" s="245">
        <v>5</v>
      </c>
      <c r="F53" s="246"/>
      <c r="G53" s="247">
        <f>ROUND(E53*F53,2)</f>
        <v>0</v>
      </c>
      <c r="H53" s="246"/>
      <c r="I53" s="247">
        <f>ROUND(E53*H53,2)</f>
        <v>0</v>
      </c>
      <c r="J53" s="246"/>
      <c r="K53" s="247">
        <f>ROUND(E53*J53,2)</f>
        <v>0</v>
      </c>
      <c r="L53" s="247">
        <v>15</v>
      </c>
      <c r="M53" s="247">
        <f>G53*(1+L53/100)</f>
        <v>0</v>
      </c>
      <c r="N53" s="245">
        <v>0</v>
      </c>
      <c r="O53" s="245">
        <f>ROUND(E53*N53,2)</f>
        <v>0</v>
      </c>
      <c r="P53" s="245">
        <v>0</v>
      </c>
      <c r="Q53" s="245">
        <f>ROUND(E53*P53,2)</f>
        <v>0</v>
      </c>
      <c r="R53" s="247"/>
      <c r="S53" s="247" t="s">
        <v>279</v>
      </c>
      <c r="T53" s="248" t="s">
        <v>262</v>
      </c>
      <c r="U53" s="224">
        <v>0</v>
      </c>
      <c r="V53" s="224">
        <f>ROUND(E53*U53,2)</f>
        <v>0</v>
      </c>
      <c r="W53" s="224"/>
      <c r="X53" s="224" t="s">
        <v>241</v>
      </c>
      <c r="Y53" s="213"/>
      <c r="Z53" s="213"/>
      <c r="AA53" s="213"/>
      <c r="AB53" s="213"/>
      <c r="AC53" s="213"/>
      <c r="AD53" s="213"/>
      <c r="AE53" s="213"/>
      <c r="AF53" s="213"/>
      <c r="AG53" s="213" t="s">
        <v>1612</v>
      </c>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row>
    <row r="54" spans="1:60" outlineLevel="1" x14ac:dyDescent="0.2">
      <c r="A54" s="242">
        <v>40</v>
      </c>
      <c r="B54" s="243" t="s">
        <v>1677</v>
      </c>
      <c r="C54" s="255" t="s">
        <v>1678</v>
      </c>
      <c r="D54" s="244" t="s">
        <v>452</v>
      </c>
      <c r="E54" s="245">
        <v>13</v>
      </c>
      <c r="F54" s="246"/>
      <c r="G54" s="247">
        <f>ROUND(E54*F54,2)</f>
        <v>0</v>
      </c>
      <c r="H54" s="246"/>
      <c r="I54" s="247">
        <f>ROUND(E54*H54,2)</f>
        <v>0</v>
      </c>
      <c r="J54" s="246"/>
      <c r="K54" s="247">
        <f>ROUND(E54*J54,2)</f>
        <v>0</v>
      </c>
      <c r="L54" s="247">
        <v>15</v>
      </c>
      <c r="M54" s="247">
        <f>G54*(1+L54/100)</f>
        <v>0</v>
      </c>
      <c r="N54" s="245">
        <v>0</v>
      </c>
      <c r="O54" s="245">
        <f>ROUND(E54*N54,2)</f>
        <v>0</v>
      </c>
      <c r="P54" s="245">
        <v>0</v>
      </c>
      <c r="Q54" s="245">
        <f>ROUND(E54*P54,2)</f>
        <v>0</v>
      </c>
      <c r="R54" s="247"/>
      <c r="S54" s="247" t="s">
        <v>279</v>
      </c>
      <c r="T54" s="248" t="s">
        <v>262</v>
      </c>
      <c r="U54" s="224">
        <v>0</v>
      </c>
      <c r="V54" s="224">
        <f>ROUND(E54*U54,2)</f>
        <v>0</v>
      </c>
      <c r="W54" s="224"/>
      <c r="X54" s="224" t="s">
        <v>241</v>
      </c>
      <c r="Y54" s="213"/>
      <c r="Z54" s="213"/>
      <c r="AA54" s="213"/>
      <c r="AB54" s="213"/>
      <c r="AC54" s="213"/>
      <c r="AD54" s="213"/>
      <c r="AE54" s="213"/>
      <c r="AF54" s="213"/>
      <c r="AG54" s="213" t="s">
        <v>1612</v>
      </c>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row>
    <row r="55" spans="1:60" outlineLevel="1" x14ac:dyDescent="0.2">
      <c r="A55" s="242">
        <v>41</v>
      </c>
      <c r="B55" s="243" t="s">
        <v>1679</v>
      </c>
      <c r="C55" s="255" t="s">
        <v>1680</v>
      </c>
      <c r="D55" s="244" t="s">
        <v>452</v>
      </c>
      <c r="E55" s="245">
        <v>7</v>
      </c>
      <c r="F55" s="246"/>
      <c r="G55" s="247">
        <f>ROUND(E55*F55,2)</f>
        <v>0</v>
      </c>
      <c r="H55" s="246"/>
      <c r="I55" s="247">
        <f>ROUND(E55*H55,2)</f>
        <v>0</v>
      </c>
      <c r="J55" s="246"/>
      <c r="K55" s="247">
        <f>ROUND(E55*J55,2)</f>
        <v>0</v>
      </c>
      <c r="L55" s="247">
        <v>15</v>
      </c>
      <c r="M55" s="247">
        <f>G55*(1+L55/100)</f>
        <v>0</v>
      </c>
      <c r="N55" s="245">
        <v>0</v>
      </c>
      <c r="O55" s="245">
        <f>ROUND(E55*N55,2)</f>
        <v>0</v>
      </c>
      <c r="P55" s="245">
        <v>0</v>
      </c>
      <c r="Q55" s="245">
        <f>ROUND(E55*P55,2)</f>
        <v>0</v>
      </c>
      <c r="R55" s="247"/>
      <c r="S55" s="247" t="s">
        <v>279</v>
      </c>
      <c r="T55" s="248" t="s">
        <v>262</v>
      </c>
      <c r="U55" s="224">
        <v>0</v>
      </c>
      <c r="V55" s="224">
        <f>ROUND(E55*U55,2)</f>
        <v>0</v>
      </c>
      <c r="W55" s="224"/>
      <c r="X55" s="224" t="s">
        <v>241</v>
      </c>
      <c r="Y55" s="213"/>
      <c r="Z55" s="213"/>
      <c r="AA55" s="213"/>
      <c r="AB55" s="213"/>
      <c r="AC55" s="213"/>
      <c r="AD55" s="213"/>
      <c r="AE55" s="213"/>
      <c r="AF55" s="213"/>
      <c r="AG55" s="213" t="s">
        <v>1612</v>
      </c>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row>
    <row r="56" spans="1:60" outlineLevel="1" x14ac:dyDescent="0.2">
      <c r="A56" s="242">
        <v>42</v>
      </c>
      <c r="B56" s="243" t="s">
        <v>1681</v>
      </c>
      <c r="C56" s="255" t="s">
        <v>1682</v>
      </c>
      <c r="D56" s="244" t="s">
        <v>452</v>
      </c>
      <c r="E56" s="245">
        <v>6</v>
      </c>
      <c r="F56" s="246"/>
      <c r="G56" s="247">
        <f>ROUND(E56*F56,2)</f>
        <v>0</v>
      </c>
      <c r="H56" s="246"/>
      <c r="I56" s="247">
        <f>ROUND(E56*H56,2)</f>
        <v>0</v>
      </c>
      <c r="J56" s="246"/>
      <c r="K56" s="247">
        <f>ROUND(E56*J56,2)</f>
        <v>0</v>
      </c>
      <c r="L56" s="247">
        <v>15</v>
      </c>
      <c r="M56" s="247">
        <f>G56*(1+L56/100)</f>
        <v>0</v>
      </c>
      <c r="N56" s="245">
        <v>0</v>
      </c>
      <c r="O56" s="245">
        <f>ROUND(E56*N56,2)</f>
        <v>0</v>
      </c>
      <c r="P56" s="245">
        <v>0</v>
      </c>
      <c r="Q56" s="245">
        <f>ROUND(E56*P56,2)</f>
        <v>0</v>
      </c>
      <c r="R56" s="247"/>
      <c r="S56" s="247" t="s">
        <v>279</v>
      </c>
      <c r="T56" s="248" t="s">
        <v>262</v>
      </c>
      <c r="U56" s="224">
        <v>0</v>
      </c>
      <c r="V56" s="224">
        <f>ROUND(E56*U56,2)</f>
        <v>0</v>
      </c>
      <c r="W56" s="224"/>
      <c r="X56" s="224" t="s">
        <v>241</v>
      </c>
      <c r="Y56" s="213"/>
      <c r="Z56" s="213"/>
      <c r="AA56" s="213"/>
      <c r="AB56" s="213"/>
      <c r="AC56" s="213"/>
      <c r="AD56" s="213"/>
      <c r="AE56" s="213"/>
      <c r="AF56" s="213"/>
      <c r="AG56" s="213" t="s">
        <v>1612</v>
      </c>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row>
    <row r="57" spans="1:60" outlineLevel="1" x14ac:dyDescent="0.2">
      <c r="A57" s="242">
        <v>43</v>
      </c>
      <c r="B57" s="243" t="s">
        <v>1683</v>
      </c>
      <c r="C57" s="255" t="s">
        <v>1684</v>
      </c>
      <c r="D57" s="244" t="s">
        <v>452</v>
      </c>
      <c r="E57" s="245">
        <v>6</v>
      </c>
      <c r="F57" s="246"/>
      <c r="G57" s="247">
        <f>ROUND(E57*F57,2)</f>
        <v>0</v>
      </c>
      <c r="H57" s="246"/>
      <c r="I57" s="247">
        <f>ROUND(E57*H57,2)</f>
        <v>0</v>
      </c>
      <c r="J57" s="246"/>
      <c r="K57" s="247">
        <f>ROUND(E57*J57,2)</f>
        <v>0</v>
      </c>
      <c r="L57" s="247">
        <v>15</v>
      </c>
      <c r="M57" s="247">
        <f>G57*(1+L57/100)</f>
        <v>0</v>
      </c>
      <c r="N57" s="245">
        <v>0</v>
      </c>
      <c r="O57" s="245">
        <f>ROUND(E57*N57,2)</f>
        <v>0</v>
      </c>
      <c r="P57" s="245">
        <v>0</v>
      </c>
      <c r="Q57" s="245">
        <f>ROUND(E57*P57,2)</f>
        <v>0</v>
      </c>
      <c r="R57" s="247"/>
      <c r="S57" s="247" t="s">
        <v>279</v>
      </c>
      <c r="T57" s="248" t="s">
        <v>262</v>
      </c>
      <c r="U57" s="224">
        <v>0</v>
      </c>
      <c r="V57" s="224">
        <f>ROUND(E57*U57,2)</f>
        <v>0</v>
      </c>
      <c r="W57" s="224"/>
      <c r="X57" s="224" t="s">
        <v>241</v>
      </c>
      <c r="Y57" s="213"/>
      <c r="Z57" s="213"/>
      <c r="AA57" s="213"/>
      <c r="AB57" s="213"/>
      <c r="AC57" s="213"/>
      <c r="AD57" s="213"/>
      <c r="AE57" s="213"/>
      <c r="AF57" s="213"/>
      <c r="AG57" s="213" t="s">
        <v>1612</v>
      </c>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1:60" outlineLevel="1" x14ac:dyDescent="0.2">
      <c r="A58" s="242">
        <v>44</v>
      </c>
      <c r="B58" s="243" t="s">
        <v>1685</v>
      </c>
      <c r="C58" s="255" t="s">
        <v>1686</v>
      </c>
      <c r="D58" s="244" t="s">
        <v>452</v>
      </c>
      <c r="E58" s="245">
        <v>8</v>
      </c>
      <c r="F58" s="246"/>
      <c r="G58" s="247">
        <f>ROUND(E58*F58,2)</f>
        <v>0</v>
      </c>
      <c r="H58" s="246"/>
      <c r="I58" s="247">
        <f>ROUND(E58*H58,2)</f>
        <v>0</v>
      </c>
      <c r="J58" s="246"/>
      <c r="K58" s="247">
        <f>ROUND(E58*J58,2)</f>
        <v>0</v>
      </c>
      <c r="L58" s="247">
        <v>15</v>
      </c>
      <c r="M58" s="247">
        <f>G58*(1+L58/100)</f>
        <v>0</v>
      </c>
      <c r="N58" s="245">
        <v>0</v>
      </c>
      <c r="O58" s="245">
        <f>ROUND(E58*N58,2)</f>
        <v>0</v>
      </c>
      <c r="P58" s="245">
        <v>0</v>
      </c>
      <c r="Q58" s="245">
        <f>ROUND(E58*P58,2)</f>
        <v>0</v>
      </c>
      <c r="R58" s="247"/>
      <c r="S58" s="247" t="s">
        <v>279</v>
      </c>
      <c r="T58" s="248" t="s">
        <v>262</v>
      </c>
      <c r="U58" s="224">
        <v>0</v>
      </c>
      <c r="V58" s="224">
        <f>ROUND(E58*U58,2)</f>
        <v>0</v>
      </c>
      <c r="W58" s="224"/>
      <c r="X58" s="224" t="s">
        <v>241</v>
      </c>
      <c r="Y58" s="213"/>
      <c r="Z58" s="213"/>
      <c r="AA58" s="213"/>
      <c r="AB58" s="213"/>
      <c r="AC58" s="213"/>
      <c r="AD58" s="213"/>
      <c r="AE58" s="213"/>
      <c r="AF58" s="213"/>
      <c r="AG58" s="213" t="s">
        <v>1612</v>
      </c>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row>
    <row r="59" spans="1:60" x14ac:dyDescent="0.2">
      <c r="A59" s="227" t="s">
        <v>233</v>
      </c>
      <c r="B59" s="228" t="s">
        <v>195</v>
      </c>
      <c r="C59" s="252" t="s">
        <v>196</v>
      </c>
      <c r="D59" s="229"/>
      <c r="E59" s="230"/>
      <c r="F59" s="231"/>
      <c r="G59" s="231">
        <f>SUMIF(AG60:AG77,"&lt;&gt;NOR",G60:G77)</f>
        <v>0</v>
      </c>
      <c r="H59" s="231"/>
      <c r="I59" s="231">
        <f>SUM(I60:I77)</f>
        <v>0</v>
      </c>
      <c r="J59" s="231"/>
      <c r="K59" s="231">
        <f>SUM(K60:K77)</f>
        <v>0</v>
      </c>
      <c r="L59" s="231"/>
      <c r="M59" s="231">
        <f>SUM(M60:M77)</f>
        <v>0</v>
      </c>
      <c r="N59" s="230"/>
      <c r="O59" s="230">
        <f>SUM(O60:O77)</f>
        <v>0</v>
      </c>
      <c r="P59" s="230"/>
      <c r="Q59" s="230">
        <f>SUM(Q60:Q77)</f>
        <v>0</v>
      </c>
      <c r="R59" s="231"/>
      <c r="S59" s="231"/>
      <c r="T59" s="232"/>
      <c r="U59" s="226"/>
      <c r="V59" s="226">
        <f>SUM(V60:V77)</f>
        <v>0</v>
      </c>
      <c r="W59" s="226"/>
      <c r="X59" s="226"/>
      <c r="AG59" t="s">
        <v>234</v>
      </c>
    </row>
    <row r="60" spans="1:60" outlineLevel="1" x14ac:dyDescent="0.2">
      <c r="A60" s="242">
        <v>45</v>
      </c>
      <c r="B60" s="243" t="s">
        <v>1687</v>
      </c>
      <c r="C60" s="255" t="s">
        <v>1688</v>
      </c>
      <c r="D60" s="244" t="s">
        <v>268</v>
      </c>
      <c r="E60" s="245">
        <v>2650</v>
      </c>
      <c r="F60" s="246"/>
      <c r="G60" s="247">
        <f>ROUND(E60*F60,2)</f>
        <v>0</v>
      </c>
      <c r="H60" s="246"/>
      <c r="I60" s="247">
        <f>ROUND(E60*H60,2)</f>
        <v>0</v>
      </c>
      <c r="J60" s="246"/>
      <c r="K60" s="247">
        <f>ROUND(E60*J60,2)</f>
        <v>0</v>
      </c>
      <c r="L60" s="247">
        <v>15</v>
      </c>
      <c r="M60" s="247">
        <f>G60*(1+L60/100)</f>
        <v>0</v>
      </c>
      <c r="N60" s="245">
        <v>0</v>
      </c>
      <c r="O60" s="245">
        <f>ROUND(E60*N60,2)</f>
        <v>0</v>
      </c>
      <c r="P60" s="245">
        <v>0</v>
      </c>
      <c r="Q60" s="245">
        <f>ROUND(E60*P60,2)</f>
        <v>0</v>
      </c>
      <c r="R60" s="247"/>
      <c r="S60" s="247" t="s">
        <v>279</v>
      </c>
      <c r="T60" s="248" t="s">
        <v>262</v>
      </c>
      <c r="U60" s="224">
        <v>0</v>
      </c>
      <c r="V60" s="224">
        <f>ROUND(E60*U60,2)</f>
        <v>0</v>
      </c>
      <c r="W60" s="224"/>
      <c r="X60" s="224" t="s">
        <v>241</v>
      </c>
      <c r="Y60" s="213"/>
      <c r="Z60" s="213"/>
      <c r="AA60" s="213"/>
      <c r="AB60" s="213"/>
      <c r="AC60" s="213"/>
      <c r="AD60" s="213"/>
      <c r="AE60" s="213"/>
      <c r="AF60" s="213"/>
      <c r="AG60" s="213" t="s">
        <v>1612</v>
      </c>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row>
    <row r="61" spans="1:60" outlineLevel="1" x14ac:dyDescent="0.2">
      <c r="A61" s="242">
        <v>46</v>
      </c>
      <c r="B61" s="243" t="s">
        <v>1689</v>
      </c>
      <c r="C61" s="255" t="s">
        <v>1690</v>
      </c>
      <c r="D61" s="244" t="s">
        <v>268</v>
      </c>
      <c r="E61" s="245">
        <v>230</v>
      </c>
      <c r="F61" s="246"/>
      <c r="G61" s="247">
        <f>ROUND(E61*F61,2)</f>
        <v>0</v>
      </c>
      <c r="H61" s="246"/>
      <c r="I61" s="247">
        <f>ROUND(E61*H61,2)</f>
        <v>0</v>
      </c>
      <c r="J61" s="246"/>
      <c r="K61" s="247">
        <f>ROUND(E61*J61,2)</f>
        <v>0</v>
      </c>
      <c r="L61" s="247">
        <v>15</v>
      </c>
      <c r="M61" s="247">
        <f>G61*(1+L61/100)</f>
        <v>0</v>
      </c>
      <c r="N61" s="245">
        <v>0</v>
      </c>
      <c r="O61" s="245">
        <f>ROUND(E61*N61,2)</f>
        <v>0</v>
      </c>
      <c r="P61" s="245">
        <v>0</v>
      </c>
      <c r="Q61" s="245">
        <f>ROUND(E61*P61,2)</f>
        <v>0</v>
      </c>
      <c r="R61" s="247"/>
      <c r="S61" s="247" t="s">
        <v>279</v>
      </c>
      <c r="T61" s="248" t="s">
        <v>262</v>
      </c>
      <c r="U61" s="224">
        <v>0</v>
      </c>
      <c r="V61" s="224">
        <f>ROUND(E61*U61,2)</f>
        <v>0</v>
      </c>
      <c r="W61" s="224"/>
      <c r="X61" s="224" t="s">
        <v>241</v>
      </c>
      <c r="Y61" s="213"/>
      <c r="Z61" s="213"/>
      <c r="AA61" s="213"/>
      <c r="AB61" s="213"/>
      <c r="AC61" s="213"/>
      <c r="AD61" s="213"/>
      <c r="AE61" s="213"/>
      <c r="AF61" s="213"/>
      <c r="AG61" s="213" t="s">
        <v>1612</v>
      </c>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row>
    <row r="62" spans="1:60" outlineLevel="1" x14ac:dyDescent="0.2">
      <c r="A62" s="242">
        <v>47</v>
      </c>
      <c r="B62" s="243" t="s">
        <v>1691</v>
      </c>
      <c r="C62" s="255" t="s">
        <v>1692</v>
      </c>
      <c r="D62" s="244" t="s">
        <v>268</v>
      </c>
      <c r="E62" s="245">
        <v>1120</v>
      </c>
      <c r="F62" s="246"/>
      <c r="G62" s="247">
        <f>ROUND(E62*F62,2)</f>
        <v>0</v>
      </c>
      <c r="H62" s="246"/>
      <c r="I62" s="247">
        <f>ROUND(E62*H62,2)</f>
        <v>0</v>
      </c>
      <c r="J62" s="246"/>
      <c r="K62" s="247">
        <f>ROUND(E62*J62,2)</f>
        <v>0</v>
      </c>
      <c r="L62" s="247">
        <v>15</v>
      </c>
      <c r="M62" s="247">
        <f>G62*(1+L62/100)</f>
        <v>0</v>
      </c>
      <c r="N62" s="245">
        <v>0</v>
      </c>
      <c r="O62" s="245">
        <f>ROUND(E62*N62,2)</f>
        <v>0</v>
      </c>
      <c r="P62" s="245">
        <v>0</v>
      </c>
      <c r="Q62" s="245">
        <f>ROUND(E62*P62,2)</f>
        <v>0</v>
      </c>
      <c r="R62" s="247"/>
      <c r="S62" s="247" t="s">
        <v>279</v>
      </c>
      <c r="T62" s="248" t="s">
        <v>262</v>
      </c>
      <c r="U62" s="224">
        <v>0</v>
      </c>
      <c r="V62" s="224">
        <f>ROUND(E62*U62,2)</f>
        <v>0</v>
      </c>
      <c r="W62" s="224"/>
      <c r="X62" s="224" t="s">
        <v>241</v>
      </c>
      <c r="Y62" s="213"/>
      <c r="Z62" s="213"/>
      <c r="AA62" s="213"/>
      <c r="AB62" s="213"/>
      <c r="AC62" s="213"/>
      <c r="AD62" s="213"/>
      <c r="AE62" s="213"/>
      <c r="AF62" s="213"/>
      <c r="AG62" s="213" t="s">
        <v>1612</v>
      </c>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row>
    <row r="63" spans="1:60" outlineLevel="1" x14ac:dyDescent="0.2">
      <c r="A63" s="242">
        <v>48</v>
      </c>
      <c r="B63" s="243" t="s">
        <v>1693</v>
      </c>
      <c r="C63" s="255" t="s">
        <v>1694</v>
      </c>
      <c r="D63" s="244" t="s">
        <v>268</v>
      </c>
      <c r="E63" s="245">
        <v>550</v>
      </c>
      <c r="F63" s="246"/>
      <c r="G63" s="247">
        <f>ROUND(E63*F63,2)</f>
        <v>0</v>
      </c>
      <c r="H63" s="246"/>
      <c r="I63" s="247">
        <f>ROUND(E63*H63,2)</f>
        <v>0</v>
      </c>
      <c r="J63" s="246"/>
      <c r="K63" s="247">
        <f>ROUND(E63*J63,2)</f>
        <v>0</v>
      </c>
      <c r="L63" s="247">
        <v>15</v>
      </c>
      <c r="M63" s="247">
        <f>G63*(1+L63/100)</f>
        <v>0</v>
      </c>
      <c r="N63" s="245">
        <v>0</v>
      </c>
      <c r="O63" s="245">
        <f>ROUND(E63*N63,2)</f>
        <v>0</v>
      </c>
      <c r="P63" s="245">
        <v>0</v>
      </c>
      <c r="Q63" s="245">
        <f>ROUND(E63*P63,2)</f>
        <v>0</v>
      </c>
      <c r="R63" s="247"/>
      <c r="S63" s="247" t="s">
        <v>279</v>
      </c>
      <c r="T63" s="248" t="s">
        <v>262</v>
      </c>
      <c r="U63" s="224">
        <v>0</v>
      </c>
      <c r="V63" s="224">
        <f>ROUND(E63*U63,2)</f>
        <v>0</v>
      </c>
      <c r="W63" s="224"/>
      <c r="X63" s="224" t="s">
        <v>241</v>
      </c>
      <c r="Y63" s="213"/>
      <c r="Z63" s="213"/>
      <c r="AA63" s="213"/>
      <c r="AB63" s="213"/>
      <c r="AC63" s="213"/>
      <c r="AD63" s="213"/>
      <c r="AE63" s="213"/>
      <c r="AF63" s="213"/>
      <c r="AG63" s="213" t="s">
        <v>1612</v>
      </c>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row>
    <row r="64" spans="1:60" outlineLevel="1" x14ac:dyDescent="0.2">
      <c r="A64" s="242">
        <v>49</v>
      </c>
      <c r="B64" s="243" t="s">
        <v>1695</v>
      </c>
      <c r="C64" s="255" t="s">
        <v>1696</v>
      </c>
      <c r="D64" s="244" t="s">
        <v>268</v>
      </c>
      <c r="E64" s="245">
        <v>2430</v>
      </c>
      <c r="F64" s="246"/>
      <c r="G64" s="247">
        <f>ROUND(E64*F64,2)</f>
        <v>0</v>
      </c>
      <c r="H64" s="246"/>
      <c r="I64" s="247">
        <f>ROUND(E64*H64,2)</f>
        <v>0</v>
      </c>
      <c r="J64" s="246"/>
      <c r="K64" s="247">
        <f>ROUND(E64*J64,2)</f>
        <v>0</v>
      </c>
      <c r="L64" s="247">
        <v>15</v>
      </c>
      <c r="M64" s="247">
        <f>G64*(1+L64/100)</f>
        <v>0</v>
      </c>
      <c r="N64" s="245">
        <v>0</v>
      </c>
      <c r="O64" s="245">
        <f>ROUND(E64*N64,2)</f>
        <v>0</v>
      </c>
      <c r="P64" s="245">
        <v>0</v>
      </c>
      <c r="Q64" s="245">
        <f>ROUND(E64*P64,2)</f>
        <v>0</v>
      </c>
      <c r="R64" s="247"/>
      <c r="S64" s="247" t="s">
        <v>279</v>
      </c>
      <c r="T64" s="248" t="s">
        <v>262</v>
      </c>
      <c r="U64" s="224">
        <v>0</v>
      </c>
      <c r="V64" s="224">
        <f>ROUND(E64*U64,2)</f>
        <v>0</v>
      </c>
      <c r="W64" s="224"/>
      <c r="X64" s="224" t="s">
        <v>241</v>
      </c>
      <c r="Y64" s="213"/>
      <c r="Z64" s="213"/>
      <c r="AA64" s="213"/>
      <c r="AB64" s="213"/>
      <c r="AC64" s="213"/>
      <c r="AD64" s="213"/>
      <c r="AE64" s="213"/>
      <c r="AF64" s="213"/>
      <c r="AG64" s="213" t="s">
        <v>1612</v>
      </c>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row>
    <row r="65" spans="1:60" outlineLevel="1" x14ac:dyDescent="0.2">
      <c r="A65" s="242">
        <v>50</v>
      </c>
      <c r="B65" s="243" t="s">
        <v>1697</v>
      </c>
      <c r="C65" s="255" t="s">
        <v>1698</v>
      </c>
      <c r="D65" s="244" t="s">
        <v>268</v>
      </c>
      <c r="E65" s="245">
        <v>70</v>
      </c>
      <c r="F65" s="246"/>
      <c r="G65" s="247">
        <f>ROUND(E65*F65,2)</f>
        <v>0</v>
      </c>
      <c r="H65" s="246"/>
      <c r="I65" s="247">
        <f>ROUND(E65*H65,2)</f>
        <v>0</v>
      </c>
      <c r="J65" s="246"/>
      <c r="K65" s="247">
        <f>ROUND(E65*J65,2)</f>
        <v>0</v>
      </c>
      <c r="L65" s="247">
        <v>15</v>
      </c>
      <c r="M65" s="247">
        <f>G65*(1+L65/100)</f>
        <v>0</v>
      </c>
      <c r="N65" s="245">
        <v>0</v>
      </c>
      <c r="O65" s="245">
        <f>ROUND(E65*N65,2)</f>
        <v>0</v>
      </c>
      <c r="P65" s="245">
        <v>0</v>
      </c>
      <c r="Q65" s="245">
        <f>ROUND(E65*P65,2)</f>
        <v>0</v>
      </c>
      <c r="R65" s="247"/>
      <c r="S65" s="247" t="s">
        <v>279</v>
      </c>
      <c r="T65" s="248" t="s">
        <v>262</v>
      </c>
      <c r="U65" s="224">
        <v>0</v>
      </c>
      <c r="V65" s="224">
        <f>ROUND(E65*U65,2)</f>
        <v>0</v>
      </c>
      <c r="W65" s="224"/>
      <c r="X65" s="224" t="s">
        <v>241</v>
      </c>
      <c r="Y65" s="213"/>
      <c r="Z65" s="213"/>
      <c r="AA65" s="213"/>
      <c r="AB65" s="213"/>
      <c r="AC65" s="213"/>
      <c r="AD65" s="213"/>
      <c r="AE65" s="213"/>
      <c r="AF65" s="213"/>
      <c r="AG65" s="213" t="s">
        <v>1612</v>
      </c>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row>
    <row r="66" spans="1:60" outlineLevel="1" x14ac:dyDescent="0.2">
      <c r="A66" s="242">
        <v>51</v>
      </c>
      <c r="B66" s="243" t="s">
        <v>1699</v>
      </c>
      <c r="C66" s="255" t="s">
        <v>1700</v>
      </c>
      <c r="D66" s="244" t="s">
        <v>268</v>
      </c>
      <c r="E66" s="245">
        <v>120</v>
      </c>
      <c r="F66" s="246"/>
      <c r="G66" s="247">
        <f>ROUND(E66*F66,2)</f>
        <v>0</v>
      </c>
      <c r="H66" s="246"/>
      <c r="I66" s="247">
        <f>ROUND(E66*H66,2)</f>
        <v>0</v>
      </c>
      <c r="J66" s="246"/>
      <c r="K66" s="247">
        <f>ROUND(E66*J66,2)</f>
        <v>0</v>
      </c>
      <c r="L66" s="247">
        <v>15</v>
      </c>
      <c r="M66" s="247">
        <f>G66*(1+L66/100)</f>
        <v>0</v>
      </c>
      <c r="N66" s="245">
        <v>0</v>
      </c>
      <c r="O66" s="245">
        <f>ROUND(E66*N66,2)</f>
        <v>0</v>
      </c>
      <c r="P66" s="245">
        <v>0</v>
      </c>
      <c r="Q66" s="245">
        <f>ROUND(E66*P66,2)</f>
        <v>0</v>
      </c>
      <c r="R66" s="247"/>
      <c r="S66" s="247" t="s">
        <v>279</v>
      </c>
      <c r="T66" s="248" t="s">
        <v>262</v>
      </c>
      <c r="U66" s="224">
        <v>0</v>
      </c>
      <c r="V66" s="224">
        <f>ROUND(E66*U66,2)</f>
        <v>0</v>
      </c>
      <c r="W66" s="224"/>
      <c r="X66" s="224" t="s">
        <v>241</v>
      </c>
      <c r="Y66" s="213"/>
      <c r="Z66" s="213"/>
      <c r="AA66" s="213"/>
      <c r="AB66" s="213"/>
      <c r="AC66" s="213"/>
      <c r="AD66" s="213"/>
      <c r="AE66" s="213"/>
      <c r="AF66" s="213"/>
      <c r="AG66" s="213" t="s">
        <v>1612</v>
      </c>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row>
    <row r="67" spans="1:60" outlineLevel="1" x14ac:dyDescent="0.2">
      <c r="A67" s="242">
        <v>52</v>
      </c>
      <c r="B67" s="243" t="s">
        <v>1701</v>
      </c>
      <c r="C67" s="255" t="s">
        <v>1702</v>
      </c>
      <c r="D67" s="244" t="s">
        <v>268</v>
      </c>
      <c r="E67" s="245">
        <v>70</v>
      </c>
      <c r="F67" s="246"/>
      <c r="G67" s="247">
        <f>ROUND(E67*F67,2)</f>
        <v>0</v>
      </c>
      <c r="H67" s="246"/>
      <c r="I67" s="247">
        <f>ROUND(E67*H67,2)</f>
        <v>0</v>
      </c>
      <c r="J67" s="246"/>
      <c r="K67" s="247">
        <f>ROUND(E67*J67,2)</f>
        <v>0</v>
      </c>
      <c r="L67" s="247">
        <v>15</v>
      </c>
      <c r="M67" s="247">
        <f>G67*(1+L67/100)</f>
        <v>0</v>
      </c>
      <c r="N67" s="245">
        <v>0</v>
      </c>
      <c r="O67" s="245">
        <f>ROUND(E67*N67,2)</f>
        <v>0</v>
      </c>
      <c r="P67" s="245">
        <v>0</v>
      </c>
      <c r="Q67" s="245">
        <f>ROUND(E67*P67,2)</f>
        <v>0</v>
      </c>
      <c r="R67" s="247"/>
      <c r="S67" s="247" t="s">
        <v>279</v>
      </c>
      <c r="T67" s="248" t="s">
        <v>262</v>
      </c>
      <c r="U67" s="224">
        <v>0</v>
      </c>
      <c r="V67" s="224">
        <f>ROUND(E67*U67,2)</f>
        <v>0</v>
      </c>
      <c r="W67" s="224"/>
      <c r="X67" s="224" t="s">
        <v>241</v>
      </c>
      <c r="Y67" s="213"/>
      <c r="Z67" s="213"/>
      <c r="AA67" s="213"/>
      <c r="AB67" s="213"/>
      <c r="AC67" s="213"/>
      <c r="AD67" s="213"/>
      <c r="AE67" s="213"/>
      <c r="AF67" s="213"/>
      <c r="AG67" s="213" t="s">
        <v>1612</v>
      </c>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row>
    <row r="68" spans="1:60" outlineLevel="1" x14ac:dyDescent="0.2">
      <c r="A68" s="242">
        <v>53</v>
      </c>
      <c r="B68" s="243" t="s">
        <v>1703</v>
      </c>
      <c r="C68" s="255" t="s">
        <v>1704</v>
      </c>
      <c r="D68" s="244" t="s">
        <v>268</v>
      </c>
      <c r="E68" s="245">
        <v>150</v>
      </c>
      <c r="F68" s="246"/>
      <c r="G68" s="247">
        <f>ROUND(E68*F68,2)</f>
        <v>0</v>
      </c>
      <c r="H68" s="246"/>
      <c r="I68" s="247">
        <f>ROUND(E68*H68,2)</f>
        <v>0</v>
      </c>
      <c r="J68" s="246"/>
      <c r="K68" s="247">
        <f>ROUND(E68*J68,2)</f>
        <v>0</v>
      </c>
      <c r="L68" s="247">
        <v>15</v>
      </c>
      <c r="M68" s="247">
        <f>G68*(1+L68/100)</f>
        <v>0</v>
      </c>
      <c r="N68" s="245">
        <v>0</v>
      </c>
      <c r="O68" s="245">
        <f>ROUND(E68*N68,2)</f>
        <v>0</v>
      </c>
      <c r="P68" s="245">
        <v>0</v>
      </c>
      <c r="Q68" s="245">
        <f>ROUND(E68*P68,2)</f>
        <v>0</v>
      </c>
      <c r="R68" s="247"/>
      <c r="S68" s="247" t="s">
        <v>279</v>
      </c>
      <c r="T68" s="248" t="s">
        <v>262</v>
      </c>
      <c r="U68" s="224">
        <v>0</v>
      </c>
      <c r="V68" s="224">
        <f>ROUND(E68*U68,2)</f>
        <v>0</v>
      </c>
      <c r="W68" s="224"/>
      <c r="X68" s="224" t="s">
        <v>241</v>
      </c>
      <c r="Y68" s="213"/>
      <c r="Z68" s="213"/>
      <c r="AA68" s="213"/>
      <c r="AB68" s="213"/>
      <c r="AC68" s="213"/>
      <c r="AD68" s="213"/>
      <c r="AE68" s="213"/>
      <c r="AF68" s="213"/>
      <c r="AG68" s="213" t="s">
        <v>1612</v>
      </c>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row>
    <row r="69" spans="1:60" outlineLevel="1" x14ac:dyDescent="0.2">
      <c r="A69" s="242">
        <v>54</v>
      </c>
      <c r="B69" s="243" t="s">
        <v>1705</v>
      </c>
      <c r="C69" s="255" t="s">
        <v>1706</v>
      </c>
      <c r="D69" s="244" t="s">
        <v>268</v>
      </c>
      <c r="E69" s="245">
        <v>130</v>
      </c>
      <c r="F69" s="246"/>
      <c r="G69" s="247">
        <f>ROUND(E69*F69,2)</f>
        <v>0</v>
      </c>
      <c r="H69" s="246"/>
      <c r="I69" s="247">
        <f>ROUND(E69*H69,2)</f>
        <v>0</v>
      </c>
      <c r="J69" s="246"/>
      <c r="K69" s="247">
        <f>ROUND(E69*J69,2)</f>
        <v>0</v>
      </c>
      <c r="L69" s="247">
        <v>15</v>
      </c>
      <c r="M69" s="247">
        <f>G69*(1+L69/100)</f>
        <v>0</v>
      </c>
      <c r="N69" s="245">
        <v>0</v>
      </c>
      <c r="O69" s="245">
        <f>ROUND(E69*N69,2)</f>
        <v>0</v>
      </c>
      <c r="P69" s="245">
        <v>0</v>
      </c>
      <c r="Q69" s="245">
        <f>ROUND(E69*P69,2)</f>
        <v>0</v>
      </c>
      <c r="R69" s="247"/>
      <c r="S69" s="247" t="s">
        <v>279</v>
      </c>
      <c r="T69" s="248" t="s">
        <v>262</v>
      </c>
      <c r="U69" s="224">
        <v>0</v>
      </c>
      <c r="V69" s="224">
        <f>ROUND(E69*U69,2)</f>
        <v>0</v>
      </c>
      <c r="W69" s="224"/>
      <c r="X69" s="224" t="s">
        <v>241</v>
      </c>
      <c r="Y69" s="213"/>
      <c r="Z69" s="213"/>
      <c r="AA69" s="213"/>
      <c r="AB69" s="213"/>
      <c r="AC69" s="213"/>
      <c r="AD69" s="213"/>
      <c r="AE69" s="213"/>
      <c r="AF69" s="213"/>
      <c r="AG69" s="213" t="s">
        <v>1612</v>
      </c>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row>
    <row r="70" spans="1:60" outlineLevel="1" x14ac:dyDescent="0.2">
      <c r="A70" s="242">
        <v>55</v>
      </c>
      <c r="B70" s="243" t="s">
        <v>1707</v>
      </c>
      <c r="C70" s="255" t="s">
        <v>1708</v>
      </c>
      <c r="D70" s="244" t="s">
        <v>268</v>
      </c>
      <c r="E70" s="245">
        <v>40</v>
      </c>
      <c r="F70" s="246"/>
      <c r="G70" s="247">
        <f>ROUND(E70*F70,2)</f>
        <v>0</v>
      </c>
      <c r="H70" s="246"/>
      <c r="I70" s="247">
        <f>ROUND(E70*H70,2)</f>
        <v>0</v>
      </c>
      <c r="J70" s="246"/>
      <c r="K70" s="247">
        <f>ROUND(E70*J70,2)</f>
        <v>0</v>
      </c>
      <c r="L70" s="247">
        <v>15</v>
      </c>
      <c r="M70" s="247">
        <f>G70*(1+L70/100)</f>
        <v>0</v>
      </c>
      <c r="N70" s="245">
        <v>0</v>
      </c>
      <c r="O70" s="245">
        <f>ROUND(E70*N70,2)</f>
        <v>0</v>
      </c>
      <c r="P70" s="245">
        <v>0</v>
      </c>
      <c r="Q70" s="245">
        <f>ROUND(E70*P70,2)</f>
        <v>0</v>
      </c>
      <c r="R70" s="247"/>
      <c r="S70" s="247" t="s">
        <v>279</v>
      </c>
      <c r="T70" s="248" t="s">
        <v>262</v>
      </c>
      <c r="U70" s="224">
        <v>0</v>
      </c>
      <c r="V70" s="224">
        <f>ROUND(E70*U70,2)</f>
        <v>0</v>
      </c>
      <c r="W70" s="224"/>
      <c r="X70" s="224" t="s">
        <v>241</v>
      </c>
      <c r="Y70" s="213"/>
      <c r="Z70" s="213"/>
      <c r="AA70" s="213"/>
      <c r="AB70" s="213"/>
      <c r="AC70" s="213"/>
      <c r="AD70" s="213"/>
      <c r="AE70" s="213"/>
      <c r="AF70" s="213"/>
      <c r="AG70" s="213" t="s">
        <v>1612</v>
      </c>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row>
    <row r="71" spans="1:60" outlineLevel="1" x14ac:dyDescent="0.2">
      <c r="A71" s="242">
        <v>56</v>
      </c>
      <c r="B71" s="243" t="s">
        <v>1709</v>
      </c>
      <c r="C71" s="255" t="s">
        <v>1710</v>
      </c>
      <c r="D71" s="244" t="s">
        <v>268</v>
      </c>
      <c r="E71" s="245">
        <v>30</v>
      </c>
      <c r="F71" s="246"/>
      <c r="G71" s="247">
        <f>ROUND(E71*F71,2)</f>
        <v>0</v>
      </c>
      <c r="H71" s="246"/>
      <c r="I71" s="247">
        <f>ROUND(E71*H71,2)</f>
        <v>0</v>
      </c>
      <c r="J71" s="246"/>
      <c r="K71" s="247">
        <f>ROUND(E71*J71,2)</f>
        <v>0</v>
      </c>
      <c r="L71" s="247">
        <v>15</v>
      </c>
      <c r="M71" s="247">
        <f>G71*(1+L71/100)</f>
        <v>0</v>
      </c>
      <c r="N71" s="245">
        <v>0</v>
      </c>
      <c r="O71" s="245">
        <f>ROUND(E71*N71,2)</f>
        <v>0</v>
      </c>
      <c r="P71" s="245">
        <v>0</v>
      </c>
      <c r="Q71" s="245">
        <f>ROUND(E71*P71,2)</f>
        <v>0</v>
      </c>
      <c r="R71" s="247"/>
      <c r="S71" s="247" t="s">
        <v>279</v>
      </c>
      <c r="T71" s="248" t="s">
        <v>262</v>
      </c>
      <c r="U71" s="224">
        <v>0</v>
      </c>
      <c r="V71" s="224">
        <f>ROUND(E71*U71,2)</f>
        <v>0</v>
      </c>
      <c r="W71" s="224"/>
      <c r="X71" s="224" t="s">
        <v>241</v>
      </c>
      <c r="Y71" s="213"/>
      <c r="Z71" s="213"/>
      <c r="AA71" s="213"/>
      <c r="AB71" s="213"/>
      <c r="AC71" s="213"/>
      <c r="AD71" s="213"/>
      <c r="AE71" s="213"/>
      <c r="AF71" s="213"/>
      <c r="AG71" s="213" t="s">
        <v>1612</v>
      </c>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row>
    <row r="72" spans="1:60" outlineLevel="1" x14ac:dyDescent="0.2">
      <c r="A72" s="242">
        <v>57</v>
      </c>
      <c r="B72" s="243" t="s">
        <v>1711</v>
      </c>
      <c r="C72" s="255" t="s">
        <v>1712</v>
      </c>
      <c r="D72" s="244" t="s">
        <v>268</v>
      </c>
      <c r="E72" s="245">
        <v>30</v>
      </c>
      <c r="F72" s="246"/>
      <c r="G72" s="247">
        <f>ROUND(E72*F72,2)</f>
        <v>0</v>
      </c>
      <c r="H72" s="246"/>
      <c r="I72" s="247">
        <f>ROUND(E72*H72,2)</f>
        <v>0</v>
      </c>
      <c r="J72" s="246"/>
      <c r="K72" s="247">
        <f>ROUND(E72*J72,2)</f>
        <v>0</v>
      </c>
      <c r="L72" s="247">
        <v>15</v>
      </c>
      <c r="M72" s="247">
        <f>G72*(1+L72/100)</f>
        <v>0</v>
      </c>
      <c r="N72" s="245">
        <v>0</v>
      </c>
      <c r="O72" s="245">
        <f>ROUND(E72*N72,2)</f>
        <v>0</v>
      </c>
      <c r="P72" s="245">
        <v>0</v>
      </c>
      <c r="Q72" s="245">
        <f>ROUND(E72*P72,2)</f>
        <v>0</v>
      </c>
      <c r="R72" s="247"/>
      <c r="S72" s="247" t="s">
        <v>279</v>
      </c>
      <c r="T72" s="248" t="s">
        <v>262</v>
      </c>
      <c r="U72" s="224">
        <v>0</v>
      </c>
      <c r="V72" s="224">
        <f>ROUND(E72*U72,2)</f>
        <v>0</v>
      </c>
      <c r="W72" s="224"/>
      <c r="X72" s="224" t="s">
        <v>241</v>
      </c>
      <c r="Y72" s="213"/>
      <c r="Z72" s="213"/>
      <c r="AA72" s="213"/>
      <c r="AB72" s="213"/>
      <c r="AC72" s="213"/>
      <c r="AD72" s="213"/>
      <c r="AE72" s="213"/>
      <c r="AF72" s="213"/>
      <c r="AG72" s="213" t="s">
        <v>1612</v>
      </c>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row>
    <row r="73" spans="1:60" outlineLevel="1" x14ac:dyDescent="0.2">
      <c r="A73" s="242">
        <v>58</v>
      </c>
      <c r="B73" s="243" t="s">
        <v>1713</v>
      </c>
      <c r="C73" s="255" t="s">
        <v>1714</v>
      </c>
      <c r="D73" s="244" t="s">
        <v>268</v>
      </c>
      <c r="E73" s="245">
        <v>200</v>
      </c>
      <c r="F73" s="246"/>
      <c r="G73" s="247">
        <f>ROUND(E73*F73,2)</f>
        <v>0</v>
      </c>
      <c r="H73" s="246"/>
      <c r="I73" s="247">
        <f>ROUND(E73*H73,2)</f>
        <v>0</v>
      </c>
      <c r="J73" s="246"/>
      <c r="K73" s="247">
        <f>ROUND(E73*J73,2)</f>
        <v>0</v>
      </c>
      <c r="L73" s="247">
        <v>15</v>
      </c>
      <c r="M73" s="247">
        <f>G73*(1+L73/100)</f>
        <v>0</v>
      </c>
      <c r="N73" s="245">
        <v>0</v>
      </c>
      <c r="O73" s="245">
        <f>ROUND(E73*N73,2)</f>
        <v>0</v>
      </c>
      <c r="P73" s="245">
        <v>0</v>
      </c>
      <c r="Q73" s="245">
        <f>ROUND(E73*P73,2)</f>
        <v>0</v>
      </c>
      <c r="R73" s="247"/>
      <c r="S73" s="247" t="s">
        <v>279</v>
      </c>
      <c r="T73" s="248" t="s">
        <v>262</v>
      </c>
      <c r="U73" s="224">
        <v>0</v>
      </c>
      <c r="V73" s="224">
        <f>ROUND(E73*U73,2)</f>
        <v>0</v>
      </c>
      <c r="W73" s="224"/>
      <c r="X73" s="224" t="s">
        <v>241</v>
      </c>
      <c r="Y73" s="213"/>
      <c r="Z73" s="213"/>
      <c r="AA73" s="213"/>
      <c r="AB73" s="213"/>
      <c r="AC73" s="213"/>
      <c r="AD73" s="213"/>
      <c r="AE73" s="213"/>
      <c r="AF73" s="213"/>
      <c r="AG73" s="213" t="s">
        <v>1612</v>
      </c>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row>
    <row r="74" spans="1:60" outlineLevel="1" x14ac:dyDescent="0.2">
      <c r="A74" s="242">
        <v>59</v>
      </c>
      <c r="B74" s="243" t="s">
        <v>1715</v>
      </c>
      <c r="C74" s="255" t="s">
        <v>1716</v>
      </c>
      <c r="D74" s="244" t="s">
        <v>268</v>
      </c>
      <c r="E74" s="245">
        <v>140</v>
      </c>
      <c r="F74" s="246"/>
      <c r="G74" s="247">
        <f>ROUND(E74*F74,2)</f>
        <v>0</v>
      </c>
      <c r="H74" s="246"/>
      <c r="I74" s="247">
        <f>ROUND(E74*H74,2)</f>
        <v>0</v>
      </c>
      <c r="J74" s="246"/>
      <c r="K74" s="247">
        <f>ROUND(E74*J74,2)</f>
        <v>0</v>
      </c>
      <c r="L74" s="247">
        <v>15</v>
      </c>
      <c r="M74" s="247">
        <f>G74*(1+L74/100)</f>
        <v>0</v>
      </c>
      <c r="N74" s="245">
        <v>0</v>
      </c>
      <c r="O74" s="245">
        <f>ROUND(E74*N74,2)</f>
        <v>0</v>
      </c>
      <c r="P74" s="245">
        <v>0</v>
      </c>
      <c r="Q74" s="245">
        <f>ROUND(E74*P74,2)</f>
        <v>0</v>
      </c>
      <c r="R74" s="247"/>
      <c r="S74" s="247" t="s">
        <v>279</v>
      </c>
      <c r="T74" s="248" t="s">
        <v>262</v>
      </c>
      <c r="U74" s="224">
        <v>0</v>
      </c>
      <c r="V74" s="224">
        <f>ROUND(E74*U74,2)</f>
        <v>0</v>
      </c>
      <c r="W74" s="224"/>
      <c r="X74" s="224" t="s">
        <v>241</v>
      </c>
      <c r="Y74" s="213"/>
      <c r="Z74" s="213"/>
      <c r="AA74" s="213"/>
      <c r="AB74" s="213"/>
      <c r="AC74" s="213"/>
      <c r="AD74" s="213"/>
      <c r="AE74" s="213"/>
      <c r="AF74" s="213"/>
      <c r="AG74" s="213" t="s">
        <v>1612</v>
      </c>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row>
    <row r="75" spans="1:60" outlineLevel="1" x14ac:dyDescent="0.2">
      <c r="A75" s="242">
        <v>60</v>
      </c>
      <c r="B75" s="243" t="s">
        <v>1717</v>
      </c>
      <c r="C75" s="255" t="s">
        <v>1718</v>
      </c>
      <c r="D75" s="244" t="s">
        <v>268</v>
      </c>
      <c r="E75" s="245">
        <v>80</v>
      </c>
      <c r="F75" s="246"/>
      <c r="G75" s="247">
        <f>ROUND(E75*F75,2)</f>
        <v>0</v>
      </c>
      <c r="H75" s="246"/>
      <c r="I75" s="247">
        <f>ROUND(E75*H75,2)</f>
        <v>0</v>
      </c>
      <c r="J75" s="246"/>
      <c r="K75" s="247">
        <f>ROUND(E75*J75,2)</f>
        <v>0</v>
      </c>
      <c r="L75" s="247">
        <v>15</v>
      </c>
      <c r="M75" s="247">
        <f>G75*(1+L75/100)</f>
        <v>0</v>
      </c>
      <c r="N75" s="245">
        <v>0</v>
      </c>
      <c r="O75" s="245">
        <f>ROUND(E75*N75,2)</f>
        <v>0</v>
      </c>
      <c r="P75" s="245">
        <v>0</v>
      </c>
      <c r="Q75" s="245">
        <f>ROUND(E75*P75,2)</f>
        <v>0</v>
      </c>
      <c r="R75" s="247"/>
      <c r="S75" s="247" t="s">
        <v>279</v>
      </c>
      <c r="T75" s="248" t="s">
        <v>262</v>
      </c>
      <c r="U75" s="224">
        <v>0</v>
      </c>
      <c r="V75" s="224">
        <f>ROUND(E75*U75,2)</f>
        <v>0</v>
      </c>
      <c r="W75" s="224"/>
      <c r="X75" s="224" t="s">
        <v>241</v>
      </c>
      <c r="Y75" s="213"/>
      <c r="Z75" s="213"/>
      <c r="AA75" s="213"/>
      <c r="AB75" s="213"/>
      <c r="AC75" s="213"/>
      <c r="AD75" s="213"/>
      <c r="AE75" s="213"/>
      <c r="AF75" s="213"/>
      <c r="AG75" s="213" t="s">
        <v>1612</v>
      </c>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row>
    <row r="76" spans="1:60" outlineLevel="1" x14ac:dyDescent="0.2">
      <c r="A76" s="242">
        <v>61</v>
      </c>
      <c r="B76" s="243" t="s">
        <v>1719</v>
      </c>
      <c r="C76" s="255" t="s">
        <v>1720</v>
      </c>
      <c r="D76" s="244" t="s">
        <v>268</v>
      </c>
      <c r="E76" s="245">
        <v>50</v>
      </c>
      <c r="F76" s="246"/>
      <c r="G76" s="247">
        <f>ROUND(E76*F76,2)</f>
        <v>0</v>
      </c>
      <c r="H76" s="246"/>
      <c r="I76" s="247">
        <f>ROUND(E76*H76,2)</f>
        <v>0</v>
      </c>
      <c r="J76" s="246"/>
      <c r="K76" s="247">
        <f>ROUND(E76*J76,2)</f>
        <v>0</v>
      </c>
      <c r="L76" s="247">
        <v>15</v>
      </c>
      <c r="M76" s="247">
        <f>G76*(1+L76/100)</f>
        <v>0</v>
      </c>
      <c r="N76" s="245">
        <v>0</v>
      </c>
      <c r="O76" s="245">
        <f>ROUND(E76*N76,2)</f>
        <v>0</v>
      </c>
      <c r="P76" s="245">
        <v>0</v>
      </c>
      <c r="Q76" s="245">
        <f>ROUND(E76*P76,2)</f>
        <v>0</v>
      </c>
      <c r="R76" s="247"/>
      <c r="S76" s="247" t="s">
        <v>279</v>
      </c>
      <c r="T76" s="248" t="s">
        <v>262</v>
      </c>
      <c r="U76" s="224">
        <v>0</v>
      </c>
      <c r="V76" s="224">
        <f>ROUND(E76*U76,2)</f>
        <v>0</v>
      </c>
      <c r="W76" s="224"/>
      <c r="X76" s="224" t="s">
        <v>241</v>
      </c>
      <c r="Y76" s="213"/>
      <c r="Z76" s="213"/>
      <c r="AA76" s="213"/>
      <c r="AB76" s="213"/>
      <c r="AC76" s="213"/>
      <c r="AD76" s="213"/>
      <c r="AE76" s="213"/>
      <c r="AF76" s="213"/>
      <c r="AG76" s="213" t="s">
        <v>1612</v>
      </c>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row>
    <row r="77" spans="1:60" outlineLevel="1" x14ac:dyDescent="0.2">
      <c r="A77" s="242">
        <v>62</v>
      </c>
      <c r="B77" s="243" t="s">
        <v>1721</v>
      </c>
      <c r="C77" s="255" t="s">
        <v>1722</v>
      </c>
      <c r="D77" s="244" t="s">
        <v>268</v>
      </c>
      <c r="E77" s="245">
        <v>40</v>
      </c>
      <c r="F77" s="246"/>
      <c r="G77" s="247">
        <f>ROUND(E77*F77,2)</f>
        <v>0</v>
      </c>
      <c r="H77" s="246"/>
      <c r="I77" s="247">
        <f>ROUND(E77*H77,2)</f>
        <v>0</v>
      </c>
      <c r="J77" s="246"/>
      <c r="K77" s="247">
        <f>ROUND(E77*J77,2)</f>
        <v>0</v>
      </c>
      <c r="L77" s="247">
        <v>15</v>
      </c>
      <c r="M77" s="247">
        <f>G77*(1+L77/100)</f>
        <v>0</v>
      </c>
      <c r="N77" s="245">
        <v>0</v>
      </c>
      <c r="O77" s="245">
        <f>ROUND(E77*N77,2)</f>
        <v>0</v>
      </c>
      <c r="P77" s="245">
        <v>0</v>
      </c>
      <c r="Q77" s="245">
        <f>ROUND(E77*P77,2)</f>
        <v>0</v>
      </c>
      <c r="R77" s="247"/>
      <c r="S77" s="247" t="s">
        <v>279</v>
      </c>
      <c r="T77" s="248" t="s">
        <v>262</v>
      </c>
      <c r="U77" s="224">
        <v>0</v>
      </c>
      <c r="V77" s="224">
        <f>ROUND(E77*U77,2)</f>
        <v>0</v>
      </c>
      <c r="W77" s="224"/>
      <c r="X77" s="224" t="s">
        <v>241</v>
      </c>
      <c r="Y77" s="213"/>
      <c r="Z77" s="213"/>
      <c r="AA77" s="213"/>
      <c r="AB77" s="213"/>
      <c r="AC77" s="213"/>
      <c r="AD77" s="213"/>
      <c r="AE77" s="213"/>
      <c r="AF77" s="213"/>
      <c r="AG77" s="213" t="s">
        <v>1612</v>
      </c>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row>
    <row r="78" spans="1:60" x14ac:dyDescent="0.2">
      <c r="A78" s="227" t="s">
        <v>233</v>
      </c>
      <c r="B78" s="228" t="s">
        <v>197</v>
      </c>
      <c r="C78" s="252" t="s">
        <v>198</v>
      </c>
      <c r="D78" s="229"/>
      <c r="E78" s="230"/>
      <c r="F78" s="231"/>
      <c r="G78" s="231">
        <f>SUMIF(AG79:AG85,"&lt;&gt;NOR",G79:G85)</f>
        <v>0</v>
      </c>
      <c r="H78" s="231"/>
      <c r="I78" s="231">
        <f>SUM(I79:I85)</f>
        <v>0</v>
      </c>
      <c r="J78" s="231"/>
      <c r="K78" s="231">
        <f>SUM(K79:K85)</f>
        <v>0</v>
      </c>
      <c r="L78" s="231"/>
      <c r="M78" s="231">
        <f>SUM(M79:M85)</f>
        <v>0</v>
      </c>
      <c r="N78" s="230"/>
      <c r="O78" s="230">
        <f>SUM(O79:O85)</f>
        <v>0</v>
      </c>
      <c r="P78" s="230"/>
      <c r="Q78" s="230">
        <f>SUM(Q79:Q85)</f>
        <v>0</v>
      </c>
      <c r="R78" s="231"/>
      <c r="S78" s="231"/>
      <c r="T78" s="232"/>
      <c r="U78" s="226"/>
      <c r="V78" s="226">
        <f>SUM(V79:V85)</f>
        <v>0</v>
      </c>
      <c r="W78" s="226"/>
      <c r="X78" s="226"/>
      <c r="AG78" t="s">
        <v>234</v>
      </c>
    </row>
    <row r="79" spans="1:60" outlineLevel="1" x14ac:dyDescent="0.2">
      <c r="A79" s="242">
        <v>63</v>
      </c>
      <c r="B79" s="243" t="s">
        <v>1723</v>
      </c>
      <c r="C79" s="255" t="s">
        <v>1724</v>
      </c>
      <c r="D79" s="244" t="s">
        <v>268</v>
      </c>
      <c r="E79" s="245">
        <v>150</v>
      </c>
      <c r="F79" s="246"/>
      <c r="G79" s="247">
        <f>ROUND(E79*F79,2)</f>
        <v>0</v>
      </c>
      <c r="H79" s="246"/>
      <c r="I79" s="247">
        <f>ROUND(E79*H79,2)</f>
        <v>0</v>
      </c>
      <c r="J79" s="246"/>
      <c r="K79" s="247">
        <f>ROUND(E79*J79,2)</f>
        <v>0</v>
      </c>
      <c r="L79" s="247">
        <v>15</v>
      </c>
      <c r="M79" s="247">
        <f>G79*(1+L79/100)</f>
        <v>0</v>
      </c>
      <c r="N79" s="245">
        <v>0</v>
      </c>
      <c r="O79" s="245">
        <f>ROUND(E79*N79,2)</f>
        <v>0</v>
      </c>
      <c r="P79" s="245">
        <v>0</v>
      </c>
      <c r="Q79" s="245">
        <f>ROUND(E79*P79,2)</f>
        <v>0</v>
      </c>
      <c r="R79" s="247"/>
      <c r="S79" s="247" t="s">
        <v>279</v>
      </c>
      <c r="T79" s="248" t="s">
        <v>262</v>
      </c>
      <c r="U79" s="224">
        <v>0</v>
      </c>
      <c r="V79" s="224">
        <f>ROUND(E79*U79,2)</f>
        <v>0</v>
      </c>
      <c r="W79" s="224"/>
      <c r="X79" s="224" t="s">
        <v>241</v>
      </c>
      <c r="Y79" s="213"/>
      <c r="Z79" s="213"/>
      <c r="AA79" s="213"/>
      <c r="AB79" s="213"/>
      <c r="AC79" s="213"/>
      <c r="AD79" s="213"/>
      <c r="AE79" s="213"/>
      <c r="AF79" s="213"/>
      <c r="AG79" s="213" t="s">
        <v>1612</v>
      </c>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row>
    <row r="80" spans="1:60" outlineLevel="1" x14ac:dyDescent="0.2">
      <c r="A80" s="242">
        <v>64</v>
      </c>
      <c r="B80" s="243" t="s">
        <v>1725</v>
      </c>
      <c r="C80" s="255" t="s">
        <v>1726</v>
      </c>
      <c r="D80" s="244" t="s">
        <v>268</v>
      </c>
      <c r="E80" s="245">
        <v>50</v>
      </c>
      <c r="F80" s="246"/>
      <c r="G80" s="247">
        <f>ROUND(E80*F80,2)</f>
        <v>0</v>
      </c>
      <c r="H80" s="246"/>
      <c r="I80" s="247">
        <f>ROUND(E80*H80,2)</f>
        <v>0</v>
      </c>
      <c r="J80" s="246"/>
      <c r="K80" s="247">
        <f>ROUND(E80*J80,2)</f>
        <v>0</v>
      </c>
      <c r="L80" s="247">
        <v>15</v>
      </c>
      <c r="M80" s="247">
        <f>G80*(1+L80/100)</f>
        <v>0</v>
      </c>
      <c r="N80" s="245">
        <v>0</v>
      </c>
      <c r="O80" s="245">
        <f>ROUND(E80*N80,2)</f>
        <v>0</v>
      </c>
      <c r="P80" s="245">
        <v>0</v>
      </c>
      <c r="Q80" s="245">
        <f>ROUND(E80*P80,2)</f>
        <v>0</v>
      </c>
      <c r="R80" s="247"/>
      <c r="S80" s="247" t="s">
        <v>279</v>
      </c>
      <c r="T80" s="248" t="s">
        <v>262</v>
      </c>
      <c r="U80" s="224">
        <v>0</v>
      </c>
      <c r="V80" s="224">
        <f>ROUND(E80*U80,2)</f>
        <v>0</v>
      </c>
      <c r="W80" s="224"/>
      <c r="X80" s="224" t="s">
        <v>241</v>
      </c>
      <c r="Y80" s="213"/>
      <c r="Z80" s="213"/>
      <c r="AA80" s="213"/>
      <c r="AB80" s="213"/>
      <c r="AC80" s="213"/>
      <c r="AD80" s="213"/>
      <c r="AE80" s="213"/>
      <c r="AF80" s="213"/>
      <c r="AG80" s="213" t="s">
        <v>1612</v>
      </c>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row>
    <row r="81" spans="1:60" outlineLevel="1" x14ac:dyDescent="0.2">
      <c r="A81" s="242">
        <v>65</v>
      </c>
      <c r="B81" s="243" t="s">
        <v>1727</v>
      </c>
      <c r="C81" s="255" t="s">
        <v>1728</v>
      </c>
      <c r="D81" s="244" t="s">
        <v>268</v>
      </c>
      <c r="E81" s="245">
        <v>80</v>
      </c>
      <c r="F81" s="246"/>
      <c r="G81" s="247">
        <f>ROUND(E81*F81,2)</f>
        <v>0</v>
      </c>
      <c r="H81" s="246"/>
      <c r="I81" s="247">
        <f>ROUND(E81*H81,2)</f>
        <v>0</v>
      </c>
      <c r="J81" s="246"/>
      <c r="K81" s="247">
        <f>ROUND(E81*J81,2)</f>
        <v>0</v>
      </c>
      <c r="L81" s="247">
        <v>15</v>
      </c>
      <c r="M81" s="247">
        <f>G81*(1+L81/100)</f>
        <v>0</v>
      </c>
      <c r="N81" s="245">
        <v>0</v>
      </c>
      <c r="O81" s="245">
        <f>ROUND(E81*N81,2)</f>
        <v>0</v>
      </c>
      <c r="P81" s="245">
        <v>0</v>
      </c>
      <c r="Q81" s="245">
        <f>ROUND(E81*P81,2)</f>
        <v>0</v>
      </c>
      <c r="R81" s="247"/>
      <c r="S81" s="247" t="s">
        <v>279</v>
      </c>
      <c r="T81" s="248" t="s">
        <v>262</v>
      </c>
      <c r="U81" s="224">
        <v>0</v>
      </c>
      <c r="V81" s="224">
        <f>ROUND(E81*U81,2)</f>
        <v>0</v>
      </c>
      <c r="W81" s="224"/>
      <c r="X81" s="224" t="s">
        <v>241</v>
      </c>
      <c r="Y81" s="213"/>
      <c r="Z81" s="213"/>
      <c r="AA81" s="213"/>
      <c r="AB81" s="213"/>
      <c r="AC81" s="213"/>
      <c r="AD81" s="213"/>
      <c r="AE81" s="213"/>
      <c r="AF81" s="213"/>
      <c r="AG81" s="213" t="s">
        <v>1612</v>
      </c>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row>
    <row r="82" spans="1:60" outlineLevel="1" x14ac:dyDescent="0.2">
      <c r="A82" s="242">
        <v>66</v>
      </c>
      <c r="B82" s="243" t="s">
        <v>1729</v>
      </c>
      <c r="C82" s="255" t="s">
        <v>1730</v>
      </c>
      <c r="D82" s="244" t="s">
        <v>268</v>
      </c>
      <c r="E82" s="245">
        <v>20</v>
      </c>
      <c r="F82" s="246"/>
      <c r="G82" s="247">
        <f>ROUND(E82*F82,2)</f>
        <v>0</v>
      </c>
      <c r="H82" s="246"/>
      <c r="I82" s="247">
        <f>ROUND(E82*H82,2)</f>
        <v>0</v>
      </c>
      <c r="J82" s="246"/>
      <c r="K82" s="247">
        <f>ROUND(E82*J82,2)</f>
        <v>0</v>
      </c>
      <c r="L82" s="247">
        <v>15</v>
      </c>
      <c r="M82" s="247">
        <f>G82*(1+L82/100)</f>
        <v>0</v>
      </c>
      <c r="N82" s="245">
        <v>0</v>
      </c>
      <c r="O82" s="245">
        <f>ROUND(E82*N82,2)</f>
        <v>0</v>
      </c>
      <c r="P82" s="245">
        <v>0</v>
      </c>
      <c r="Q82" s="245">
        <f>ROUND(E82*P82,2)</f>
        <v>0</v>
      </c>
      <c r="R82" s="247"/>
      <c r="S82" s="247" t="s">
        <v>279</v>
      </c>
      <c r="T82" s="248" t="s">
        <v>262</v>
      </c>
      <c r="U82" s="224">
        <v>0</v>
      </c>
      <c r="V82" s="224">
        <f>ROUND(E82*U82,2)</f>
        <v>0</v>
      </c>
      <c r="W82" s="224"/>
      <c r="X82" s="224" t="s">
        <v>241</v>
      </c>
      <c r="Y82" s="213"/>
      <c r="Z82" s="213"/>
      <c r="AA82" s="213"/>
      <c r="AB82" s="213"/>
      <c r="AC82" s="213"/>
      <c r="AD82" s="213"/>
      <c r="AE82" s="213"/>
      <c r="AF82" s="213"/>
      <c r="AG82" s="213" t="s">
        <v>1612</v>
      </c>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row>
    <row r="83" spans="1:60" outlineLevel="1" x14ac:dyDescent="0.2">
      <c r="A83" s="242">
        <v>67</v>
      </c>
      <c r="B83" s="243" t="s">
        <v>1731</v>
      </c>
      <c r="C83" s="255" t="s">
        <v>1732</v>
      </c>
      <c r="D83" s="244" t="s">
        <v>268</v>
      </c>
      <c r="E83" s="245">
        <v>10</v>
      </c>
      <c r="F83" s="246"/>
      <c r="G83" s="247">
        <f>ROUND(E83*F83,2)</f>
        <v>0</v>
      </c>
      <c r="H83" s="246"/>
      <c r="I83" s="247">
        <f>ROUND(E83*H83,2)</f>
        <v>0</v>
      </c>
      <c r="J83" s="246"/>
      <c r="K83" s="247">
        <f>ROUND(E83*J83,2)</f>
        <v>0</v>
      </c>
      <c r="L83" s="247">
        <v>15</v>
      </c>
      <c r="M83" s="247">
        <f>G83*(1+L83/100)</f>
        <v>0</v>
      </c>
      <c r="N83" s="245">
        <v>0</v>
      </c>
      <c r="O83" s="245">
        <f>ROUND(E83*N83,2)</f>
        <v>0</v>
      </c>
      <c r="P83" s="245">
        <v>0</v>
      </c>
      <c r="Q83" s="245">
        <f>ROUND(E83*P83,2)</f>
        <v>0</v>
      </c>
      <c r="R83" s="247"/>
      <c r="S83" s="247" t="s">
        <v>279</v>
      </c>
      <c r="T83" s="248" t="s">
        <v>262</v>
      </c>
      <c r="U83" s="224">
        <v>0</v>
      </c>
      <c r="V83" s="224">
        <f>ROUND(E83*U83,2)</f>
        <v>0</v>
      </c>
      <c r="W83" s="224"/>
      <c r="X83" s="224" t="s">
        <v>241</v>
      </c>
      <c r="Y83" s="213"/>
      <c r="Z83" s="213"/>
      <c r="AA83" s="213"/>
      <c r="AB83" s="213"/>
      <c r="AC83" s="213"/>
      <c r="AD83" s="213"/>
      <c r="AE83" s="213"/>
      <c r="AF83" s="213"/>
      <c r="AG83" s="213" t="s">
        <v>1612</v>
      </c>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row>
    <row r="84" spans="1:60" outlineLevel="1" x14ac:dyDescent="0.2">
      <c r="A84" s="242">
        <v>68</v>
      </c>
      <c r="B84" s="243" t="s">
        <v>1733</v>
      </c>
      <c r="C84" s="255" t="s">
        <v>1734</v>
      </c>
      <c r="D84" s="244" t="s">
        <v>452</v>
      </c>
      <c r="E84" s="245">
        <v>100</v>
      </c>
      <c r="F84" s="246"/>
      <c r="G84" s="247">
        <f>ROUND(E84*F84,2)</f>
        <v>0</v>
      </c>
      <c r="H84" s="246"/>
      <c r="I84" s="247">
        <f>ROUND(E84*H84,2)</f>
        <v>0</v>
      </c>
      <c r="J84" s="246"/>
      <c r="K84" s="247">
        <f>ROUND(E84*J84,2)</f>
        <v>0</v>
      </c>
      <c r="L84" s="247">
        <v>15</v>
      </c>
      <c r="M84" s="247">
        <f>G84*(1+L84/100)</f>
        <v>0</v>
      </c>
      <c r="N84" s="245">
        <v>0</v>
      </c>
      <c r="O84" s="245">
        <f>ROUND(E84*N84,2)</f>
        <v>0</v>
      </c>
      <c r="P84" s="245">
        <v>0</v>
      </c>
      <c r="Q84" s="245">
        <f>ROUND(E84*P84,2)</f>
        <v>0</v>
      </c>
      <c r="R84" s="247"/>
      <c r="S84" s="247" t="s">
        <v>279</v>
      </c>
      <c r="T84" s="248" t="s">
        <v>262</v>
      </c>
      <c r="U84" s="224">
        <v>0</v>
      </c>
      <c r="V84" s="224">
        <f>ROUND(E84*U84,2)</f>
        <v>0</v>
      </c>
      <c r="W84" s="224"/>
      <c r="X84" s="224" t="s">
        <v>241</v>
      </c>
      <c r="Y84" s="213"/>
      <c r="Z84" s="213"/>
      <c r="AA84" s="213"/>
      <c r="AB84" s="213"/>
      <c r="AC84" s="213"/>
      <c r="AD84" s="213"/>
      <c r="AE84" s="213"/>
      <c r="AF84" s="213"/>
      <c r="AG84" s="213" t="s">
        <v>1612</v>
      </c>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row>
    <row r="85" spans="1:60" outlineLevel="1" x14ac:dyDescent="0.2">
      <c r="A85" s="242">
        <v>69</v>
      </c>
      <c r="B85" s="243" t="s">
        <v>1735</v>
      </c>
      <c r="C85" s="255" t="s">
        <v>1736</v>
      </c>
      <c r="D85" s="244" t="s">
        <v>1737</v>
      </c>
      <c r="E85" s="245">
        <v>1</v>
      </c>
      <c r="F85" s="246"/>
      <c r="G85" s="247">
        <f>ROUND(E85*F85,2)</f>
        <v>0</v>
      </c>
      <c r="H85" s="246"/>
      <c r="I85" s="247">
        <f>ROUND(E85*H85,2)</f>
        <v>0</v>
      </c>
      <c r="J85" s="246"/>
      <c r="K85" s="247">
        <f>ROUND(E85*J85,2)</f>
        <v>0</v>
      </c>
      <c r="L85" s="247">
        <v>15</v>
      </c>
      <c r="M85" s="247">
        <f>G85*(1+L85/100)</f>
        <v>0</v>
      </c>
      <c r="N85" s="245">
        <v>0</v>
      </c>
      <c r="O85" s="245">
        <f>ROUND(E85*N85,2)</f>
        <v>0</v>
      </c>
      <c r="P85" s="245">
        <v>0</v>
      </c>
      <c r="Q85" s="245">
        <f>ROUND(E85*P85,2)</f>
        <v>0</v>
      </c>
      <c r="R85" s="247"/>
      <c r="S85" s="247" t="s">
        <v>279</v>
      </c>
      <c r="T85" s="248" t="s">
        <v>262</v>
      </c>
      <c r="U85" s="224">
        <v>0</v>
      </c>
      <c r="V85" s="224">
        <f>ROUND(E85*U85,2)</f>
        <v>0</v>
      </c>
      <c r="W85" s="224"/>
      <c r="X85" s="224" t="s">
        <v>241</v>
      </c>
      <c r="Y85" s="213"/>
      <c r="Z85" s="213"/>
      <c r="AA85" s="213"/>
      <c r="AB85" s="213"/>
      <c r="AC85" s="213"/>
      <c r="AD85" s="213"/>
      <c r="AE85" s="213"/>
      <c r="AF85" s="213"/>
      <c r="AG85" s="213" t="s">
        <v>1612</v>
      </c>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row>
    <row r="86" spans="1:60" x14ac:dyDescent="0.2">
      <c r="A86" s="227" t="s">
        <v>233</v>
      </c>
      <c r="B86" s="228" t="s">
        <v>177</v>
      </c>
      <c r="C86" s="252" t="s">
        <v>178</v>
      </c>
      <c r="D86" s="229"/>
      <c r="E86" s="230"/>
      <c r="F86" s="231"/>
      <c r="G86" s="231">
        <f>SUMIF(AG87:AG110,"&lt;&gt;NOR",G87:G110)</f>
        <v>0</v>
      </c>
      <c r="H86" s="231"/>
      <c r="I86" s="231">
        <f>SUM(I87:I110)</f>
        <v>0</v>
      </c>
      <c r="J86" s="231"/>
      <c r="K86" s="231">
        <f>SUM(K87:K110)</f>
        <v>0</v>
      </c>
      <c r="L86" s="231"/>
      <c r="M86" s="231">
        <f>SUM(M87:M110)</f>
        <v>0</v>
      </c>
      <c r="N86" s="230"/>
      <c r="O86" s="230">
        <f>SUM(O87:O110)</f>
        <v>0</v>
      </c>
      <c r="P86" s="230"/>
      <c r="Q86" s="230">
        <f>SUM(Q87:Q110)</f>
        <v>0</v>
      </c>
      <c r="R86" s="231"/>
      <c r="S86" s="231"/>
      <c r="T86" s="232"/>
      <c r="U86" s="226"/>
      <c r="V86" s="226">
        <f>SUM(V87:V110)</f>
        <v>0</v>
      </c>
      <c r="W86" s="226"/>
      <c r="X86" s="226"/>
      <c r="AG86" t="s">
        <v>234</v>
      </c>
    </row>
    <row r="87" spans="1:60" outlineLevel="1" x14ac:dyDescent="0.2">
      <c r="A87" s="242">
        <v>70</v>
      </c>
      <c r="B87" s="243" t="s">
        <v>1610</v>
      </c>
      <c r="C87" s="255" t="s">
        <v>1738</v>
      </c>
      <c r="D87" s="244" t="s">
        <v>452</v>
      </c>
      <c r="E87" s="245">
        <v>45</v>
      </c>
      <c r="F87" s="246"/>
      <c r="G87" s="247">
        <f>ROUND(E87*F87,2)</f>
        <v>0</v>
      </c>
      <c r="H87" s="246"/>
      <c r="I87" s="247">
        <f>ROUND(E87*H87,2)</f>
        <v>0</v>
      </c>
      <c r="J87" s="246"/>
      <c r="K87" s="247">
        <f>ROUND(E87*J87,2)</f>
        <v>0</v>
      </c>
      <c r="L87" s="247">
        <v>15</v>
      </c>
      <c r="M87" s="247">
        <f>G87*(1+L87/100)</f>
        <v>0</v>
      </c>
      <c r="N87" s="245">
        <v>0</v>
      </c>
      <c r="O87" s="245">
        <f>ROUND(E87*N87,2)</f>
        <v>0</v>
      </c>
      <c r="P87" s="245">
        <v>0</v>
      </c>
      <c r="Q87" s="245">
        <f>ROUND(E87*P87,2)</f>
        <v>0</v>
      </c>
      <c r="R87" s="247"/>
      <c r="S87" s="247" t="s">
        <v>279</v>
      </c>
      <c r="T87" s="248" t="s">
        <v>262</v>
      </c>
      <c r="U87" s="224">
        <v>0</v>
      </c>
      <c r="V87" s="224">
        <f>ROUND(E87*U87,2)</f>
        <v>0</v>
      </c>
      <c r="W87" s="224"/>
      <c r="X87" s="224" t="s">
        <v>773</v>
      </c>
      <c r="Y87" s="213"/>
      <c r="Z87" s="213"/>
      <c r="AA87" s="213"/>
      <c r="AB87" s="213"/>
      <c r="AC87" s="213"/>
      <c r="AD87" s="213"/>
      <c r="AE87" s="213"/>
      <c r="AF87" s="213"/>
      <c r="AG87" s="213" t="s">
        <v>774</v>
      </c>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row>
    <row r="88" spans="1:60" outlineLevel="1" x14ac:dyDescent="0.2">
      <c r="A88" s="242">
        <v>71</v>
      </c>
      <c r="B88" s="243" t="s">
        <v>1613</v>
      </c>
      <c r="C88" s="255" t="s">
        <v>1739</v>
      </c>
      <c r="D88" s="244" t="s">
        <v>452</v>
      </c>
      <c r="E88" s="245">
        <v>35</v>
      </c>
      <c r="F88" s="246"/>
      <c r="G88" s="247">
        <f>ROUND(E88*F88,2)</f>
        <v>0</v>
      </c>
      <c r="H88" s="246"/>
      <c r="I88" s="247">
        <f>ROUND(E88*H88,2)</f>
        <v>0</v>
      </c>
      <c r="J88" s="246"/>
      <c r="K88" s="247">
        <f>ROUND(E88*J88,2)</f>
        <v>0</v>
      </c>
      <c r="L88" s="247">
        <v>15</v>
      </c>
      <c r="M88" s="247">
        <f>G88*(1+L88/100)</f>
        <v>0</v>
      </c>
      <c r="N88" s="245">
        <v>0</v>
      </c>
      <c r="O88" s="245">
        <f>ROUND(E88*N88,2)</f>
        <v>0</v>
      </c>
      <c r="P88" s="245">
        <v>0</v>
      </c>
      <c r="Q88" s="245">
        <f>ROUND(E88*P88,2)</f>
        <v>0</v>
      </c>
      <c r="R88" s="247"/>
      <c r="S88" s="247" t="s">
        <v>279</v>
      </c>
      <c r="T88" s="248" t="s">
        <v>262</v>
      </c>
      <c r="U88" s="224">
        <v>0</v>
      </c>
      <c r="V88" s="224">
        <f>ROUND(E88*U88,2)</f>
        <v>0</v>
      </c>
      <c r="W88" s="224"/>
      <c r="X88" s="224" t="s">
        <v>773</v>
      </c>
      <c r="Y88" s="213"/>
      <c r="Z88" s="213"/>
      <c r="AA88" s="213"/>
      <c r="AB88" s="213"/>
      <c r="AC88" s="213"/>
      <c r="AD88" s="213"/>
      <c r="AE88" s="213"/>
      <c r="AF88" s="213"/>
      <c r="AG88" s="213" t="s">
        <v>774</v>
      </c>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row>
    <row r="89" spans="1:60" outlineLevel="1" x14ac:dyDescent="0.2">
      <c r="A89" s="242">
        <v>72</v>
      </c>
      <c r="B89" s="243" t="s">
        <v>1615</v>
      </c>
      <c r="C89" s="255" t="s">
        <v>1740</v>
      </c>
      <c r="D89" s="244" t="s">
        <v>452</v>
      </c>
      <c r="E89" s="245">
        <v>6</v>
      </c>
      <c r="F89" s="246"/>
      <c r="G89" s="247">
        <f>ROUND(E89*F89,2)</f>
        <v>0</v>
      </c>
      <c r="H89" s="246"/>
      <c r="I89" s="247">
        <f>ROUND(E89*H89,2)</f>
        <v>0</v>
      </c>
      <c r="J89" s="246"/>
      <c r="K89" s="247">
        <f>ROUND(E89*J89,2)</f>
        <v>0</v>
      </c>
      <c r="L89" s="247">
        <v>15</v>
      </c>
      <c r="M89" s="247">
        <f>G89*(1+L89/100)</f>
        <v>0</v>
      </c>
      <c r="N89" s="245">
        <v>0</v>
      </c>
      <c r="O89" s="245">
        <f>ROUND(E89*N89,2)</f>
        <v>0</v>
      </c>
      <c r="P89" s="245">
        <v>0</v>
      </c>
      <c r="Q89" s="245">
        <f>ROUND(E89*P89,2)</f>
        <v>0</v>
      </c>
      <c r="R89" s="247"/>
      <c r="S89" s="247" t="s">
        <v>279</v>
      </c>
      <c r="T89" s="248" t="s">
        <v>262</v>
      </c>
      <c r="U89" s="224">
        <v>0</v>
      </c>
      <c r="V89" s="224">
        <f>ROUND(E89*U89,2)</f>
        <v>0</v>
      </c>
      <c r="W89" s="224"/>
      <c r="X89" s="224" t="s">
        <v>773</v>
      </c>
      <c r="Y89" s="213"/>
      <c r="Z89" s="213"/>
      <c r="AA89" s="213"/>
      <c r="AB89" s="213"/>
      <c r="AC89" s="213"/>
      <c r="AD89" s="213"/>
      <c r="AE89" s="213"/>
      <c r="AF89" s="213"/>
      <c r="AG89" s="213" t="s">
        <v>774</v>
      </c>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row>
    <row r="90" spans="1:60" outlineLevel="1" x14ac:dyDescent="0.2">
      <c r="A90" s="242">
        <v>73</v>
      </c>
      <c r="B90" s="243" t="s">
        <v>1617</v>
      </c>
      <c r="C90" s="255" t="s">
        <v>1741</v>
      </c>
      <c r="D90" s="244" t="s">
        <v>452</v>
      </c>
      <c r="E90" s="245">
        <v>6</v>
      </c>
      <c r="F90" s="246"/>
      <c r="G90" s="247">
        <f>ROUND(E90*F90,2)</f>
        <v>0</v>
      </c>
      <c r="H90" s="246"/>
      <c r="I90" s="247">
        <f>ROUND(E90*H90,2)</f>
        <v>0</v>
      </c>
      <c r="J90" s="246"/>
      <c r="K90" s="247">
        <f>ROUND(E90*J90,2)</f>
        <v>0</v>
      </c>
      <c r="L90" s="247">
        <v>15</v>
      </c>
      <c r="M90" s="247">
        <f>G90*(1+L90/100)</f>
        <v>0</v>
      </c>
      <c r="N90" s="245">
        <v>0</v>
      </c>
      <c r="O90" s="245">
        <f>ROUND(E90*N90,2)</f>
        <v>0</v>
      </c>
      <c r="P90" s="245">
        <v>0</v>
      </c>
      <c r="Q90" s="245">
        <f>ROUND(E90*P90,2)</f>
        <v>0</v>
      </c>
      <c r="R90" s="247"/>
      <c r="S90" s="247" t="s">
        <v>279</v>
      </c>
      <c r="T90" s="248" t="s">
        <v>262</v>
      </c>
      <c r="U90" s="224">
        <v>0</v>
      </c>
      <c r="V90" s="224">
        <f>ROUND(E90*U90,2)</f>
        <v>0</v>
      </c>
      <c r="W90" s="224"/>
      <c r="X90" s="224" t="s">
        <v>773</v>
      </c>
      <c r="Y90" s="213"/>
      <c r="Z90" s="213"/>
      <c r="AA90" s="213"/>
      <c r="AB90" s="213"/>
      <c r="AC90" s="213"/>
      <c r="AD90" s="213"/>
      <c r="AE90" s="213"/>
      <c r="AF90" s="213"/>
      <c r="AG90" s="213" t="s">
        <v>774</v>
      </c>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row>
    <row r="91" spans="1:60" outlineLevel="1" x14ac:dyDescent="0.2">
      <c r="A91" s="242">
        <v>74</v>
      </c>
      <c r="B91" s="243" t="s">
        <v>1619</v>
      </c>
      <c r="C91" s="255" t="s">
        <v>1742</v>
      </c>
      <c r="D91" s="244" t="s">
        <v>452</v>
      </c>
      <c r="E91" s="245">
        <v>6</v>
      </c>
      <c r="F91" s="246"/>
      <c r="G91" s="247">
        <f>ROUND(E91*F91,2)</f>
        <v>0</v>
      </c>
      <c r="H91" s="246"/>
      <c r="I91" s="247">
        <f>ROUND(E91*H91,2)</f>
        <v>0</v>
      </c>
      <c r="J91" s="246"/>
      <c r="K91" s="247">
        <f>ROUND(E91*J91,2)</f>
        <v>0</v>
      </c>
      <c r="L91" s="247">
        <v>15</v>
      </c>
      <c r="M91" s="247">
        <f>G91*(1+L91/100)</f>
        <v>0</v>
      </c>
      <c r="N91" s="245">
        <v>0</v>
      </c>
      <c r="O91" s="245">
        <f>ROUND(E91*N91,2)</f>
        <v>0</v>
      </c>
      <c r="P91" s="245">
        <v>0</v>
      </c>
      <c r="Q91" s="245">
        <f>ROUND(E91*P91,2)</f>
        <v>0</v>
      </c>
      <c r="R91" s="247"/>
      <c r="S91" s="247" t="s">
        <v>279</v>
      </c>
      <c r="T91" s="248" t="s">
        <v>262</v>
      </c>
      <c r="U91" s="224">
        <v>0</v>
      </c>
      <c r="V91" s="224">
        <f>ROUND(E91*U91,2)</f>
        <v>0</v>
      </c>
      <c r="W91" s="224"/>
      <c r="X91" s="224" t="s">
        <v>773</v>
      </c>
      <c r="Y91" s="213"/>
      <c r="Z91" s="213"/>
      <c r="AA91" s="213"/>
      <c r="AB91" s="213"/>
      <c r="AC91" s="213"/>
      <c r="AD91" s="213"/>
      <c r="AE91" s="213"/>
      <c r="AF91" s="213"/>
      <c r="AG91" s="213" t="s">
        <v>774</v>
      </c>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row>
    <row r="92" spans="1:60" outlineLevel="1" x14ac:dyDescent="0.2">
      <c r="A92" s="242">
        <v>75</v>
      </c>
      <c r="B92" s="243" t="s">
        <v>1743</v>
      </c>
      <c r="C92" s="255" t="s">
        <v>1744</v>
      </c>
      <c r="D92" s="244" t="s">
        <v>452</v>
      </c>
      <c r="E92" s="245">
        <v>3</v>
      </c>
      <c r="F92" s="246"/>
      <c r="G92" s="247">
        <f>ROUND(E92*F92,2)</f>
        <v>0</v>
      </c>
      <c r="H92" s="246"/>
      <c r="I92" s="247">
        <f>ROUND(E92*H92,2)</f>
        <v>0</v>
      </c>
      <c r="J92" s="246"/>
      <c r="K92" s="247">
        <f>ROUND(E92*J92,2)</f>
        <v>0</v>
      </c>
      <c r="L92" s="247">
        <v>15</v>
      </c>
      <c r="M92" s="247">
        <f>G92*(1+L92/100)</f>
        <v>0</v>
      </c>
      <c r="N92" s="245">
        <v>0</v>
      </c>
      <c r="O92" s="245">
        <f>ROUND(E92*N92,2)</f>
        <v>0</v>
      </c>
      <c r="P92" s="245">
        <v>0</v>
      </c>
      <c r="Q92" s="245">
        <f>ROUND(E92*P92,2)</f>
        <v>0</v>
      </c>
      <c r="R92" s="247"/>
      <c r="S92" s="247" t="s">
        <v>279</v>
      </c>
      <c r="T92" s="248" t="s">
        <v>262</v>
      </c>
      <c r="U92" s="224">
        <v>0</v>
      </c>
      <c r="V92" s="224">
        <f>ROUND(E92*U92,2)</f>
        <v>0</v>
      </c>
      <c r="W92" s="224"/>
      <c r="X92" s="224" t="s">
        <v>241</v>
      </c>
      <c r="Y92" s="213"/>
      <c r="Z92" s="213"/>
      <c r="AA92" s="213"/>
      <c r="AB92" s="213"/>
      <c r="AC92" s="213"/>
      <c r="AD92" s="213"/>
      <c r="AE92" s="213"/>
      <c r="AF92" s="213"/>
      <c r="AG92" s="213" t="s">
        <v>1612</v>
      </c>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row>
    <row r="93" spans="1:60" outlineLevel="1" x14ac:dyDescent="0.2">
      <c r="A93" s="242">
        <v>76</v>
      </c>
      <c r="B93" s="243" t="s">
        <v>1745</v>
      </c>
      <c r="C93" s="255" t="s">
        <v>1746</v>
      </c>
      <c r="D93" s="244" t="s">
        <v>452</v>
      </c>
      <c r="E93" s="245">
        <v>170</v>
      </c>
      <c r="F93" s="246"/>
      <c r="G93" s="247">
        <f>ROUND(E93*F93,2)</f>
        <v>0</v>
      </c>
      <c r="H93" s="246"/>
      <c r="I93" s="247">
        <f>ROUND(E93*H93,2)</f>
        <v>0</v>
      </c>
      <c r="J93" s="246"/>
      <c r="K93" s="247">
        <f>ROUND(E93*J93,2)</f>
        <v>0</v>
      </c>
      <c r="L93" s="247">
        <v>15</v>
      </c>
      <c r="M93" s="247">
        <f>G93*(1+L93/100)</f>
        <v>0</v>
      </c>
      <c r="N93" s="245">
        <v>0</v>
      </c>
      <c r="O93" s="245">
        <f>ROUND(E93*N93,2)</f>
        <v>0</v>
      </c>
      <c r="P93" s="245">
        <v>0</v>
      </c>
      <c r="Q93" s="245">
        <f>ROUND(E93*P93,2)</f>
        <v>0</v>
      </c>
      <c r="R93" s="247"/>
      <c r="S93" s="247" t="s">
        <v>279</v>
      </c>
      <c r="T93" s="248" t="s">
        <v>262</v>
      </c>
      <c r="U93" s="224">
        <v>0</v>
      </c>
      <c r="V93" s="224">
        <f>ROUND(E93*U93,2)</f>
        <v>0</v>
      </c>
      <c r="W93" s="224"/>
      <c r="X93" s="224" t="s">
        <v>241</v>
      </c>
      <c r="Y93" s="213"/>
      <c r="Z93" s="213"/>
      <c r="AA93" s="213"/>
      <c r="AB93" s="213"/>
      <c r="AC93" s="213"/>
      <c r="AD93" s="213"/>
      <c r="AE93" s="213"/>
      <c r="AF93" s="213"/>
      <c r="AG93" s="213" t="s">
        <v>1612</v>
      </c>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row>
    <row r="94" spans="1:60" outlineLevel="1" x14ac:dyDescent="0.2">
      <c r="A94" s="242">
        <v>77</v>
      </c>
      <c r="B94" s="243" t="s">
        <v>1747</v>
      </c>
      <c r="C94" s="255" t="s">
        <v>1748</v>
      </c>
      <c r="D94" s="244" t="s">
        <v>452</v>
      </c>
      <c r="E94" s="245">
        <v>6</v>
      </c>
      <c r="F94" s="246"/>
      <c r="G94" s="247">
        <f>ROUND(E94*F94,2)</f>
        <v>0</v>
      </c>
      <c r="H94" s="246"/>
      <c r="I94" s="247">
        <f>ROUND(E94*H94,2)</f>
        <v>0</v>
      </c>
      <c r="J94" s="246"/>
      <c r="K94" s="247">
        <f>ROUND(E94*J94,2)</f>
        <v>0</v>
      </c>
      <c r="L94" s="247">
        <v>15</v>
      </c>
      <c r="M94" s="247">
        <f>G94*(1+L94/100)</f>
        <v>0</v>
      </c>
      <c r="N94" s="245">
        <v>0</v>
      </c>
      <c r="O94" s="245">
        <f>ROUND(E94*N94,2)</f>
        <v>0</v>
      </c>
      <c r="P94" s="245">
        <v>0</v>
      </c>
      <c r="Q94" s="245">
        <f>ROUND(E94*P94,2)</f>
        <v>0</v>
      </c>
      <c r="R94" s="247"/>
      <c r="S94" s="247" t="s">
        <v>279</v>
      </c>
      <c r="T94" s="248" t="s">
        <v>262</v>
      </c>
      <c r="U94" s="224">
        <v>0</v>
      </c>
      <c r="V94" s="224">
        <f>ROUND(E94*U94,2)</f>
        <v>0</v>
      </c>
      <c r="W94" s="224"/>
      <c r="X94" s="224" t="s">
        <v>241</v>
      </c>
      <c r="Y94" s="213"/>
      <c r="Z94" s="213"/>
      <c r="AA94" s="213"/>
      <c r="AB94" s="213"/>
      <c r="AC94" s="213"/>
      <c r="AD94" s="213"/>
      <c r="AE94" s="213"/>
      <c r="AF94" s="213"/>
      <c r="AG94" s="213" t="s">
        <v>1612</v>
      </c>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row>
    <row r="95" spans="1:60" outlineLevel="1" x14ac:dyDescent="0.2">
      <c r="A95" s="242">
        <v>78</v>
      </c>
      <c r="B95" s="243" t="s">
        <v>1749</v>
      </c>
      <c r="C95" s="255" t="s">
        <v>1750</v>
      </c>
      <c r="D95" s="244" t="s">
        <v>452</v>
      </c>
      <c r="E95" s="245">
        <v>6</v>
      </c>
      <c r="F95" s="246"/>
      <c r="G95" s="247">
        <f>ROUND(E95*F95,2)</f>
        <v>0</v>
      </c>
      <c r="H95" s="246"/>
      <c r="I95" s="247">
        <f>ROUND(E95*H95,2)</f>
        <v>0</v>
      </c>
      <c r="J95" s="246"/>
      <c r="K95" s="247">
        <f>ROUND(E95*J95,2)</f>
        <v>0</v>
      </c>
      <c r="L95" s="247">
        <v>15</v>
      </c>
      <c r="M95" s="247">
        <f>G95*(1+L95/100)</f>
        <v>0</v>
      </c>
      <c r="N95" s="245">
        <v>0</v>
      </c>
      <c r="O95" s="245">
        <f>ROUND(E95*N95,2)</f>
        <v>0</v>
      </c>
      <c r="P95" s="245">
        <v>0</v>
      </c>
      <c r="Q95" s="245">
        <f>ROUND(E95*P95,2)</f>
        <v>0</v>
      </c>
      <c r="R95" s="247"/>
      <c r="S95" s="247" t="s">
        <v>279</v>
      </c>
      <c r="T95" s="248" t="s">
        <v>262</v>
      </c>
      <c r="U95" s="224">
        <v>0</v>
      </c>
      <c r="V95" s="224">
        <f>ROUND(E95*U95,2)</f>
        <v>0</v>
      </c>
      <c r="W95" s="224"/>
      <c r="X95" s="224" t="s">
        <v>241</v>
      </c>
      <c r="Y95" s="213"/>
      <c r="Z95" s="213"/>
      <c r="AA95" s="213"/>
      <c r="AB95" s="213"/>
      <c r="AC95" s="213"/>
      <c r="AD95" s="213"/>
      <c r="AE95" s="213"/>
      <c r="AF95" s="213"/>
      <c r="AG95" s="213" t="s">
        <v>1612</v>
      </c>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row>
    <row r="96" spans="1:60" outlineLevel="1" x14ac:dyDescent="0.2">
      <c r="A96" s="242">
        <v>79</v>
      </c>
      <c r="B96" s="243" t="s">
        <v>1751</v>
      </c>
      <c r="C96" s="255" t="s">
        <v>1752</v>
      </c>
      <c r="D96" s="244" t="s">
        <v>452</v>
      </c>
      <c r="E96" s="245">
        <v>6</v>
      </c>
      <c r="F96" s="246"/>
      <c r="G96" s="247">
        <f>ROUND(E96*F96,2)</f>
        <v>0</v>
      </c>
      <c r="H96" s="246"/>
      <c r="I96" s="247">
        <f>ROUND(E96*H96,2)</f>
        <v>0</v>
      </c>
      <c r="J96" s="246"/>
      <c r="K96" s="247">
        <f>ROUND(E96*J96,2)</f>
        <v>0</v>
      </c>
      <c r="L96" s="247">
        <v>15</v>
      </c>
      <c r="M96" s="247">
        <f>G96*(1+L96/100)</f>
        <v>0</v>
      </c>
      <c r="N96" s="245">
        <v>0</v>
      </c>
      <c r="O96" s="245">
        <f>ROUND(E96*N96,2)</f>
        <v>0</v>
      </c>
      <c r="P96" s="245">
        <v>0</v>
      </c>
      <c r="Q96" s="245">
        <f>ROUND(E96*P96,2)</f>
        <v>0</v>
      </c>
      <c r="R96" s="247"/>
      <c r="S96" s="247" t="s">
        <v>279</v>
      </c>
      <c r="T96" s="248" t="s">
        <v>262</v>
      </c>
      <c r="U96" s="224">
        <v>0</v>
      </c>
      <c r="V96" s="224">
        <f>ROUND(E96*U96,2)</f>
        <v>0</v>
      </c>
      <c r="W96" s="224"/>
      <c r="X96" s="224" t="s">
        <v>241</v>
      </c>
      <c r="Y96" s="213"/>
      <c r="Z96" s="213"/>
      <c r="AA96" s="213"/>
      <c r="AB96" s="213"/>
      <c r="AC96" s="213"/>
      <c r="AD96" s="213"/>
      <c r="AE96" s="213"/>
      <c r="AF96" s="213"/>
      <c r="AG96" s="213" t="s">
        <v>1612</v>
      </c>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row>
    <row r="97" spans="1:60" outlineLevel="1" x14ac:dyDescent="0.2">
      <c r="A97" s="242">
        <v>80</v>
      </c>
      <c r="B97" s="243" t="s">
        <v>1753</v>
      </c>
      <c r="C97" s="255" t="s">
        <v>1754</v>
      </c>
      <c r="D97" s="244" t="s">
        <v>452</v>
      </c>
      <c r="E97" s="245">
        <v>1</v>
      </c>
      <c r="F97" s="246"/>
      <c r="G97" s="247">
        <f>ROUND(E97*F97,2)</f>
        <v>0</v>
      </c>
      <c r="H97" s="246"/>
      <c r="I97" s="247">
        <f>ROUND(E97*H97,2)</f>
        <v>0</v>
      </c>
      <c r="J97" s="246"/>
      <c r="K97" s="247">
        <f>ROUND(E97*J97,2)</f>
        <v>0</v>
      </c>
      <c r="L97" s="247">
        <v>15</v>
      </c>
      <c r="M97" s="247">
        <f>G97*(1+L97/100)</f>
        <v>0</v>
      </c>
      <c r="N97" s="245">
        <v>0</v>
      </c>
      <c r="O97" s="245">
        <f>ROUND(E97*N97,2)</f>
        <v>0</v>
      </c>
      <c r="P97" s="245">
        <v>0</v>
      </c>
      <c r="Q97" s="245">
        <f>ROUND(E97*P97,2)</f>
        <v>0</v>
      </c>
      <c r="R97" s="247"/>
      <c r="S97" s="247" t="s">
        <v>279</v>
      </c>
      <c r="T97" s="248" t="s">
        <v>262</v>
      </c>
      <c r="U97" s="224">
        <v>0</v>
      </c>
      <c r="V97" s="224">
        <f>ROUND(E97*U97,2)</f>
        <v>0</v>
      </c>
      <c r="W97" s="224"/>
      <c r="X97" s="224" t="s">
        <v>241</v>
      </c>
      <c r="Y97" s="213"/>
      <c r="Z97" s="213"/>
      <c r="AA97" s="213"/>
      <c r="AB97" s="213"/>
      <c r="AC97" s="213"/>
      <c r="AD97" s="213"/>
      <c r="AE97" s="213"/>
      <c r="AF97" s="213"/>
      <c r="AG97" s="213" t="s">
        <v>1612</v>
      </c>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row>
    <row r="98" spans="1:60" outlineLevel="1" x14ac:dyDescent="0.2">
      <c r="A98" s="242">
        <v>81</v>
      </c>
      <c r="B98" s="243" t="s">
        <v>1755</v>
      </c>
      <c r="C98" s="255" t="s">
        <v>1756</v>
      </c>
      <c r="D98" s="244" t="s">
        <v>452</v>
      </c>
      <c r="E98" s="245">
        <v>1</v>
      </c>
      <c r="F98" s="246"/>
      <c r="G98" s="247">
        <f>ROUND(E98*F98,2)</f>
        <v>0</v>
      </c>
      <c r="H98" s="246"/>
      <c r="I98" s="247">
        <f>ROUND(E98*H98,2)</f>
        <v>0</v>
      </c>
      <c r="J98" s="246"/>
      <c r="K98" s="247">
        <f>ROUND(E98*J98,2)</f>
        <v>0</v>
      </c>
      <c r="L98" s="247">
        <v>15</v>
      </c>
      <c r="M98" s="247">
        <f>G98*(1+L98/100)</f>
        <v>0</v>
      </c>
      <c r="N98" s="245">
        <v>0</v>
      </c>
      <c r="O98" s="245">
        <f>ROUND(E98*N98,2)</f>
        <v>0</v>
      </c>
      <c r="P98" s="245">
        <v>0</v>
      </c>
      <c r="Q98" s="245">
        <f>ROUND(E98*P98,2)</f>
        <v>0</v>
      </c>
      <c r="R98" s="247"/>
      <c r="S98" s="247" t="s">
        <v>279</v>
      </c>
      <c r="T98" s="248" t="s">
        <v>262</v>
      </c>
      <c r="U98" s="224">
        <v>0</v>
      </c>
      <c r="V98" s="224">
        <f>ROUND(E98*U98,2)</f>
        <v>0</v>
      </c>
      <c r="W98" s="224"/>
      <c r="X98" s="224" t="s">
        <v>241</v>
      </c>
      <c r="Y98" s="213"/>
      <c r="Z98" s="213"/>
      <c r="AA98" s="213"/>
      <c r="AB98" s="213"/>
      <c r="AC98" s="213"/>
      <c r="AD98" s="213"/>
      <c r="AE98" s="213"/>
      <c r="AF98" s="213"/>
      <c r="AG98" s="213" t="s">
        <v>1612</v>
      </c>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row>
    <row r="99" spans="1:60" outlineLevel="1" x14ac:dyDescent="0.2">
      <c r="A99" s="242">
        <v>82</v>
      </c>
      <c r="B99" s="243" t="s">
        <v>1757</v>
      </c>
      <c r="C99" s="255" t="s">
        <v>1758</v>
      </c>
      <c r="D99" s="244" t="s">
        <v>452</v>
      </c>
      <c r="E99" s="245">
        <v>1</v>
      </c>
      <c r="F99" s="246"/>
      <c r="G99" s="247">
        <f>ROUND(E99*F99,2)</f>
        <v>0</v>
      </c>
      <c r="H99" s="246"/>
      <c r="I99" s="247">
        <f>ROUND(E99*H99,2)</f>
        <v>0</v>
      </c>
      <c r="J99" s="246"/>
      <c r="K99" s="247">
        <f>ROUND(E99*J99,2)</f>
        <v>0</v>
      </c>
      <c r="L99" s="247">
        <v>15</v>
      </c>
      <c r="M99" s="247">
        <f>G99*(1+L99/100)</f>
        <v>0</v>
      </c>
      <c r="N99" s="245">
        <v>0</v>
      </c>
      <c r="O99" s="245">
        <f>ROUND(E99*N99,2)</f>
        <v>0</v>
      </c>
      <c r="P99" s="245">
        <v>0</v>
      </c>
      <c r="Q99" s="245">
        <f>ROUND(E99*P99,2)</f>
        <v>0</v>
      </c>
      <c r="R99" s="247"/>
      <c r="S99" s="247" t="s">
        <v>279</v>
      </c>
      <c r="T99" s="248" t="s">
        <v>262</v>
      </c>
      <c r="U99" s="224">
        <v>0</v>
      </c>
      <c r="V99" s="224">
        <f>ROUND(E99*U99,2)</f>
        <v>0</v>
      </c>
      <c r="W99" s="224"/>
      <c r="X99" s="224" t="s">
        <v>241</v>
      </c>
      <c r="Y99" s="213"/>
      <c r="Z99" s="213"/>
      <c r="AA99" s="213"/>
      <c r="AB99" s="213"/>
      <c r="AC99" s="213"/>
      <c r="AD99" s="213"/>
      <c r="AE99" s="213"/>
      <c r="AF99" s="213"/>
      <c r="AG99" s="213" t="s">
        <v>1612</v>
      </c>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row>
    <row r="100" spans="1:60" outlineLevel="1" x14ac:dyDescent="0.2">
      <c r="A100" s="242">
        <v>83</v>
      </c>
      <c r="B100" s="243" t="s">
        <v>1759</v>
      </c>
      <c r="C100" s="255" t="s">
        <v>1760</v>
      </c>
      <c r="D100" s="244" t="s">
        <v>452</v>
      </c>
      <c r="E100" s="245">
        <v>289</v>
      </c>
      <c r="F100" s="246"/>
      <c r="G100" s="247">
        <f>ROUND(E100*F100,2)</f>
        <v>0</v>
      </c>
      <c r="H100" s="246"/>
      <c r="I100" s="247">
        <f>ROUND(E100*H100,2)</f>
        <v>0</v>
      </c>
      <c r="J100" s="246"/>
      <c r="K100" s="247">
        <f>ROUND(E100*J100,2)</f>
        <v>0</v>
      </c>
      <c r="L100" s="247">
        <v>15</v>
      </c>
      <c r="M100" s="247">
        <f>G100*(1+L100/100)</f>
        <v>0</v>
      </c>
      <c r="N100" s="245">
        <v>0</v>
      </c>
      <c r="O100" s="245">
        <f>ROUND(E100*N100,2)</f>
        <v>0</v>
      </c>
      <c r="P100" s="245">
        <v>0</v>
      </c>
      <c r="Q100" s="245">
        <f>ROUND(E100*P100,2)</f>
        <v>0</v>
      </c>
      <c r="R100" s="247"/>
      <c r="S100" s="247" t="s">
        <v>279</v>
      </c>
      <c r="T100" s="248" t="s">
        <v>262</v>
      </c>
      <c r="U100" s="224">
        <v>0</v>
      </c>
      <c r="V100" s="224">
        <f>ROUND(E100*U100,2)</f>
        <v>0</v>
      </c>
      <c r="W100" s="224"/>
      <c r="X100" s="224" t="s">
        <v>241</v>
      </c>
      <c r="Y100" s="213"/>
      <c r="Z100" s="213"/>
      <c r="AA100" s="213"/>
      <c r="AB100" s="213"/>
      <c r="AC100" s="213"/>
      <c r="AD100" s="213"/>
      <c r="AE100" s="213"/>
      <c r="AF100" s="213"/>
      <c r="AG100" s="213" t="s">
        <v>1612</v>
      </c>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row>
    <row r="101" spans="1:60" outlineLevel="1" x14ac:dyDescent="0.2">
      <c r="A101" s="242">
        <v>84</v>
      </c>
      <c r="B101" s="243" t="s">
        <v>1761</v>
      </c>
      <c r="C101" s="255" t="s">
        <v>1762</v>
      </c>
      <c r="D101" s="244" t="s">
        <v>452</v>
      </c>
      <c r="E101" s="245">
        <v>90</v>
      </c>
      <c r="F101" s="246"/>
      <c r="G101" s="247">
        <f>ROUND(E101*F101,2)</f>
        <v>0</v>
      </c>
      <c r="H101" s="246"/>
      <c r="I101" s="247">
        <f>ROUND(E101*H101,2)</f>
        <v>0</v>
      </c>
      <c r="J101" s="246"/>
      <c r="K101" s="247">
        <f>ROUND(E101*J101,2)</f>
        <v>0</v>
      </c>
      <c r="L101" s="247">
        <v>15</v>
      </c>
      <c r="M101" s="247">
        <f>G101*(1+L101/100)</f>
        <v>0</v>
      </c>
      <c r="N101" s="245">
        <v>0</v>
      </c>
      <c r="O101" s="245">
        <f>ROUND(E101*N101,2)</f>
        <v>0</v>
      </c>
      <c r="P101" s="245">
        <v>0</v>
      </c>
      <c r="Q101" s="245">
        <f>ROUND(E101*P101,2)</f>
        <v>0</v>
      </c>
      <c r="R101" s="247"/>
      <c r="S101" s="247" t="s">
        <v>279</v>
      </c>
      <c r="T101" s="248" t="s">
        <v>262</v>
      </c>
      <c r="U101" s="224">
        <v>0</v>
      </c>
      <c r="V101" s="224">
        <f>ROUND(E101*U101,2)</f>
        <v>0</v>
      </c>
      <c r="W101" s="224"/>
      <c r="X101" s="224" t="s">
        <v>241</v>
      </c>
      <c r="Y101" s="213"/>
      <c r="Z101" s="213"/>
      <c r="AA101" s="213"/>
      <c r="AB101" s="213"/>
      <c r="AC101" s="213"/>
      <c r="AD101" s="213"/>
      <c r="AE101" s="213"/>
      <c r="AF101" s="213"/>
      <c r="AG101" s="213" t="s">
        <v>1612</v>
      </c>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row>
    <row r="102" spans="1:60" outlineLevel="1" x14ac:dyDescent="0.2">
      <c r="A102" s="242">
        <v>85</v>
      </c>
      <c r="B102" s="243" t="s">
        <v>1763</v>
      </c>
      <c r="C102" s="255" t="s">
        <v>1764</v>
      </c>
      <c r="D102" s="244" t="s">
        <v>452</v>
      </c>
      <c r="E102" s="245">
        <v>10</v>
      </c>
      <c r="F102" s="246"/>
      <c r="G102" s="247">
        <f>ROUND(E102*F102,2)</f>
        <v>0</v>
      </c>
      <c r="H102" s="246"/>
      <c r="I102" s="247">
        <f>ROUND(E102*H102,2)</f>
        <v>0</v>
      </c>
      <c r="J102" s="246"/>
      <c r="K102" s="247">
        <f>ROUND(E102*J102,2)</f>
        <v>0</v>
      </c>
      <c r="L102" s="247">
        <v>15</v>
      </c>
      <c r="M102" s="247">
        <f>G102*(1+L102/100)</f>
        <v>0</v>
      </c>
      <c r="N102" s="245">
        <v>0</v>
      </c>
      <c r="O102" s="245">
        <f>ROUND(E102*N102,2)</f>
        <v>0</v>
      </c>
      <c r="P102" s="245">
        <v>0</v>
      </c>
      <c r="Q102" s="245">
        <f>ROUND(E102*P102,2)</f>
        <v>0</v>
      </c>
      <c r="R102" s="247"/>
      <c r="S102" s="247" t="s">
        <v>279</v>
      </c>
      <c r="T102" s="248" t="s">
        <v>262</v>
      </c>
      <c r="U102" s="224">
        <v>0</v>
      </c>
      <c r="V102" s="224">
        <f>ROUND(E102*U102,2)</f>
        <v>0</v>
      </c>
      <c r="W102" s="224"/>
      <c r="X102" s="224" t="s">
        <v>241</v>
      </c>
      <c r="Y102" s="213"/>
      <c r="Z102" s="213"/>
      <c r="AA102" s="213"/>
      <c r="AB102" s="213"/>
      <c r="AC102" s="213"/>
      <c r="AD102" s="213"/>
      <c r="AE102" s="213"/>
      <c r="AF102" s="213"/>
      <c r="AG102" s="213" t="s">
        <v>1612</v>
      </c>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row>
    <row r="103" spans="1:60" outlineLevel="1" x14ac:dyDescent="0.2">
      <c r="A103" s="242">
        <v>86</v>
      </c>
      <c r="B103" s="243" t="s">
        <v>1765</v>
      </c>
      <c r="C103" s="255" t="s">
        <v>1766</v>
      </c>
      <c r="D103" s="244" t="s">
        <v>452</v>
      </c>
      <c r="E103" s="245">
        <v>5</v>
      </c>
      <c r="F103" s="246"/>
      <c r="G103" s="247">
        <f>ROUND(E103*F103,2)</f>
        <v>0</v>
      </c>
      <c r="H103" s="246"/>
      <c r="I103" s="247">
        <f>ROUND(E103*H103,2)</f>
        <v>0</v>
      </c>
      <c r="J103" s="246"/>
      <c r="K103" s="247">
        <f>ROUND(E103*J103,2)</f>
        <v>0</v>
      </c>
      <c r="L103" s="247">
        <v>15</v>
      </c>
      <c r="M103" s="247">
        <f>G103*(1+L103/100)</f>
        <v>0</v>
      </c>
      <c r="N103" s="245">
        <v>0</v>
      </c>
      <c r="O103" s="245">
        <f>ROUND(E103*N103,2)</f>
        <v>0</v>
      </c>
      <c r="P103" s="245">
        <v>0</v>
      </c>
      <c r="Q103" s="245">
        <f>ROUND(E103*P103,2)</f>
        <v>0</v>
      </c>
      <c r="R103" s="247"/>
      <c r="S103" s="247" t="s">
        <v>279</v>
      </c>
      <c r="T103" s="248" t="s">
        <v>262</v>
      </c>
      <c r="U103" s="224">
        <v>0</v>
      </c>
      <c r="V103" s="224">
        <f>ROUND(E103*U103,2)</f>
        <v>0</v>
      </c>
      <c r="W103" s="224"/>
      <c r="X103" s="224" t="s">
        <v>241</v>
      </c>
      <c r="Y103" s="213"/>
      <c r="Z103" s="213"/>
      <c r="AA103" s="213"/>
      <c r="AB103" s="213"/>
      <c r="AC103" s="213"/>
      <c r="AD103" s="213"/>
      <c r="AE103" s="213"/>
      <c r="AF103" s="213"/>
      <c r="AG103" s="213" t="s">
        <v>1612</v>
      </c>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row>
    <row r="104" spans="1:60" outlineLevel="1" x14ac:dyDescent="0.2">
      <c r="A104" s="242">
        <v>87</v>
      </c>
      <c r="B104" s="243" t="s">
        <v>1767</v>
      </c>
      <c r="C104" s="255" t="s">
        <v>1768</v>
      </c>
      <c r="D104" s="244" t="s">
        <v>452</v>
      </c>
      <c r="E104" s="245">
        <v>1</v>
      </c>
      <c r="F104" s="246"/>
      <c r="G104" s="247">
        <f>ROUND(E104*F104,2)</f>
        <v>0</v>
      </c>
      <c r="H104" s="246"/>
      <c r="I104" s="247">
        <f>ROUND(E104*H104,2)</f>
        <v>0</v>
      </c>
      <c r="J104" s="246"/>
      <c r="K104" s="247">
        <f>ROUND(E104*J104,2)</f>
        <v>0</v>
      </c>
      <c r="L104" s="247">
        <v>15</v>
      </c>
      <c r="M104" s="247">
        <f>G104*(1+L104/100)</f>
        <v>0</v>
      </c>
      <c r="N104" s="245">
        <v>0</v>
      </c>
      <c r="O104" s="245">
        <f>ROUND(E104*N104,2)</f>
        <v>0</v>
      </c>
      <c r="P104" s="245">
        <v>0</v>
      </c>
      <c r="Q104" s="245">
        <f>ROUND(E104*P104,2)</f>
        <v>0</v>
      </c>
      <c r="R104" s="247"/>
      <c r="S104" s="247" t="s">
        <v>279</v>
      </c>
      <c r="T104" s="248" t="s">
        <v>262</v>
      </c>
      <c r="U104" s="224">
        <v>0</v>
      </c>
      <c r="V104" s="224">
        <f>ROUND(E104*U104,2)</f>
        <v>0</v>
      </c>
      <c r="W104" s="224"/>
      <c r="X104" s="224" t="s">
        <v>241</v>
      </c>
      <c r="Y104" s="213"/>
      <c r="Z104" s="213"/>
      <c r="AA104" s="213"/>
      <c r="AB104" s="213"/>
      <c r="AC104" s="213"/>
      <c r="AD104" s="213"/>
      <c r="AE104" s="213"/>
      <c r="AF104" s="213"/>
      <c r="AG104" s="213" t="s">
        <v>1612</v>
      </c>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row>
    <row r="105" spans="1:60" ht="22.5" outlineLevel="1" x14ac:dyDescent="0.2">
      <c r="A105" s="242">
        <v>88</v>
      </c>
      <c r="B105" s="243" t="s">
        <v>1769</v>
      </c>
      <c r="C105" s="255" t="s">
        <v>1770</v>
      </c>
      <c r="D105" s="244" t="s">
        <v>452</v>
      </c>
      <c r="E105" s="245">
        <v>180</v>
      </c>
      <c r="F105" s="246"/>
      <c r="G105" s="247">
        <f>ROUND(E105*F105,2)</f>
        <v>0</v>
      </c>
      <c r="H105" s="246"/>
      <c r="I105" s="247">
        <f>ROUND(E105*H105,2)</f>
        <v>0</v>
      </c>
      <c r="J105" s="246"/>
      <c r="K105" s="247">
        <f>ROUND(E105*J105,2)</f>
        <v>0</v>
      </c>
      <c r="L105" s="247">
        <v>15</v>
      </c>
      <c r="M105" s="247">
        <f>G105*(1+L105/100)</f>
        <v>0</v>
      </c>
      <c r="N105" s="245">
        <v>0</v>
      </c>
      <c r="O105" s="245">
        <f>ROUND(E105*N105,2)</f>
        <v>0</v>
      </c>
      <c r="P105" s="245">
        <v>0</v>
      </c>
      <c r="Q105" s="245">
        <f>ROUND(E105*P105,2)</f>
        <v>0</v>
      </c>
      <c r="R105" s="247"/>
      <c r="S105" s="247" t="s">
        <v>279</v>
      </c>
      <c r="T105" s="248" t="s">
        <v>262</v>
      </c>
      <c r="U105" s="224">
        <v>0</v>
      </c>
      <c r="V105" s="224">
        <f>ROUND(E105*U105,2)</f>
        <v>0</v>
      </c>
      <c r="W105" s="224"/>
      <c r="X105" s="224" t="s">
        <v>241</v>
      </c>
      <c r="Y105" s="213"/>
      <c r="Z105" s="213"/>
      <c r="AA105" s="213"/>
      <c r="AB105" s="213"/>
      <c r="AC105" s="213"/>
      <c r="AD105" s="213"/>
      <c r="AE105" s="213"/>
      <c r="AF105" s="213"/>
      <c r="AG105" s="213" t="s">
        <v>1612</v>
      </c>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row>
    <row r="106" spans="1:60" outlineLevel="1" x14ac:dyDescent="0.2">
      <c r="A106" s="242">
        <v>89</v>
      </c>
      <c r="B106" s="243" t="s">
        <v>1771</v>
      </c>
      <c r="C106" s="255" t="s">
        <v>1772</v>
      </c>
      <c r="D106" s="244" t="s">
        <v>452</v>
      </c>
      <c r="E106" s="245">
        <v>15</v>
      </c>
      <c r="F106" s="246"/>
      <c r="G106" s="247">
        <f>ROUND(E106*F106,2)</f>
        <v>0</v>
      </c>
      <c r="H106" s="246"/>
      <c r="I106" s="247">
        <f>ROUND(E106*H106,2)</f>
        <v>0</v>
      </c>
      <c r="J106" s="246"/>
      <c r="K106" s="247">
        <f>ROUND(E106*J106,2)</f>
        <v>0</v>
      </c>
      <c r="L106" s="247">
        <v>15</v>
      </c>
      <c r="M106" s="247">
        <f>G106*(1+L106/100)</f>
        <v>0</v>
      </c>
      <c r="N106" s="245">
        <v>0</v>
      </c>
      <c r="O106" s="245">
        <f>ROUND(E106*N106,2)</f>
        <v>0</v>
      </c>
      <c r="P106" s="245">
        <v>0</v>
      </c>
      <c r="Q106" s="245">
        <f>ROUND(E106*P106,2)</f>
        <v>0</v>
      </c>
      <c r="R106" s="247"/>
      <c r="S106" s="247" t="s">
        <v>279</v>
      </c>
      <c r="T106" s="248" t="s">
        <v>262</v>
      </c>
      <c r="U106" s="224">
        <v>0</v>
      </c>
      <c r="V106" s="224">
        <f>ROUND(E106*U106,2)</f>
        <v>0</v>
      </c>
      <c r="W106" s="224"/>
      <c r="X106" s="224" t="s">
        <v>241</v>
      </c>
      <c r="Y106" s="213"/>
      <c r="Z106" s="213"/>
      <c r="AA106" s="213"/>
      <c r="AB106" s="213"/>
      <c r="AC106" s="213"/>
      <c r="AD106" s="213"/>
      <c r="AE106" s="213"/>
      <c r="AF106" s="213"/>
      <c r="AG106" s="213" t="s">
        <v>1612</v>
      </c>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row>
    <row r="107" spans="1:60" outlineLevel="1" x14ac:dyDescent="0.2">
      <c r="A107" s="242">
        <v>90</v>
      </c>
      <c r="B107" s="243" t="s">
        <v>1773</v>
      </c>
      <c r="C107" s="255" t="s">
        <v>1774</v>
      </c>
      <c r="D107" s="244" t="s">
        <v>452</v>
      </c>
      <c r="E107" s="245">
        <v>10</v>
      </c>
      <c r="F107" s="246"/>
      <c r="G107" s="247">
        <f>ROUND(E107*F107,2)</f>
        <v>0</v>
      </c>
      <c r="H107" s="246"/>
      <c r="I107" s="247">
        <f>ROUND(E107*H107,2)</f>
        <v>0</v>
      </c>
      <c r="J107" s="246"/>
      <c r="K107" s="247">
        <f>ROUND(E107*J107,2)</f>
        <v>0</v>
      </c>
      <c r="L107" s="247">
        <v>15</v>
      </c>
      <c r="M107" s="247">
        <f>G107*(1+L107/100)</f>
        <v>0</v>
      </c>
      <c r="N107" s="245">
        <v>0</v>
      </c>
      <c r="O107" s="245">
        <f>ROUND(E107*N107,2)</f>
        <v>0</v>
      </c>
      <c r="P107" s="245">
        <v>0</v>
      </c>
      <c r="Q107" s="245">
        <f>ROUND(E107*P107,2)</f>
        <v>0</v>
      </c>
      <c r="R107" s="247"/>
      <c r="S107" s="247" t="s">
        <v>279</v>
      </c>
      <c r="T107" s="248" t="s">
        <v>262</v>
      </c>
      <c r="U107" s="224">
        <v>0</v>
      </c>
      <c r="V107" s="224">
        <f>ROUND(E107*U107,2)</f>
        <v>0</v>
      </c>
      <c r="W107" s="224"/>
      <c r="X107" s="224" t="s">
        <v>241</v>
      </c>
      <c r="Y107" s="213"/>
      <c r="Z107" s="213"/>
      <c r="AA107" s="213"/>
      <c r="AB107" s="213"/>
      <c r="AC107" s="213"/>
      <c r="AD107" s="213"/>
      <c r="AE107" s="213"/>
      <c r="AF107" s="213"/>
      <c r="AG107" s="213" t="s">
        <v>1612</v>
      </c>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row>
    <row r="108" spans="1:60" outlineLevel="1" x14ac:dyDescent="0.2">
      <c r="A108" s="242">
        <v>91</v>
      </c>
      <c r="B108" s="243" t="s">
        <v>1775</v>
      </c>
      <c r="C108" s="255" t="s">
        <v>1776</v>
      </c>
      <c r="D108" s="244" t="s">
        <v>1737</v>
      </c>
      <c r="E108" s="245">
        <v>1</v>
      </c>
      <c r="F108" s="246"/>
      <c r="G108" s="247">
        <f>ROUND(E108*F108,2)</f>
        <v>0</v>
      </c>
      <c r="H108" s="246"/>
      <c r="I108" s="247">
        <f>ROUND(E108*H108,2)</f>
        <v>0</v>
      </c>
      <c r="J108" s="246"/>
      <c r="K108" s="247">
        <f>ROUND(E108*J108,2)</f>
        <v>0</v>
      </c>
      <c r="L108" s="247">
        <v>15</v>
      </c>
      <c r="M108" s="247">
        <f>G108*(1+L108/100)</f>
        <v>0</v>
      </c>
      <c r="N108" s="245">
        <v>0</v>
      </c>
      <c r="O108" s="245">
        <f>ROUND(E108*N108,2)</f>
        <v>0</v>
      </c>
      <c r="P108" s="245">
        <v>0</v>
      </c>
      <c r="Q108" s="245">
        <f>ROUND(E108*P108,2)</f>
        <v>0</v>
      </c>
      <c r="R108" s="247"/>
      <c r="S108" s="247" t="s">
        <v>279</v>
      </c>
      <c r="T108" s="248" t="s">
        <v>262</v>
      </c>
      <c r="U108" s="224">
        <v>0</v>
      </c>
      <c r="V108" s="224">
        <f>ROUND(E108*U108,2)</f>
        <v>0</v>
      </c>
      <c r="W108" s="224"/>
      <c r="X108" s="224" t="s">
        <v>241</v>
      </c>
      <c r="Y108" s="213"/>
      <c r="Z108" s="213"/>
      <c r="AA108" s="213"/>
      <c r="AB108" s="213"/>
      <c r="AC108" s="213"/>
      <c r="AD108" s="213"/>
      <c r="AE108" s="213"/>
      <c r="AF108" s="213"/>
      <c r="AG108" s="213" t="s">
        <v>1612</v>
      </c>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row>
    <row r="109" spans="1:60" outlineLevel="1" x14ac:dyDescent="0.2">
      <c r="A109" s="242">
        <v>92</v>
      </c>
      <c r="B109" s="243" t="s">
        <v>1777</v>
      </c>
      <c r="C109" s="255" t="s">
        <v>1778</v>
      </c>
      <c r="D109" s="244" t="s">
        <v>452</v>
      </c>
      <c r="E109" s="245">
        <v>1</v>
      </c>
      <c r="F109" s="246"/>
      <c r="G109" s="247">
        <f>ROUND(E109*F109,2)</f>
        <v>0</v>
      </c>
      <c r="H109" s="246"/>
      <c r="I109" s="247">
        <f>ROUND(E109*H109,2)</f>
        <v>0</v>
      </c>
      <c r="J109" s="246"/>
      <c r="K109" s="247">
        <f>ROUND(E109*J109,2)</f>
        <v>0</v>
      </c>
      <c r="L109" s="247">
        <v>15</v>
      </c>
      <c r="M109" s="247">
        <f>G109*(1+L109/100)</f>
        <v>0</v>
      </c>
      <c r="N109" s="245">
        <v>0</v>
      </c>
      <c r="O109" s="245">
        <f>ROUND(E109*N109,2)</f>
        <v>0</v>
      </c>
      <c r="P109" s="245">
        <v>0</v>
      </c>
      <c r="Q109" s="245">
        <f>ROUND(E109*P109,2)</f>
        <v>0</v>
      </c>
      <c r="R109" s="247"/>
      <c r="S109" s="247" t="s">
        <v>279</v>
      </c>
      <c r="T109" s="248" t="s">
        <v>262</v>
      </c>
      <c r="U109" s="224">
        <v>0</v>
      </c>
      <c r="V109" s="224">
        <f>ROUND(E109*U109,2)</f>
        <v>0</v>
      </c>
      <c r="W109" s="224"/>
      <c r="X109" s="224" t="s">
        <v>241</v>
      </c>
      <c r="Y109" s="213"/>
      <c r="Z109" s="213"/>
      <c r="AA109" s="213"/>
      <c r="AB109" s="213"/>
      <c r="AC109" s="213"/>
      <c r="AD109" s="213"/>
      <c r="AE109" s="213"/>
      <c r="AF109" s="213"/>
      <c r="AG109" s="213" t="s">
        <v>1612</v>
      </c>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row>
    <row r="110" spans="1:60" outlineLevel="1" x14ac:dyDescent="0.2">
      <c r="A110" s="242">
        <v>93</v>
      </c>
      <c r="B110" s="243" t="s">
        <v>1779</v>
      </c>
      <c r="C110" s="255" t="s">
        <v>1780</v>
      </c>
      <c r="D110" s="244" t="s">
        <v>452</v>
      </c>
      <c r="E110" s="245">
        <v>3</v>
      </c>
      <c r="F110" s="246"/>
      <c r="G110" s="247">
        <f>ROUND(E110*F110,2)</f>
        <v>0</v>
      </c>
      <c r="H110" s="246"/>
      <c r="I110" s="247">
        <f>ROUND(E110*H110,2)</f>
        <v>0</v>
      </c>
      <c r="J110" s="246"/>
      <c r="K110" s="247">
        <f>ROUND(E110*J110,2)</f>
        <v>0</v>
      </c>
      <c r="L110" s="247">
        <v>15</v>
      </c>
      <c r="M110" s="247">
        <f>G110*(1+L110/100)</f>
        <v>0</v>
      </c>
      <c r="N110" s="245">
        <v>0</v>
      </c>
      <c r="O110" s="245">
        <f>ROUND(E110*N110,2)</f>
        <v>0</v>
      </c>
      <c r="P110" s="245">
        <v>0</v>
      </c>
      <c r="Q110" s="245">
        <f>ROUND(E110*P110,2)</f>
        <v>0</v>
      </c>
      <c r="R110" s="247"/>
      <c r="S110" s="247" t="s">
        <v>279</v>
      </c>
      <c r="T110" s="248" t="s">
        <v>262</v>
      </c>
      <c r="U110" s="224">
        <v>0</v>
      </c>
      <c r="V110" s="224">
        <f>ROUND(E110*U110,2)</f>
        <v>0</v>
      </c>
      <c r="W110" s="224"/>
      <c r="X110" s="224" t="s">
        <v>241</v>
      </c>
      <c r="Y110" s="213"/>
      <c r="Z110" s="213"/>
      <c r="AA110" s="213"/>
      <c r="AB110" s="213"/>
      <c r="AC110" s="213"/>
      <c r="AD110" s="213"/>
      <c r="AE110" s="213"/>
      <c r="AF110" s="213"/>
      <c r="AG110" s="213" t="s">
        <v>1612</v>
      </c>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row>
    <row r="111" spans="1:60" x14ac:dyDescent="0.2">
      <c r="A111" s="227" t="s">
        <v>233</v>
      </c>
      <c r="B111" s="228" t="s">
        <v>179</v>
      </c>
      <c r="C111" s="252" t="s">
        <v>180</v>
      </c>
      <c r="D111" s="229"/>
      <c r="E111" s="230"/>
      <c r="F111" s="231"/>
      <c r="G111" s="231">
        <f>SUMIF(AG112:AG113,"&lt;&gt;NOR",G112:G113)</f>
        <v>0</v>
      </c>
      <c r="H111" s="231"/>
      <c r="I111" s="231">
        <f>SUM(I112:I113)</f>
        <v>0</v>
      </c>
      <c r="J111" s="231"/>
      <c r="K111" s="231">
        <f>SUM(K112:K113)</f>
        <v>0</v>
      </c>
      <c r="L111" s="231"/>
      <c r="M111" s="231">
        <f>SUM(M112:M113)</f>
        <v>0</v>
      </c>
      <c r="N111" s="230"/>
      <c r="O111" s="230">
        <f>SUM(O112:O113)</f>
        <v>0</v>
      </c>
      <c r="P111" s="230"/>
      <c r="Q111" s="230">
        <f>SUM(Q112:Q113)</f>
        <v>0</v>
      </c>
      <c r="R111" s="231"/>
      <c r="S111" s="231"/>
      <c r="T111" s="232"/>
      <c r="U111" s="226"/>
      <c r="V111" s="226">
        <f>SUM(V112:V113)</f>
        <v>0</v>
      </c>
      <c r="W111" s="226"/>
      <c r="X111" s="226"/>
      <c r="AG111" t="s">
        <v>234</v>
      </c>
    </row>
    <row r="112" spans="1:60" outlineLevel="1" x14ac:dyDescent="0.2">
      <c r="A112" s="242">
        <v>94</v>
      </c>
      <c r="B112" s="243" t="s">
        <v>1781</v>
      </c>
      <c r="C112" s="255" t="s">
        <v>1782</v>
      </c>
      <c r="D112" s="244" t="s">
        <v>1737</v>
      </c>
      <c r="E112" s="245">
        <v>1</v>
      </c>
      <c r="F112" s="246"/>
      <c r="G112" s="247">
        <f>ROUND(E112*F112,2)</f>
        <v>0</v>
      </c>
      <c r="H112" s="246"/>
      <c r="I112" s="247">
        <f>ROUND(E112*H112,2)</f>
        <v>0</v>
      </c>
      <c r="J112" s="246"/>
      <c r="K112" s="247">
        <f>ROUND(E112*J112,2)</f>
        <v>0</v>
      </c>
      <c r="L112" s="247">
        <v>15</v>
      </c>
      <c r="M112" s="247">
        <f>G112*(1+L112/100)</f>
        <v>0</v>
      </c>
      <c r="N112" s="245">
        <v>0</v>
      </c>
      <c r="O112" s="245">
        <f>ROUND(E112*N112,2)</f>
        <v>0</v>
      </c>
      <c r="P112" s="245">
        <v>0</v>
      </c>
      <c r="Q112" s="245">
        <f>ROUND(E112*P112,2)</f>
        <v>0</v>
      </c>
      <c r="R112" s="247"/>
      <c r="S112" s="247" t="s">
        <v>279</v>
      </c>
      <c r="T112" s="248" t="s">
        <v>262</v>
      </c>
      <c r="U112" s="224">
        <v>0</v>
      </c>
      <c r="V112" s="224">
        <f>ROUND(E112*U112,2)</f>
        <v>0</v>
      </c>
      <c r="W112" s="224"/>
      <c r="X112" s="224" t="s">
        <v>241</v>
      </c>
      <c r="Y112" s="213"/>
      <c r="Z112" s="213"/>
      <c r="AA112" s="213"/>
      <c r="AB112" s="213"/>
      <c r="AC112" s="213"/>
      <c r="AD112" s="213"/>
      <c r="AE112" s="213"/>
      <c r="AF112" s="213"/>
      <c r="AG112" s="213" t="s">
        <v>1612</v>
      </c>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row>
    <row r="113" spans="1:60" outlineLevel="1" x14ac:dyDescent="0.2">
      <c r="A113" s="242">
        <v>95</v>
      </c>
      <c r="B113" s="243" t="s">
        <v>1783</v>
      </c>
      <c r="C113" s="255" t="s">
        <v>1784</v>
      </c>
      <c r="D113" s="244" t="s">
        <v>1737</v>
      </c>
      <c r="E113" s="245">
        <v>1</v>
      </c>
      <c r="F113" s="246"/>
      <c r="G113" s="247">
        <f>ROUND(E113*F113,2)</f>
        <v>0</v>
      </c>
      <c r="H113" s="246"/>
      <c r="I113" s="247">
        <f>ROUND(E113*H113,2)</f>
        <v>0</v>
      </c>
      <c r="J113" s="246"/>
      <c r="K113" s="247">
        <f>ROUND(E113*J113,2)</f>
        <v>0</v>
      </c>
      <c r="L113" s="247">
        <v>15</v>
      </c>
      <c r="M113" s="247">
        <f>G113*(1+L113/100)</f>
        <v>0</v>
      </c>
      <c r="N113" s="245">
        <v>0</v>
      </c>
      <c r="O113" s="245">
        <f>ROUND(E113*N113,2)</f>
        <v>0</v>
      </c>
      <c r="P113" s="245">
        <v>0</v>
      </c>
      <c r="Q113" s="245">
        <f>ROUND(E113*P113,2)</f>
        <v>0</v>
      </c>
      <c r="R113" s="247"/>
      <c r="S113" s="247" t="s">
        <v>279</v>
      </c>
      <c r="T113" s="248" t="s">
        <v>262</v>
      </c>
      <c r="U113" s="224">
        <v>0</v>
      </c>
      <c r="V113" s="224">
        <f>ROUND(E113*U113,2)</f>
        <v>0</v>
      </c>
      <c r="W113" s="224"/>
      <c r="X113" s="224" t="s">
        <v>241</v>
      </c>
      <c r="Y113" s="213"/>
      <c r="Z113" s="213"/>
      <c r="AA113" s="213"/>
      <c r="AB113" s="213"/>
      <c r="AC113" s="213"/>
      <c r="AD113" s="213"/>
      <c r="AE113" s="213"/>
      <c r="AF113" s="213"/>
      <c r="AG113" s="213" t="s">
        <v>1612</v>
      </c>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row>
    <row r="114" spans="1:60" x14ac:dyDescent="0.2">
      <c r="A114" s="227" t="s">
        <v>233</v>
      </c>
      <c r="B114" s="228" t="s">
        <v>181</v>
      </c>
      <c r="C114" s="252" t="s">
        <v>182</v>
      </c>
      <c r="D114" s="229"/>
      <c r="E114" s="230"/>
      <c r="F114" s="231"/>
      <c r="G114" s="231">
        <f>SUMIF(AG115:AG131,"&lt;&gt;NOR",G115:G131)</f>
        <v>0</v>
      </c>
      <c r="H114" s="231"/>
      <c r="I114" s="231">
        <f>SUM(I115:I131)</f>
        <v>0</v>
      </c>
      <c r="J114" s="231"/>
      <c r="K114" s="231">
        <f>SUM(K115:K131)</f>
        <v>0</v>
      </c>
      <c r="L114" s="231"/>
      <c r="M114" s="231">
        <f>SUM(M115:M131)</f>
        <v>0</v>
      </c>
      <c r="N114" s="230"/>
      <c r="O114" s="230">
        <f>SUM(O115:O131)</f>
        <v>0</v>
      </c>
      <c r="P114" s="230"/>
      <c r="Q114" s="230">
        <f>SUM(Q115:Q131)</f>
        <v>0</v>
      </c>
      <c r="R114" s="231"/>
      <c r="S114" s="231"/>
      <c r="T114" s="232"/>
      <c r="U114" s="226"/>
      <c r="V114" s="226">
        <f>SUM(V115:V131)</f>
        <v>0</v>
      </c>
      <c r="W114" s="226"/>
      <c r="X114" s="226"/>
      <c r="AG114" t="s">
        <v>234</v>
      </c>
    </row>
    <row r="115" spans="1:60" outlineLevel="1" x14ac:dyDescent="0.2">
      <c r="A115" s="242">
        <v>96</v>
      </c>
      <c r="B115" s="243" t="s">
        <v>1785</v>
      </c>
      <c r="C115" s="255" t="s">
        <v>1786</v>
      </c>
      <c r="D115" s="244" t="s">
        <v>268</v>
      </c>
      <c r="E115" s="245">
        <v>95</v>
      </c>
      <c r="F115" s="246"/>
      <c r="G115" s="247">
        <f>ROUND(E115*F115,2)</f>
        <v>0</v>
      </c>
      <c r="H115" s="246"/>
      <c r="I115" s="247">
        <f>ROUND(E115*H115,2)</f>
        <v>0</v>
      </c>
      <c r="J115" s="246"/>
      <c r="K115" s="247">
        <f>ROUND(E115*J115,2)</f>
        <v>0</v>
      </c>
      <c r="L115" s="247">
        <v>15</v>
      </c>
      <c r="M115" s="247">
        <f>G115*(1+L115/100)</f>
        <v>0</v>
      </c>
      <c r="N115" s="245">
        <v>0</v>
      </c>
      <c r="O115" s="245">
        <f>ROUND(E115*N115,2)</f>
        <v>0</v>
      </c>
      <c r="P115" s="245">
        <v>0</v>
      </c>
      <c r="Q115" s="245">
        <f>ROUND(E115*P115,2)</f>
        <v>0</v>
      </c>
      <c r="R115" s="247"/>
      <c r="S115" s="247" t="s">
        <v>279</v>
      </c>
      <c r="T115" s="248" t="s">
        <v>262</v>
      </c>
      <c r="U115" s="224">
        <v>0</v>
      </c>
      <c r="V115" s="224">
        <f>ROUND(E115*U115,2)</f>
        <v>0</v>
      </c>
      <c r="W115" s="224"/>
      <c r="X115" s="224" t="s">
        <v>241</v>
      </c>
      <c r="Y115" s="213"/>
      <c r="Z115" s="213"/>
      <c r="AA115" s="213"/>
      <c r="AB115" s="213"/>
      <c r="AC115" s="213"/>
      <c r="AD115" s="213"/>
      <c r="AE115" s="213"/>
      <c r="AF115" s="213"/>
      <c r="AG115" s="213" t="s">
        <v>1612</v>
      </c>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row>
    <row r="116" spans="1:60" outlineLevel="1" x14ac:dyDescent="0.2">
      <c r="A116" s="242">
        <v>97</v>
      </c>
      <c r="B116" s="243" t="s">
        <v>1787</v>
      </c>
      <c r="C116" s="255" t="s">
        <v>1788</v>
      </c>
      <c r="D116" s="244" t="s">
        <v>268</v>
      </c>
      <c r="E116" s="245">
        <v>30</v>
      </c>
      <c r="F116" s="246"/>
      <c r="G116" s="247">
        <f>ROUND(E116*F116,2)</f>
        <v>0</v>
      </c>
      <c r="H116" s="246"/>
      <c r="I116" s="247">
        <f>ROUND(E116*H116,2)</f>
        <v>0</v>
      </c>
      <c r="J116" s="246"/>
      <c r="K116" s="247">
        <f>ROUND(E116*J116,2)</f>
        <v>0</v>
      </c>
      <c r="L116" s="247">
        <v>15</v>
      </c>
      <c r="M116" s="247">
        <f>G116*(1+L116/100)</f>
        <v>0</v>
      </c>
      <c r="N116" s="245">
        <v>0</v>
      </c>
      <c r="O116" s="245">
        <f>ROUND(E116*N116,2)</f>
        <v>0</v>
      </c>
      <c r="P116" s="245">
        <v>0</v>
      </c>
      <c r="Q116" s="245">
        <f>ROUND(E116*P116,2)</f>
        <v>0</v>
      </c>
      <c r="R116" s="247"/>
      <c r="S116" s="247" t="s">
        <v>279</v>
      </c>
      <c r="T116" s="248" t="s">
        <v>262</v>
      </c>
      <c r="U116" s="224">
        <v>0</v>
      </c>
      <c r="V116" s="224">
        <f>ROUND(E116*U116,2)</f>
        <v>0</v>
      </c>
      <c r="W116" s="224"/>
      <c r="X116" s="224" t="s">
        <v>241</v>
      </c>
      <c r="Y116" s="213"/>
      <c r="Z116" s="213"/>
      <c r="AA116" s="213"/>
      <c r="AB116" s="213"/>
      <c r="AC116" s="213"/>
      <c r="AD116" s="213"/>
      <c r="AE116" s="213"/>
      <c r="AF116" s="213"/>
      <c r="AG116" s="213" t="s">
        <v>1612</v>
      </c>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row>
    <row r="117" spans="1:60" outlineLevel="1" x14ac:dyDescent="0.2">
      <c r="A117" s="242">
        <v>98</v>
      </c>
      <c r="B117" s="243" t="s">
        <v>1789</v>
      </c>
      <c r="C117" s="255" t="s">
        <v>1790</v>
      </c>
      <c r="D117" s="244" t="s">
        <v>268</v>
      </c>
      <c r="E117" s="245">
        <v>190</v>
      </c>
      <c r="F117" s="246"/>
      <c r="G117" s="247">
        <f>ROUND(E117*F117,2)</f>
        <v>0</v>
      </c>
      <c r="H117" s="246"/>
      <c r="I117" s="247">
        <f>ROUND(E117*H117,2)</f>
        <v>0</v>
      </c>
      <c r="J117" s="246"/>
      <c r="K117" s="247">
        <f>ROUND(E117*J117,2)</f>
        <v>0</v>
      </c>
      <c r="L117" s="247">
        <v>15</v>
      </c>
      <c r="M117" s="247">
        <f>G117*(1+L117/100)</f>
        <v>0</v>
      </c>
      <c r="N117" s="245">
        <v>0</v>
      </c>
      <c r="O117" s="245">
        <f>ROUND(E117*N117,2)</f>
        <v>0</v>
      </c>
      <c r="P117" s="245">
        <v>0</v>
      </c>
      <c r="Q117" s="245">
        <f>ROUND(E117*P117,2)</f>
        <v>0</v>
      </c>
      <c r="R117" s="247"/>
      <c r="S117" s="247" t="s">
        <v>279</v>
      </c>
      <c r="T117" s="248" t="s">
        <v>262</v>
      </c>
      <c r="U117" s="224">
        <v>0</v>
      </c>
      <c r="V117" s="224">
        <f>ROUND(E117*U117,2)</f>
        <v>0</v>
      </c>
      <c r="W117" s="224"/>
      <c r="X117" s="224" t="s">
        <v>241</v>
      </c>
      <c r="Y117" s="213"/>
      <c r="Z117" s="213"/>
      <c r="AA117" s="213"/>
      <c r="AB117" s="213"/>
      <c r="AC117" s="213"/>
      <c r="AD117" s="213"/>
      <c r="AE117" s="213"/>
      <c r="AF117" s="213"/>
      <c r="AG117" s="213" t="s">
        <v>1612</v>
      </c>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row>
    <row r="118" spans="1:60" outlineLevel="1" x14ac:dyDescent="0.2">
      <c r="A118" s="242">
        <v>99</v>
      </c>
      <c r="B118" s="243" t="s">
        <v>1791</v>
      </c>
      <c r="C118" s="255" t="s">
        <v>1792</v>
      </c>
      <c r="D118" s="244" t="s">
        <v>452</v>
      </c>
      <c r="E118" s="245">
        <v>40</v>
      </c>
      <c r="F118" s="246"/>
      <c r="G118" s="247">
        <f>ROUND(E118*F118,2)</f>
        <v>0</v>
      </c>
      <c r="H118" s="246"/>
      <c r="I118" s="247">
        <f>ROUND(E118*H118,2)</f>
        <v>0</v>
      </c>
      <c r="J118" s="246"/>
      <c r="K118" s="247">
        <f>ROUND(E118*J118,2)</f>
        <v>0</v>
      </c>
      <c r="L118" s="247">
        <v>15</v>
      </c>
      <c r="M118" s="247">
        <f>G118*(1+L118/100)</f>
        <v>0</v>
      </c>
      <c r="N118" s="245">
        <v>0</v>
      </c>
      <c r="O118" s="245">
        <f>ROUND(E118*N118,2)</f>
        <v>0</v>
      </c>
      <c r="P118" s="245">
        <v>0</v>
      </c>
      <c r="Q118" s="245">
        <f>ROUND(E118*P118,2)</f>
        <v>0</v>
      </c>
      <c r="R118" s="247"/>
      <c r="S118" s="247" t="s">
        <v>279</v>
      </c>
      <c r="T118" s="248" t="s">
        <v>262</v>
      </c>
      <c r="U118" s="224">
        <v>0</v>
      </c>
      <c r="V118" s="224">
        <f>ROUND(E118*U118,2)</f>
        <v>0</v>
      </c>
      <c r="W118" s="224"/>
      <c r="X118" s="224" t="s">
        <v>241</v>
      </c>
      <c r="Y118" s="213"/>
      <c r="Z118" s="213"/>
      <c r="AA118" s="213"/>
      <c r="AB118" s="213"/>
      <c r="AC118" s="213"/>
      <c r="AD118" s="213"/>
      <c r="AE118" s="213"/>
      <c r="AF118" s="213"/>
      <c r="AG118" s="213" t="s">
        <v>1612</v>
      </c>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row>
    <row r="119" spans="1:60" outlineLevel="1" x14ac:dyDescent="0.2">
      <c r="A119" s="242">
        <v>100</v>
      </c>
      <c r="B119" s="243" t="s">
        <v>1793</v>
      </c>
      <c r="C119" s="255" t="s">
        <v>1794</v>
      </c>
      <c r="D119" s="244" t="s">
        <v>452</v>
      </c>
      <c r="E119" s="245">
        <v>50</v>
      </c>
      <c r="F119" s="246"/>
      <c r="G119" s="247">
        <f>ROUND(E119*F119,2)</f>
        <v>0</v>
      </c>
      <c r="H119" s="246"/>
      <c r="I119" s="247">
        <f>ROUND(E119*H119,2)</f>
        <v>0</v>
      </c>
      <c r="J119" s="246"/>
      <c r="K119" s="247">
        <f>ROUND(E119*J119,2)</f>
        <v>0</v>
      </c>
      <c r="L119" s="247">
        <v>15</v>
      </c>
      <c r="M119" s="247">
        <f>G119*(1+L119/100)</f>
        <v>0</v>
      </c>
      <c r="N119" s="245">
        <v>0</v>
      </c>
      <c r="O119" s="245">
        <f>ROUND(E119*N119,2)</f>
        <v>0</v>
      </c>
      <c r="P119" s="245">
        <v>0</v>
      </c>
      <c r="Q119" s="245">
        <f>ROUND(E119*P119,2)</f>
        <v>0</v>
      </c>
      <c r="R119" s="247"/>
      <c r="S119" s="247" t="s">
        <v>279</v>
      </c>
      <c r="T119" s="248" t="s">
        <v>262</v>
      </c>
      <c r="U119" s="224">
        <v>0</v>
      </c>
      <c r="V119" s="224">
        <f>ROUND(E119*U119,2)</f>
        <v>0</v>
      </c>
      <c r="W119" s="224"/>
      <c r="X119" s="224" t="s">
        <v>241</v>
      </c>
      <c r="Y119" s="213"/>
      <c r="Z119" s="213"/>
      <c r="AA119" s="213"/>
      <c r="AB119" s="213"/>
      <c r="AC119" s="213"/>
      <c r="AD119" s="213"/>
      <c r="AE119" s="213"/>
      <c r="AF119" s="213"/>
      <c r="AG119" s="213" t="s">
        <v>1612</v>
      </c>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row>
    <row r="120" spans="1:60" outlineLevel="1" x14ac:dyDescent="0.2">
      <c r="A120" s="242">
        <v>101</v>
      </c>
      <c r="B120" s="243" t="s">
        <v>1795</v>
      </c>
      <c r="C120" s="255" t="s">
        <v>1796</v>
      </c>
      <c r="D120" s="244" t="s">
        <v>452</v>
      </c>
      <c r="E120" s="245">
        <v>40</v>
      </c>
      <c r="F120" s="246"/>
      <c r="G120" s="247">
        <f>ROUND(E120*F120,2)</f>
        <v>0</v>
      </c>
      <c r="H120" s="246"/>
      <c r="I120" s="247">
        <f>ROUND(E120*H120,2)</f>
        <v>0</v>
      </c>
      <c r="J120" s="246"/>
      <c r="K120" s="247">
        <f>ROUND(E120*J120,2)</f>
        <v>0</v>
      </c>
      <c r="L120" s="247">
        <v>15</v>
      </c>
      <c r="M120" s="247">
        <f>G120*(1+L120/100)</f>
        <v>0</v>
      </c>
      <c r="N120" s="245">
        <v>0</v>
      </c>
      <c r="O120" s="245">
        <f>ROUND(E120*N120,2)</f>
        <v>0</v>
      </c>
      <c r="P120" s="245">
        <v>0</v>
      </c>
      <c r="Q120" s="245">
        <f>ROUND(E120*P120,2)</f>
        <v>0</v>
      </c>
      <c r="R120" s="247"/>
      <c r="S120" s="247" t="s">
        <v>279</v>
      </c>
      <c r="T120" s="248" t="s">
        <v>262</v>
      </c>
      <c r="U120" s="224">
        <v>0</v>
      </c>
      <c r="V120" s="224">
        <f>ROUND(E120*U120,2)</f>
        <v>0</v>
      </c>
      <c r="W120" s="224"/>
      <c r="X120" s="224" t="s">
        <v>241</v>
      </c>
      <c r="Y120" s="213"/>
      <c r="Z120" s="213"/>
      <c r="AA120" s="213"/>
      <c r="AB120" s="213"/>
      <c r="AC120" s="213"/>
      <c r="AD120" s="213"/>
      <c r="AE120" s="213"/>
      <c r="AF120" s="213"/>
      <c r="AG120" s="213" t="s">
        <v>1612</v>
      </c>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row>
    <row r="121" spans="1:60" outlineLevel="1" x14ac:dyDescent="0.2">
      <c r="A121" s="242">
        <v>102</v>
      </c>
      <c r="B121" s="243" t="s">
        <v>1797</v>
      </c>
      <c r="C121" s="255" t="s">
        <v>1798</v>
      </c>
      <c r="D121" s="244" t="s">
        <v>452</v>
      </c>
      <c r="E121" s="245">
        <v>3</v>
      </c>
      <c r="F121" s="246"/>
      <c r="G121" s="247">
        <f>ROUND(E121*F121,2)</f>
        <v>0</v>
      </c>
      <c r="H121" s="246"/>
      <c r="I121" s="247">
        <f>ROUND(E121*H121,2)</f>
        <v>0</v>
      </c>
      <c r="J121" s="246"/>
      <c r="K121" s="247">
        <f>ROUND(E121*J121,2)</f>
        <v>0</v>
      </c>
      <c r="L121" s="247">
        <v>15</v>
      </c>
      <c r="M121" s="247">
        <f>G121*(1+L121/100)</f>
        <v>0</v>
      </c>
      <c r="N121" s="245">
        <v>0</v>
      </c>
      <c r="O121" s="245">
        <f>ROUND(E121*N121,2)</f>
        <v>0</v>
      </c>
      <c r="P121" s="245">
        <v>0</v>
      </c>
      <c r="Q121" s="245">
        <f>ROUND(E121*P121,2)</f>
        <v>0</v>
      </c>
      <c r="R121" s="247"/>
      <c r="S121" s="247" t="s">
        <v>279</v>
      </c>
      <c r="T121" s="248" t="s">
        <v>262</v>
      </c>
      <c r="U121" s="224">
        <v>0</v>
      </c>
      <c r="V121" s="224">
        <f>ROUND(E121*U121,2)</f>
        <v>0</v>
      </c>
      <c r="W121" s="224"/>
      <c r="X121" s="224" t="s">
        <v>241</v>
      </c>
      <c r="Y121" s="213"/>
      <c r="Z121" s="213"/>
      <c r="AA121" s="213"/>
      <c r="AB121" s="213"/>
      <c r="AC121" s="213"/>
      <c r="AD121" s="213"/>
      <c r="AE121" s="213"/>
      <c r="AF121" s="213"/>
      <c r="AG121" s="213" t="s">
        <v>1612</v>
      </c>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row>
    <row r="122" spans="1:60" outlineLevel="1" x14ac:dyDescent="0.2">
      <c r="A122" s="242">
        <v>103</v>
      </c>
      <c r="B122" s="243" t="s">
        <v>1799</v>
      </c>
      <c r="C122" s="255" t="s">
        <v>1800</v>
      </c>
      <c r="D122" s="244" t="s">
        <v>452</v>
      </c>
      <c r="E122" s="245">
        <v>1</v>
      </c>
      <c r="F122" s="246"/>
      <c r="G122" s="247">
        <f>ROUND(E122*F122,2)</f>
        <v>0</v>
      </c>
      <c r="H122" s="246"/>
      <c r="I122" s="247">
        <f>ROUND(E122*H122,2)</f>
        <v>0</v>
      </c>
      <c r="J122" s="246"/>
      <c r="K122" s="247">
        <f>ROUND(E122*J122,2)</f>
        <v>0</v>
      </c>
      <c r="L122" s="247">
        <v>15</v>
      </c>
      <c r="M122" s="247">
        <f>G122*(1+L122/100)</f>
        <v>0</v>
      </c>
      <c r="N122" s="245">
        <v>0</v>
      </c>
      <c r="O122" s="245">
        <f>ROUND(E122*N122,2)</f>
        <v>0</v>
      </c>
      <c r="P122" s="245">
        <v>0</v>
      </c>
      <c r="Q122" s="245">
        <f>ROUND(E122*P122,2)</f>
        <v>0</v>
      </c>
      <c r="R122" s="247"/>
      <c r="S122" s="247" t="s">
        <v>279</v>
      </c>
      <c r="T122" s="248" t="s">
        <v>262</v>
      </c>
      <c r="U122" s="224">
        <v>0</v>
      </c>
      <c r="V122" s="224">
        <f>ROUND(E122*U122,2)</f>
        <v>0</v>
      </c>
      <c r="W122" s="224"/>
      <c r="X122" s="224" t="s">
        <v>241</v>
      </c>
      <c r="Y122" s="213"/>
      <c r="Z122" s="213"/>
      <c r="AA122" s="213"/>
      <c r="AB122" s="213"/>
      <c r="AC122" s="213"/>
      <c r="AD122" s="213"/>
      <c r="AE122" s="213"/>
      <c r="AF122" s="213"/>
      <c r="AG122" s="213" t="s">
        <v>1612</v>
      </c>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row>
    <row r="123" spans="1:60" outlineLevel="1" x14ac:dyDescent="0.2">
      <c r="A123" s="242">
        <v>104</v>
      </c>
      <c r="B123" s="243" t="s">
        <v>1801</v>
      </c>
      <c r="C123" s="255" t="s">
        <v>1802</v>
      </c>
      <c r="D123" s="244" t="s">
        <v>452</v>
      </c>
      <c r="E123" s="245">
        <v>18</v>
      </c>
      <c r="F123" s="246"/>
      <c r="G123" s="247">
        <f>ROUND(E123*F123,2)</f>
        <v>0</v>
      </c>
      <c r="H123" s="246"/>
      <c r="I123" s="247">
        <f>ROUND(E123*H123,2)</f>
        <v>0</v>
      </c>
      <c r="J123" s="246"/>
      <c r="K123" s="247">
        <f>ROUND(E123*J123,2)</f>
        <v>0</v>
      </c>
      <c r="L123" s="247">
        <v>15</v>
      </c>
      <c r="M123" s="247">
        <f>G123*(1+L123/100)</f>
        <v>0</v>
      </c>
      <c r="N123" s="245">
        <v>0</v>
      </c>
      <c r="O123" s="245">
        <f>ROUND(E123*N123,2)</f>
        <v>0</v>
      </c>
      <c r="P123" s="245">
        <v>0</v>
      </c>
      <c r="Q123" s="245">
        <f>ROUND(E123*P123,2)</f>
        <v>0</v>
      </c>
      <c r="R123" s="247"/>
      <c r="S123" s="247" t="s">
        <v>279</v>
      </c>
      <c r="T123" s="248" t="s">
        <v>262</v>
      </c>
      <c r="U123" s="224">
        <v>0</v>
      </c>
      <c r="V123" s="224">
        <f>ROUND(E123*U123,2)</f>
        <v>0</v>
      </c>
      <c r="W123" s="224"/>
      <c r="X123" s="224" t="s">
        <v>241</v>
      </c>
      <c r="Y123" s="213"/>
      <c r="Z123" s="213"/>
      <c r="AA123" s="213"/>
      <c r="AB123" s="213"/>
      <c r="AC123" s="213"/>
      <c r="AD123" s="213"/>
      <c r="AE123" s="213"/>
      <c r="AF123" s="213"/>
      <c r="AG123" s="213" t="s">
        <v>1612</v>
      </c>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row>
    <row r="124" spans="1:60" outlineLevel="1" x14ac:dyDescent="0.2">
      <c r="A124" s="242">
        <v>105</v>
      </c>
      <c r="B124" s="243" t="s">
        <v>1803</v>
      </c>
      <c r="C124" s="255" t="s">
        <v>1804</v>
      </c>
      <c r="D124" s="244" t="s">
        <v>452</v>
      </c>
      <c r="E124" s="245">
        <v>12</v>
      </c>
      <c r="F124" s="246"/>
      <c r="G124" s="247">
        <f>ROUND(E124*F124,2)</f>
        <v>0</v>
      </c>
      <c r="H124" s="246"/>
      <c r="I124" s="247">
        <f>ROUND(E124*H124,2)</f>
        <v>0</v>
      </c>
      <c r="J124" s="246"/>
      <c r="K124" s="247">
        <f>ROUND(E124*J124,2)</f>
        <v>0</v>
      </c>
      <c r="L124" s="247">
        <v>15</v>
      </c>
      <c r="M124" s="247">
        <f>G124*(1+L124/100)</f>
        <v>0</v>
      </c>
      <c r="N124" s="245">
        <v>0</v>
      </c>
      <c r="O124" s="245">
        <f>ROUND(E124*N124,2)</f>
        <v>0</v>
      </c>
      <c r="P124" s="245">
        <v>0</v>
      </c>
      <c r="Q124" s="245">
        <f>ROUND(E124*P124,2)</f>
        <v>0</v>
      </c>
      <c r="R124" s="247"/>
      <c r="S124" s="247" t="s">
        <v>279</v>
      </c>
      <c r="T124" s="248" t="s">
        <v>262</v>
      </c>
      <c r="U124" s="224">
        <v>0</v>
      </c>
      <c r="V124" s="224">
        <f>ROUND(E124*U124,2)</f>
        <v>0</v>
      </c>
      <c r="W124" s="224"/>
      <c r="X124" s="224" t="s">
        <v>241</v>
      </c>
      <c r="Y124" s="213"/>
      <c r="Z124" s="213"/>
      <c r="AA124" s="213"/>
      <c r="AB124" s="213"/>
      <c r="AC124" s="213"/>
      <c r="AD124" s="213"/>
      <c r="AE124" s="213"/>
      <c r="AF124" s="213"/>
      <c r="AG124" s="213" t="s">
        <v>1612</v>
      </c>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row>
    <row r="125" spans="1:60" outlineLevel="1" x14ac:dyDescent="0.2">
      <c r="A125" s="242">
        <v>106</v>
      </c>
      <c r="B125" s="243" t="s">
        <v>1805</v>
      </c>
      <c r="C125" s="255" t="s">
        <v>1806</v>
      </c>
      <c r="D125" s="244" t="s">
        <v>452</v>
      </c>
      <c r="E125" s="245">
        <v>60</v>
      </c>
      <c r="F125" s="246"/>
      <c r="G125" s="247">
        <f>ROUND(E125*F125,2)</f>
        <v>0</v>
      </c>
      <c r="H125" s="246"/>
      <c r="I125" s="247">
        <f>ROUND(E125*H125,2)</f>
        <v>0</v>
      </c>
      <c r="J125" s="246"/>
      <c r="K125" s="247">
        <f>ROUND(E125*J125,2)</f>
        <v>0</v>
      </c>
      <c r="L125" s="247">
        <v>15</v>
      </c>
      <c r="M125" s="247">
        <f>G125*(1+L125/100)</f>
        <v>0</v>
      </c>
      <c r="N125" s="245">
        <v>0</v>
      </c>
      <c r="O125" s="245">
        <f>ROUND(E125*N125,2)</f>
        <v>0</v>
      </c>
      <c r="P125" s="245">
        <v>0</v>
      </c>
      <c r="Q125" s="245">
        <f>ROUND(E125*P125,2)</f>
        <v>0</v>
      </c>
      <c r="R125" s="247"/>
      <c r="S125" s="247" t="s">
        <v>279</v>
      </c>
      <c r="T125" s="248" t="s">
        <v>262</v>
      </c>
      <c r="U125" s="224">
        <v>0</v>
      </c>
      <c r="V125" s="224">
        <f>ROUND(E125*U125,2)</f>
        <v>0</v>
      </c>
      <c r="W125" s="224"/>
      <c r="X125" s="224" t="s">
        <v>241</v>
      </c>
      <c r="Y125" s="213"/>
      <c r="Z125" s="213"/>
      <c r="AA125" s="213"/>
      <c r="AB125" s="213"/>
      <c r="AC125" s="213"/>
      <c r="AD125" s="213"/>
      <c r="AE125" s="213"/>
      <c r="AF125" s="213"/>
      <c r="AG125" s="213" t="s">
        <v>1612</v>
      </c>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row>
    <row r="126" spans="1:60" outlineLevel="1" x14ac:dyDescent="0.2">
      <c r="A126" s="242">
        <v>107</v>
      </c>
      <c r="B126" s="243" t="s">
        <v>1807</v>
      </c>
      <c r="C126" s="255" t="s">
        <v>1808</v>
      </c>
      <c r="D126" s="244" t="s">
        <v>452</v>
      </c>
      <c r="E126" s="245">
        <v>20</v>
      </c>
      <c r="F126" s="246"/>
      <c r="G126" s="247">
        <f>ROUND(E126*F126,2)</f>
        <v>0</v>
      </c>
      <c r="H126" s="246"/>
      <c r="I126" s="247">
        <f>ROUND(E126*H126,2)</f>
        <v>0</v>
      </c>
      <c r="J126" s="246"/>
      <c r="K126" s="247">
        <f>ROUND(E126*J126,2)</f>
        <v>0</v>
      </c>
      <c r="L126" s="247">
        <v>15</v>
      </c>
      <c r="M126" s="247">
        <f>G126*(1+L126/100)</f>
        <v>0</v>
      </c>
      <c r="N126" s="245">
        <v>0</v>
      </c>
      <c r="O126" s="245">
        <f>ROUND(E126*N126,2)</f>
        <v>0</v>
      </c>
      <c r="P126" s="245">
        <v>0</v>
      </c>
      <c r="Q126" s="245">
        <f>ROUND(E126*P126,2)</f>
        <v>0</v>
      </c>
      <c r="R126" s="247"/>
      <c r="S126" s="247" t="s">
        <v>279</v>
      </c>
      <c r="T126" s="248" t="s">
        <v>262</v>
      </c>
      <c r="U126" s="224">
        <v>0</v>
      </c>
      <c r="V126" s="224">
        <f>ROUND(E126*U126,2)</f>
        <v>0</v>
      </c>
      <c r="W126" s="224"/>
      <c r="X126" s="224" t="s">
        <v>241</v>
      </c>
      <c r="Y126" s="213"/>
      <c r="Z126" s="213"/>
      <c r="AA126" s="213"/>
      <c r="AB126" s="213"/>
      <c r="AC126" s="213"/>
      <c r="AD126" s="213"/>
      <c r="AE126" s="213"/>
      <c r="AF126" s="213"/>
      <c r="AG126" s="213" t="s">
        <v>1612</v>
      </c>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row>
    <row r="127" spans="1:60" outlineLevel="1" x14ac:dyDescent="0.2">
      <c r="A127" s="242">
        <v>108</v>
      </c>
      <c r="B127" s="243" t="s">
        <v>1809</v>
      </c>
      <c r="C127" s="255" t="s">
        <v>1810</v>
      </c>
      <c r="D127" s="244" t="s">
        <v>452</v>
      </c>
      <c r="E127" s="245">
        <v>6</v>
      </c>
      <c r="F127" s="246"/>
      <c r="G127" s="247">
        <f>ROUND(E127*F127,2)</f>
        <v>0</v>
      </c>
      <c r="H127" s="246"/>
      <c r="I127" s="247">
        <f>ROUND(E127*H127,2)</f>
        <v>0</v>
      </c>
      <c r="J127" s="246"/>
      <c r="K127" s="247">
        <f>ROUND(E127*J127,2)</f>
        <v>0</v>
      </c>
      <c r="L127" s="247">
        <v>15</v>
      </c>
      <c r="M127" s="247">
        <f>G127*(1+L127/100)</f>
        <v>0</v>
      </c>
      <c r="N127" s="245">
        <v>0</v>
      </c>
      <c r="O127" s="245">
        <f>ROUND(E127*N127,2)</f>
        <v>0</v>
      </c>
      <c r="P127" s="245">
        <v>0</v>
      </c>
      <c r="Q127" s="245">
        <f>ROUND(E127*P127,2)</f>
        <v>0</v>
      </c>
      <c r="R127" s="247"/>
      <c r="S127" s="247" t="s">
        <v>279</v>
      </c>
      <c r="T127" s="248" t="s">
        <v>262</v>
      </c>
      <c r="U127" s="224">
        <v>0</v>
      </c>
      <c r="V127" s="224">
        <f>ROUND(E127*U127,2)</f>
        <v>0</v>
      </c>
      <c r="W127" s="224"/>
      <c r="X127" s="224" t="s">
        <v>241</v>
      </c>
      <c r="Y127" s="213"/>
      <c r="Z127" s="213"/>
      <c r="AA127" s="213"/>
      <c r="AB127" s="213"/>
      <c r="AC127" s="213"/>
      <c r="AD127" s="213"/>
      <c r="AE127" s="213"/>
      <c r="AF127" s="213"/>
      <c r="AG127" s="213" t="s">
        <v>1612</v>
      </c>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row>
    <row r="128" spans="1:60" outlineLevel="1" x14ac:dyDescent="0.2">
      <c r="A128" s="242">
        <v>109</v>
      </c>
      <c r="B128" s="243" t="s">
        <v>1811</v>
      </c>
      <c r="C128" s="255" t="s">
        <v>1812</v>
      </c>
      <c r="D128" s="244" t="s">
        <v>452</v>
      </c>
      <c r="E128" s="245">
        <v>6</v>
      </c>
      <c r="F128" s="246"/>
      <c r="G128" s="247">
        <f>ROUND(E128*F128,2)</f>
        <v>0</v>
      </c>
      <c r="H128" s="246"/>
      <c r="I128" s="247">
        <f>ROUND(E128*H128,2)</f>
        <v>0</v>
      </c>
      <c r="J128" s="246"/>
      <c r="K128" s="247">
        <f>ROUND(E128*J128,2)</f>
        <v>0</v>
      </c>
      <c r="L128" s="247">
        <v>15</v>
      </c>
      <c r="M128" s="247">
        <f>G128*(1+L128/100)</f>
        <v>0</v>
      </c>
      <c r="N128" s="245">
        <v>0</v>
      </c>
      <c r="O128" s="245">
        <f>ROUND(E128*N128,2)</f>
        <v>0</v>
      </c>
      <c r="P128" s="245">
        <v>0</v>
      </c>
      <c r="Q128" s="245">
        <f>ROUND(E128*P128,2)</f>
        <v>0</v>
      </c>
      <c r="R128" s="247"/>
      <c r="S128" s="247" t="s">
        <v>279</v>
      </c>
      <c r="T128" s="248" t="s">
        <v>262</v>
      </c>
      <c r="U128" s="224">
        <v>0</v>
      </c>
      <c r="V128" s="224">
        <f>ROUND(E128*U128,2)</f>
        <v>0</v>
      </c>
      <c r="W128" s="224"/>
      <c r="X128" s="224" t="s">
        <v>241</v>
      </c>
      <c r="Y128" s="213"/>
      <c r="Z128" s="213"/>
      <c r="AA128" s="213"/>
      <c r="AB128" s="213"/>
      <c r="AC128" s="213"/>
      <c r="AD128" s="213"/>
      <c r="AE128" s="213"/>
      <c r="AF128" s="213"/>
      <c r="AG128" s="213" t="s">
        <v>1612</v>
      </c>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row>
    <row r="129" spans="1:60" outlineLevel="1" x14ac:dyDescent="0.2">
      <c r="A129" s="242">
        <v>110</v>
      </c>
      <c r="B129" s="243" t="s">
        <v>1813</v>
      </c>
      <c r="C129" s="255" t="s">
        <v>1814</v>
      </c>
      <c r="D129" s="244" t="s">
        <v>452</v>
      </c>
      <c r="E129" s="245">
        <v>6</v>
      </c>
      <c r="F129" s="246"/>
      <c r="G129" s="247">
        <f>ROUND(E129*F129,2)</f>
        <v>0</v>
      </c>
      <c r="H129" s="246"/>
      <c r="I129" s="247">
        <f>ROUND(E129*H129,2)</f>
        <v>0</v>
      </c>
      <c r="J129" s="246"/>
      <c r="K129" s="247">
        <f>ROUND(E129*J129,2)</f>
        <v>0</v>
      </c>
      <c r="L129" s="247">
        <v>15</v>
      </c>
      <c r="M129" s="247">
        <f>G129*(1+L129/100)</f>
        <v>0</v>
      </c>
      <c r="N129" s="245">
        <v>0</v>
      </c>
      <c r="O129" s="245">
        <f>ROUND(E129*N129,2)</f>
        <v>0</v>
      </c>
      <c r="P129" s="245">
        <v>0</v>
      </c>
      <c r="Q129" s="245">
        <f>ROUND(E129*P129,2)</f>
        <v>0</v>
      </c>
      <c r="R129" s="247"/>
      <c r="S129" s="247" t="s">
        <v>279</v>
      </c>
      <c r="T129" s="248" t="s">
        <v>262</v>
      </c>
      <c r="U129" s="224">
        <v>0</v>
      </c>
      <c r="V129" s="224">
        <f>ROUND(E129*U129,2)</f>
        <v>0</v>
      </c>
      <c r="W129" s="224"/>
      <c r="X129" s="224" t="s">
        <v>241</v>
      </c>
      <c r="Y129" s="213"/>
      <c r="Z129" s="213"/>
      <c r="AA129" s="213"/>
      <c r="AB129" s="213"/>
      <c r="AC129" s="213"/>
      <c r="AD129" s="213"/>
      <c r="AE129" s="213"/>
      <c r="AF129" s="213"/>
      <c r="AG129" s="213" t="s">
        <v>1612</v>
      </c>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row>
    <row r="130" spans="1:60" outlineLevel="1" x14ac:dyDescent="0.2">
      <c r="A130" s="242">
        <v>111</v>
      </c>
      <c r="B130" s="243" t="s">
        <v>1815</v>
      </c>
      <c r="C130" s="255" t="s">
        <v>1816</v>
      </c>
      <c r="D130" s="244" t="s">
        <v>452</v>
      </c>
      <c r="E130" s="245">
        <v>1</v>
      </c>
      <c r="F130" s="246"/>
      <c r="G130" s="247">
        <f>ROUND(E130*F130,2)</f>
        <v>0</v>
      </c>
      <c r="H130" s="246"/>
      <c r="I130" s="247">
        <f>ROUND(E130*H130,2)</f>
        <v>0</v>
      </c>
      <c r="J130" s="246"/>
      <c r="K130" s="247">
        <f>ROUND(E130*J130,2)</f>
        <v>0</v>
      </c>
      <c r="L130" s="247">
        <v>15</v>
      </c>
      <c r="M130" s="247">
        <f>G130*(1+L130/100)</f>
        <v>0</v>
      </c>
      <c r="N130" s="245">
        <v>0</v>
      </c>
      <c r="O130" s="245">
        <f>ROUND(E130*N130,2)</f>
        <v>0</v>
      </c>
      <c r="P130" s="245">
        <v>0</v>
      </c>
      <c r="Q130" s="245">
        <f>ROUND(E130*P130,2)</f>
        <v>0</v>
      </c>
      <c r="R130" s="247"/>
      <c r="S130" s="247" t="s">
        <v>279</v>
      </c>
      <c r="T130" s="248" t="s">
        <v>262</v>
      </c>
      <c r="U130" s="224">
        <v>0</v>
      </c>
      <c r="V130" s="224">
        <f>ROUND(E130*U130,2)</f>
        <v>0</v>
      </c>
      <c r="W130" s="224"/>
      <c r="X130" s="224" t="s">
        <v>241</v>
      </c>
      <c r="Y130" s="213"/>
      <c r="Z130" s="213"/>
      <c r="AA130" s="213"/>
      <c r="AB130" s="213"/>
      <c r="AC130" s="213"/>
      <c r="AD130" s="213"/>
      <c r="AE130" s="213"/>
      <c r="AF130" s="213"/>
      <c r="AG130" s="213" t="s">
        <v>1612</v>
      </c>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row>
    <row r="131" spans="1:60" outlineLevel="1" x14ac:dyDescent="0.2">
      <c r="A131" s="242">
        <v>112</v>
      </c>
      <c r="B131" s="243" t="s">
        <v>1817</v>
      </c>
      <c r="C131" s="255" t="s">
        <v>1818</v>
      </c>
      <c r="D131" s="244" t="s">
        <v>1403</v>
      </c>
      <c r="E131" s="245">
        <v>2</v>
      </c>
      <c r="F131" s="246"/>
      <c r="G131" s="247">
        <f>ROUND(E131*F131,2)</f>
        <v>0</v>
      </c>
      <c r="H131" s="246"/>
      <c r="I131" s="247">
        <f>ROUND(E131*H131,2)</f>
        <v>0</v>
      </c>
      <c r="J131" s="246"/>
      <c r="K131" s="247">
        <f>ROUND(E131*J131,2)</f>
        <v>0</v>
      </c>
      <c r="L131" s="247">
        <v>15</v>
      </c>
      <c r="M131" s="247">
        <f>G131*(1+L131/100)</f>
        <v>0</v>
      </c>
      <c r="N131" s="245">
        <v>0</v>
      </c>
      <c r="O131" s="245">
        <f>ROUND(E131*N131,2)</f>
        <v>0</v>
      </c>
      <c r="P131" s="245">
        <v>0</v>
      </c>
      <c r="Q131" s="245">
        <f>ROUND(E131*P131,2)</f>
        <v>0</v>
      </c>
      <c r="R131" s="247"/>
      <c r="S131" s="247" t="s">
        <v>279</v>
      </c>
      <c r="T131" s="248" t="s">
        <v>262</v>
      </c>
      <c r="U131" s="224">
        <v>0</v>
      </c>
      <c r="V131" s="224">
        <f>ROUND(E131*U131,2)</f>
        <v>0</v>
      </c>
      <c r="W131" s="224"/>
      <c r="X131" s="224" t="s">
        <v>241</v>
      </c>
      <c r="Y131" s="213"/>
      <c r="Z131" s="213"/>
      <c r="AA131" s="213"/>
      <c r="AB131" s="213"/>
      <c r="AC131" s="213"/>
      <c r="AD131" s="213"/>
      <c r="AE131" s="213"/>
      <c r="AF131" s="213"/>
      <c r="AG131" s="213" t="s">
        <v>1612</v>
      </c>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row>
    <row r="132" spans="1:60" x14ac:dyDescent="0.2">
      <c r="A132" s="227" t="s">
        <v>233</v>
      </c>
      <c r="B132" s="228" t="s">
        <v>206</v>
      </c>
      <c r="C132" s="252" t="s">
        <v>28</v>
      </c>
      <c r="D132" s="229"/>
      <c r="E132" s="230"/>
      <c r="F132" s="231"/>
      <c r="G132" s="231">
        <f>SUMIF(AG133:AG148,"&lt;&gt;NOR",G133:G148)</f>
        <v>0</v>
      </c>
      <c r="H132" s="231"/>
      <c r="I132" s="231">
        <f>SUM(I133:I148)</f>
        <v>0</v>
      </c>
      <c r="J132" s="231"/>
      <c r="K132" s="231">
        <f>SUM(K133:K148)</f>
        <v>0</v>
      </c>
      <c r="L132" s="231"/>
      <c r="M132" s="231">
        <f>SUM(M133:M148)</f>
        <v>0</v>
      </c>
      <c r="N132" s="230"/>
      <c r="O132" s="230">
        <f>SUM(O133:O148)</f>
        <v>1.62</v>
      </c>
      <c r="P132" s="230"/>
      <c r="Q132" s="230">
        <f>SUM(Q133:Q148)</f>
        <v>0</v>
      </c>
      <c r="R132" s="231"/>
      <c r="S132" s="231"/>
      <c r="T132" s="232"/>
      <c r="U132" s="226"/>
      <c r="V132" s="226">
        <f>SUM(V133:V148)</f>
        <v>0</v>
      </c>
      <c r="W132" s="226"/>
      <c r="X132" s="226"/>
      <c r="AG132" t="s">
        <v>234</v>
      </c>
    </row>
    <row r="133" spans="1:60" outlineLevel="1" x14ac:dyDescent="0.2">
      <c r="A133" s="242">
        <v>113</v>
      </c>
      <c r="B133" s="243" t="s">
        <v>1819</v>
      </c>
      <c r="C133" s="255" t="s">
        <v>1820</v>
      </c>
      <c r="D133" s="244" t="s">
        <v>452</v>
      </c>
      <c r="E133" s="245">
        <v>50</v>
      </c>
      <c r="F133" s="246"/>
      <c r="G133" s="247">
        <f>ROUND(E133*F133,2)</f>
        <v>0</v>
      </c>
      <c r="H133" s="246"/>
      <c r="I133" s="247">
        <f>ROUND(E133*H133,2)</f>
        <v>0</v>
      </c>
      <c r="J133" s="246"/>
      <c r="K133" s="247">
        <f>ROUND(E133*J133,2)</f>
        <v>0</v>
      </c>
      <c r="L133" s="247">
        <v>15</v>
      </c>
      <c r="M133" s="247">
        <f>G133*(1+L133/100)</f>
        <v>0</v>
      </c>
      <c r="N133" s="245">
        <v>0</v>
      </c>
      <c r="O133" s="245">
        <f>ROUND(E133*N133,2)</f>
        <v>0</v>
      </c>
      <c r="P133" s="245">
        <v>0</v>
      </c>
      <c r="Q133" s="245">
        <f>ROUND(E133*P133,2)</f>
        <v>0</v>
      </c>
      <c r="R133" s="247"/>
      <c r="S133" s="247" t="s">
        <v>279</v>
      </c>
      <c r="T133" s="248" t="s">
        <v>262</v>
      </c>
      <c r="U133" s="224">
        <v>0</v>
      </c>
      <c r="V133" s="224">
        <f>ROUND(E133*U133,2)</f>
        <v>0</v>
      </c>
      <c r="W133" s="224"/>
      <c r="X133" s="224" t="s">
        <v>241</v>
      </c>
      <c r="Y133" s="213"/>
      <c r="Z133" s="213"/>
      <c r="AA133" s="213"/>
      <c r="AB133" s="213"/>
      <c r="AC133" s="213"/>
      <c r="AD133" s="213"/>
      <c r="AE133" s="213"/>
      <c r="AF133" s="213"/>
      <c r="AG133" s="213" t="s">
        <v>1612</v>
      </c>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row>
    <row r="134" spans="1:60" outlineLevel="1" x14ac:dyDescent="0.2">
      <c r="A134" s="242">
        <v>114</v>
      </c>
      <c r="B134" s="243" t="s">
        <v>1821</v>
      </c>
      <c r="C134" s="255" t="s">
        <v>1822</v>
      </c>
      <c r="D134" s="244" t="s">
        <v>452</v>
      </c>
      <c r="E134" s="245">
        <v>20</v>
      </c>
      <c r="F134" s="246"/>
      <c r="G134" s="247">
        <f>ROUND(E134*F134,2)</f>
        <v>0</v>
      </c>
      <c r="H134" s="246"/>
      <c r="I134" s="247">
        <f>ROUND(E134*H134,2)</f>
        <v>0</v>
      </c>
      <c r="J134" s="246"/>
      <c r="K134" s="247">
        <f>ROUND(E134*J134,2)</f>
        <v>0</v>
      </c>
      <c r="L134" s="247">
        <v>15</v>
      </c>
      <c r="M134" s="247">
        <f>G134*(1+L134/100)</f>
        <v>0</v>
      </c>
      <c r="N134" s="245">
        <v>0</v>
      </c>
      <c r="O134" s="245">
        <f>ROUND(E134*N134,2)</f>
        <v>0</v>
      </c>
      <c r="P134" s="245">
        <v>0</v>
      </c>
      <c r="Q134" s="245">
        <f>ROUND(E134*P134,2)</f>
        <v>0</v>
      </c>
      <c r="R134" s="247"/>
      <c r="S134" s="247" t="s">
        <v>279</v>
      </c>
      <c r="T134" s="248" t="s">
        <v>262</v>
      </c>
      <c r="U134" s="224">
        <v>0</v>
      </c>
      <c r="V134" s="224">
        <f>ROUND(E134*U134,2)</f>
        <v>0</v>
      </c>
      <c r="W134" s="224"/>
      <c r="X134" s="224" t="s">
        <v>241</v>
      </c>
      <c r="Y134" s="213"/>
      <c r="Z134" s="213"/>
      <c r="AA134" s="213"/>
      <c r="AB134" s="213"/>
      <c r="AC134" s="213"/>
      <c r="AD134" s="213"/>
      <c r="AE134" s="213"/>
      <c r="AF134" s="213"/>
      <c r="AG134" s="213" t="s">
        <v>1612</v>
      </c>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row>
    <row r="135" spans="1:60" outlineLevel="1" x14ac:dyDescent="0.2">
      <c r="A135" s="242">
        <v>115</v>
      </c>
      <c r="B135" s="243" t="s">
        <v>1823</v>
      </c>
      <c r="C135" s="255" t="s">
        <v>1824</v>
      </c>
      <c r="D135" s="244" t="s">
        <v>268</v>
      </c>
      <c r="E135" s="245">
        <v>550</v>
      </c>
      <c r="F135" s="246"/>
      <c r="G135" s="247">
        <f>ROUND(E135*F135,2)</f>
        <v>0</v>
      </c>
      <c r="H135" s="246"/>
      <c r="I135" s="247">
        <f>ROUND(E135*H135,2)</f>
        <v>0</v>
      </c>
      <c r="J135" s="246"/>
      <c r="K135" s="247">
        <f>ROUND(E135*J135,2)</f>
        <v>0</v>
      </c>
      <c r="L135" s="247">
        <v>15</v>
      </c>
      <c r="M135" s="247">
        <f>G135*(1+L135/100)</f>
        <v>0</v>
      </c>
      <c r="N135" s="245">
        <v>0</v>
      </c>
      <c r="O135" s="245">
        <f>ROUND(E135*N135,2)</f>
        <v>0</v>
      </c>
      <c r="P135" s="245">
        <v>0</v>
      </c>
      <c r="Q135" s="245">
        <f>ROUND(E135*P135,2)</f>
        <v>0</v>
      </c>
      <c r="R135" s="247"/>
      <c r="S135" s="247" t="s">
        <v>279</v>
      </c>
      <c r="T135" s="248" t="s">
        <v>262</v>
      </c>
      <c r="U135" s="224">
        <v>0</v>
      </c>
      <c r="V135" s="224">
        <f>ROUND(E135*U135,2)</f>
        <v>0</v>
      </c>
      <c r="W135" s="224"/>
      <c r="X135" s="224" t="s">
        <v>241</v>
      </c>
      <c r="Y135" s="213"/>
      <c r="Z135" s="213"/>
      <c r="AA135" s="213"/>
      <c r="AB135" s="213"/>
      <c r="AC135" s="213"/>
      <c r="AD135" s="213"/>
      <c r="AE135" s="213"/>
      <c r="AF135" s="213"/>
      <c r="AG135" s="213" t="s">
        <v>1612</v>
      </c>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row>
    <row r="136" spans="1:60" outlineLevel="1" x14ac:dyDescent="0.2">
      <c r="A136" s="242">
        <v>116</v>
      </c>
      <c r="B136" s="243" t="s">
        <v>1825</v>
      </c>
      <c r="C136" s="255" t="s">
        <v>1826</v>
      </c>
      <c r="D136" s="244" t="s">
        <v>452</v>
      </c>
      <c r="E136" s="245">
        <v>6</v>
      </c>
      <c r="F136" s="246"/>
      <c r="G136" s="247">
        <f>ROUND(E136*F136,2)</f>
        <v>0</v>
      </c>
      <c r="H136" s="246"/>
      <c r="I136" s="247">
        <f>ROUND(E136*H136,2)</f>
        <v>0</v>
      </c>
      <c r="J136" s="246"/>
      <c r="K136" s="247">
        <f>ROUND(E136*J136,2)</f>
        <v>0</v>
      </c>
      <c r="L136" s="247">
        <v>15</v>
      </c>
      <c r="M136" s="247">
        <f>G136*(1+L136/100)</f>
        <v>0</v>
      </c>
      <c r="N136" s="245">
        <v>0</v>
      </c>
      <c r="O136" s="245">
        <f>ROUND(E136*N136,2)</f>
        <v>0</v>
      </c>
      <c r="P136" s="245">
        <v>0</v>
      </c>
      <c r="Q136" s="245">
        <f>ROUND(E136*P136,2)</f>
        <v>0</v>
      </c>
      <c r="R136" s="247"/>
      <c r="S136" s="247" t="s">
        <v>279</v>
      </c>
      <c r="T136" s="248" t="s">
        <v>262</v>
      </c>
      <c r="U136" s="224">
        <v>0</v>
      </c>
      <c r="V136" s="224">
        <f>ROUND(E136*U136,2)</f>
        <v>0</v>
      </c>
      <c r="W136" s="224"/>
      <c r="X136" s="224" t="s">
        <v>241</v>
      </c>
      <c r="Y136" s="213"/>
      <c r="Z136" s="213"/>
      <c r="AA136" s="213"/>
      <c r="AB136" s="213"/>
      <c r="AC136" s="213"/>
      <c r="AD136" s="213"/>
      <c r="AE136" s="213"/>
      <c r="AF136" s="213"/>
      <c r="AG136" s="213" t="s">
        <v>1612</v>
      </c>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row>
    <row r="137" spans="1:60" outlineLevel="1" x14ac:dyDescent="0.2">
      <c r="A137" s="242">
        <v>117</v>
      </c>
      <c r="B137" s="243" t="s">
        <v>1827</v>
      </c>
      <c r="C137" s="255" t="s">
        <v>1828</v>
      </c>
      <c r="D137" s="244" t="s">
        <v>452</v>
      </c>
      <c r="E137" s="245">
        <v>2</v>
      </c>
      <c r="F137" s="246"/>
      <c r="G137" s="247">
        <f>ROUND(E137*F137,2)</f>
        <v>0</v>
      </c>
      <c r="H137" s="246"/>
      <c r="I137" s="247">
        <f>ROUND(E137*H137,2)</f>
        <v>0</v>
      </c>
      <c r="J137" s="246"/>
      <c r="K137" s="247">
        <f>ROUND(E137*J137,2)</f>
        <v>0</v>
      </c>
      <c r="L137" s="247">
        <v>15</v>
      </c>
      <c r="M137" s="247">
        <f>G137*(1+L137/100)</f>
        <v>0</v>
      </c>
      <c r="N137" s="245">
        <v>0</v>
      </c>
      <c r="O137" s="245">
        <f>ROUND(E137*N137,2)</f>
        <v>0</v>
      </c>
      <c r="P137" s="245">
        <v>0</v>
      </c>
      <c r="Q137" s="245">
        <f>ROUND(E137*P137,2)</f>
        <v>0</v>
      </c>
      <c r="R137" s="247"/>
      <c r="S137" s="247" t="s">
        <v>279</v>
      </c>
      <c r="T137" s="248" t="s">
        <v>262</v>
      </c>
      <c r="U137" s="224">
        <v>0</v>
      </c>
      <c r="V137" s="224">
        <f>ROUND(E137*U137,2)</f>
        <v>0</v>
      </c>
      <c r="W137" s="224"/>
      <c r="X137" s="224" t="s">
        <v>241</v>
      </c>
      <c r="Y137" s="213"/>
      <c r="Z137" s="213"/>
      <c r="AA137" s="213"/>
      <c r="AB137" s="213"/>
      <c r="AC137" s="213"/>
      <c r="AD137" s="213"/>
      <c r="AE137" s="213"/>
      <c r="AF137" s="213"/>
      <c r="AG137" s="213" t="s">
        <v>1612</v>
      </c>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row>
    <row r="138" spans="1:60" outlineLevel="1" x14ac:dyDescent="0.2">
      <c r="A138" s="242">
        <v>118</v>
      </c>
      <c r="B138" s="243" t="s">
        <v>1829</v>
      </c>
      <c r="C138" s="255" t="s">
        <v>1830</v>
      </c>
      <c r="D138" s="244" t="s">
        <v>452</v>
      </c>
      <c r="E138" s="245">
        <v>389</v>
      </c>
      <c r="F138" s="246"/>
      <c r="G138" s="247">
        <f>ROUND(E138*F138,2)</f>
        <v>0</v>
      </c>
      <c r="H138" s="246"/>
      <c r="I138" s="247">
        <f>ROUND(E138*H138,2)</f>
        <v>0</v>
      </c>
      <c r="J138" s="246"/>
      <c r="K138" s="247">
        <f>ROUND(E138*J138,2)</f>
        <v>0</v>
      </c>
      <c r="L138" s="247">
        <v>15</v>
      </c>
      <c r="M138" s="247">
        <f>G138*(1+L138/100)</f>
        <v>0</v>
      </c>
      <c r="N138" s="245">
        <v>0</v>
      </c>
      <c r="O138" s="245">
        <f>ROUND(E138*N138,2)</f>
        <v>0</v>
      </c>
      <c r="P138" s="245">
        <v>0</v>
      </c>
      <c r="Q138" s="245">
        <f>ROUND(E138*P138,2)</f>
        <v>0</v>
      </c>
      <c r="R138" s="247"/>
      <c r="S138" s="247" t="s">
        <v>279</v>
      </c>
      <c r="T138" s="248" t="s">
        <v>262</v>
      </c>
      <c r="U138" s="224">
        <v>0</v>
      </c>
      <c r="V138" s="224">
        <f>ROUND(E138*U138,2)</f>
        <v>0</v>
      </c>
      <c r="W138" s="224"/>
      <c r="X138" s="224" t="s">
        <v>241</v>
      </c>
      <c r="Y138" s="213"/>
      <c r="Z138" s="213"/>
      <c r="AA138" s="213"/>
      <c r="AB138" s="213"/>
      <c r="AC138" s="213"/>
      <c r="AD138" s="213"/>
      <c r="AE138" s="213"/>
      <c r="AF138" s="213"/>
      <c r="AG138" s="213" t="s">
        <v>1612</v>
      </c>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row>
    <row r="139" spans="1:60" outlineLevel="1" x14ac:dyDescent="0.2">
      <c r="A139" s="242">
        <v>119</v>
      </c>
      <c r="B139" s="243" t="s">
        <v>1831</v>
      </c>
      <c r="C139" s="255" t="s">
        <v>1832</v>
      </c>
      <c r="D139" s="244" t="s">
        <v>452</v>
      </c>
      <c r="E139" s="245">
        <v>180</v>
      </c>
      <c r="F139" s="246"/>
      <c r="G139" s="247">
        <f>ROUND(E139*F139,2)</f>
        <v>0</v>
      </c>
      <c r="H139" s="246"/>
      <c r="I139" s="247">
        <f>ROUND(E139*H139,2)</f>
        <v>0</v>
      </c>
      <c r="J139" s="246"/>
      <c r="K139" s="247">
        <f>ROUND(E139*J139,2)</f>
        <v>0</v>
      </c>
      <c r="L139" s="247">
        <v>15</v>
      </c>
      <c r="M139" s="247">
        <f>G139*(1+L139/100)</f>
        <v>0</v>
      </c>
      <c r="N139" s="245">
        <v>0</v>
      </c>
      <c r="O139" s="245">
        <f>ROUND(E139*N139,2)</f>
        <v>0</v>
      </c>
      <c r="P139" s="245">
        <v>0</v>
      </c>
      <c r="Q139" s="245">
        <f>ROUND(E139*P139,2)</f>
        <v>0</v>
      </c>
      <c r="R139" s="247"/>
      <c r="S139" s="247" t="s">
        <v>279</v>
      </c>
      <c r="T139" s="248" t="s">
        <v>262</v>
      </c>
      <c r="U139" s="224">
        <v>0</v>
      </c>
      <c r="V139" s="224">
        <f>ROUND(E139*U139,2)</f>
        <v>0</v>
      </c>
      <c r="W139" s="224"/>
      <c r="X139" s="224" t="s">
        <v>241</v>
      </c>
      <c r="Y139" s="213"/>
      <c r="Z139" s="213"/>
      <c r="AA139" s="213"/>
      <c r="AB139" s="213"/>
      <c r="AC139" s="213"/>
      <c r="AD139" s="213"/>
      <c r="AE139" s="213"/>
      <c r="AF139" s="213"/>
      <c r="AG139" s="213" t="s">
        <v>1612</v>
      </c>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row>
    <row r="140" spans="1:60" outlineLevel="1" x14ac:dyDescent="0.2">
      <c r="A140" s="242">
        <v>120</v>
      </c>
      <c r="B140" s="243" t="s">
        <v>1833</v>
      </c>
      <c r="C140" s="255" t="s">
        <v>1834</v>
      </c>
      <c r="D140" s="244" t="s">
        <v>1835</v>
      </c>
      <c r="E140" s="245">
        <v>10</v>
      </c>
      <c r="F140" s="246"/>
      <c r="G140" s="247">
        <f>ROUND(E140*F140,2)</f>
        <v>0</v>
      </c>
      <c r="H140" s="246"/>
      <c r="I140" s="247">
        <f>ROUND(E140*H140,2)</f>
        <v>0</v>
      </c>
      <c r="J140" s="246"/>
      <c r="K140" s="247">
        <f>ROUND(E140*J140,2)</f>
        <v>0</v>
      </c>
      <c r="L140" s="247">
        <v>15</v>
      </c>
      <c r="M140" s="247">
        <f>G140*(1+L140/100)</f>
        <v>0</v>
      </c>
      <c r="N140" s="245">
        <v>0</v>
      </c>
      <c r="O140" s="245">
        <f>ROUND(E140*N140,2)</f>
        <v>0</v>
      </c>
      <c r="P140" s="245">
        <v>0</v>
      </c>
      <c r="Q140" s="245">
        <f>ROUND(E140*P140,2)</f>
        <v>0</v>
      </c>
      <c r="R140" s="247"/>
      <c r="S140" s="247" t="s">
        <v>279</v>
      </c>
      <c r="T140" s="248" t="s">
        <v>262</v>
      </c>
      <c r="U140" s="224">
        <v>0</v>
      </c>
      <c r="V140" s="224">
        <f>ROUND(E140*U140,2)</f>
        <v>0</v>
      </c>
      <c r="W140" s="224"/>
      <c r="X140" s="224" t="s">
        <v>241</v>
      </c>
      <c r="Y140" s="213"/>
      <c r="Z140" s="213"/>
      <c r="AA140" s="213"/>
      <c r="AB140" s="213"/>
      <c r="AC140" s="213"/>
      <c r="AD140" s="213"/>
      <c r="AE140" s="213"/>
      <c r="AF140" s="213"/>
      <c r="AG140" s="213" t="s">
        <v>1612</v>
      </c>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row>
    <row r="141" spans="1:60" outlineLevel="1" x14ac:dyDescent="0.2">
      <c r="A141" s="242">
        <v>121</v>
      </c>
      <c r="B141" s="243" t="s">
        <v>1836</v>
      </c>
      <c r="C141" s="255" t="s">
        <v>1837</v>
      </c>
      <c r="D141" s="244" t="s">
        <v>1835</v>
      </c>
      <c r="E141" s="245">
        <v>8</v>
      </c>
      <c r="F141" s="246"/>
      <c r="G141" s="247">
        <f>ROUND(E141*F141,2)</f>
        <v>0</v>
      </c>
      <c r="H141" s="246"/>
      <c r="I141" s="247">
        <f>ROUND(E141*H141,2)</f>
        <v>0</v>
      </c>
      <c r="J141" s="246"/>
      <c r="K141" s="247">
        <f>ROUND(E141*J141,2)</f>
        <v>0</v>
      </c>
      <c r="L141" s="247">
        <v>15</v>
      </c>
      <c r="M141" s="247">
        <f>G141*(1+L141/100)</f>
        <v>0</v>
      </c>
      <c r="N141" s="245">
        <v>0</v>
      </c>
      <c r="O141" s="245">
        <f>ROUND(E141*N141,2)</f>
        <v>0</v>
      </c>
      <c r="P141" s="245">
        <v>0</v>
      </c>
      <c r="Q141" s="245">
        <f>ROUND(E141*P141,2)</f>
        <v>0</v>
      </c>
      <c r="R141" s="247"/>
      <c r="S141" s="247" t="s">
        <v>279</v>
      </c>
      <c r="T141" s="248" t="s">
        <v>262</v>
      </c>
      <c r="U141" s="224">
        <v>0</v>
      </c>
      <c r="V141" s="224">
        <f>ROUND(E141*U141,2)</f>
        <v>0</v>
      </c>
      <c r="W141" s="224"/>
      <c r="X141" s="224" t="s">
        <v>241</v>
      </c>
      <c r="Y141" s="213"/>
      <c r="Z141" s="213"/>
      <c r="AA141" s="213"/>
      <c r="AB141" s="213"/>
      <c r="AC141" s="213"/>
      <c r="AD141" s="213"/>
      <c r="AE141" s="213"/>
      <c r="AF141" s="213"/>
      <c r="AG141" s="213" t="s">
        <v>1612</v>
      </c>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row>
    <row r="142" spans="1:60" outlineLevel="1" x14ac:dyDescent="0.2">
      <c r="A142" s="242">
        <v>122</v>
      </c>
      <c r="B142" s="243" t="s">
        <v>1838</v>
      </c>
      <c r="C142" s="255" t="s">
        <v>1839</v>
      </c>
      <c r="D142" s="244" t="s">
        <v>1835</v>
      </c>
      <c r="E142" s="245">
        <v>6</v>
      </c>
      <c r="F142" s="246"/>
      <c r="G142" s="247">
        <f>ROUND(E142*F142,2)</f>
        <v>0</v>
      </c>
      <c r="H142" s="246"/>
      <c r="I142" s="247">
        <f>ROUND(E142*H142,2)</f>
        <v>0</v>
      </c>
      <c r="J142" s="246"/>
      <c r="K142" s="247">
        <f>ROUND(E142*J142,2)</f>
        <v>0</v>
      </c>
      <c r="L142" s="247">
        <v>15</v>
      </c>
      <c r="M142" s="247">
        <f>G142*(1+L142/100)</f>
        <v>0</v>
      </c>
      <c r="N142" s="245">
        <v>0</v>
      </c>
      <c r="O142" s="245">
        <f>ROUND(E142*N142,2)</f>
        <v>0</v>
      </c>
      <c r="P142" s="245">
        <v>0</v>
      </c>
      <c r="Q142" s="245">
        <f>ROUND(E142*P142,2)</f>
        <v>0</v>
      </c>
      <c r="R142" s="247"/>
      <c r="S142" s="247" t="s">
        <v>279</v>
      </c>
      <c r="T142" s="248" t="s">
        <v>262</v>
      </c>
      <c r="U142" s="224">
        <v>0</v>
      </c>
      <c r="V142" s="224">
        <f>ROUND(E142*U142,2)</f>
        <v>0</v>
      </c>
      <c r="W142" s="224"/>
      <c r="X142" s="224" t="s">
        <v>241</v>
      </c>
      <c r="Y142" s="213"/>
      <c r="Z142" s="213"/>
      <c r="AA142" s="213"/>
      <c r="AB142" s="213"/>
      <c r="AC142" s="213"/>
      <c r="AD142" s="213"/>
      <c r="AE142" s="213"/>
      <c r="AF142" s="213"/>
      <c r="AG142" s="213" t="s">
        <v>1612</v>
      </c>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row>
    <row r="143" spans="1:60" outlineLevel="1" x14ac:dyDescent="0.2">
      <c r="A143" s="242">
        <v>123</v>
      </c>
      <c r="B143" s="243" t="s">
        <v>1840</v>
      </c>
      <c r="C143" s="255" t="s">
        <v>1841</v>
      </c>
      <c r="D143" s="244" t="s">
        <v>1835</v>
      </c>
      <c r="E143" s="245">
        <v>8</v>
      </c>
      <c r="F143" s="246"/>
      <c r="G143" s="247">
        <f>ROUND(E143*F143,2)</f>
        <v>0</v>
      </c>
      <c r="H143" s="246"/>
      <c r="I143" s="247">
        <f>ROUND(E143*H143,2)</f>
        <v>0</v>
      </c>
      <c r="J143" s="246"/>
      <c r="K143" s="247">
        <f>ROUND(E143*J143,2)</f>
        <v>0</v>
      </c>
      <c r="L143" s="247">
        <v>15</v>
      </c>
      <c r="M143" s="247">
        <f>G143*(1+L143/100)</f>
        <v>0</v>
      </c>
      <c r="N143" s="245">
        <v>0</v>
      </c>
      <c r="O143" s="245">
        <f>ROUND(E143*N143,2)</f>
        <v>0</v>
      </c>
      <c r="P143" s="245">
        <v>0</v>
      </c>
      <c r="Q143" s="245">
        <f>ROUND(E143*P143,2)</f>
        <v>0</v>
      </c>
      <c r="R143" s="247"/>
      <c r="S143" s="247" t="s">
        <v>279</v>
      </c>
      <c r="T143" s="248" t="s">
        <v>262</v>
      </c>
      <c r="U143" s="224">
        <v>0</v>
      </c>
      <c r="V143" s="224">
        <f>ROUND(E143*U143,2)</f>
        <v>0</v>
      </c>
      <c r="W143" s="224"/>
      <c r="X143" s="224" t="s">
        <v>241</v>
      </c>
      <c r="Y143" s="213"/>
      <c r="Z143" s="213"/>
      <c r="AA143" s="213"/>
      <c r="AB143" s="213"/>
      <c r="AC143" s="213"/>
      <c r="AD143" s="213"/>
      <c r="AE143" s="213"/>
      <c r="AF143" s="213"/>
      <c r="AG143" s="213" t="s">
        <v>1612</v>
      </c>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row>
    <row r="144" spans="1:60" outlineLevel="1" x14ac:dyDescent="0.2">
      <c r="A144" s="242">
        <v>124</v>
      </c>
      <c r="B144" s="243" t="s">
        <v>1842</v>
      </c>
      <c r="C144" s="255" t="s">
        <v>1843</v>
      </c>
      <c r="D144" s="244" t="s">
        <v>1835</v>
      </c>
      <c r="E144" s="245">
        <v>6</v>
      </c>
      <c r="F144" s="246"/>
      <c r="G144" s="247">
        <f>ROUND(E144*F144,2)</f>
        <v>0</v>
      </c>
      <c r="H144" s="246"/>
      <c r="I144" s="247">
        <f>ROUND(E144*H144,2)</f>
        <v>0</v>
      </c>
      <c r="J144" s="246"/>
      <c r="K144" s="247">
        <f>ROUND(E144*J144,2)</f>
        <v>0</v>
      </c>
      <c r="L144" s="247">
        <v>15</v>
      </c>
      <c r="M144" s="247">
        <f>G144*(1+L144/100)</f>
        <v>0</v>
      </c>
      <c r="N144" s="245">
        <v>0</v>
      </c>
      <c r="O144" s="245">
        <f>ROUND(E144*N144,2)</f>
        <v>0</v>
      </c>
      <c r="P144" s="245">
        <v>0</v>
      </c>
      <c r="Q144" s="245">
        <f>ROUND(E144*P144,2)</f>
        <v>0</v>
      </c>
      <c r="R144" s="247"/>
      <c r="S144" s="247" t="s">
        <v>279</v>
      </c>
      <c r="T144" s="248" t="s">
        <v>262</v>
      </c>
      <c r="U144" s="224">
        <v>0</v>
      </c>
      <c r="V144" s="224">
        <f>ROUND(E144*U144,2)</f>
        <v>0</v>
      </c>
      <c r="W144" s="224"/>
      <c r="X144" s="224" t="s">
        <v>241</v>
      </c>
      <c r="Y144" s="213"/>
      <c r="Z144" s="213"/>
      <c r="AA144" s="213"/>
      <c r="AB144" s="213"/>
      <c r="AC144" s="213"/>
      <c r="AD144" s="213"/>
      <c r="AE144" s="213"/>
      <c r="AF144" s="213"/>
      <c r="AG144" s="213" t="s">
        <v>1612</v>
      </c>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row>
    <row r="145" spans="1:60" outlineLevel="1" x14ac:dyDescent="0.2">
      <c r="A145" s="242">
        <v>125</v>
      </c>
      <c r="B145" s="243" t="s">
        <v>1844</v>
      </c>
      <c r="C145" s="255" t="s">
        <v>1845</v>
      </c>
      <c r="D145" s="244" t="s">
        <v>1737</v>
      </c>
      <c r="E145" s="245">
        <v>1</v>
      </c>
      <c r="F145" s="246"/>
      <c r="G145" s="247">
        <f>ROUND(E145*F145,2)</f>
        <v>0</v>
      </c>
      <c r="H145" s="246"/>
      <c r="I145" s="247">
        <f>ROUND(E145*H145,2)</f>
        <v>0</v>
      </c>
      <c r="J145" s="246"/>
      <c r="K145" s="247">
        <f>ROUND(E145*J145,2)</f>
        <v>0</v>
      </c>
      <c r="L145" s="247">
        <v>15</v>
      </c>
      <c r="M145" s="247">
        <f>G145*(1+L145/100)</f>
        <v>0</v>
      </c>
      <c r="N145" s="245">
        <v>0</v>
      </c>
      <c r="O145" s="245">
        <f>ROUND(E145*N145,2)</f>
        <v>0</v>
      </c>
      <c r="P145" s="245">
        <v>0</v>
      </c>
      <c r="Q145" s="245">
        <f>ROUND(E145*P145,2)</f>
        <v>0</v>
      </c>
      <c r="R145" s="247"/>
      <c r="S145" s="247" t="s">
        <v>279</v>
      </c>
      <c r="T145" s="248" t="s">
        <v>262</v>
      </c>
      <c r="U145" s="224">
        <v>0</v>
      </c>
      <c r="V145" s="224">
        <f>ROUND(E145*U145,2)</f>
        <v>0</v>
      </c>
      <c r="W145" s="224"/>
      <c r="X145" s="224" t="s">
        <v>241</v>
      </c>
      <c r="Y145" s="213"/>
      <c r="Z145" s="213"/>
      <c r="AA145" s="213"/>
      <c r="AB145" s="213"/>
      <c r="AC145" s="213"/>
      <c r="AD145" s="213"/>
      <c r="AE145" s="213"/>
      <c r="AF145" s="213"/>
      <c r="AG145" s="213" t="s">
        <v>1612</v>
      </c>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row>
    <row r="146" spans="1:60" outlineLevel="1" x14ac:dyDescent="0.2">
      <c r="A146" s="242">
        <v>126</v>
      </c>
      <c r="B146" s="243" t="s">
        <v>1846</v>
      </c>
      <c r="C146" s="255" t="s">
        <v>1847</v>
      </c>
      <c r="D146" s="244" t="s">
        <v>1835</v>
      </c>
      <c r="E146" s="245">
        <v>35</v>
      </c>
      <c r="F146" s="246"/>
      <c r="G146" s="247">
        <f>ROUND(E146*F146,2)</f>
        <v>0</v>
      </c>
      <c r="H146" s="246"/>
      <c r="I146" s="247">
        <f>ROUND(E146*H146,2)</f>
        <v>0</v>
      </c>
      <c r="J146" s="246"/>
      <c r="K146" s="247">
        <f>ROUND(E146*J146,2)</f>
        <v>0</v>
      </c>
      <c r="L146" s="247">
        <v>15</v>
      </c>
      <c r="M146" s="247">
        <f>G146*(1+L146/100)</f>
        <v>0</v>
      </c>
      <c r="N146" s="245">
        <v>0</v>
      </c>
      <c r="O146" s="245">
        <f>ROUND(E146*N146,2)</f>
        <v>0</v>
      </c>
      <c r="P146" s="245">
        <v>0</v>
      </c>
      <c r="Q146" s="245">
        <f>ROUND(E146*P146,2)</f>
        <v>0</v>
      </c>
      <c r="R146" s="247"/>
      <c r="S146" s="247" t="s">
        <v>279</v>
      </c>
      <c r="T146" s="248" t="s">
        <v>262</v>
      </c>
      <c r="U146" s="224">
        <v>0</v>
      </c>
      <c r="V146" s="224">
        <f>ROUND(E146*U146,2)</f>
        <v>0</v>
      </c>
      <c r="W146" s="224"/>
      <c r="X146" s="224" t="s">
        <v>241</v>
      </c>
      <c r="Y146" s="213"/>
      <c r="Z146" s="213"/>
      <c r="AA146" s="213"/>
      <c r="AB146" s="213"/>
      <c r="AC146" s="213"/>
      <c r="AD146" s="213"/>
      <c r="AE146" s="213"/>
      <c r="AF146" s="213"/>
      <c r="AG146" s="213" t="s">
        <v>1612</v>
      </c>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row>
    <row r="147" spans="1:60" outlineLevel="1" x14ac:dyDescent="0.2">
      <c r="A147" s="242">
        <v>127</v>
      </c>
      <c r="B147" s="243" t="s">
        <v>1407</v>
      </c>
      <c r="C147" s="255" t="s">
        <v>1203</v>
      </c>
      <c r="D147" s="244" t="s">
        <v>1117</v>
      </c>
      <c r="E147" s="245">
        <v>304</v>
      </c>
      <c r="F147" s="246"/>
      <c r="G147" s="247">
        <f>ROUND(E147*F147,2)</f>
        <v>0</v>
      </c>
      <c r="H147" s="246"/>
      <c r="I147" s="247">
        <f>ROUND(E147*H147,2)</f>
        <v>0</v>
      </c>
      <c r="J147" s="246"/>
      <c r="K147" s="247">
        <f>ROUND(E147*J147,2)</f>
        <v>0</v>
      </c>
      <c r="L147" s="247">
        <v>15</v>
      </c>
      <c r="M147" s="247">
        <f>G147*(1+L147/100)</f>
        <v>0</v>
      </c>
      <c r="N147" s="245">
        <v>0</v>
      </c>
      <c r="O147" s="245">
        <f>ROUND(E147*N147,2)</f>
        <v>0</v>
      </c>
      <c r="P147" s="245">
        <v>0</v>
      </c>
      <c r="Q147" s="245">
        <f>ROUND(E147*P147,2)</f>
        <v>0</v>
      </c>
      <c r="R147" s="247"/>
      <c r="S147" s="247" t="s">
        <v>279</v>
      </c>
      <c r="T147" s="248" t="s">
        <v>262</v>
      </c>
      <c r="U147" s="224">
        <v>0</v>
      </c>
      <c r="V147" s="224">
        <f>ROUND(E147*U147,2)</f>
        <v>0</v>
      </c>
      <c r="W147" s="224"/>
      <c r="X147" s="224" t="s">
        <v>296</v>
      </c>
      <c r="Y147" s="213"/>
      <c r="Z147" s="213"/>
      <c r="AA147" s="213"/>
      <c r="AB147" s="213"/>
      <c r="AC147" s="213"/>
      <c r="AD147" s="213"/>
      <c r="AE147" s="213"/>
      <c r="AF147" s="213"/>
      <c r="AG147" s="213" t="s">
        <v>1098</v>
      </c>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row>
    <row r="148" spans="1:60" ht="22.5" outlineLevel="1" x14ac:dyDescent="0.2">
      <c r="A148" s="234">
        <v>128</v>
      </c>
      <c r="B148" s="235" t="s">
        <v>1120</v>
      </c>
      <c r="C148" s="253" t="s">
        <v>1121</v>
      </c>
      <c r="D148" s="236" t="s">
        <v>665</v>
      </c>
      <c r="E148" s="237">
        <v>1617.64706</v>
      </c>
      <c r="F148" s="238"/>
      <c r="G148" s="239">
        <f>ROUND(E148*F148,2)</f>
        <v>0</v>
      </c>
      <c r="H148" s="238"/>
      <c r="I148" s="239">
        <f>ROUND(E148*H148,2)</f>
        <v>0</v>
      </c>
      <c r="J148" s="238"/>
      <c r="K148" s="239">
        <f>ROUND(E148*J148,2)</f>
        <v>0</v>
      </c>
      <c r="L148" s="239">
        <v>15</v>
      </c>
      <c r="M148" s="239">
        <f>G148*(1+L148/100)</f>
        <v>0</v>
      </c>
      <c r="N148" s="237">
        <v>1E-3</v>
      </c>
      <c r="O148" s="237">
        <f>ROUND(E148*N148,2)</f>
        <v>1.62</v>
      </c>
      <c r="P148" s="237">
        <v>0</v>
      </c>
      <c r="Q148" s="237">
        <f>ROUND(E148*P148,2)</f>
        <v>0</v>
      </c>
      <c r="R148" s="239" t="s">
        <v>295</v>
      </c>
      <c r="S148" s="239" t="s">
        <v>239</v>
      </c>
      <c r="T148" s="240" t="s">
        <v>259</v>
      </c>
      <c r="U148" s="224">
        <v>0</v>
      </c>
      <c r="V148" s="224">
        <f>ROUND(E148*U148,2)</f>
        <v>0</v>
      </c>
      <c r="W148" s="224"/>
      <c r="X148" s="224" t="s">
        <v>296</v>
      </c>
      <c r="Y148" s="213"/>
      <c r="Z148" s="213"/>
      <c r="AA148" s="213"/>
      <c r="AB148" s="213"/>
      <c r="AC148" s="213"/>
      <c r="AD148" s="213"/>
      <c r="AE148" s="213"/>
      <c r="AF148" s="213"/>
      <c r="AG148" s="213" t="s">
        <v>297</v>
      </c>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row>
    <row r="149" spans="1:60" x14ac:dyDescent="0.2">
      <c r="A149" s="3"/>
      <c r="B149" s="4"/>
      <c r="C149" s="258"/>
      <c r="D149" s="6"/>
      <c r="E149" s="3"/>
      <c r="F149" s="3"/>
      <c r="G149" s="3"/>
      <c r="H149" s="3"/>
      <c r="I149" s="3"/>
      <c r="J149" s="3"/>
      <c r="K149" s="3"/>
      <c r="L149" s="3"/>
      <c r="M149" s="3"/>
      <c r="N149" s="3"/>
      <c r="O149" s="3"/>
      <c r="P149" s="3"/>
      <c r="Q149" s="3"/>
      <c r="R149" s="3"/>
      <c r="S149" s="3"/>
      <c r="T149" s="3"/>
      <c r="U149" s="3"/>
      <c r="V149" s="3"/>
      <c r="W149" s="3"/>
      <c r="X149" s="3"/>
      <c r="AE149">
        <v>15</v>
      </c>
      <c r="AF149">
        <v>21</v>
      </c>
      <c r="AG149" t="s">
        <v>220</v>
      </c>
    </row>
    <row r="150" spans="1:60" x14ac:dyDescent="0.2">
      <c r="A150" s="216"/>
      <c r="B150" s="217" t="s">
        <v>29</v>
      </c>
      <c r="C150" s="259"/>
      <c r="D150" s="218"/>
      <c r="E150" s="219"/>
      <c r="F150" s="219"/>
      <c r="G150" s="233">
        <f>G8+G14+G17+G31+G40+G42+G50+G59+G78+G86+G111+G114+G132</f>
        <v>0</v>
      </c>
      <c r="H150" s="3"/>
      <c r="I150" s="3"/>
      <c r="J150" s="3"/>
      <c r="K150" s="3"/>
      <c r="L150" s="3"/>
      <c r="M150" s="3"/>
      <c r="N150" s="3"/>
      <c r="O150" s="3"/>
      <c r="P150" s="3"/>
      <c r="Q150" s="3"/>
      <c r="R150" s="3"/>
      <c r="S150" s="3"/>
      <c r="T150" s="3"/>
      <c r="U150" s="3"/>
      <c r="V150" s="3"/>
      <c r="W150" s="3"/>
      <c r="X150" s="3"/>
      <c r="AE150">
        <f>SUMIF(L7:L148,AE149,G7:G148)</f>
        <v>0</v>
      </c>
      <c r="AF150">
        <f>SUMIF(L7:L148,AF149,G7:G148)</f>
        <v>0</v>
      </c>
      <c r="AG150" t="s">
        <v>792</v>
      </c>
    </row>
    <row r="151" spans="1:60" x14ac:dyDescent="0.2">
      <c r="C151" s="260"/>
      <c r="D151" s="10"/>
      <c r="AG151" t="s">
        <v>793</v>
      </c>
    </row>
    <row r="152" spans="1:60" x14ac:dyDescent="0.2">
      <c r="D152" s="10"/>
    </row>
    <row r="153" spans="1:60" x14ac:dyDescent="0.2">
      <c r="D153" s="10"/>
    </row>
    <row r="154" spans="1:60" x14ac:dyDescent="0.2">
      <c r="D154" s="10"/>
    </row>
    <row r="155" spans="1:60" x14ac:dyDescent="0.2">
      <c r="D155" s="10"/>
    </row>
    <row r="156" spans="1:60" x14ac:dyDescent="0.2">
      <c r="D156" s="10"/>
    </row>
    <row r="157" spans="1:60" x14ac:dyDescent="0.2">
      <c r="D157" s="10"/>
    </row>
    <row r="158" spans="1:60" x14ac:dyDescent="0.2">
      <c r="D158" s="10"/>
    </row>
    <row r="159" spans="1:60" x14ac:dyDescent="0.2">
      <c r="D159" s="10"/>
    </row>
    <row r="160" spans="1:60"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YzsHNaClq6Cug778rcpN6NtYHgLMVmxsXIG92q7kXKiiwuo5EdSnaChpDY3fQEwFCgN20BbEzwdg5QAs7KLRbw==" saltValue="YY2CJqIcap37R5qT5uCq4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3E67C-5206-45AA-A5A1-663116862E07}">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63</v>
      </c>
      <c r="C4" s="205" t="s">
        <v>64</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199</v>
      </c>
      <c r="C8" s="252" t="s">
        <v>200</v>
      </c>
      <c r="D8" s="229"/>
      <c r="E8" s="230"/>
      <c r="F8" s="231"/>
      <c r="G8" s="231">
        <f>SUMIF(AG9:AG16,"&lt;&gt;NOR",G9:G16)</f>
        <v>0</v>
      </c>
      <c r="H8" s="231"/>
      <c r="I8" s="231">
        <f>SUM(I9:I16)</f>
        <v>0</v>
      </c>
      <c r="J8" s="231"/>
      <c r="K8" s="231">
        <f>SUM(K9:K16)</f>
        <v>0</v>
      </c>
      <c r="L8" s="231"/>
      <c r="M8" s="231">
        <f>SUM(M9:M16)</f>
        <v>0</v>
      </c>
      <c r="N8" s="230"/>
      <c r="O8" s="230">
        <f>SUM(O9:O16)</f>
        <v>0</v>
      </c>
      <c r="P8" s="230"/>
      <c r="Q8" s="230">
        <f>SUM(Q9:Q16)</f>
        <v>0</v>
      </c>
      <c r="R8" s="231"/>
      <c r="S8" s="231"/>
      <c r="T8" s="232"/>
      <c r="U8" s="226"/>
      <c r="V8" s="226">
        <f>SUM(V9:V16)</f>
        <v>0</v>
      </c>
      <c r="W8" s="226"/>
      <c r="X8" s="226"/>
      <c r="AG8" t="s">
        <v>234</v>
      </c>
    </row>
    <row r="9" spans="1:60" outlineLevel="1" x14ac:dyDescent="0.2">
      <c r="A9" s="242">
        <v>1</v>
      </c>
      <c r="B9" s="243" t="s">
        <v>1848</v>
      </c>
      <c r="C9" s="255" t="s">
        <v>1849</v>
      </c>
      <c r="D9" s="244" t="s">
        <v>452</v>
      </c>
      <c r="E9" s="245">
        <v>1</v>
      </c>
      <c r="F9" s="246"/>
      <c r="G9" s="247">
        <f>ROUND(E9*F9,2)</f>
        <v>0</v>
      </c>
      <c r="H9" s="246"/>
      <c r="I9" s="247">
        <f>ROUND(E9*H9,2)</f>
        <v>0</v>
      </c>
      <c r="J9" s="246"/>
      <c r="K9" s="247">
        <f>ROUND(E9*J9,2)</f>
        <v>0</v>
      </c>
      <c r="L9" s="247">
        <v>15</v>
      </c>
      <c r="M9" s="247">
        <f>G9*(1+L9/100)</f>
        <v>0</v>
      </c>
      <c r="N9" s="245">
        <v>0</v>
      </c>
      <c r="O9" s="245">
        <f>ROUND(E9*N9,2)</f>
        <v>0</v>
      </c>
      <c r="P9" s="245">
        <v>0</v>
      </c>
      <c r="Q9" s="245">
        <f>ROUND(E9*P9,2)</f>
        <v>0</v>
      </c>
      <c r="R9" s="247"/>
      <c r="S9" s="247" t="s">
        <v>279</v>
      </c>
      <c r="T9" s="248" t="s">
        <v>262</v>
      </c>
      <c r="U9" s="224">
        <v>0</v>
      </c>
      <c r="V9" s="224">
        <f>ROUND(E9*U9,2)</f>
        <v>0</v>
      </c>
      <c r="W9" s="224"/>
      <c r="X9" s="224" t="s">
        <v>241</v>
      </c>
      <c r="Y9" s="213"/>
      <c r="Z9" s="213"/>
      <c r="AA9" s="213"/>
      <c r="AB9" s="213"/>
      <c r="AC9" s="213"/>
      <c r="AD9" s="213"/>
      <c r="AE9" s="213"/>
      <c r="AF9" s="213"/>
      <c r="AG9" s="213" t="s">
        <v>1612</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outlineLevel="1" x14ac:dyDescent="0.2">
      <c r="A10" s="242">
        <v>2</v>
      </c>
      <c r="B10" s="243" t="s">
        <v>1850</v>
      </c>
      <c r="C10" s="255" t="s">
        <v>1851</v>
      </c>
      <c r="D10" s="244" t="s">
        <v>452</v>
      </c>
      <c r="E10" s="245">
        <v>7</v>
      </c>
      <c r="F10" s="246"/>
      <c r="G10" s="247">
        <f>ROUND(E10*F10,2)</f>
        <v>0</v>
      </c>
      <c r="H10" s="246"/>
      <c r="I10" s="247">
        <f>ROUND(E10*H10,2)</f>
        <v>0</v>
      </c>
      <c r="J10" s="246"/>
      <c r="K10" s="247">
        <f>ROUND(E10*J10,2)</f>
        <v>0</v>
      </c>
      <c r="L10" s="247">
        <v>15</v>
      </c>
      <c r="M10" s="247">
        <f>G10*(1+L10/100)</f>
        <v>0</v>
      </c>
      <c r="N10" s="245">
        <v>0</v>
      </c>
      <c r="O10" s="245">
        <f>ROUND(E10*N10,2)</f>
        <v>0</v>
      </c>
      <c r="P10" s="245">
        <v>0</v>
      </c>
      <c r="Q10" s="245">
        <f>ROUND(E10*P10,2)</f>
        <v>0</v>
      </c>
      <c r="R10" s="247"/>
      <c r="S10" s="247" t="s">
        <v>279</v>
      </c>
      <c r="T10" s="248" t="s">
        <v>262</v>
      </c>
      <c r="U10" s="224">
        <v>0</v>
      </c>
      <c r="V10" s="224">
        <f>ROUND(E10*U10,2)</f>
        <v>0</v>
      </c>
      <c r="W10" s="224"/>
      <c r="X10" s="224" t="s">
        <v>241</v>
      </c>
      <c r="Y10" s="213"/>
      <c r="Z10" s="213"/>
      <c r="AA10" s="213"/>
      <c r="AB10" s="213"/>
      <c r="AC10" s="213"/>
      <c r="AD10" s="213"/>
      <c r="AE10" s="213"/>
      <c r="AF10" s="213"/>
      <c r="AG10" s="213" t="s">
        <v>1612</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row>
    <row r="11" spans="1:60" outlineLevel="1" x14ac:dyDescent="0.2">
      <c r="A11" s="242">
        <v>3</v>
      </c>
      <c r="B11" s="243" t="s">
        <v>1852</v>
      </c>
      <c r="C11" s="255" t="s">
        <v>1853</v>
      </c>
      <c r="D11" s="244" t="s">
        <v>268</v>
      </c>
      <c r="E11" s="245">
        <v>400</v>
      </c>
      <c r="F11" s="246"/>
      <c r="G11" s="247">
        <f>ROUND(E11*F11,2)</f>
        <v>0</v>
      </c>
      <c r="H11" s="246"/>
      <c r="I11" s="247">
        <f>ROUND(E11*H11,2)</f>
        <v>0</v>
      </c>
      <c r="J11" s="246"/>
      <c r="K11" s="247">
        <f>ROUND(E11*J11,2)</f>
        <v>0</v>
      </c>
      <c r="L11" s="247">
        <v>15</v>
      </c>
      <c r="M11" s="247">
        <f>G11*(1+L11/100)</f>
        <v>0</v>
      </c>
      <c r="N11" s="245">
        <v>0</v>
      </c>
      <c r="O11" s="245">
        <f>ROUND(E11*N11,2)</f>
        <v>0</v>
      </c>
      <c r="P11" s="245">
        <v>0</v>
      </c>
      <c r="Q11" s="245">
        <f>ROUND(E11*P11,2)</f>
        <v>0</v>
      </c>
      <c r="R11" s="247"/>
      <c r="S11" s="247" t="s">
        <v>279</v>
      </c>
      <c r="T11" s="248" t="s">
        <v>262</v>
      </c>
      <c r="U11" s="224">
        <v>0</v>
      </c>
      <c r="V11" s="224">
        <f>ROUND(E11*U11,2)</f>
        <v>0</v>
      </c>
      <c r="W11" s="224"/>
      <c r="X11" s="224" t="s">
        <v>241</v>
      </c>
      <c r="Y11" s="213"/>
      <c r="Z11" s="213"/>
      <c r="AA11" s="213"/>
      <c r="AB11" s="213"/>
      <c r="AC11" s="213"/>
      <c r="AD11" s="213"/>
      <c r="AE11" s="213"/>
      <c r="AF11" s="213"/>
      <c r="AG11" s="213" t="s">
        <v>1612</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outlineLevel="1" x14ac:dyDescent="0.2">
      <c r="A12" s="242">
        <v>4</v>
      </c>
      <c r="B12" s="243" t="s">
        <v>1854</v>
      </c>
      <c r="C12" s="255" t="s">
        <v>1724</v>
      </c>
      <c r="D12" s="244" t="s">
        <v>268</v>
      </c>
      <c r="E12" s="245">
        <v>150</v>
      </c>
      <c r="F12" s="246"/>
      <c r="G12" s="247">
        <f>ROUND(E12*F12,2)</f>
        <v>0</v>
      </c>
      <c r="H12" s="246"/>
      <c r="I12" s="247">
        <f>ROUND(E12*H12,2)</f>
        <v>0</v>
      </c>
      <c r="J12" s="246"/>
      <c r="K12" s="247">
        <f>ROUND(E12*J12,2)</f>
        <v>0</v>
      </c>
      <c r="L12" s="247">
        <v>15</v>
      </c>
      <c r="M12" s="247">
        <f>G12*(1+L12/100)</f>
        <v>0</v>
      </c>
      <c r="N12" s="245">
        <v>0</v>
      </c>
      <c r="O12" s="245">
        <f>ROUND(E12*N12,2)</f>
        <v>0</v>
      </c>
      <c r="P12" s="245">
        <v>0</v>
      </c>
      <c r="Q12" s="245">
        <f>ROUND(E12*P12,2)</f>
        <v>0</v>
      </c>
      <c r="R12" s="247"/>
      <c r="S12" s="247" t="s">
        <v>279</v>
      </c>
      <c r="T12" s="248" t="s">
        <v>262</v>
      </c>
      <c r="U12" s="224">
        <v>0</v>
      </c>
      <c r="V12" s="224">
        <f>ROUND(E12*U12,2)</f>
        <v>0</v>
      </c>
      <c r="W12" s="224"/>
      <c r="X12" s="224" t="s">
        <v>241</v>
      </c>
      <c r="Y12" s="213"/>
      <c r="Z12" s="213"/>
      <c r="AA12" s="213"/>
      <c r="AB12" s="213"/>
      <c r="AC12" s="213"/>
      <c r="AD12" s="213"/>
      <c r="AE12" s="213"/>
      <c r="AF12" s="213"/>
      <c r="AG12" s="213" t="s">
        <v>1612</v>
      </c>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row>
    <row r="13" spans="1:60" outlineLevel="1" x14ac:dyDescent="0.2">
      <c r="A13" s="242">
        <v>5</v>
      </c>
      <c r="B13" s="243" t="s">
        <v>1855</v>
      </c>
      <c r="C13" s="255" t="s">
        <v>1726</v>
      </c>
      <c r="D13" s="244" t="s">
        <v>268</v>
      </c>
      <c r="E13" s="245">
        <v>50</v>
      </c>
      <c r="F13" s="246"/>
      <c r="G13" s="247">
        <f>ROUND(E13*F13,2)</f>
        <v>0</v>
      </c>
      <c r="H13" s="246"/>
      <c r="I13" s="247">
        <f>ROUND(E13*H13,2)</f>
        <v>0</v>
      </c>
      <c r="J13" s="246"/>
      <c r="K13" s="247">
        <f>ROUND(E13*J13,2)</f>
        <v>0</v>
      </c>
      <c r="L13" s="247">
        <v>15</v>
      </c>
      <c r="M13" s="247">
        <f>G13*(1+L13/100)</f>
        <v>0</v>
      </c>
      <c r="N13" s="245">
        <v>0</v>
      </c>
      <c r="O13" s="245">
        <f>ROUND(E13*N13,2)</f>
        <v>0</v>
      </c>
      <c r="P13" s="245">
        <v>0</v>
      </c>
      <c r="Q13" s="245">
        <f>ROUND(E13*P13,2)</f>
        <v>0</v>
      </c>
      <c r="R13" s="247"/>
      <c r="S13" s="247" t="s">
        <v>279</v>
      </c>
      <c r="T13" s="248" t="s">
        <v>262</v>
      </c>
      <c r="U13" s="224">
        <v>0</v>
      </c>
      <c r="V13" s="224">
        <f>ROUND(E13*U13,2)</f>
        <v>0</v>
      </c>
      <c r="W13" s="224"/>
      <c r="X13" s="224" t="s">
        <v>241</v>
      </c>
      <c r="Y13" s="213"/>
      <c r="Z13" s="213"/>
      <c r="AA13" s="213"/>
      <c r="AB13" s="213"/>
      <c r="AC13" s="213"/>
      <c r="AD13" s="213"/>
      <c r="AE13" s="213"/>
      <c r="AF13" s="213"/>
      <c r="AG13" s="213" t="s">
        <v>1612</v>
      </c>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row>
    <row r="14" spans="1:60" outlineLevel="1" x14ac:dyDescent="0.2">
      <c r="A14" s="242">
        <v>6</v>
      </c>
      <c r="B14" s="243" t="s">
        <v>1856</v>
      </c>
      <c r="C14" s="255" t="s">
        <v>1857</v>
      </c>
      <c r="D14" s="244" t="s">
        <v>268</v>
      </c>
      <c r="E14" s="245">
        <v>10</v>
      </c>
      <c r="F14" s="246"/>
      <c r="G14" s="247">
        <f>ROUND(E14*F14,2)</f>
        <v>0</v>
      </c>
      <c r="H14" s="246"/>
      <c r="I14" s="247">
        <f>ROUND(E14*H14,2)</f>
        <v>0</v>
      </c>
      <c r="J14" s="246"/>
      <c r="K14" s="247">
        <f>ROUND(E14*J14,2)</f>
        <v>0</v>
      </c>
      <c r="L14" s="247">
        <v>15</v>
      </c>
      <c r="M14" s="247">
        <f>G14*(1+L14/100)</f>
        <v>0</v>
      </c>
      <c r="N14" s="245">
        <v>0</v>
      </c>
      <c r="O14" s="245">
        <f>ROUND(E14*N14,2)</f>
        <v>0</v>
      </c>
      <c r="P14" s="245">
        <v>0</v>
      </c>
      <c r="Q14" s="245">
        <f>ROUND(E14*P14,2)</f>
        <v>0</v>
      </c>
      <c r="R14" s="247"/>
      <c r="S14" s="247" t="s">
        <v>279</v>
      </c>
      <c r="T14" s="248" t="s">
        <v>262</v>
      </c>
      <c r="U14" s="224">
        <v>0</v>
      </c>
      <c r="V14" s="224">
        <f>ROUND(E14*U14,2)</f>
        <v>0</v>
      </c>
      <c r="W14" s="224"/>
      <c r="X14" s="224" t="s">
        <v>241</v>
      </c>
      <c r="Y14" s="213"/>
      <c r="Z14" s="213"/>
      <c r="AA14" s="213"/>
      <c r="AB14" s="213"/>
      <c r="AC14" s="213"/>
      <c r="AD14" s="213"/>
      <c r="AE14" s="213"/>
      <c r="AF14" s="213"/>
      <c r="AG14" s="213" t="s">
        <v>1612</v>
      </c>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row>
    <row r="15" spans="1:60" outlineLevel="1" x14ac:dyDescent="0.2">
      <c r="A15" s="242">
        <v>7</v>
      </c>
      <c r="B15" s="243" t="s">
        <v>1858</v>
      </c>
      <c r="C15" s="255" t="s">
        <v>1859</v>
      </c>
      <c r="D15" s="244" t="s">
        <v>1737</v>
      </c>
      <c r="E15" s="245">
        <v>1</v>
      </c>
      <c r="F15" s="246"/>
      <c r="G15" s="247">
        <f>ROUND(E15*F15,2)</f>
        <v>0</v>
      </c>
      <c r="H15" s="246"/>
      <c r="I15" s="247">
        <f>ROUND(E15*H15,2)</f>
        <v>0</v>
      </c>
      <c r="J15" s="246"/>
      <c r="K15" s="247">
        <f>ROUND(E15*J15,2)</f>
        <v>0</v>
      </c>
      <c r="L15" s="247">
        <v>15</v>
      </c>
      <c r="M15" s="247">
        <f>G15*(1+L15/100)</f>
        <v>0</v>
      </c>
      <c r="N15" s="245">
        <v>0</v>
      </c>
      <c r="O15" s="245">
        <f>ROUND(E15*N15,2)</f>
        <v>0</v>
      </c>
      <c r="P15" s="245">
        <v>0</v>
      </c>
      <c r="Q15" s="245">
        <f>ROUND(E15*P15,2)</f>
        <v>0</v>
      </c>
      <c r="R15" s="247"/>
      <c r="S15" s="247" t="s">
        <v>279</v>
      </c>
      <c r="T15" s="248" t="s">
        <v>262</v>
      </c>
      <c r="U15" s="224">
        <v>0</v>
      </c>
      <c r="V15" s="224">
        <f>ROUND(E15*U15,2)</f>
        <v>0</v>
      </c>
      <c r="W15" s="224"/>
      <c r="X15" s="224" t="s">
        <v>241</v>
      </c>
      <c r="Y15" s="213"/>
      <c r="Z15" s="213"/>
      <c r="AA15" s="213"/>
      <c r="AB15" s="213"/>
      <c r="AC15" s="213"/>
      <c r="AD15" s="213"/>
      <c r="AE15" s="213"/>
      <c r="AF15" s="213"/>
      <c r="AG15" s="213" t="s">
        <v>1612</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outlineLevel="1" x14ac:dyDescent="0.2">
      <c r="A16" s="242">
        <v>8</v>
      </c>
      <c r="B16" s="243" t="s">
        <v>1860</v>
      </c>
      <c r="C16" s="255" t="s">
        <v>1734</v>
      </c>
      <c r="D16" s="244" t="s">
        <v>452</v>
      </c>
      <c r="E16" s="245">
        <v>50</v>
      </c>
      <c r="F16" s="246"/>
      <c r="G16" s="247">
        <f>ROUND(E16*F16,2)</f>
        <v>0</v>
      </c>
      <c r="H16" s="246"/>
      <c r="I16" s="247">
        <f>ROUND(E16*H16,2)</f>
        <v>0</v>
      </c>
      <c r="J16" s="246"/>
      <c r="K16" s="247">
        <f>ROUND(E16*J16,2)</f>
        <v>0</v>
      </c>
      <c r="L16" s="247">
        <v>15</v>
      </c>
      <c r="M16" s="247">
        <f>G16*(1+L16/100)</f>
        <v>0</v>
      </c>
      <c r="N16" s="245">
        <v>0</v>
      </c>
      <c r="O16" s="245">
        <f>ROUND(E16*N16,2)</f>
        <v>0</v>
      </c>
      <c r="P16" s="245">
        <v>0</v>
      </c>
      <c r="Q16" s="245">
        <f>ROUND(E16*P16,2)</f>
        <v>0</v>
      </c>
      <c r="R16" s="247"/>
      <c r="S16" s="247" t="s">
        <v>279</v>
      </c>
      <c r="T16" s="248" t="s">
        <v>262</v>
      </c>
      <c r="U16" s="224">
        <v>0</v>
      </c>
      <c r="V16" s="224">
        <f>ROUND(E16*U16,2)</f>
        <v>0</v>
      </c>
      <c r="W16" s="224"/>
      <c r="X16" s="224" t="s">
        <v>241</v>
      </c>
      <c r="Y16" s="213"/>
      <c r="Z16" s="213"/>
      <c r="AA16" s="213"/>
      <c r="AB16" s="213"/>
      <c r="AC16" s="213"/>
      <c r="AD16" s="213"/>
      <c r="AE16" s="213"/>
      <c r="AF16" s="213"/>
      <c r="AG16" s="213" t="s">
        <v>1612</v>
      </c>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row>
    <row r="17" spans="1:60" x14ac:dyDescent="0.2">
      <c r="A17" s="227" t="s">
        <v>233</v>
      </c>
      <c r="B17" s="228" t="s">
        <v>201</v>
      </c>
      <c r="C17" s="252" t="s">
        <v>202</v>
      </c>
      <c r="D17" s="229"/>
      <c r="E17" s="230"/>
      <c r="F17" s="231"/>
      <c r="G17" s="231">
        <f>SUMIF(AG18:AG30,"&lt;&gt;NOR",G18:G30)</f>
        <v>0</v>
      </c>
      <c r="H17" s="231"/>
      <c r="I17" s="231">
        <f>SUM(I18:I30)</f>
        <v>0</v>
      </c>
      <c r="J17" s="231"/>
      <c r="K17" s="231">
        <f>SUM(K18:K30)</f>
        <v>0</v>
      </c>
      <c r="L17" s="231"/>
      <c r="M17" s="231">
        <f>SUM(M18:M30)</f>
        <v>0</v>
      </c>
      <c r="N17" s="230"/>
      <c r="O17" s="230">
        <f>SUM(O18:O30)</f>
        <v>0</v>
      </c>
      <c r="P17" s="230"/>
      <c r="Q17" s="230">
        <f>SUM(Q18:Q30)</f>
        <v>0</v>
      </c>
      <c r="R17" s="231"/>
      <c r="S17" s="231"/>
      <c r="T17" s="232"/>
      <c r="U17" s="226"/>
      <c r="V17" s="226">
        <f>SUM(V18:V30)</f>
        <v>0</v>
      </c>
      <c r="W17" s="226"/>
      <c r="X17" s="226"/>
      <c r="AG17" t="s">
        <v>234</v>
      </c>
    </row>
    <row r="18" spans="1:60" outlineLevel="1" x14ac:dyDescent="0.2">
      <c r="A18" s="242">
        <v>9</v>
      </c>
      <c r="B18" s="243" t="s">
        <v>1861</v>
      </c>
      <c r="C18" s="255" t="s">
        <v>1862</v>
      </c>
      <c r="D18" s="244" t="s">
        <v>452</v>
      </c>
      <c r="E18" s="245">
        <v>1</v>
      </c>
      <c r="F18" s="246"/>
      <c r="G18" s="247">
        <f>ROUND(E18*F18,2)</f>
        <v>0</v>
      </c>
      <c r="H18" s="246"/>
      <c r="I18" s="247">
        <f>ROUND(E18*H18,2)</f>
        <v>0</v>
      </c>
      <c r="J18" s="246"/>
      <c r="K18" s="247">
        <f>ROUND(E18*J18,2)</f>
        <v>0</v>
      </c>
      <c r="L18" s="247">
        <v>15</v>
      </c>
      <c r="M18" s="247">
        <f>G18*(1+L18/100)</f>
        <v>0</v>
      </c>
      <c r="N18" s="245">
        <v>0</v>
      </c>
      <c r="O18" s="245">
        <f>ROUND(E18*N18,2)</f>
        <v>0</v>
      </c>
      <c r="P18" s="245">
        <v>0</v>
      </c>
      <c r="Q18" s="245">
        <f>ROUND(E18*P18,2)</f>
        <v>0</v>
      </c>
      <c r="R18" s="247"/>
      <c r="S18" s="247" t="s">
        <v>279</v>
      </c>
      <c r="T18" s="248" t="s">
        <v>262</v>
      </c>
      <c r="U18" s="224">
        <v>0</v>
      </c>
      <c r="V18" s="224">
        <f>ROUND(E18*U18,2)</f>
        <v>0</v>
      </c>
      <c r="W18" s="224"/>
      <c r="X18" s="224" t="s">
        <v>241</v>
      </c>
      <c r="Y18" s="213"/>
      <c r="Z18" s="213"/>
      <c r="AA18" s="213"/>
      <c r="AB18" s="213"/>
      <c r="AC18" s="213"/>
      <c r="AD18" s="213"/>
      <c r="AE18" s="213"/>
      <c r="AF18" s="213"/>
      <c r="AG18" s="213" t="s">
        <v>1612</v>
      </c>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row>
    <row r="19" spans="1:60" outlineLevel="1" x14ac:dyDescent="0.2">
      <c r="A19" s="242">
        <v>10</v>
      </c>
      <c r="B19" s="243" t="s">
        <v>1863</v>
      </c>
      <c r="C19" s="255" t="s">
        <v>1864</v>
      </c>
      <c r="D19" s="244" t="s">
        <v>452</v>
      </c>
      <c r="E19" s="245">
        <v>1</v>
      </c>
      <c r="F19" s="246"/>
      <c r="G19" s="247">
        <f>ROUND(E19*F19,2)</f>
        <v>0</v>
      </c>
      <c r="H19" s="246"/>
      <c r="I19" s="247">
        <f>ROUND(E19*H19,2)</f>
        <v>0</v>
      </c>
      <c r="J19" s="246"/>
      <c r="K19" s="247">
        <f>ROUND(E19*J19,2)</f>
        <v>0</v>
      </c>
      <c r="L19" s="247">
        <v>15</v>
      </c>
      <c r="M19" s="247">
        <f>G19*(1+L19/100)</f>
        <v>0</v>
      </c>
      <c r="N19" s="245">
        <v>0</v>
      </c>
      <c r="O19" s="245">
        <f>ROUND(E19*N19,2)</f>
        <v>0</v>
      </c>
      <c r="P19" s="245">
        <v>0</v>
      </c>
      <c r="Q19" s="245">
        <f>ROUND(E19*P19,2)</f>
        <v>0</v>
      </c>
      <c r="R19" s="247"/>
      <c r="S19" s="247" t="s">
        <v>279</v>
      </c>
      <c r="T19" s="248" t="s">
        <v>262</v>
      </c>
      <c r="U19" s="224">
        <v>0</v>
      </c>
      <c r="V19" s="224">
        <f>ROUND(E19*U19,2)</f>
        <v>0</v>
      </c>
      <c r="W19" s="224"/>
      <c r="X19" s="224" t="s">
        <v>241</v>
      </c>
      <c r="Y19" s="213"/>
      <c r="Z19" s="213"/>
      <c r="AA19" s="213"/>
      <c r="AB19" s="213"/>
      <c r="AC19" s="213"/>
      <c r="AD19" s="213"/>
      <c r="AE19" s="213"/>
      <c r="AF19" s="213"/>
      <c r="AG19" s="213" t="s">
        <v>1612</v>
      </c>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row>
    <row r="20" spans="1:60" outlineLevel="1" x14ac:dyDescent="0.2">
      <c r="A20" s="242">
        <v>11</v>
      </c>
      <c r="B20" s="243" t="s">
        <v>1865</v>
      </c>
      <c r="C20" s="255" t="s">
        <v>1866</v>
      </c>
      <c r="D20" s="244" t="s">
        <v>452</v>
      </c>
      <c r="E20" s="245">
        <v>3</v>
      </c>
      <c r="F20" s="246"/>
      <c r="G20" s="247">
        <f>ROUND(E20*F20,2)</f>
        <v>0</v>
      </c>
      <c r="H20" s="246"/>
      <c r="I20" s="247">
        <f>ROUND(E20*H20,2)</f>
        <v>0</v>
      </c>
      <c r="J20" s="246"/>
      <c r="K20" s="247">
        <f>ROUND(E20*J20,2)</f>
        <v>0</v>
      </c>
      <c r="L20" s="247">
        <v>15</v>
      </c>
      <c r="M20" s="247">
        <f>G20*(1+L20/100)</f>
        <v>0</v>
      </c>
      <c r="N20" s="245">
        <v>0</v>
      </c>
      <c r="O20" s="245">
        <f>ROUND(E20*N20,2)</f>
        <v>0</v>
      </c>
      <c r="P20" s="245">
        <v>0</v>
      </c>
      <c r="Q20" s="245">
        <f>ROUND(E20*P20,2)</f>
        <v>0</v>
      </c>
      <c r="R20" s="247"/>
      <c r="S20" s="247" t="s">
        <v>279</v>
      </c>
      <c r="T20" s="248" t="s">
        <v>262</v>
      </c>
      <c r="U20" s="224">
        <v>0</v>
      </c>
      <c r="V20" s="224">
        <f>ROUND(E20*U20,2)</f>
        <v>0</v>
      </c>
      <c r="W20" s="224"/>
      <c r="X20" s="224" t="s">
        <v>241</v>
      </c>
      <c r="Y20" s="213"/>
      <c r="Z20" s="213"/>
      <c r="AA20" s="213"/>
      <c r="AB20" s="213"/>
      <c r="AC20" s="213"/>
      <c r="AD20" s="213"/>
      <c r="AE20" s="213"/>
      <c r="AF20" s="213"/>
      <c r="AG20" s="213" t="s">
        <v>1612</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outlineLevel="1" x14ac:dyDescent="0.2">
      <c r="A21" s="242">
        <v>12</v>
      </c>
      <c r="B21" s="243" t="s">
        <v>1867</v>
      </c>
      <c r="C21" s="255" t="s">
        <v>1868</v>
      </c>
      <c r="D21" s="244" t="s">
        <v>452</v>
      </c>
      <c r="E21" s="245">
        <v>1</v>
      </c>
      <c r="F21" s="246"/>
      <c r="G21" s="247">
        <f>ROUND(E21*F21,2)</f>
        <v>0</v>
      </c>
      <c r="H21" s="246"/>
      <c r="I21" s="247">
        <f>ROUND(E21*H21,2)</f>
        <v>0</v>
      </c>
      <c r="J21" s="246"/>
      <c r="K21" s="247">
        <f>ROUND(E21*J21,2)</f>
        <v>0</v>
      </c>
      <c r="L21" s="247">
        <v>15</v>
      </c>
      <c r="M21" s="247">
        <f>G21*(1+L21/100)</f>
        <v>0</v>
      </c>
      <c r="N21" s="245">
        <v>0</v>
      </c>
      <c r="O21" s="245">
        <f>ROUND(E21*N21,2)</f>
        <v>0</v>
      </c>
      <c r="P21" s="245">
        <v>0</v>
      </c>
      <c r="Q21" s="245">
        <f>ROUND(E21*P21,2)</f>
        <v>0</v>
      </c>
      <c r="R21" s="247"/>
      <c r="S21" s="247" t="s">
        <v>279</v>
      </c>
      <c r="T21" s="248" t="s">
        <v>262</v>
      </c>
      <c r="U21" s="224">
        <v>0</v>
      </c>
      <c r="V21" s="224">
        <f>ROUND(E21*U21,2)</f>
        <v>0</v>
      </c>
      <c r="W21" s="224"/>
      <c r="X21" s="224" t="s">
        <v>241</v>
      </c>
      <c r="Y21" s="213"/>
      <c r="Z21" s="213"/>
      <c r="AA21" s="213"/>
      <c r="AB21" s="213"/>
      <c r="AC21" s="213"/>
      <c r="AD21" s="213"/>
      <c r="AE21" s="213"/>
      <c r="AF21" s="213"/>
      <c r="AG21" s="213" t="s">
        <v>1612</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row>
    <row r="22" spans="1:60" outlineLevel="1" x14ac:dyDescent="0.2">
      <c r="A22" s="242">
        <v>13</v>
      </c>
      <c r="B22" s="243" t="s">
        <v>1869</v>
      </c>
      <c r="C22" s="255" t="s">
        <v>1870</v>
      </c>
      <c r="D22" s="244" t="s">
        <v>1737</v>
      </c>
      <c r="E22" s="245">
        <v>1</v>
      </c>
      <c r="F22" s="246"/>
      <c r="G22" s="247">
        <f>ROUND(E22*F22,2)</f>
        <v>0</v>
      </c>
      <c r="H22" s="246"/>
      <c r="I22" s="247">
        <f>ROUND(E22*H22,2)</f>
        <v>0</v>
      </c>
      <c r="J22" s="246"/>
      <c r="K22" s="247">
        <f>ROUND(E22*J22,2)</f>
        <v>0</v>
      </c>
      <c r="L22" s="247">
        <v>15</v>
      </c>
      <c r="M22" s="247">
        <f>G22*(1+L22/100)</f>
        <v>0</v>
      </c>
      <c r="N22" s="245">
        <v>0</v>
      </c>
      <c r="O22" s="245">
        <f>ROUND(E22*N22,2)</f>
        <v>0</v>
      </c>
      <c r="P22" s="245">
        <v>0</v>
      </c>
      <c r="Q22" s="245">
        <f>ROUND(E22*P22,2)</f>
        <v>0</v>
      </c>
      <c r="R22" s="247"/>
      <c r="S22" s="247" t="s">
        <v>279</v>
      </c>
      <c r="T22" s="248" t="s">
        <v>262</v>
      </c>
      <c r="U22" s="224">
        <v>0</v>
      </c>
      <c r="V22" s="224">
        <f>ROUND(E22*U22,2)</f>
        <v>0</v>
      </c>
      <c r="W22" s="224"/>
      <c r="X22" s="224" t="s">
        <v>241</v>
      </c>
      <c r="Y22" s="213"/>
      <c r="Z22" s="213"/>
      <c r="AA22" s="213"/>
      <c r="AB22" s="213"/>
      <c r="AC22" s="213"/>
      <c r="AD22" s="213"/>
      <c r="AE22" s="213"/>
      <c r="AF22" s="213"/>
      <c r="AG22" s="213" t="s">
        <v>1612</v>
      </c>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row>
    <row r="23" spans="1:60" outlineLevel="1" x14ac:dyDescent="0.2">
      <c r="A23" s="242">
        <v>14</v>
      </c>
      <c r="B23" s="243" t="s">
        <v>1871</v>
      </c>
      <c r="C23" s="255" t="s">
        <v>1872</v>
      </c>
      <c r="D23" s="244" t="s">
        <v>452</v>
      </c>
      <c r="E23" s="245">
        <v>7</v>
      </c>
      <c r="F23" s="246"/>
      <c r="G23" s="247">
        <f>ROUND(E23*F23,2)</f>
        <v>0</v>
      </c>
      <c r="H23" s="246"/>
      <c r="I23" s="247">
        <f>ROUND(E23*H23,2)</f>
        <v>0</v>
      </c>
      <c r="J23" s="246"/>
      <c r="K23" s="247">
        <f>ROUND(E23*J23,2)</f>
        <v>0</v>
      </c>
      <c r="L23" s="247">
        <v>15</v>
      </c>
      <c r="M23" s="247">
        <f>G23*(1+L23/100)</f>
        <v>0</v>
      </c>
      <c r="N23" s="245">
        <v>0</v>
      </c>
      <c r="O23" s="245">
        <f>ROUND(E23*N23,2)</f>
        <v>0</v>
      </c>
      <c r="P23" s="245">
        <v>0</v>
      </c>
      <c r="Q23" s="245">
        <f>ROUND(E23*P23,2)</f>
        <v>0</v>
      </c>
      <c r="R23" s="247"/>
      <c r="S23" s="247" t="s">
        <v>279</v>
      </c>
      <c r="T23" s="248" t="s">
        <v>262</v>
      </c>
      <c r="U23" s="224">
        <v>0</v>
      </c>
      <c r="V23" s="224">
        <f>ROUND(E23*U23,2)</f>
        <v>0</v>
      </c>
      <c r="W23" s="224"/>
      <c r="X23" s="224" t="s">
        <v>241</v>
      </c>
      <c r="Y23" s="213"/>
      <c r="Z23" s="213"/>
      <c r="AA23" s="213"/>
      <c r="AB23" s="213"/>
      <c r="AC23" s="213"/>
      <c r="AD23" s="213"/>
      <c r="AE23" s="213"/>
      <c r="AF23" s="213"/>
      <c r="AG23" s="213" t="s">
        <v>1612</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row>
    <row r="24" spans="1:60" outlineLevel="1" x14ac:dyDescent="0.2">
      <c r="A24" s="242">
        <v>15</v>
      </c>
      <c r="B24" s="243" t="s">
        <v>1873</v>
      </c>
      <c r="C24" s="255" t="s">
        <v>1874</v>
      </c>
      <c r="D24" s="244" t="s">
        <v>268</v>
      </c>
      <c r="E24" s="245">
        <v>400</v>
      </c>
      <c r="F24" s="246"/>
      <c r="G24" s="247">
        <f>ROUND(E24*F24,2)</f>
        <v>0</v>
      </c>
      <c r="H24" s="246"/>
      <c r="I24" s="247">
        <f>ROUND(E24*H24,2)</f>
        <v>0</v>
      </c>
      <c r="J24" s="246"/>
      <c r="K24" s="247">
        <f>ROUND(E24*J24,2)</f>
        <v>0</v>
      </c>
      <c r="L24" s="247">
        <v>15</v>
      </c>
      <c r="M24" s="247">
        <f>G24*(1+L24/100)</f>
        <v>0</v>
      </c>
      <c r="N24" s="245">
        <v>0</v>
      </c>
      <c r="O24" s="245">
        <f>ROUND(E24*N24,2)</f>
        <v>0</v>
      </c>
      <c r="P24" s="245">
        <v>0</v>
      </c>
      <c r="Q24" s="245">
        <f>ROUND(E24*P24,2)</f>
        <v>0</v>
      </c>
      <c r="R24" s="247"/>
      <c r="S24" s="247" t="s">
        <v>279</v>
      </c>
      <c r="T24" s="248" t="s">
        <v>262</v>
      </c>
      <c r="U24" s="224">
        <v>0</v>
      </c>
      <c r="V24" s="224">
        <f>ROUND(E24*U24,2)</f>
        <v>0</v>
      </c>
      <c r="W24" s="224"/>
      <c r="X24" s="224" t="s">
        <v>241</v>
      </c>
      <c r="Y24" s="213"/>
      <c r="Z24" s="213"/>
      <c r="AA24" s="213"/>
      <c r="AB24" s="213"/>
      <c r="AC24" s="213"/>
      <c r="AD24" s="213"/>
      <c r="AE24" s="213"/>
      <c r="AF24" s="213"/>
      <c r="AG24" s="213" t="s">
        <v>1612</v>
      </c>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row>
    <row r="25" spans="1:60" outlineLevel="1" x14ac:dyDescent="0.2">
      <c r="A25" s="242">
        <v>16</v>
      </c>
      <c r="B25" s="243" t="s">
        <v>1875</v>
      </c>
      <c r="C25" s="255" t="s">
        <v>1876</v>
      </c>
      <c r="D25" s="244" t="s">
        <v>268</v>
      </c>
      <c r="E25" s="245">
        <v>100</v>
      </c>
      <c r="F25" s="246"/>
      <c r="G25" s="247">
        <f>ROUND(E25*F25,2)</f>
        <v>0</v>
      </c>
      <c r="H25" s="246"/>
      <c r="I25" s="247">
        <f>ROUND(E25*H25,2)</f>
        <v>0</v>
      </c>
      <c r="J25" s="246"/>
      <c r="K25" s="247">
        <f>ROUND(E25*J25,2)</f>
        <v>0</v>
      </c>
      <c r="L25" s="247">
        <v>15</v>
      </c>
      <c r="M25" s="247">
        <f>G25*(1+L25/100)</f>
        <v>0</v>
      </c>
      <c r="N25" s="245">
        <v>0</v>
      </c>
      <c r="O25" s="245">
        <f>ROUND(E25*N25,2)</f>
        <v>0</v>
      </c>
      <c r="P25" s="245">
        <v>0</v>
      </c>
      <c r="Q25" s="245">
        <f>ROUND(E25*P25,2)</f>
        <v>0</v>
      </c>
      <c r="R25" s="247"/>
      <c r="S25" s="247" t="s">
        <v>279</v>
      </c>
      <c r="T25" s="248" t="s">
        <v>262</v>
      </c>
      <c r="U25" s="224">
        <v>0</v>
      </c>
      <c r="V25" s="224">
        <f>ROUND(E25*U25,2)</f>
        <v>0</v>
      </c>
      <c r="W25" s="224"/>
      <c r="X25" s="224" t="s">
        <v>241</v>
      </c>
      <c r="Y25" s="213"/>
      <c r="Z25" s="213"/>
      <c r="AA25" s="213"/>
      <c r="AB25" s="213"/>
      <c r="AC25" s="213"/>
      <c r="AD25" s="213"/>
      <c r="AE25" s="213"/>
      <c r="AF25" s="213"/>
      <c r="AG25" s="213" t="s">
        <v>1612</v>
      </c>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row>
    <row r="26" spans="1:60" outlineLevel="1" x14ac:dyDescent="0.2">
      <c r="A26" s="242">
        <v>17</v>
      </c>
      <c r="B26" s="243" t="s">
        <v>1877</v>
      </c>
      <c r="C26" s="255" t="s">
        <v>1724</v>
      </c>
      <c r="D26" s="244" t="s">
        <v>268</v>
      </c>
      <c r="E26" s="245">
        <v>150</v>
      </c>
      <c r="F26" s="246"/>
      <c r="G26" s="247">
        <f>ROUND(E26*F26,2)</f>
        <v>0</v>
      </c>
      <c r="H26" s="246"/>
      <c r="I26" s="247">
        <f>ROUND(E26*H26,2)</f>
        <v>0</v>
      </c>
      <c r="J26" s="246"/>
      <c r="K26" s="247">
        <f>ROUND(E26*J26,2)</f>
        <v>0</v>
      </c>
      <c r="L26" s="247">
        <v>15</v>
      </c>
      <c r="M26" s="247">
        <f>G26*(1+L26/100)</f>
        <v>0</v>
      </c>
      <c r="N26" s="245">
        <v>0</v>
      </c>
      <c r="O26" s="245">
        <f>ROUND(E26*N26,2)</f>
        <v>0</v>
      </c>
      <c r="P26" s="245">
        <v>0</v>
      </c>
      <c r="Q26" s="245">
        <f>ROUND(E26*P26,2)</f>
        <v>0</v>
      </c>
      <c r="R26" s="247"/>
      <c r="S26" s="247" t="s">
        <v>279</v>
      </c>
      <c r="T26" s="248" t="s">
        <v>262</v>
      </c>
      <c r="U26" s="224">
        <v>0</v>
      </c>
      <c r="V26" s="224">
        <f>ROUND(E26*U26,2)</f>
        <v>0</v>
      </c>
      <c r="W26" s="224"/>
      <c r="X26" s="224" t="s">
        <v>241</v>
      </c>
      <c r="Y26" s="213"/>
      <c r="Z26" s="213"/>
      <c r="AA26" s="213"/>
      <c r="AB26" s="213"/>
      <c r="AC26" s="213"/>
      <c r="AD26" s="213"/>
      <c r="AE26" s="213"/>
      <c r="AF26" s="213"/>
      <c r="AG26" s="213" t="s">
        <v>1612</v>
      </c>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row>
    <row r="27" spans="1:60" outlineLevel="1" x14ac:dyDescent="0.2">
      <c r="A27" s="242">
        <v>18</v>
      </c>
      <c r="B27" s="243" t="s">
        <v>1878</v>
      </c>
      <c r="C27" s="255" t="s">
        <v>1726</v>
      </c>
      <c r="D27" s="244" t="s">
        <v>268</v>
      </c>
      <c r="E27" s="245">
        <v>50</v>
      </c>
      <c r="F27" s="246"/>
      <c r="G27" s="247">
        <f>ROUND(E27*F27,2)</f>
        <v>0</v>
      </c>
      <c r="H27" s="246"/>
      <c r="I27" s="247">
        <f>ROUND(E27*H27,2)</f>
        <v>0</v>
      </c>
      <c r="J27" s="246"/>
      <c r="K27" s="247">
        <f>ROUND(E27*J27,2)</f>
        <v>0</v>
      </c>
      <c r="L27" s="247">
        <v>15</v>
      </c>
      <c r="M27" s="247">
        <f>G27*(1+L27/100)</f>
        <v>0</v>
      </c>
      <c r="N27" s="245">
        <v>0</v>
      </c>
      <c r="O27" s="245">
        <f>ROUND(E27*N27,2)</f>
        <v>0</v>
      </c>
      <c r="P27" s="245">
        <v>0</v>
      </c>
      <c r="Q27" s="245">
        <f>ROUND(E27*P27,2)</f>
        <v>0</v>
      </c>
      <c r="R27" s="247"/>
      <c r="S27" s="247" t="s">
        <v>279</v>
      </c>
      <c r="T27" s="248" t="s">
        <v>262</v>
      </c>
      <c r="U27" s="224">
        <v>0</v>
      </c>
      <c r="V27" s="224">
        <f>ROUND(E27*U27,2)</f>
        <v>0</v>
      </c>
      <c r="W27" s="224"/>
      <c r="X27" s="224" t="s">
        <v>241</v>
      </c>
      <c r="Y27" s="213"/>
      <c r="Z27" s="213"/>
      <c r="AA27" s="213"/>
      <c r="AB27" s="213"/>
      <c r="AC27" s="213"/>
      <c r="AD27" s="213"/>
      <c r="AE27" s="213"/>
      <c r="AF27" s="213"/>
      <c r="AG27" s="213" t="s">
        <v>1612</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outlineLevel="1" x14ac:dyDescent="0.2">
      <c r="A28" s="242">
        <v>19</v>
      </c>
      <c r="B28" s="243" t="s">
        <v>1879</v>
      </c>
      <c r="C28" s="255" t="s">
        <v>1857</v>
      </c>
      <c r="D28" s="244" t="s">
        <v>268</v>
      </c>
      <c r="E28" s="245">
        <v>10</v>
      </c>
      <c r="F28" s="246"/>
      <c r="G28" s="247">
        <f>ROUND(E28*F28,2)</f>
        <v>0</v>
      </c>
      <c r="H28" s="246"/>
      <c r="I28" s="247">
        <f>ROUND(E28*H28,2)</f>
        <v>0</v>
      </c>
      <c r="J28" s="246"/>
      <c r="K28" s="247">
        <f>ROUND(E28*J28,2)</f>
        <v>0</v>
      </c>
      <c r="L28" s="247">
        <v>15</v>
      </c>
      <c r="M28" s="247">
        <f>G28*(1+L28/100)</f>
        <v>0</v>
      </c>
      <c r="N28" s="245">
        <v>0</v>
      </c>
      <c r="O28" s="245">
        <f>ROUND(E28*N28,2)</f>
        <v>0</v>
      </c>
      <c r="P28" s="245">
        <v>0</v>
      </c>
      <c r="Q28" s="245">
        <f>ROUND(E28*P28,2)</f>
        <v>0</v>
      </c>
      <c r="R28" s="247"/>
      <c r="S28" s="247" t="s">
        <v>279</v>
      </c>
      <c r="T28" s="248" t="s">
        <v>262</v>
      </c>
      <c r="U28" s="224">
        <v>0</v>
      </c>
      <c r="V28" s="224">
        <f>ROUND(E28*U28,2)</f>
        <v>0</v>
      </c>
      <c r="W28" s="224"/>
      <c r="X28" s="224" t="s">
        <v>241</v>
      </c>
      <c r="Y28" s="213"/>
      <c r="Z28" s="213"/>
      <c r="AA28" s="213"/>
      <c r="AB28" s="213"/>
      <c r="AC28" s="213"/>
      <c r="AD28" s="213"/>
      <c r="AE28" s="213"/>
      <c r="AF28" s="213"/>
      <c r="AG28" s="213" t="s">
        <v>1612</v>
      </c>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row>
    <row r="29" spans="1:60" outlineLevel="1" x14ac:dyDescent="0.2">
      <c r="A29" s="242">
        <v>20</v>
      </c>
      <c r="B29" s="243" t="s">
        <v>1880</v>
      </c>
      <c r="C29" s="255" t="s">
        <v>1859</v>
      </c>
      <c r="D29" s="244" t="s">
        <v>1737</v>
      </c>
      <c r="E29" s="245">
        <v>1</v>
      </c>
      <c r="F29" s="246"/>
      <c r="G29" s="247">
        <f>ROUND(E29*F29,2)</f>
        <v>0</v>
      </c>
      <c r="H29" s="246"/>
      <c r="I29" s="247">
        <f>ROUND(E29*H29,2)</f>
        <v>0</v>
      </c>
      <c r="J29" s="246"/>
      <c r="K29" s="247">
        <f>ROUND(E29*J29,2)</f>
        <v>0</v>
      </c>
      <c r="L29" s="247">
        <v>15</v>
      </c>
      <c r="M29" s="247">
        <f>G29*(1+L29/100)</f>
        <v>0</v>
      </c>
      <c r="N29" s="245">
        <v>0</v>
      </c>
      <c r="O29" s="245">
        <f>ROUND(E29*N29,2)</f>
        <v>0</v>
      </c>
      <c r="P29" s="245">
        <v>0</v>
      </c>
      <c r="Q29" s="245">
        <f>ROUND(E29*P29,2)</f>
        <v>0</v>
      </c>
      <c r="R29" s="247"/>
      <c r="S29" s="247" t="s">
        <v>279</v>
      </c>
      <c r="T29" s="248" t="s">
        <v>262</v>
      </c>
      <c r="U29" s="224">
        <v>0</v>
      </c>
      <c r="V29" s="224">
        <f>ROUND(E29*U29,2)</f>
        <v>0</v>
      </c>
      <c r="W29" s="224"/>
      <c r="X29" s="224" t="s">
        <v>241</v>
      </c>
      <c r="Y29" s="213"/>
      <c r="Z29" s="213"/>
      <c r="AA29" s="213"/>
      <c r="AB29" s="213"/>
      <c r="AC29" s="213"/>
      <c r="AD29" s="213"/>
      <c r="AE29" s="213"/>
      <c r="AF29" s="213"/>
      <c r="AG29" s="213" t="s">
        <v>1612</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outlineLevel="1" x14ac:dyDescent="0.2">
      <c r="A30" s="242">
        <v>21</v>
      </c>
      <c r="B30" s="243" t="s">
        <v>1881</v>
      </c>
      <c r="C30" s="255" t="s">
        <v>1734</v>
      </c>
      <c r="D30" s="244" t="s">
        <v>452</v>
      </c>
      <c r="E30" s="245">
        <v>50</v>
      </c>
      <c r="F30" s="246"/>
      <c r="G30" s="247">
        <f>ROUND(E30*F30,2)</f>
        <v>0</v>
      </c>
      <c r="H30" s="246"/>
      <c r="I30" s="247">
        <f>ROUND(E30*H30,2)</f>
        <v>0</v>
      </c>
      <c r="J30" s="246"/>
      <c r="K30" s="247">
        <f>ROUND(E30*J30,2)</f>
        <v>0</v>
      </c>
      <c r="L30" s="247">
        <v>15</v>
      </c>
      <c r="M30" s="247">
        <f>G30*(1+L30/100)</f>
        <v>0</v>
      </c>
      <c r="N30" s="245">
        <v>0</v>
      </c>
      <c r="O30" s="245">
        <f>ROUND(E30*N30,2)</f>
        <v>0</v>
      </c>
      <c r="P30" s="245">
        <v>0</v>
      </c>
      <c r="Q30" s="245">
        <f>ROUND(E30*P30,2)</f>
        <v>0</v>
      </c>
      <c r="R30" s="247"/>
      <c r="S30" s="247" t="s">
        <v>279</v>
      </c>
      <c r="T30" s="248" t="s">
        <v>262</v>
      </c>
      <c r="U30" s="224">
        <v>0</v>
      </c>
      <c r="V30" s="224">
        <f>ROUND(E30*U30,2)</f>
        <v>0</v>
      </c>
      <c r="W30" s="224"/>
      <c r="X30" s="224" t="s">
        <v>241</v>
      </c>
      <c r="Y30" s="213"/>
      <c r="Z30" s="213"/>
      <c r="AA30" s="213"/>
      <c r="AB30" s="213"/>
      <c r="AC30" s="213"/>
      <c r="AD30" s="213"/>
      <c r="AE30" s="213"/>
      <c r="AF30" s="213"/>
      <c r="AG30" s="213" t="s">
        <v>1612</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x14ac:dyDescent="0.2">
      <c r="A31" s="227" t="s">
        <v>233</v>
      </c>
      <c r="B31" s="228" t="s">
        <v>203</v>
      </c>
      <c r="C31" s="252" t="s">
        <v>204</v>
      </c>
      <c r="D31" s="229"/>
      <c r="E31" s="230"/>
      <c r="F31" s="231"/>
      <c r="G31" s="231">
        <f>SUMIF(AG32:AG37,"&lt;&gt;NOR",G32:G37)</f>
        <v>0</v>
      </c>
      <c r="H31" s="231"/>
      <c r="I31" s="231">
        <f>SUM(I32:I37)</f>
        <v>0</v>
      </c>
      <c r="J31" s="231"/>
      <c r="K31" s="231">
        <f>SUM(K32:K37)</f>
        <v>0</v>
      </c>
      <c r="L31" s="231"/>
      <c r="M31" s="231">
        <f>SUM(M32:M37)</f>
        <v>0</v>
      </c>
      <c r="N31" s="230"/>
      <c r="O31" s="230">
        <f>SUM(O32:O37)</f>
        <v>0</v>
      </c>
      <c r="P31" s="230"/>
      <c r="Q31" s="230">
        <f>SUM(Q32:Q37)</f>
        <v>0</v>
      </c>
      <c r="R31" s="231"/>
      <c r="S31" s="231"/>
      <c r="T31" s="232"/>
      <c r="U31" s="226"/>
      <c r="V31" s="226">
        <f>SUM(V32:V37)</f>
        <v>0</v>
      </c>
      <c r="W31" s="226"/>
      <c r="X31" s="226"/>
      <c r="AG31" t="s">
        <v>234</v>
      </c>
    </row>
    <row r="32" spans="1:60" outlineLevel="1" x14ac:dyDescent="0.2">
      <c r="A32" s="242">
        <v>22</v>
      </c>
      <c r="B32" s="243" t="s">
        <v>1882</v>
      </c>
      <c r="C32" s="255" t="s">
        <v>1883</v>
      </c>
      <c r="D32" s="244" t="s">
        <v>452</v>
      </c>
      <c r="E32" s="245">
        <v>1</v>
      </c>
      <c r="F32" s="246"/>
      <c r="G32" s="247">
        <f>ROUND(E32*F32,2)</f>
        <v>0</v>
      </c>
      <c r="H32" s="246"/>
      <c r="I32" s="247">
        <f>ROUND(E32*H32,2)</f>
        <v>0</v>
      </c>
      <c r="J32" s="246"/>
      <c r="K32" s="247">
        <f>ROUND(E32*J32,2)</f>
        <v>0</v>
      </c>
      <c r="L32" s="247">
        <v>15</v>
      </c>
      <c r="M32" s="247">
        <f>G32*(1+L32/100)</f>
        <v>0</v>
      </c>
      <c r="N32" s="245">
        <v>0</v>
      </c>
      <c r="O32" s="245">
        <f>ROUND(E32*N32,2)</f>
        <v>0</v>
      </c>
      <c r="P32" s="245">
        <v>0</v>
      </c>
      <c r="Q32" s="245">
        <f>ROUND(E32*P32,2)</f>
        <v>0</v>
      </c>
      <c r="R32" s="247"/>
      <c r="S32" s="247" t="s">
        <v>279</v>
      </c>
      <c r="T32" s="248" t="s">
        <v>262</v>
      </c>
      <c r="U32" s="224">
        <v>0</v>
      </c>
      <c r="V32" s="224">
        <f>ROUND(E32*U32,2)</f>
        <v>0</v>
      </c>
      <c r="W32" s="224"/>
      <c r="X32" s="224" t="s">
        <v>241</v>
      </c>
      <c r="Y32" s="213"/>
      <c r="Z32" s="213"/>
      <c r="AA32" s="213"/>
      <c r="AB32" s="213"/>
      <c r="AC32" s="213"/>
      <c r="AD32" s="213"/>
      <c r="AE32" s="213"/>
      <c r="AF32" s="213"/>
      <c r="AG32" s="213" t="s">
        <v>1612</v>
      </c>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row>
    <row r="33" spans="1:60" outlineLevel="1" x14ac:dyDescent="0.2">
      <c r="A33" s="242">
        <v>23</v>
      </c>
      <c r="B33" s="243" t="s">
        <v>1884</v>
      </c>
      <c r="C33" s="255" t="s">
        <v>1885</v>
      </c>
      <c r="D33" s="244" t="s">
        <v>452</v>
      </c>
      <c r="E33" s="245">
        <v>6</v>
      </c>
      <c r="F33" s="246"/>
      <c r="G33" s="247">
        <f>ROUND(E33*F33,2)</f>
        <v>0</v>
      </c>
      <c r="H33" s="246"/>
      <c r="I33" s="247">
        <f>ROUND(E33*H33,2)</f>
        <v>0</v>
      </c>
      <c r="J33" s="246"/>
      <c r="K33" s="247">
        <f>ROUND(E33*J33,2)</f>
        <v>0</v>
      </c>
      <c r="L33" s="247">
        <v>15</v>
      </c>
      <c r="M33" s="247">
        <f>G33*(1+L33/100)</f>
        <v>0</v>
      </c>
      <c r="N33" s="245">
        <v>0</v>
      </c>
      <c r="O33" s="245">
        <f>ROUND(E33*N33,2)</f>
        <v>0</v>
      </c>
      <c r="P33" s="245">
        <v>0</v>
      </c>
      <c r="Q33" s="245">
        <f>ROUND(E33*P33,2)</f>
        <v>0</v>
      </c>
      <c r="R33" s="247"/>
      <c r="S33" s="247" t="s">
        <v>279</v>
      </c>
      <c r="T33" s="248" t="s">
        <v>262</v>
      </c>
      <c r="U33" s="224">
        <v>0</v>
      </c>
      <c r="V33" s="224">
        <f>ROUND(E33*U33,2)</f>
        <v>0</v>
      </c>
      <c r="W33" s="224"/>
      <c r="X33" s="224" t="s">
        <v>241</v>
      </c>
      <c r="Y33" s="213"/>
      <c r="Z33" s="213"/>
      <c r="AA33" s="213"/>
      <c r="AB33" s="213"/>
      <c r="AC33" s="213"/>
      <c r="AD33" s="213"/>
      <c r="AE33" s="213"/>
      <c r="AF33" s="213"/>
      <c r="AG33" s="213" t="s">
        <v>1612</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outlineLevel="1" x14ac:dyDescent="0.2">
      <c r="A34" s="242">
        <v>24</v>
      </c>
      <c r="B34" s="243" t="s">
        <v>1886</v>
      </c>
      <c r="C34" s="255" t="s">
        <v>1887</v>
      </c>
      <c r="D34" s="244" t="s">
        <v>452</v>
      </c>
      <c r="E34" s="245">
        <v>1</v>
      </c>
      <c r="F34" s="246"/>
      <c r="G34" s="247">
        <f>ROUND(E34*F34,2)</f>
        <v>0</v>
      </c>
      <c r="H34" s="246"/>
      <c r="I34" s="247">
        <f>ROUND(E34*H34,2)</f>
        <v>0</v>
      </c>
      <c r="J34" s="246"/>
      <c r="K34" s="247">
        <f>ROUND(E34*J34,2)</f>
        <v>0</v>
      </c>
      <c r="L34" s="247">
        <v>15</v>
      </c>
      <c r="M34" s="247">
        <f>G34*(1+L34/100)</f>
        <v>0</v>
      </c>
      <c r="N34" s="245">
        <v>0</v>
      </c>
      <c r="O34" s="245">
        <f>ROUND(E34*N34,2)</f>
        <v>0</v>
      </c>
      <c r="P34" s="245">
        <v>0</v>
      </c>
      <c r="Q34" s="245">
        <f>ROUND(E34*P34,2)</f>
        <v>0</v>
      </c>
      <c r="R34" s="247"/>
      <c r="S34" s="247" t="s">
        <v>279</v>
      </c>
      <c r="T34" s="248" t="s">
        <v>262</v>
      </c>
      <c r="U34" s="224">
        <v>0</v>
      </c>
      <c r="V34" s="224">
        <f>ROUND(E34*U34,2)</f>
        <v>0</v>
      </c>
      <c r="W34" s="224"/>
      <c r="X34" s="224" t="s">
        <v>241</v>
      </c>
      <c r="Y34" s="213"/>
      <c r="Z34" s="213"/>
      <c r="AA34" s="213"/>
      <c r="AB34" s="213"/>
      <c r="AC34" s="213"/>
      <c r="AD34" s="213"/>
      <c r="AE34" s="213"/>
      <c r="AF34" s="213"/>
      <c r="AG34" s="213" t="s">
        <v>1612</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outlineLevel="1" x14ac:dyDescent="0.2">
      <c r="A35" s="242">
        <v>25</v>
      </c>
      <c r="B35" s="243" t="s">
        <v>1888</v>
      </c>
      <c r="C35" s="255" t="s">
        <v>1889</v>
      </c>
      <c r="D35" s="244" t="s">
        <v>268</v>
      </c>
      <c r="E35" s="245">
        <v>150</v>
      </c>
      <c r="F35" s="246"/>
      <c r="G35" s="247">
        <f>ROUND(E35*F35,2)</f>
        <v>0</v>
      </c>
      <c r="H35" s="246"/>
      <c r="I35" s="247">
        <f>ROUND(E35*H35,2)</f>
        <v>0</v>
      </c>
      <c r="J35" s="246"/>
      <c r="K35" s="247">
        <f>ROUND(E35*J35,2)</f>
        <v>0</v>
      </c>
      <c r="L35" s="247">
        <v>15</v>
      </c>
      <c r="M35" s="247">
        <f>G35*(1+L35/100)</f>
        <v>0</v>
      </c>
      <c r="N35" s="245">
        <v>0</v>
      </c>
      <c r="O35" s="245">
        <f>ROUND(E35*N35,2)</f>
        <v>0</v>
      </c>
      <c r="P35" s="245">
        <v>0</v>
      </c>
      <c r="Q35" s="245">
        <f>ROUND(E35*P35,2)</f>
        <v>0</v>
      </c>
      <c r="R35" s="247"/>
      <c r="S35" s="247" t="s">
        <v>279</v>
      </c>
      <c r="T35" s="248" t="s">
        <v>262</v>
      </c>
      <c r="U35" s="224">
        <v>0</v>
      </c>
      <c r="V35" s="224">
        <f>ROUND(E35*U35,2)</f>
        <v>0</v>
      </c>
      <c r="W35" s="224"/>
      <c r="X35" s="224" t="s">
        <v>241</v>
      </c>
      <c r="Y35" s="213"/>
      <c r="Z35" s="213"/>
      <c r="AA35" s="213"/>
      <c r="AB35" s="213"/>
      <c r="AC35" s="213"/>
      <c r="AD35" s="213"/>
      <c r="AE35" s="213"/>
      <c r="AF35" s="213"/>
      <c r="AG35" s="213" t="s">
        <v>1612</v>
      </c>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row>
    <row r="36" spans="1:60" outlineLevel="1" x14ac:dyDescent="0.2">
      <c r="A36" s="242">
        <v>26</v>
      </c>
      <c r="B36" s="243" t="s">
        <v>1890</v>
      </c>
      <c r="C36" s="255" t="s">
        <v>1891</v>
      </c>
      <c r="D36" s="244" t="s">
        <v>452</v>
      </c>
      <c r="E36" s="245">
        <v>6</v>
      </c>
      <c r="F36" s="246"/>
      <c r="G36" s="247">
        <f>ROUND(E36*F36,2)</f>
        <v>0</v>
      </c>
      <c r="H36" s="246"/>
      <c r="I36" s="247">
        <f>ROUND(E36*H36,2)</f>
        <v>0</v>
      </c>
      <c r="J36" s="246"/>
      <c r="K36" s="247">
        <f>ROUND(E36*J36,2)</f>
        <v>0</v>
      </c>
      <c r="L36" s="247">
        <v>15</v>
      </c>
      <c r="M36" s="247">
        <f>G36*(1+L36/100)</f>
        <v>0</v>
      </c>
      <c r="N36" s="245">
        <v>0</v>
      </c>
      <c r="O36" s="245">
        <f>ROUND(E36*N36,2)</f>
        <v>0</v>
      </c>
      <c r="P36" s="245">
        <v>0</v>
      </c>
      <c r="Q36" s="245">
        <f>ROUND(E36*P36,2)</f>
        <v>0</v>
      </c>
      <c r="R36" s="247"/>
      <c r="S36" s="247" t="s">
        <v>279</v>
      </c>
      <c r="T36" s="248" t="s">
        <v>262</v>
      </c>
      <c r="U36" s="224">
        <v>0</v>
      </c>
      <c r="V36" s="224">
        <f>ROUND(E36*U36,2)</f>
        <v>0</v>
      </c>
      <c r="W36" s="224"/>
      <c r="X36" s="224" t="s">
        <v>241</v>
      </c>
      <c r="Y36" s="213"/>
      <c r="Z36" s="213"/>
      <c r="AA36" s="213"/>
      <c r="AB36" s="213"/>
      <c r="AC36" s="213"/>
      <c r="AD36" s="213"/>
      <c r="AE36" s="213"/>
      <c r="AF36" s="213"/>
      <c r="AG36" s="213" t="s">
        <v>1612</v>
      </c>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row>
    <row r="37" spans="1:60" outlineLevel="1" x14ac:dyDescent="0.2">
      <c r="A37" s="242">
        <v>27</v>
      </c>
      <c r="B37" s="243" t="s">
        <v>1892</v>
      </c>
      <c r="C37" s="255" t="s">
        <v>1724</v>
      </c>
      <c r="D37" s="244" t="s">
        <v>268</v>
      </c>
      <c r="E37" s="245">
        <v>100</v>
      </c>
      <c r="F37" s="246"/>
      <c r="G37" s="247">
        <f>ROUND(E37*F37,2)</f>
        <v>0</v>
      </c>
      <c r="H37" s="246"/>
      <c r="I37" s="247">
        <f>ROUND(E37*H37,2)</f>
        <v>0</v>
      </c>
      <c r="J37" s="246"/>
      <c r="K37" s="247">
        <f>ROUND(E37*J37,2)</f>
        <v>0</v>
      </c>
      <c r="L37" s="247">
        <v>15</v>
      </c>
      <c r="M37" s="247">
        <f>G37*(1+L37/100)</f>
        <v>0</v>
      </c>
      <c r="N37" s="245">
        <v>0</v>
      </c>
      <c r="O37" s="245">
        <f>ROUND(E37*N37,2)</f>
        <v>0</v>
      </c>
      <c r="P37" s="245">
        <v>0</v>
      </c>
      <c r="Q37" s="245">
        <f>ROUND(E37*P37,2)</f>
        <v>0</v>
      </c>
      <c r="R37" s="247"/>
      <c r="S37" s="247" t="s">
        <v>279</v>
      </c>
      <c r="T37" s="248" t="s">
        <v>262</v>
      </c>
      <c r="U37" s="224">
        <v>0</v>
      </c>
      <c r="V37" s="224">
        <f>ROUND(E37*U37,2)</f>
        <v>0</v>
      </c>
      <c r="W37" s="224"/>
      <c r="X37" s="224" t="s">
        <v>241</v>
      </c>
      <c r="Y37" s="213"/>
      <c r="Z37" s="213"/>
      <c r="AA37" s="213"/>
      <c r="AB37" s="213"/>
      <c r="AC37" s="213"/>
      <c r="AD37" s="213"/>
      <c r="AE37" s="213"/>
      <c r="AF37" s="213"/>
      <c r="AG37" s="213" t="s">
        <v>1612</v>
      </c>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row>
    <row r="38" spans="1:60" x14ac:dyDescent="0.2">
      <c r="A38" s="227" t="s">
        <v>233</v>
      </c>
      <c r="B38" s="228" t="s">
        <v>206</v>
      </c>
      <c r="C38" s="252" t="s">
        <v>28</v>
      </c>
      <c r="D38" s="229"/>
      <c r="E38" s="230"/>
      <c r="F38" s="231"/>
      <c r="G38" s="231">
        <f>SUMIF(AG39:AG43,"&lt;&gt;NOR",G39:G43)</f>
        <v>0</v>
      </c>
      <c r="H38" s="231"/>
      <c r="I38" s="231">
        <f>SUM(I39:I43)</f>
        <v>0</v>
      </c>
      <c r="J38" s="231"/>
      <c r="K38" s="231">
        <f>SUM(K39:K43)</f>
        <v>0</v>
      </c>
      <c r="L38" s="231"/>
      <c r="M38" s="231">
        <f>SUM(M39:M43)</f>
        <v>0</v>
      </c>
      <c r="N38" s="230"/>
      <c r="O38" s="230">
        <f>SUM(O39:O43)</f>
        <v>0.31</v>
      </c>
      <c r="P38" s="230"/>
      <c r="Q38" s="230">
        <f>SUM(Q39:Q43)</f>
        <v>0</v>
      </c>
      <c r="R38" s="231"/>
      <c r="S38" s="231"/>
      <c r="T38" s="232"/>
      <c r="U38" s="226"/>
      <c r="V38" s="226">
        <f>SUM(V39:V43)</f>
        <v>0</v>
      </c>
      <c r="W38" s="226"/>
      <c r="X38" s="226"/>
      <c r="AG38" t="s">
        <v>234</v>
      </c>
    </row>
    <row r="39" spans="1:60" outlineLevel="1" x14ac:dyDescent="0.2">
      <c r="A39" s="242">
        <v>28</v>
      </c>
      <c r="B39" s="243" t="s">
        <v>1405</v>
      </c>
      <c r="C39" s="255" t="s">
        <v>1200</v>
      </c>
      <c r="D39" s="244" t="s">
        <v>1117</v>
      </c>
      <c r="E39" s="245">
        <v>29</v>
      </c>
      <c r="F39" s="246"/>
      <c r="G39" s="247">
        <f>ROUND(E39*F39,2)</f>
        <v>0</v>
      </c>
      <c r="H39" s="246"/>
      <c r="I39" s="247">
        <f>ROUND(E39*H39,2)</f>
        <v>0</v>
      </c>
      <c r="J39" s="246"/>
      <c r="K39" s="247">
        <f>ROUND(E39*J39,2)</f>
        <v>0</v>
      </c>
      <c r="L39" s="247">
        <v>15</v>
      </c>
      <c r="M39" s="247">
        <f>G39*(1+L39/100)</f>
        <v>0</v>
      </c>
      <c r="N39" s="245">
        <v>0</v>
      </c>
      <c r="O39" s="245">
        <f>ROUND(E39*N39,2)</f>
        <v>0</v>
      </c>
      <c r="P39" s="245">
        <v>0</v>
      </c>
      <c r="Q39" s="245">
        <f>ROUND(E39*P39,2)</f>
        <v>0</v>
      </c>
      <c r="R39" s="247"/>
      <c r="S39" s="247" t="s">
        <v>279</v>
      </c>
      <c r="T39" s="248" t="s">
        <v>262</v>
      </c>
      <c r="U39" s="224">
        <v>0</v>
      </c>
      <c r="V39" s="224">
        <f>ROUND(E39*U39,2)</f>
        <v>0</v>
      </c>
      <c r="W39" s="224"/>
      <c r="X39" s="224" t="s">
        <v>296</v>
      </c>
      <c r="Y39" s="213"/>
      <c r="Z39" s="213"/>
      <c r="AA39" s="213"/>
      <c r="AB39" s="213"/>
      <c r="AC39" s="213"/>
      <c r="AD39" s="213"/>
      <c r="AE39" s="213"/>
      <c r="AF39" s="213"/>
      <c r="AG39" s="213" t="s">
        <v>1098</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outlineLevel="1" x14ac:dyDescent="0.2">
      <c r="A40" s="242">
        <v>29</v>
      </c>
      <c r="B40" s="243" t="s">
        <v>1407</v>
      </c>
      <c r="C40" s="255" t="s">
        <v>1203</v>
      </c>
      <c r="D40" s="244" t="s">
        <v>1117</v>
      </c>
      <c r="E40" s="245">
        <v>29</v>
      </c>
      <c r="F40" s="246"/>
      <c r="G40" s="247">
        <f>ROUND(E40*F40,2)</f>
        <v>0</v>
      </c>
      <c r="H40" s="246"/>
      <c r="I40" s="247">
        <f>ROUND(E40*H40,2)</f>
        <v>0</v>
      </c>
      <c r="J40" s="246"/>
      <c r="K40" s="247">
        <f>ROUND(E40*J40,2)</f>
        <v>0</v>
      </c>
      <c r="L40" s="247">
        <v>15</v>
      </c>
      <c r="M40" s="247">
        <f>G40*(1+L40/100)</f>
        <v>0</v>
      </c>
      <c r="N40" s="245">
        <v>0</v>
      </c>
      <c r="O40" s="245">
        <f>ROUND(E40*N40,2)</f>
        <v>0</v>
      </c>
      <c r="P40" s="245">
        <v>0</v>
      </c>
      <c r="Q40" s="245">
        <f>ROUND(E40*P40,2)</f>
        <v>0</v>
      </c>
      <c r="R40" s="247"/>
      <c r="S40" s="247" t="s">
        <v>279</v>
      </c>
      <c r="T40" s="248" t="s">
        <v>262</v>
      </c>
      <c r="U40" s="224">
        <v>0</v>
      </c>
      <c r="V40" s="224">
        <f>ROUND(E40*U40,2)</f>
        <v>0</v>
      </c>
      <c r="W40" s="224"/>
      <c r="X40" s="224" t="s">
        <v>296</v>
      </c>
      <c r="Y40" s="213"/>
      <c r="Z40" s="213"/>
      <c r="AA40" s="213"/>
      <c r="AB40" s="213"/>
      <c r="AC40" s="213"/>
      <c r="AD40" s="213"/>
      <c r="AE40" s="213"/>
      <c r="AF40" s="213"/>
      <c r="AG40" s="213" t="s">
        <v>1098</v>
      </c>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row>
    <row r="41" spans="1:60" ht="22.5" outlineLevel="1" x14ac:dyDescent="0.2">
      <c r="A41" s="242">
        <v>30</v>
      </c>
      <c r="B41" s="243" t="s">
        <v>1120</v>
      </c>
      <c r="C41" s="255" t="s">
        <v>1121</v>
      </c>
      <c r="D41" s="244" t="s">
        <v>665</v>
      </c>
      <c r="E41" s="245">
        <v>308.82353000000001</v>
      </c>
      <c r="F41" s="246"/>
      <c r="G41" s="247">
        <f>ROUND(E41*F41,2)</f>
        <v>0</v>
      </c>
      <c r="H41" s="246"/>
      <c r="I41" s="247">
        <f>ROUND(E41*H41,2)</f>
        <v>0</v>
      </c>
      <c r="J41" s="246"/>
      <c r="K41" s="247">
        <f>ROUND(E41*J41,2)</f>
        <v>0</v>
      </c>
      <c r="L41" s="247">
        <v>15</v>
      </c>
      <c r="M41" s="247">
        <f>G41*(1+L41/100)</f>
        <v>0</v>
      </c>
      <c r="N41" s="245">
        <v>1E-3</v>
      </c>
      <c r="O41" s="245">
        <f>ROUND(E41*N41,2)</f>
        <v>0.31</v>
      </c>
      <c r="P41" s="245">
        <v>0</v>
      </c>
      <c r="Q41" s="245">
        <f>ROUND(E41*P41,2)</f>
        <v>0</v>
      </c>
      <c r="R41" s="247" t="s">
        <v>295</v>
      </c>
      <c r="S41" s="247" t="s">
        <v>239</v>
      </c>
      <c r="T41" s="248" t="s">
        <v>259</v>
      </c>
      <c r="U41" s="224">
        <v>0</v>
      </c>
      <c r="V41" s="224">
        <f>ROUND(E41*U41,2)</f>
        <v>0</v>
      </c>
      <c r="W41" s="224"/>
      <c r="X41" s="224" t="s">
        <v>296</v>
      </c>
      <c r="Y41" s="213"/>
      <c r="Z41" s="213"/>
      <c r="AA41" s="213"/>
      <c r="AB41" s="213"/>
      <c r="AC41" s="213"/>
      <c r="AD41" s="213"/>
      <c r="AE41" s="213"/>
      <c r="AF41" s="213"/>
      <c r="AG41" s="213" t="s">
        <v>297</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outlineLevel="1" x14ac:dyDescent="0.2">
      <c r="A42" s="242">
        <v>31</v>
      </c>
      <c r="B42" s="243" t="s">
        <v>1842</v>
      </c>
      <c r="C42" s="255" t="s">
        <v>1843</v>
      </c>
      <c r="D42" s="244" t="s">
        <v>1835</v>
      </c>
      <c r="E42" s="245">
        <v>3</v>
      </c>
      <c r="F42" s="246"/>
      <c r="G42" s="247">
        <f>ROUND(E42*F42,2)</f>
        <v>0</v>
      </c>
      <c r="H42" s="246"/>
      <c r="I42" s="247">
        <f>ROUND(E42*H42,2)</f>
        <v>0</v>
      </c>
      <c r="J42" s="246"/>
      <c r="K42" s="247">
        <f>ROUND(E42*J42,2)</f>
        <v>0</v>
      </c>
      <c r="L42" s="247">
        <v>15</v>
      </c>
      <c r="M42" s="247">
        <f>G42*(1+L42/100)</f>
        <v>0</v>
      </c>
      <c r="N42" s="245">
        <v>0</v>
      </c>
      <c r="O42" s="245">
        <f>ROUND(E42*N42,2)</f>
        <v>0</v>
      </c>
      <c r="P42" s="245">
        <v>0</v>
      </c>
      <c r="Q42" s="245">
        <f>ROUND(E42*P42,2)</f>
        <v>0</v>
      </c>
      <c r="R42" s="247"/>
      <c r="S42" s="247" t="s">
        <v>279</v>
      </c>
      <c r="T42" s="248" t="s">
        <v>262</v>
      </c>
      <c r="U42" s="224">
        <v>0</v>
      </c>
      <c r="V42" s="224">
        <f>ROUND(E42*U42,2)</f>
        <v>0</v>
      </c>
      <c r="W42" s="224"/>
      <c r="X42" s="224" t="s">
        <v>241</v>
      </c>
      <c r="Y42" s="213"/>
      <c r="Z42" s="213"/>
      <c r="AA42" s="213"/>
      <c r="AB42" s="213"/>
      <c r="AC42" s="213"/>
      <c r="AD42" s="213"/>
      <c r="AE42" s="213"/>
      <c r="AF42" s="213"/>
      <c r="AG42" s="213" t="s">
        <v>1612</v>
      </c>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row>
    <row r="43" spans="1:60" outlineLevel="1" x14ac:dyDescent="0.2">
      <c r="A43" s="234">
        <v>32</v>
      </c>
      <c r="B43" s="235" t="s">
        <v>1844</v>
      </c>
      <c r="C43" s="253" t="s">
        <v>1893</v>
      </c>
      <c r="D43" s="236" t="s">
        <v>1737</v>
      </c>
      <c r="E43" s="237">
        <v>1</v>
      </c>
      <c r="F43" s="238"/>
      <c r="G43" s="239">
        <f>ROUND(E43*F43,2)</f>
        <v>0</v>
      </c>
      <c r="H43" s="238"/>
      <c r="I43" s="239">
        <f>ROUND(E43*H43,2)</f>
        <v>0</v>
      </c>
      <c r="J43" s="238"/>
      <c r="K43" s="239">
        <f>ROUND(E43*J43,2)</f>
        <v>0</v>
      </c>
      <c r="L43" s="239">
        <v>15</v>
      </c>
      <c r="M43" s="239">
        <f>G43*(1+L43/100)</f>
        <v>0</v>
      </c>
      <c r="N43" s="237">
        <v>0</v>
      </c>
      <c r="O43" s="237">
        <f>ROUND(E43*N43,2)</f>
        <v>0</v>
      </c>
      <c r="P43" s="237">
        <v>0</v>
      </c>
      <c r="Q43" s="237">
        <f>ROUND(E43*P43,2)</f>
        <v>0</v>
      </c>
      <c r="R43" s="239"/>
      <c r="S43" s="239" t="s">
        <v>279</v>
      </c>
      <c r="T43" s="240" t="s">
        <v>262</v>
      </c>
      <c r="U43" s="224">
        <v>0</v>
      </c>
      <c r="V43" s="224">
        <f>ROUND(E43*U43,2)</f>
        <v>0</v>
      </c>
      <c r="W43" s="224"/>
      <c r="X43" s="224" t="s">
        <v>241</v>
      </c>
      <c r="Y43" s="213"/>
      <c r="Z43" s="213"/>
      <c r="AA43" s="213"/>
      <c r="AB43" s="213"/>
      <c r="AC43" s="213"/>
      <c r="AD43" s="213"/>
      <c r="AE43" s="213"/>
      <c r="AF43" s="213"/>
      <c r="AG43" s="213" t="s">
        <v>1612</v>
      </c>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row>
    <row r="44" spans="1:60" x14ac:dyDescent="0.2">
      <c r="A44" s="3"/>
      <c r="B44" s="4"/>
      <c r="C44" s="258"/>
      <c r="D44" s="6"/>
      <c r="E44" s="3"/>
      <c r="F44" s="3"/>
      <c r="G44" s="3"/>
      <c r="H44" s="3"/>
      <c r="I44" s="3"/>
      <c r="J44" s="3"/>
      <c r="K44" s="3"/>
      <c r="L44" s="3"/>
      <c r="M44" s="3"/>
      <c r="N44" s="3"/>
      <c r="O44" s="3"/>
      <c r="P44" s="3"/>
      <c r="Q44" s="3"/>
      <c r="R44" s="3"/>
      <c r="S44" s="3"/>
      <c r="T44" s="3"/>
      <c r="U44" s="3"/>
      <c r="V44" s="3"/>
      <c r="W44" s="3"/>
      <c r="X44" s="3"/>
      <c r="AE44">
        <v>15</v>
      </c>
      <c r="AF44">
        <v>21</v>
      </c>
      <c r="AG44" t="s">
        <v>220</v>
      </c>
    </row>
    <row r="45" spans="1:60" x14ac:dyDescent="0.2">
      <c r="A45" s="216"/>
      <c r="B45" s="217" t="s">
        <v>29</v>
      </c>
      <c r="C45" s="259"/>
      <c r="D45" s="218"/>
      <c r="E45" s="219"/>
      <c r="F45" s="219"/>
      <c r="G45" s="233">
        <f>G8+G17+G31+G38</f>
        <v>0</v>
      </c>
      <c r="H45" s="3"/>
      <c r="I45" s="3"/>
      <c r="J45" s="3"/>
      <c r="K45" s="3"/>
      <c r="L45" s="3"/>
      <c r="M45" s="3"/>
      <c r="N45" s="3"/>
      <c r="O45" s="3"/>
      <c r="P45" s="3"/>
      <c r="Q45" s="3"/>
      <c r="R45" s="3"/>
      <c r="S45" s="3"/>
      <c r="T45" s="3"/>
      <c r="U45" s="3"/>
      <c r="V45" s="3"/>
      <c r="W45" s="3"/>
      <c r="X45" s="3"/>
      <c r="AE45">
        <f>SUMIF(L7:L43,AE44,G7:G43)</f>
        <v>0</v>
      </c>
      <c r="AF45">
        <f>SUMIF(L7:L43,AF44,G7:G43)</f>
        <v>0</v>
      </c>
      <c r="AG45" t="s">
        <v>792</v>
      </c>
    </row>
    <row r="46" spans="1:60" x14ac:dyDescent="0.2">
      <c r="C46" s="260"/>
      <c r="D46" s="10"/>
      <c r="AG46" t="s">
        <v>793</v>
      </c>
    </row>
    <row r="47" spans="1:60" x14ac:dyDescent="0.2">
      <c r="D47" s="10"/>
    </row>
    <row r="48" spans="1:60"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X/CpnWhEUIKL9wKOB6s1tkXHP0P4IWDcKTEXGfObnSj2CQf1cLxG7Ku2/OMgDjlgN1INViiq58v61csGwo2l1g==" saltValue="9jmiOYFbhTee59ulb4igxA=="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O135"/>
  <sheetViews>
    <sheetView showGridLines="0" tabSelected="1" topLeftCell="B1" zoomScaleNormal="100" zoomScaleSheetLayoutView="75" workbookViewId="0">
      <selection activeCell="D2" sqref="D2"/>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s>
  <sheetData>
    <row r="1" spans="1:15" ht="33.75" customHeight="1" x14ac:dyDescent="0.2">
      <c r="A1" s="47" t="s">
        <v>36</v>
      </c>
      <c r="B1" s="77" t="s">
        <v>41</v>
      </c>
      <c r="C1" s="78"/>
      <c r="D1" s="78"/>
      <c r="E1" s="78"/>
      <c r="F1" s="78"/>
      <c r="G1" s="78"/>
      <c r="H1" s="78"/>
      <c r="I1" s="78"/>
      <c r="J1" s="79"/>
    </row>
    <row r="2" spans="1:15" ht="36" customHeight="1" x14ac:dyDescent="0.2">
      <c r="A2" s="2"/>
      <c r="B2" s="111" t="s">
        <v>22</v>
      </c>
      <c r="C2" s="112"/>
      <c r="D2" s="113" t="s">
        <v>43</v>
      </c>
      <c r="E2" s="114" t="s">
        <v>44</v>
      </c>
      <c r="F2" s="115"/>
      <c r="G2" s="115"/>
      <c r="H2" s="115"/>
      <c r="I2" s="115"/>
      <c r="J2" s="116"/>
      <c r="O2" s="1"/>
    </row>
    <row r="3" spans="1:15" ht="27" hidden="1" customHeight="1" x14ac:dyDescent="0.2">
      <c r="A3" s="2"/>
      <c r="B3" s="117"/>
      <c r="C3" s="112"/>
      <c r="D3" s="118"/>
      <c r="E3" s="119"/>
      <c r="F3" s="120"/>
      <c r="G3" s="120"/>
      <c r="H3" s="120"/>
      <c r="I3" s="120"/>
      <c r="J3" s="121"/>
    </row>
    <row r="4" spans="1:15" ht="23.25" customHeight="1" x14ac:dyDescent="0.2">
      <c r="A4" s="2"/>
      <c r="B4" s="122"/>
      <c r="C4" s="123"/>
      <c r="D4" s="124"/>
      <c r="E4" s="125"/>
      <c r="F4" s="125"/>
      <c r="G4" s="125"/>
      <c r="H4" s="125"/>
      <c r="I4" s="125"/>
      <c r="J4" s="126"/>
    </row>
    <row r="5" spans="1:15" ht="24" customHeight="1" x14ac:dyDescent="0.2">
      <c r="A5" s="2"/>
      <c r="B5" s="31" t="s">
        <v>42</v>
      </c>
      <c r="D5" s="92"/>
      <c r="E5" s="93"/>
      <c r="F5" s="93"/>
      <c r="G5" s="93"/>
      <c r="H5" s="18" t="s">
        <v>40</v>
      </c>
      <c r="I5" s="22"/>
      <c r="J5" s="8"/>
    </row>
    <row r="6" spans="1:15" ht="15.75" customHeight="1" x14ac:dyDescent="0.2">
      <c r="A6" s="2"/>
      <c r="B6" s="28"/>
      <c r="C6" s="55"/>
      <c r="D6" s="86"/>
      <c r="E6" s="94"/>
      <c r="F6" s="94"/>
      <c r="G6" s="94"/>
      <c r="H6" s="18" t="s">
        <v>34</v>
      </c>
      <c r="I6" s="22"/>
      <c r="J6" s="8"/>
    </row>
    <row r="7" spans="1:15" ht="15.75" customHeight="1" x14ac:dyDescent="0.2">
      <c r="A7" s="2"/>
      <c r="B7" s="29"/>
      <c r="C7" s="56"/>
      <c r="D7" s="53"/>
      <c r="E7" s="95"/>
      <c r="F7" s="96"/>
      <c r="G7" s="96"/>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127"/>
      <c r="E11" s="127"/>
      <c r="F11" s="127"/>
      <c r="G11" s="127"/>
      <c r="H11" s="18" t="s">
        <v>40</v>
      </c>
      <c r="I11" s="132"/>
      <c r="J11" s="8"/>
    </row>
    <row r="12" spans="1:15" ht="15.75" customHeight="1" x14ac:dyDescent="0.2">
      <c r="A12" s="2"/>
      <c r="B12" s="28"/>
      <c r="C12" s="55"/>
      <c r="D12" s="128"/>
      <c r="E12" s="128"/>
      <c r="F12" s="128"/>
      <c r="G12" s="128"/>
      <c r="H12" s="18" t="s">
        <v>34</v>
      </c>
      <c r="I12" s="132"/>
      <c r="J12" s="8"/>
    </row>
    <row r="13" spans="1:15" ht="15.75" customHeight="1" x14ac:dyDescent="0.2">
      <c r="A13" s="2"/>
      <c r="B13" s="29"/>
      <c r="C13" s="56"/>
      <c r="D13" s="131"/>
      <c r="E13" s="129"/>
      <c r="F13" s="130"/>
      <c r="G13" s="130"/>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87"/>
      <c r="F15" s="87"/>
      <c r="G15" s="88"/>
      <c r="H15" s="88"/>
      <c r="I15" s="88" t="s">
        <v>29</v>
      </c>
      <c r="J15" s="89"/>
    </row>
    <row r="16" spans="1:15" ht="23.25" customHeight="1" x14ac:dyDescent="0.2">
      <c r="A16" s="197" t="s">
        <v>24</v>
      </c>
      <c r="B16" s="38" t="s">
        <v>24</v>
      </c>
      <c r="C16" s="62"/>
      <c r="D16" s="63"/>
      <c r="E16" s="83"/>
      <c r="F16" s="84"/>
      <c r="G16" s="83"/>
      <c r="H16" s="84"/>
      <c r="I16" s="83">
        <f>SUMIF(F67:F131,A16,I67:I131)+SUMIF(F67:F131,"PSU",I67:I131)</f>
        <v>0</v>
      </c>
      <c r="J16" s="85"/>
    </row>
    <row r="17" spans="1:10" ht="23.25" customHeight="1" x14ac:dyDescent="0.2">
      <c r="A17" s="197" t="s">
        <v>25</v>
      </c>
      <c r="B17" s="38" t="s">
        <v>25</v>
      </c>
      <c r="C17" s="62"/>
      <c r="D17" s="63"/>
      <c r="E17" s="83"/>
      <c r="F17" s="84"/>
      <c r="G17" s="83"/>
      <c r="H17" s="84"/>
      <c r="I17" s="83">
        <f>SUMIF(F67:F131,A17,I67:I131)</f>
        <v>0</v>
      </c>
      <c r="J17" s="85"/>
    </row>
    <row r="18" spans="1:10" ht="23.25" customHeight="1" x14ac:dyDescent="0.2">
      <c r="A18" s="197" t="s">
        <v>26</v>
      </c>
      <c r="B18" s="38" t="s">
        <v>26</v>
      </c>
      <c r="C18" s="62"/>
      <c r="D18" s="63"/>
      <c r="E18" s="83"/>
      <c r="F18" s="84"/>
      <c r="G18" s="83"/>
      <c r="H18" s="84"/>
      <c r="I18" s="83">
        <f>SUMIF(F67:F131,A18,I67:I131)</f>
        <v>0</v>
      </c>
      <c r="J18" s="85"/>
    </row>
    <row r="19" spans="1:10" ht="23.25" customHeight="1" x14ac:dyDescent="0.2">
      <c r="A19" s="197" t="s">
        <v>205</v>
      </c>
      <c r="B19" s="38" t="s">
        <v>27</v>
      </c>
      <c r="C19" s="62"/>
      <c r="D19" s="63"/>
      <c r="E19" s="83"/>
      <c r="F19" s="84"/>
      <c r="G19" s="83"/>
      <c r="H19" s="84"/>
      <c r="I19" s="83">
        <f>SUMIF(F67:F131,A19,I67:I131)</f>
        <v>0</v>
      </c>
      <c r="J19" s="85"/>
    </row>
    <row r="20" spans="1:10" ht="23.25" customHeight="1" x14ac:dyDescent="0.2">
      <c r="A20" s="197" t="s">
        <v>206</v>
      </c>
      <c r="B20" s="38" t="s">
        <v>28</v>
      </c>
      <c r="C20" s="62"/>
      <c r="D20" s="63"/>
      <c r="E20" s="83"/>
      <c r="F20" s="84"/>
      <c r="G20" s="83"/>
      <c r="H20" s="84"/>
      <c r="I20" s="83">
        <f>SUMIF(F67:F131,A20,I67:I131)</f>
        <v>0</v>
      </c>
      <c r="J20" s="85"/>
    </row>
    <row r="21" spans="1:10" ht="23.25" customHeight="1" x14ac:dyDescent="0.2">
      <c r="A21" s="2"/>
      <c r="B21" s="48" t="s">
        <v>29</v>
      </c>
      <c r="C21" s="64"/>
      <c r="D21" s="65"/>
      <c r="E21" s="90"/>
      <c r="F21" s="91"/>
      <c r="G21" s="90"/>
      <c r="H21" s="91"/>
      <c r="I21" s="90">
        <f>SUM(I16:J20)</f>
        <v>0</v>
      </c>
      <c r="J21" s="102"/>
    </row>
    <row r="22" spans="1:10" ht="33" customHeight="1" x14ac:dyDescent="0.2">
      <c r="A22" s="2"/>
      <c r="B22" s="42" t="s">
        <v>33</v>
      </c>
      <c r="C22" s="62"/>
      <c r="D22" s="63"/>
      <c r="E22" s="66"/>
      <c r="F22" s="39"/>
      <c r="G22" s="33"/>
      <c r="H22" s="33"/>
      <c r="I22" s="33"/>
      <c r="J22" s="40"/>
    </row>
    <row r="23" spans="1:10" ht="23.25" customHeight="1" x14ac:dyDescent="0.2">
      <c r="A23" s="2"/>
      <c r="B23" s="38" t="s">
        <v>12</v>
      </c>
      <c r="C23" s="62"/>
      <c r="D23" s="63"/>
      <c r="E23" s="67">
        <v>15</v>
      </c>
      <c r="F23" s="39" t="s">
        <v>0</v>
      </c>
      <c r="G23" s="100">
        <f>ZakladDPHSniVypocet</f>
        <v>0</v>
      </c>
      <c r="H23" s="101"/>
      <c r="I23" s="101"/>
      <c r="J23" s="40" t="str">
        <f t="shared" ref="J23:J28" si="0">Mena</f>
        <v>CZK</v>
      </c>
    </row>
    <row r="24" spans="1:10" ht="23.25" hidden="1" customHeight="1" x14ac:dyDescent="0.2">
      <c r="A24" s="2"/>
      <c r="B24" s="38" t="s">
        <v>13</v>
      </c>
      <c r="C24" s="62"/>
      <c r="D24" s="63"/>
      <c r="E24" s="67">
        <f>SazbaDPH1</f>
        <v>15</v>
      </c>
      <c r="F24" s="39" t="s">
        <v>0</v>
      </c>
      <c r="G24" s="98">
        <f>I23*E23/100</f>
        <v>0</v>
      </c>
      <c r="H24" s="99"/>
      <c r="I24" s="99"/>
      <c r="J24" s="40" t="str">
        <f t="shared" si="0"/>
        <v>CZK</v>
      </c>
    </row>
    <row r="25" spans="1:10" ht="23.25" customHeight="1" x14ac:dyDescent="0.2">
      <c r="A25" s="2"/>
      <c r="B25" s="38" t="s">
        <v>14</v>
      </c>
      <c r="C25" s="62"/>
      <c r="D25" s="63"/>
      <c r="E25" s="67">
        <v>21</v>
      </c>
      <c r="F25" s="39" t="s">
        <v>0</v>
      </c>
      <c r="G25" s="100">
        <f>ZakladDPHZaklVypocet</f>
        <v>0</v>
      </c>
      <c r="H25" s="101"/>
      <c r="I25" s="101"/>
      <c r="J25" s="40" t="str">
        <f t="shared" si="0"/>
        <v>CZK</v>
      </c>
    </row>
    <row r="26" spans="1:10" ht="23.25" hidden="1" customHeight="1" x14ac:dyDescent="0.2">
      <c r="A26" s="2"/>
      <c r="B26" s="32" t="s">
        <v>15</v>
      </c>
      <c r="C26" s="68"/>
      <c r="D26" s="54"/>
      <c r="E26" s="69">
        <f>SazbaDPH2</f>
        <v>21</v>
      </c>
      <c r="F26" s="30" t="s">
        <v>0</v>
      </c>
      <c r="G26" s="80">
        <f>I25*E25/100</f>
        <v>0</v>
      </c>
      <c r="H26" s="81"/>
      <c r="I26" s="81"/>
      <c r="J26" s="37" t="str">
        <f t="shared" si="0"/>
        <v>CZK</v>
      </c>
    </row>
    <row r="27" spans="1:10" ht="23.25" customHeight="1" thickBot="1" x14ac:dyDescent="0.25">
      <c r="A27" s="2">
        <f>ZakladDPHSni+ZakladDPHZakl</f>
        <v>0</v>
      </c>
      <c r="B27" s="31" t="s">
        <v>4</v>
      </c>
      <c r="C27" s="70"/>
      <c r="D27" s="71"/>
      <c r="E27" s="70"/>
      <c r="F27" s="16"/>
      <c r="G27" s="82">
        <f>CenaCelkemBezDPH-(ZakladDPHSni+ZakladDPHZakl)</f>
        <v>0</v>
      </c>
      <c r="H27" s="82"/>
      <c r="I27" s="82"/>
      <c r="J27" s="41" t="str">
        <f t="shared" si="0"/>
        <v>CZK</v>
      </c>
    </row>
    <row r="28" spans="1:10" ht="27.75" customHeight="1" thickBot="1" x14ac:dyDescent="0.25">
      <c r="A28" s="2">
        <f>(A27-INT(A27))*100</f>
        <v>0</v>
      </c>
      <c r="B28" s="167" t="s">
        <v>23</v>
      </c>
      <c r="C28" s="168"/>
      <c r="D28" s="168"/>
      <c r="E28" s="169"/>
      <c r="F28" s="170"/>
      <c r="G28" s="171">
        <f>IF(A28&gt;50, ROUNDUP(A27, 0), ROUNDDOWN(A27, 0))</f>
        <v>0</v>
      </c>
      <c r="H28" s="171"/>
      <c r="I28" s="171"/>
      <c r="J28" s="172" t="str">
        <f t="shared" si="0"/>
        <v>CZK</v>
      </c>
    </row>
    <row r="29" spans="1:10" ht="27.75" hidden="1" customHeight="1" thickBot="1" x14ac:dyDescent="0.25">
      <c r="A29" s="2"/>
      <c r="B29" s="167" t="s">
        <v>35</v>
      </c>
      <c r="C29" s="173"/>
      <c r="D29" s="173"/>
      <c r="E29" s="173"/>
      <c r="F29" s="174"/>
      <c r="G29" s="175">
        <f>ZakladDPHSni+DPHSni+ZakladDPHZakl+DPHZakl+Zaokrouhleni</f>
        <v>0</v>
      </c>
      <c r="H29" s="175"/>
      <c r="I29" s="175"/>
      <c r="J29" s="176" t="s">
        <v>66</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103"/>
      <c r="E34" s="104"/>
      <c r="G34" s="105"/>
      <c r="H34" s="106"/>
      <c r="I34" s="106"/>
      <c r="J34" s="25"/>
    </row>
    <row r="35" spans="1:10" ht="12.75" customHeight="1" x14ac:dyDescent="0.2">
      <c r="A35" s="2"/>
      <c r="B35" s="2"/>
      <c r="D35" s="97" t="s">
        <v>2</v>
      </c>
      <c r="E35" s="97"/>
      <c r="H35" s="10" t="s">
        <v>3</v>
      </c>
      <c r="J35" s="9"/>
    </row>
    <row r="36" spans="1:10" ht="13.5" customHeight="1" thickBot="1" x14ac:dyDescent="0.25">
      <c r="A36" s="11"/>
      <c r="B36" s="11"/>
      <c r="C36" s="75"/>
      <c r="D36" s="75"/>
      <c r="E36" s="75"/>
      <c r="F36" s="12"/>
      <c r="G36" s="12"/>
      <c r="H36" s="12"/>
      <c r="I36" s="12"/>
      <c r="J36" s="13"/>
    </row>
    <row r="37" spans="1:10" ht="27" customHeight="1" x14ac:dyDescent="0.2">
      <c r="B37" s="136" t="s">
        <v>16</v>
      </c>
      <c r="C37" s="137"/>
      <c r="D37" s="137"/>
      <c r="E37" s="137"/>
      <c r="F37" s="138"/>
      <c r="G37" s="138"/>
      <c r="H37" s="138"/>
      <c r="I37" s="138"/>
      <c r="J37" s="139"/>
    </row>
    <row r="38" spans="1:10" ht="25.5" customHeight="1" x14ac:dyDescent="0.2">
      <c r="A38" s="135" t="s">
        <v>37</v>
      </c>
      <c r="B38" s="140" t="s">
        <v>17</v>
      </c>
      <c r="C38" s="141" t="s">
        <v>5</v>
      </c>
      <c r="D38" s="141"/>
      <c r="E38" s="141"/>
      <c r="F38" s="142" t="str">
        <f>B23</f>
        <v>Základ pro sníženou DPH</v>
      </c>
      <c r="G38" s="142" t="str">
        <f>B25</f>
        <v>Základ pro základní DPH</v>
      </c>
      <c r="H38" s="143" t="s">
        <v>18</v>
      </c>
      <c r="I38" s="144" t="s">
        <v>1</v>
      </c>
      <c r="J38" s="145" t="s">
        <v>0</v>
      </c>
    </row>
    <row r="39" spans="1:10" ht="25.5" hidden="1" customHeight="1" x14ac:dyDescent="0.2">
      <c r="A39" s="135">
        <v>1</v>
      </c>
      <c r="B39" s="146" t="s">
        <v>45</v>
      </c>
      <c r="C39" s="147"/>
      <c r="D39" s="147"/>
      <c r="E39" s="147"/>
      <c r="F39" s="148">
        <f>'32 01 Pol'!AE336+'32 02 Pol'!AE185+'32 03 Pol'!AE136+'32 04 Pol'!AE135+'32 05 Pol'!AE78+'32 06 Pol'!AE133+'32 07 Pol'!AE150+'32 08 Pol'!AE45</f>
        <v>0</v>
      </c>
      <c r="G39" s="149">
        <f>'32 01 Pol'!AF336+'32 02 Pol'!AF185+'32 03 Pol'!AF136+'32 04 Pol'!AF135+'32 05 Pol'!AF78+'32 06 Pol'!AF133+'32 07 Pol'!AF150+'32 08 Pol'!AF45</f>
        <v>0</v>
      </c>
      <c r="H39" s="150"/>
      <c r="I39" s="151">
        <f>F39+G39+H39</f>
        <v>0</v>
      </c>
      <c r="J39" s="152" t="str">
        <f>IF(CenaCelkemVypocet=0,"",I39/CenaCelkemVypocet*100)</f>
        <v/>
      </c>
    </row>
    <row r="40" spans="1:10" ht="25.5" customHeight="1" x14ac:dyDescent="0.2">
      <c r="A40" s="135">
        <v>2</v>
      </c>
      <c r="B40" s="153"/>
      <c r="C40" s="154" t="s">
        <v>46</v>
      </c>
      <c r="D40" s="154"/>
      <c r="E40" s="154"/>
      <c r="F40" s="155"/>
      <c r="G40" s="156"/>
      <c r="H40" s="156"/>
      <c r="I40" s="157"/>
      <c r="J40" s="158"/>
    </row>
    <row r="41" spans="1:10" ht="25.5" customHeight="1" x14ac:dyDescent="0.2">
      <c r="A41" s="135">
        <v>2</v>
      </c>
      <c r="B41" s="153" t="s">
        <v>47</v>
      </c>
      <c r="C41" s="154" t="s">
        <v>48</v>
      </c>
      <c r="D41" s="154"/>
      <c r="E41" s="154"/>
      <c r="F41" s="155">
        <f>'32 01 Pol'!AE336+'32 02 Pol'!AE185+'32 03 Pol'!AE136+'32 04 Pol'!AE135+'32 05 Pol'!AE78+'32 06 Pol'!AE133+'32 07 Pol'!AE150+'32 08 Pol'!AE45</f>
        <v>0</v>
      </c>
      <c r="G41" s="156">
        <f>'32 01 Pol'!AF336+'32 02 Pol'!AF185+'32 03 Pol'!AF136+'32 04 Pol'!AF135+'32 05 Pol'!AF78+'32 06 Pol'!AF133+'32 07 Pol'!AF150+'32 08 Pol'!AF45</f>
        <v>0</v>
      </c>
      <c r="H41" s="156"/>
      <c r="I41" s="157">
        <f>F41+G41+H41</f>
        <v>0</v>
      </c>
      <c r="J41" s="158" t="str">
        <f>IF(CenaCelkemVypocet=0,"",I41/CenaCelkemVypocet*100)</f>
        <v/>
      </c>
    </row>
    <row r="42" spans="1:10" ht="25.5" customHeight="1" x14ac:dyDescent="0.2">
      <c r="A42" s="135">
        <v>3</v>
      </c>
      <c r="B42" s="159" t="s">
        <v>49</v>
      </c>
      <c r="C42" s="147" t="s">
        <v>50</v>
      </c>
      <c r="D42" s="147"/>
      <c r="E42" s="147"/>
      <c r="F42" s="160">
        <f>'32 01 Pol'!AE336</f>
        <v>0</v>
      </c>
      <c r="G42" s="150">
        <f>'32 01 Pol'!AF336</f>
        <v>0</v>
      </c>
      <c r="H42" s="150"/>
      <c r="I42" s="151">
        <f>F42+G42+H42</f>
        <v>0</v>
      </c>
      <c r="J42" s="152" t="str">
        <f>IF(CenaCelkemVypocet=0,"",I42/CenaCelkemVypocet*100)</f>
        <v/>
      </c>
    </row>
    <row r="43" spans="1:10" ht="25.5" customHeight="1" x14ac:dyDescent="0.2">
      <c r="A43" s="135">
        <v>3</v>
      </c>
      <c r="B43" s="159" t="s">
        <v>51</v>
      </c>
      <c r="C43" s="147" t="s">
        <v>52</v>
      </c>
      <c r="D43" s="147"/>
      <c r="E43" s="147"/>
      <c r="F43" s="160">
        <f>'32 02 Pol'!AE185</f>
        <v>0</v>
      </c>
      <c r="G43" s="150">
        <f>'32 02 Pol'!AF185</f>
        <v>0</v>
      </c>
      <c r="H43" s="150"/>
      <c r="I43" s="151">
        <f>F43+G43+H43</f>
        <v>0</v>
      </c>
      <c r="J43" s="152" t="str">
        <f>IF(CenaCelkemVypocet=0,"",I43/CenaCelkemVypocet*100)</f>
        <v/>
      </c>
    </row>
    <row r="44" spans="1:10" ht="25.5" customHeight="1" x14ac:dyDescent="0.2">
      <c r="A44" s="135">
        <v>3</v>
      </c>
      <c r="B44" s="159" t="s">
        <v>53</v>
      </c>
      <c r="C44" s="147" t="s">
        <v>54</v>
      </c>
      <c r="D44" s="147"/>
      <c r="E44" s="147"/>
      <c r="F44" s="160">
        <f>'32 03 Pol'!AE136</f>
        <v>0</v>
      </c>
      <c r="G44" s="150">
        <f>'32 03 Pol'!AF136</f>
        <v>0</v>
      </c>
      <c r="H44" s="150"/>
      <c r="I44" s="151">
        <f>F44+G44+H44</f>
        <v>0</v>
      </c>
      <c r="J44" s="152" t="str">
        <f>IF(CenaCelkemVypocet=0,"",I44/CenaCelkemVypocet*100)</f>
        <v/>
      </c>
    </row>
    <row r="45" spans="1:10" ht="25.5" customHeight="1" x14ac:dyDescent="0.2">
      <c r="A45" s="135">
        <v>3</v>
      </c>
      <c r="B45" s="159" t="s">
        <v>55</v>
      </c>
      <c r="C45" s="147" t="s">
        <v>56</v>
      </c>
      <c r="D45" s="147"/>
      <c r="E45" s="147"/>
      <c r="F45" s="160">
        <f>'32 04 Pol'!AE135</f>
        <v>0</v>
      </c>
      <c r="G45" s="150">
        <f>'32 04 Pol'!AF135</f>
        <v>0</v>
      </c>
      <c r="H45" s="150"/>
      <c r="I45" s="151">
        <f>F45+G45+H45</f>
        <v>0</v>
      </c>
      <c r="J45" s="152" t="str">
        <f>IF(CenaCelkemVypocet=0,"",I45/CenaCelkemVypocet*100)</f>
        <v/>
      </c>
    </row>
    <row r="46" spans="1:10" ht="25.5" customHeight="1" x14ac:dyDescent="0.2">
      <c r="A46" s="135">
        <v>3</v>
      </c>
      <c r="B46" s="159" t="s">
        <v>57</v>
      </c>
      <c r="C46" s="147" t="s">
        <v>58</v>
      </c>
      <c r="D46" s="147"/>
      <c r="E46" s="147"/>
      <c r="F46" s="160">
        <f>'32 05 Pol'!AE78</f>
        <v>0</v>
      </c>
      <c r="G46" s="150">
        <f>'32 05 Pol'!AF78</f>
        <v>0</v>
      </c>
      <c r="H46" s="150"/>
      <c r="I46" s="151">
        <f>F46+G46+H46</f>
        <v>0</v>
      </c>
      <c r="J46" s="152" t="str">
        <f>IF(CenaCelkemVypocet=0,"",I46/CenaCelkemVypocet*100)</f>
        <v/>
      </c>
    </row>
    <row r="47" spans="1:10" ht="25.5" customHeight="1" x14ac:dyDescent="0.2">
      <c r="A47" s="135">
        <v>3</v>
      </c>
      <c r="B47" s="159" t="s">
        <v>59</v>
      </c>
      <c r="C47" s="147" t="s">
        <v>60</v>
      </c>
      <c r="D47" s="147"/>
      <c r="E47" s="147"/>
      <c r="F47" s="160">
        <f>'32 06 Pol'!AE133</f>
        <v>0</v>
      </c>
      <c r="G47" s="150">
        <f>'32 06 Pol'!AF133</f>
        <v>0</v>
      </c>
      <c r="H47" s="150"/>
      <c r="I47" s="151">
        <f>F47+G47+H47</f>
        <v>0</v>
      </c>
      <c r="J47" s="152" t="str">
        <f>IF(CenaCelkemVypocet=0,"",I47/CenaCelkemVypocet*100)</f>
        <v/>
      </c>
    </row>
    <row r="48" spans="1:10" ht="25.5" customHeight="1" x14ac:dyDescent="0.2">
      <c r="A48" s="135">
        <v>3</v>
      </c>
      <c r="B48" s="159" t="s">
        <v>61</v>
      </c>
      <c r="C48" s="147" t="s">
        <v>62</v>
      </c>
      <c r="D48" s="147"/>
      <c r="E48" s="147"/>
      <c r="F48" s="160">
        <f>'32 07 Pol'!AE150</f>
        <v>0</v>
      </c>
      <c r="G48" s="150">
        <f>'32 07 Pol'!AF150</f>
        <v>0</v>
      </c>
      <c r="H48" s="150"/>
      <c r="I48" s="151">
        <f>F48+G48+H48</f>
        <v>0</v>
      </c>
      <c r="J48" s="152" t="str">
        <f>IF(CenaCelkemVypocet=0,"",I48/CenaCelkemVypocet*100)</f>
        <v/>
      </c>
    </row>
    <row r="49" spans="1:10" ht="25.5" customHeight="1" x14ac:dyDescent="0.2">
      <c r="A49" s="135">
        <v>3</v>
      </c>
      <c r="B49" s="159" t="s">
        <v>63</v>
      </c>
      <c r="C49" s="147" t="s">
        <v>64</v>
      </c>
      <c r="D49" s="147"/>
      <c r="E49" s="147"/>
      <c r="F49" s="160">
        <f>'32 08 Pol'!AE45</f>
        <v>0</v>
      </c>
      <c r="G49" s="150">
        <f>'32 08 Pol'!AF45</f>
        <v>0</v>
      </c>
      <c r="H49" s="150"/>
      <c r="I49" s="151">
        <f>F49+G49+H49</f>
        <v>0</v>
      </c>
      <c r="J49" s="152" t="str">
        <f>IF(CenaCelkemVypocet=0,"",I49/CenaCelkemVypocet*100)</f>
        <v/>
      </c>
    </row>
    <row r="50" spans="1:10" ht="25.5" customHeight="1" x14ac:dyDescent="0.2">
      <c r="A50" s="135"/>
      <c r="B50" s="161" t="s">
        <v>65</v>
      </c>
      <c r="C50" s="162"/>
      <c r="D50" s="162"/>
      <c r="E50" s="162"/>
      <c r="F50" s="163">
        <f>SUMIF(A39:A49,"=1",F39:F49)</f>
        <v>0</v>
      </c>
      <c r="G50" s="164">
        <f>SUMIF(A39:A49,"=1",G39:G49)</f>
        <v>0</v>
      </c>
      <c r="H50" s="164">
        <f>SUMIF(A39:A49,"=1",H39:H49)</f>
        <v>0</v>
      </c>
      <c r="I50" s="165">
        <f>SUMIF(A39:A49,"=1",I39:I49)</f>
        <v>0</v>
      </c>
      <c r="J50" s="166">
        <f>SUMIF(A39:A49,"=1",J39:J49)</f>
        <v>0</v>
      </c>
    </row>
    <row r="52" spans="1:10" x14ac:dyDescent="0.2">
      <c r="A52" t="s">
        <v>67</v>
      </c>
      <c r="B52" t="s">
        <v>68</v>
      </c>
    </row>
    <row r="53" spans="1:10" x14ac:dyDescent="0.2">
      <c r="A53" t="s">
        <v>69</v>
      </c>
      <c r="B53" t="s">
        <v>70</v>
      </c>
    </row>
    <row r="54" spans="1:10" x14ac:dyDescent="0.2">
      <c r="A54" t="s">
        <v>71</v>
      </c>
      <c r="B54" t="s">
        <v>72</v>
      </c>
    </row>
    <row r="55" spans="1:10" x14ac:dyDescent="0.2">
      <c r="A55" t="s">
        <v>71</v>
      </c>
      <c r="B55" t="s">
        <v>73</v>
      </c>
    </row>
    <row r="56" spans="1:10" x14ac:dyDescent="0.2">
      <c r="A56" t="s">
        <v>71</v>
      </c>
      <c r="B56" t="s">
        <v>74</v>
      </c>
    </row>
    <row r="57" spans="1:10" x14ac:dyDescent="0.2">
      <c r="A57" t="s">
        <v>71</v>
      </c>
      <c r="B57" t="s">
        <v>75</v>
      </c>
    </row>
    <row r="58" spans="1:10" x14ac:dyDescent="0.2">
      <c r="A58" t="s">
        <v>71</v>
      </c>
      <c r="B58" t="s">
        <v>76</v>
      </c>
    </row>
    <row r="59" spans="1:10" x14ac:dyDescent="0.2">
      <c r="A59" t="s">
        <v>71</v>
      </c>
      <c r="B59" t="s">
        <v>77</v>
      </c>
    </row>
    <row r="60" spans="1:10" x14ac:dyDescent="0.2">
      <c r="A60" t="s">
        <v>71</v>
      </c>
      <c r="B60" t="s">
        <v>78</v>
      </c>
    </row>
    <row r="61" spans="1:10" x14ac:dyDescent="0.2">
      <c r="A61" t="s">
        <v>71</v>
      </c>
      <c r="B61" t="s">
        <v>79</v>
      </c>
    </row>
    <row r="64" spans="1:10" ht="15.75" x14ac:dyDescent="0.25">
      <c r="B64" s="177" t="s">
        <v>80</v>
      </c>
    </row>
    <row r="66" spans="1:10" ht="25.5" customHeight="1" x14ac:dyDescent="0.2">
      <c r="A66" s="179"/>
      <c r="B66" s="182" t="s">
        <v>17</v>
      </c>
      <c r="C66" s="182" t="s">
        <v>5</v>
      </c>
      <c r="D66" s="183"/>
      <c r="E66" s="183"/>
      <c r="F66" s="184" t="s">
        <v>81</v>
      </c>
      <c r="G66" s="184"/>
      <c r="H66" s="184"/>
      <c r="I66" s="184" t="s">
        <v>29</v>
      </c>
      <c r="J66" s="184" t="s">
        <v>0</v>
      </c>
    </row>
    <row r="67" spans="1:10" ht="36.75" customHeight="1" x14ac:dyDescent="0.2">
      <c r="A67" s="180"/>
      <c r="B67" s="185" t="s">
        <v>82</v>
      </c>
      <c r="C67" s="186" t="s">
        <v>83</v>
      </c>
      <c r="D67" s="187"/>
      <c r="E67" s="187"/>
      <c r="F67" s="193" t="s">
        <v>24</v>
      </c>
      <c r="G67" s="194"/>
      <c r="H67" s="194"/>
      <c r="I67" s="194">
        <f>'32 01 Pol'!G8+'32 02 Pol'!G8+'32 03 Pol'!G8+'32 06 Pol'!G8</f>
        <v>0</v>
      </c>
      <c r="J67" s="191" t="str">
        <f>IF(I132=0,"",I67/I132*100)</f>
        <v/>
      </c>
    </row>
    <row r="68" spans="1:10" ht="36.75" customHeight="1" x14ac:dyDescent="0.2">
      <c r="A68" s="180"/>
      <c r="B68" s="185" t="s">
        <v>84</v>
      </c>
      <c r="C68" s="186" t="s">
        <v>85</v>
      </c>
      <c r="D68" s="187"/>
      <c r="E68" s="187"/>
      <c r="F68" s="193" t="s">
        <v>24</v>
      </c>
      <c r="G68" s="194"/>
      <c r="H68" s="194"/>
      <c r="I68" s="194">
        <f>'32 01 Pol'!G14</f>
        <v>0</v>
      </c>
      <c r="J68" s="191" t="str">
        <f>IF(I132=0,"",I68/I132*100)</f>
        <v/>
      </c>
    </row>
    <row r="69" spans="1:10" ht="36.75" customHeight="1" x14ac:dyDescent="0.2">
      <c r="A69" s="180"/>
      <c r="B69" s="185" t="s">
        <v>86</v>
      </c>
      <c r="C69" s="186" t="s">
        <v>87</v>
      </c>
      <c r="D69" s="187"/>
      <c r="E69" s="187"/>
      <c r="F69" s="193" t="s">
        <v>24</v>
      </c>
      <c r="G69" s="194"/>
      <c r="H69" s="194"/>
      <c r="I69" s="194">
        <f>'32 06 Pol'!G28</f>
        <v>0</v>
      </c>
      <c r="J69" s="191" t="str">
        <f>IF(I132=0,"",I69/I132*100)</f>
        <v/>
      </c>
    </row>
    <row r="70" spans="1:10" ht="36.75" customHeight="1" x14ac:dyDescent="0.2">
      <c r="A70" s="180"/>
      <c r="B70" s="185" t="s">
        <v>86</v>
      </c>
      <c r="C70" s="186" t="s">
        <v>85</v>
      </c>
      <c r="D70" s="187"/>
      <c r="E70" s="187"/>
      <c r="F70" s="193" t="s">
        <v>24</v>
      </c>
      <c r="G70" s="194"/>
      <c r="H70" s="194"/>
      <c r="I70" s="194">
        <f>'32 03 Pol'!G45</f>
        <v>0</v>
      </c>
      <c r="J70" s="191" t="str">
        <f>IF(I132=0,"",I70/I132*100)</f>
        <v/>
      </c>
    </row>
    <row r="71" spans="1:10" ht="36.75" customHeight="1" x14ac:dyDescent="0.2">
      <c r="A71" s="180"/>
      <c r="B71" s="185" t="s">
        <v>88</v>
      </c>
      <c r="C71" s="186" t="s">
        <v>89</v>
      </c>
      <c r="D71" s="187"/>
      <c r="E71" s="187"/>
      <c r="F71" s="193" t="s">
        <v>24</v>
      </c>
      <c r="G71" s="194"/>
      <c r="H71" s="194"/>
      <c r="I71" s="194">
        <f>'32 06 Pol'!G46</f>
        <v>0</v>
      </c>
      <c r="J71" s="191" t="str">
        <f>IF(I132=0,"",I71/I132*100)</f>
        <v/>
      </c>
    </row>
    <row r="72" spans="1:10" ht="36.75" customHeight="1" x14ac:dyDescent="0.2">
      <c r="A72" s="180"/>
      <c r="B72" s="185" t="s">
        <v>90</v>
      </c>
      <c r="C72" s="186" t="s">
        <v>91</v>
      </c>
      <c r="D72" s="187"/>
      <c r="E72" s="187"/>
      <c r="F72" s="193" t="s">
        <v>24</v>
      </c>
      <c r="G72" s="194"/>
      <c r="H72" s="194"/>
      <c r="I72" s="194">
        <f>'32 06 Pol'!G105</f>
        <v>0</v>
      </c>
      <c r="J72" s="191" t="str">
        <f>IF(I132=0,"",I72/I132*100)</f>
        <v/>
      </c>
    </row>
    <row r="73" spans="1:10" ht="36.75" customHeight="1" x14ac:dyDescent="0.2">
      <c r="A73" s="180"/>
      <c r="B73" s="185" t="s">
        <v>92</v>
      </c>
      <c r="C73" s="186" t="s">
        <v>93</v>
      </c>
      <c r="D73" s="187"/>
      <c r="E73" s="187"/>
      <c r="F73" s="193" t="s">
        <v>24</v>
      </c>
      <c r="G73" s="194"/>
      <c r="H73" s="194"/>
      <c r="I73" s="194">
        <f>'32 06 Pol'!G109</f>
        <v>0</v>
      </c>
      <c r="J73" s="191" t="str">
        <f>IF(I132=0,"",I73/I132*100)</f>
        <v/>
      </c>
    </row>
    <row r="74" spans="1:10" ht="36.75" customHeight="1" x14ac:dyDescent="0.2">
      <c r="A74" s="180"/>
      <c r="B74" s="185" t="s">
        <v>94</v>
      </c>
      <c r="C74" s="186" t="s">
        <v>95</v>
      </c>
      <c r="D74" s="187"/>
      <c r="E74" s="187"/>
      <c r="F74" s="193" t="s">
        <v>24</v>
      </c>
      <c r="G74" s="194"/>
      <c r="H74" s="194"/>
      <c r="I74" s="194">
        <f>'32 06 Pol'!G113</f>
        <v>0</v>
      </c>
      <c r="J74" s="191" t="str">
        <f>IF(I132=0,"",I74/I132*100)</f>
        <v/>
      </c>
    </row>
    <row r="75" spans="1:10" ht="36.75" customHeight="1" x14ac:dyDescent="0.2">
      <c r="A75" s="180"/>
      <c r="B75" s="185" t="s">
        <v>96</v>
      </c>
      <c r="C75" s="186" t="s">
        <v>97</v>
      </c>
      <c r="D75" s="187"/>
      <c r="E75" s="187"/>
      <c r="F75" s="193" t="s">
        <v>24</v>
      </c>
      <c r="G75" s="194"/>
      <c r="H75" s="194"/>
      <c r="I75" s="194">
        <f>'32 06 Pol'!G125</f>
        <v>0</v>
      </c>
      <c r="J75" s="191" t="str">
        <f>IF(I132=0,"",I75/I132*100)</f>
        <v/>
      </c>
    </row>
    <row r="76" spans="1:10" ht="36.75" customHeight="1" x14ac:dyDescent="0.2">
      <c r="A76" s="180"/>
      <c r="B76" s="185" t="s">
        <v>98</v>
      </c>
      <c r="C76" s="186" t="s">
        <v>99</v>
      </c>
      <c r="D76" s="187"/>
      <c r="E76" s="187"/>
      <c r="F76" s="193" t="s">
        <v>24</v>
      </c>
      <c r="G76" s="194"/>
      <c r="H76" s="194"/>
      <c r="I76" s="194">
        <f>'32 03 Pol'!G54</f>
        <v>0</v>
      </c>
      <c r="J76" s="191" t="str">
        <f>IF(I132=0,"",I76/I132*100)</f>
        <v/>
      </c>
    </row>
    <row r="77" spans="1:10" ht="36.75" customHeight="1" x14ac:dyDescent="0.2">
      <c r="A77" s="180"/>
      <c r="B77" s="185" t="s">
        <v>100</v>
      </c>
      <c r="C77" s="186" t="s">
        <v>101</v>
      </c>
      <c r="D77" s="187"/>
      <c r="E77" s="187"/>
      <c r="F77" s="193" t="s">
        <v>24</v>
      </c>
      <c r="G77" s="194"/>
      <c r="H77" s="194"/>
      <c r="I77" s="194">
        <f>'32 01 Pol'!G18+'32 02 Pol'!G16+'32 03 Pol'!G56</f>
        <v>0</v>
      </c>
      <c r="J77" s="191" t="str">
        <f>IF(I132=0,"",I77/I132*100)</f>
        <v/>
      </c>
    </row>
    <row r="78" spans="1:10" ht="36.75" customHeight="1" x14ac:dyDescent="0.2">
      <c r="A78" s="180"/>
      <c r="B78" s="185" t="s">
        <v>102</v>
      </c>
      <c r="C78" s="186" t="s">
        <v>103</v>
      </c>
      <c r="D78" s="187"/>
      <c r="E78" s="187"/>
      <c r="F78" s="193" t="s">
        <v>24</v>
      </c>
      <c r="G78" s="194"/>
      <c r="H78" s="194"/>
      <c r="I78" s="194">
        <f>'32 01 Pol'!G31</f>
        <v>0</v>
      </c>
      <c r="J78" s="191" t="str">
        <f>IF(I132=0,"",I78/I132*100)</f>
        <v/>
      </c>
    </row>
    <row r="79" spans="1:10" ht="36.75" customHeight="1" x14ac:dyDescent="0.2">
      <c r="A79" s="180"/>
      <c r="B79" s="185" t="s">
        <v>104</v>
      </c>
      <c r="C79" s="186" t="s">
        <v>105</v>
      </c>
      <c r="D79" s="187"/>
      <c r="E79" s="187"/>
      <c r="F79" s="193" t="s">
        <v>24</v>
      </c>
      <c r="G79" s="194"/>
      <c r="H79" s="194"/>
      <c r="I79" s="194">
        <f>'32 01 Pol'!G37+'32 02 Pol'!G18</f>
        <v>0</v>
      </c>
      <c r="J79" s="191" t="str">
        <f>IF(I132=0,"",I79/I132*100)</f>
        <v/>
      </c>
    </row>
    <row r="80" spans="1:10" ht="36.75" customHeight="1" x14ac:dyDescent="0.2">
      <c r="A80" s="180"/>
      <c r="B80" s="185" t="s">
        <v>106</v>
      </c>
      <c r="C80" s="186" t="s">
        <v>107</v>
      </c>
      <c r="D80" s="187"/>
      <c r="E80" s="187"/>
      <c r="F80" s="193" t="s">
        <v>24</v>
      </c>
      <c r="G80" s="194"/>
      <c r="H80" s="194"/>
      <c r="I80" s="194">
        <f>'32 01 Pol'!G51</f>
        <v>0</v>
      </c>
      <c r="J80" s="191" t="str">
        <f>IF(I132=0,"",I80/I132*100)</f>
        <v/>
      </c>
    </row>
    <row r="81" spans="1:10" ht="36.75" customHeight="1" x14ac:dyDescent="0.2">
      <c r="A81" s="180"/>
      <c r="B81" s="185" t="s">
        <v>108</v>
      </c>
      <c r="C81" s="186" t="s">
        <v>109</v>
      </c>
      <c r="D81" s="187"/>
      <c r="E81" s="187"/>
      <c r="F81" s="193" t="s">
        <v>24</v>
      </c>
      <c r="G81" s="194"/>
      <c r="H81" s="194"/>
      <c r="I81" s="194">
        <f>'32 02 Pol'!G25+'32 03 Pol'!G63</f>
        <v>0</v>
      </c>
      <c r="J81" s="191" t="str">
        <f>IF(I132=0,"",I81/I132*100)</f>
        <v/>
      </c>
    </row>
    <row r="82" spans="1:10" ht="36.75" customHeight="1" x14ac:dyDescent="0.2">
      <c r="A82" s="180"/>
      <c r="B82" s="185" t="s">
        <v>110</v>
      </c>
      <c r="C82" s="186" t="s">
        <v>111</v>
      </c>
      <c r="D82" s="187"/>
      <c r="E82" s="187"/>
      <c r="F82" s="193" t="s">
        <v>24</v>
      </c>
      <c r="G82" s="194"/>
      <c r="H82" s="194"/>
      <c r="I82" s="194">
        <f>'32 01 Pol'!G55+'32 02 Pol'!G32</f>
        <v>0</v>
      </c>
      <c r="J82" s="191" t="str">
        <f>IF(I132=0,"",I82/I132*100)</f>
        <v/>
      </c>
    </row>
    <row r="83" spans="1:10" ht="36.75" customHeight="1" x14ac:dyDescent="0.2">
      <c r="A83" s="180"/>
      <c r="B83" s="185" t="s">
        <v>112</v>
      </c>
      <c r="C83" s="186" t="s">
        <v>113</v>
      </c>
      <c r="D83" s="187"/>
      <c r="E83" s="187"/>
      <c r="F83" s="193" t="s">
        <v>24</v>
      </c>
      <c r="G83" s="194"/>
      <c r="H83" s="194"/>
      <c r="I83" s="194">
        <f>'32 01 Pol'!G71+'32 02 Pol'!G45</f>
        <v>0</v>
      </c>
      <c r="J83" s="191" t="str">
        <f>IF(I132=0,"",I83/I132*100)</f>
        <v/>
      </c>
    </row>
    <row r="84" spans="1:10" ht="36.75" customHeight="1" x14ac:dyDescent="0.2">
      <c r="A84" s="180"/>
      <c r="B84" s="185" t="s">
        <v>114</v>
      </c>
      <c r="C84" s="186" t="s">
        <v>115</v>
      </c>
      <c r="D84" s="187"/>
      <c r="E84" s="187"/>
      <c r="F84" s="193" t="s">
        <v>24</v>
      </c>
      <c r="G84" s="194"/>
      <c r="H84" s="194"/>
      <c r="I84" s="194">
        <f>'32 01 Pol'!G98+'32 02 Pol'!G61</f>
        <v>0</v>
      </c>
      <c r="J84" s="191" t="str">
        <f>IF(I132=0,"",I84/I132*100)</f>
        <v/>
      </c>
    </row>
    <row r="85" spans="1:10" ht="36.75" customHeight="1" x14ac:dyDescent="0.2">
      <c r="A85" s="180"/>
      <c r="B85" s="185" t="s">
        <v>116</v>
      </c>
      <c r="C85" s="186" t="s">
        <v>117</v>
      </c>
      <c r="D85" s="187"/>
      <c r="E85" s="187"/>
      <c r="F85" s="193" t="s">
        <v>24</v>
      </c>
      <c r="G85" s="194"/>
      <c r="H85" s="194"/>
      <c r="I85" s="194">
        <f>'32 01 Pol'!G120+'32 02 Pol'!G68</f>
        <v>0</v>
      </c>
      <c r="J85" s="191" t="str">
        <f>IF(I132=0,"",I85/I132*100)</f>
        <v/>
      </c>
    </row>
    <row r="86" spans="1:10" ht="36.75" customHeight="1" x14ac:dyDescent="0.2">
      <c r="A86" s="180"/>
      <c r="B86" s="185" t="s">
        <v>118</v>
      </c>
      <c r="C86" s="186" t="s">
        <v>119</v>
      </c>
      <c r="D86" s="187"/>
      <c r="E86" s="187"/>
      <c r="F86" s="193" t="s">
        <v>24</v>
      </c>
      <c r="G86" s="194"/>
      <c r="H86" s="194"/>
      <c r="I86" s="194">
        <f>'32 03 Pol'!G81</f>
        <v>0</v>
      </c>
      <c r="J86" s="191" t="str">
        <f>IF(I132=0,"",I86/I132*100)</f>
        <v/>
      </c>
    </row>
    <row r="87" spans="1:10" ht="36.75" customHeight="1" x14ac:dyDescent="0.2">
      <c r="A87" s="180"/>
      <c r="B87" s="185" t="s">
        <v>120</v>
      </c>
      <c r="C87" s="186" t="s">
        <v>121</v>
      </c>
      <c r="D87" s="187"/>
      <c r="E87" s="187"/>
      <c r="F87" s="193" t="s">
        <v>24</v>
      </c>
      <c r="G87" s="194"/>
      <c r="H87" s="194"/>
      <c r="I87" s="194">
        <f>'32 03 Pol'!G86</f>
        <v>0</v>
      </c>
      <c r="J87" s="191" t="str">
        <f>IF(I132=0,"",I87/I132*100)</f>
        <v/>
      </c>
    </row>
    <row r="88" spans="1:10" ht="36.75" customHeight="1" x14ac:dyDescent="0.2">
      <c r="A88" s="180"/>
      <c r="B88" s="185" t="s">
        <v>122</v>
      </c>
      <c r="C88" s="186" t="s">
        <v>123</v>
      </c>
      <c r="D88" s="187"/>
      <c r="E88" s="187"/>
      <c r="F88" s="193" t="s">
        <v>24</v>
      </c>
      <c r="G88" s="194"/>
      <c r="H88" s="194"/>
      <c r="I88" s="194">
        <f>'32 03 Pol'!G117</f>
        <v>0</v>
      </c>
      <c r="J88" s="191" t="str">
        <f>IF(I132=0,"",I88/I132*100)</f>
        <v/>
      </c>
    </row>
    <row r="89" spans="1:10" ht="36.75" customHeight="1" x14ac:dyDescent="0.2">
      <c r="A89" s="180"/>
      <c r="B89" s="185" t="s">
        <v>124</v>
      </c>
      <c r="C89" s="186" t="s">
        <v>125</v>
      </c>
      <c r="D89" s="187"/>
      <c r="E89" s="187"/>
      <c r="F89" s="193" t="s">
        <v>24</v>
      </c>
      <c r="G89" s="194"/>
      <c r="H89" s="194"/>
      <c r="I89" s="194">
        <f>'32 01 Pol'!G127+'32 02 Pol'!G71</f>
        <v>0</v>
      </c>
      <c r="J89" s="191" t="str">
        <f>IF(I132=0,"",I89/I132*100)</f>
        <v/>
      </c>
    </row>
    <row r="90" spans="1:10" ht="36.75" customHeight="1" x14ac:dyDescent="0.2">
      <c r="A90" s="180"/>
      <c r="B90" s="185" t="s">
        <v>126</v>
      </c>
      <c r="C90" s="186" t="s">
        <v>127</v>
      </c>
      <c r="D90" s="187"/>
      <c r="E90" s="187"/>
      <c r="F90" s="193" t="s">
        <v>24</v>
      </c>
      <c r="G90" s="194"/>
      <c r="H90" s="194"/>
      <c r="I90" s="194">
        <f>'32 01 Pol'!G137+'32 02 Pol'!G81</f>
        <v>0</v>
      </c>
      <c r="J90" s="191" t="str">
        <f>IF(I132=0,"",I90/I132*100)</f>
        <v/>
      </c>
    </row>
    <row r="91" spans="1:10" ht="36.75" customHeight="1" x14ac:dyDescent="0.2">
      <c r="A91" s="180"/>
      <c r="B91" s="185" t="s">
        <v>128</v>
      </c>
      <c r="C91" s="186" t="s">
        <v>129</v>
      </c>
      <c r="D91" s="187"/>
      <c r="E91" s="187"/>
      <c r="F91" s="193" t="s">
        <v>24</v>
      </c>
      <c r="G91" s="194"/>
      <c r="H91" s="194"/>
      <c r="I91" s="194">
        <f>'32 01 Pol'!G144+'32 02 Pol'!G83+'32 03 Pol'!G126</f>
        <v>0</v>
      </c>
      <c r="J91" s="191" t="str">
        <f>IF(I132=0,"",I91/I132*100)</f>
        <v/>
      </c>
    </row>
    <row r="92" spans="1:10" ht="36.75" customHeight="1" x14ac:dyDescent="0.2">
      <c r="A92" s="180"/>
      <c r="B92" s="185" t="s">
        <v>130</v>
      </c>
      <c r="C92" s="186" t="s">
        <v>131</v>
      </c>
      <c r="D92" s="187"/>
      <c r="E92" s="187"/>
      <c r="F92" s="193" t="s">
        <v>25</v>
      </c>
      <c r="G92" s="194"/>
      <c r="H92" s="194"/>
      <c r="I92" s="194">
        <f>'32 01 Pol'!G146+'32 02 Pol'!G86</f>
        <v>0</v>
      </c>
      <c r="J92" s="191" t="str">
        <f>IF(I132=0,"",I92/I132*100)</f>
        <v/>
      </c>
    </row>
    <row r="93" spans="1:10" ht="36.75" customHeight="1" x14ac:dyDescent="0.2">
      <c r="A93" s="180"/>
      <c r="B93" s="185" t="s">
        <v>132</v>
      </c>
      <c r="C93" s="186" t="s">
        <v>133</v>
      </c>
      <c r="D93" s="187"/>
      <c r="E93" s="187"/>
      <c r="F93" s="193" t="s">
        <v>25</v>
      </c>
      <c r="G93" s="194"/>
      <c r="H93" s="194"/>
      <c r="I93" s="194">
        <f>'32 01 Pol'!G158</f>
        <v>0</v>
      </c>
      <c r="J93" s="191" t="str">
        <f>IF(I132=0,"",I93/I132*100)</f>
        <v/>
      </c>
    </row>
    <row r="94" spans="1:10" ht="36.75" customHeight="1" x14ac:dyDescent="0.2">
      <c r="A94" s="180"/>
      <c r="B94" s="185" t="s">
        <v>134</v>
      </c>
      <c r="C94" s="186" t="s">
        <v>135</v>
      </c>
      <c r="D94" s="187"/>
      <c r="E94" s="187"/>
      <c r="F94" s="193" t="s">
        <v>25</v>
      </c>
      <c r="G94" s="194"/>
      <c r="H94" s="194"/>
      <c r="I94" s="194">
        <f>'32 01 Pol'!G174+'32 02 Pol'!G93</f>
        <v>0</v>
      </c>
      <c r="J94" s="191" t="str">
        <f>IF(I132=0,"",I94/I132*100)</f>
        <v/>
      </c>
    </row>
    <row r="95" spans="1:10" ht="36.75" customHeight="1" x14ac:dyDescent="0.2">
      <c r="A95" s="180"/>
      <c r="B95" s="185" t="s">
        <v>136</v>
      </c>
      <c r="C95" s="186" t="s">
        <v>137</v>
      </c>
      <c r="D95" s="187"/>
      <c r="E95" s="187"/>
      <c r="F95" s="193" t="s">
        <v>25</v>
      </c>
      <c r="G95" s="194"/>
      <c r="H95" s="194"/>
      <c r="I95" s="194">
        <f>'32 01 Pol'!G186+'32 02 Pol'!G103+'32 04 Pol'!G8</f>
        <v>0</v>
      </c>
      <c r="J95" s="191" t="str">
        <f>IF(I132=0,"",I95/I132*100)</f>
        <v/>
      </c>
    </row>
    <row r="96" spans="1:10" ht="36.75" customHeight="1" x14ac:dyDescent="0.2">
      <c r="A96" s="180"/>
      <c r="B96" s="185" t="s">
        <v>138</v>
      </c>
      <c r="C96" s="186" t="s">
        <v>139</v>
      </c>
      <c r="D96" s="187"/>
      <c r="E96" s="187"/>
      <c r="F96" s="193" t="s">
        <v>25</v>
      </c>
      <c r="G96" s="194"/>
      <c r="H96" s="194"/>
      <c r="I96" s="194">
        <f>'32 04 Pol'!G43</f>
        <v>0</v>
      </c>
      <c r="J96" s="191" t="str">
        <f>IF(I132=0,"",I96/I132*100)</f>
        <v/>
      </c>
    </row>
    <row r="97" spans="1:10" ht="36.75" customHeight="1" x14ac:dyDescent="0.2">
      <c r="A97" s="180"/>
      <c r="B97" s="185" t="s">
        <v>140</v>
      </c>
      <c r="C97" s="186" t="s">
        <v>141</v>
      </c>
      <c r="D97" s="187"/>
      <c r="E97" s="187"/>
      <c r="F97" s="193" t="s">
        <v>25</v>
      </c>
      <c r="G97" s="194"/>
      <c r="H97" s="194"/>
      <c r="I97" s="194">
        <f>'32 04 Pol'!G88</f>
        <v>0</v>
      </c>
      <c r="J97" s="191" t="str">
        <f>IF(I132=0,"",I97/I132*100)</f>
        <v/>
      </c>
    </row>
    <row r="98" spans="1:10" ht="36.75" customHeight="1" x14ac:dyDescent="0.2">
      <c r="A98" s="180"/>
      <c r="B98" s="185" t="s">
        <v>142</v>
      </c>
      <c r="C98" s="186" t="s">
        <v>143</v>
      </c>
      <c r="D98" s="187"/>
      <c r="E98" s="187"/>
      <c r="F98" s="193" t="s">
        <v>25</v>
      </c>
      <c r="G98" s="194"/>
      <c r="H98" s="194"/>
      <c r="I98" s="194">
        <f>'32 04 Pol'!G125</f>
        <v>0</v>
      </c>
      <c r="J98" s="191" t="str">
        <f>IF(I132=0,"",I98/I132*100)</f>
        <v/>
      </c>
    </row>
    <row r="99" spans="1:10" ht="36.75" customHeight="1" x14ac:dyDescent="0.2">
      <c r="A99" s="180"/>
      <c r="B99" s="185" t="s">
        <v>144</v>
      </c>
      <c r="C99" s="186" t="s">
        <v>145</v>
      </c>
      <c r="D99" s="187"/>
      <c r="E99" s="187"/>
      <c r="F99" s="193" t="s">
        <v>25</v>
      </c>
      <c r="G99" s="194"/>
      <c r="H99" s="194"/>
      <c r="I99" s="194">
        <f>'32 01 Pol'!G190</f>
        <v>0</v>
      </c>
      <c r="J99" s="191" t="str">
        <f>IF(I132=0,"",I99/I132*100)</f>
        <v/>
      </c>
    </row>
    <row r="100" spans="1:10" ht="36.75" customHeight="1" x14ac:dyDescent="0.2">
      <c r="A100" s="180"/>
      <c r="B100" s="185" t="s">
        <v>144</v>
      </c>
      <c r="C100" s="186" t="s">
        <v>146</v>
      </c>
      <c r="D100" s="187"/>
      <c r="E100" s="187"/>
      <c r="F100" s="193" t="s">
        <v>25</v>
      </c>
      <c r="G100" s="194"/>
      <c r="H100" s="194"/>
      <c r="I100" s="194">
        <f>'32 02 Pol'!G107</f>
        <v>0</v>
      </c>
      <c r="J100" s="191" t="str">
        <f>IF(I132=0,"",I100/I132*100)</f>
        <v/>
      </c>
    </row>
    <row r="101" spans="1:10" ht="36.75" customHeight="1" x14ac:dyDescent="0.2">
      <c r="A101" s="180"/>
      <c r="B101" s="185" t="s">
        <v>147</v>
      </c>
      <c r="C101" s="186" t="s">
        <v>148</v>
      </c>
      <c r="D101" s="187"/>
      <c r="E101" s="187"/>
      <c r="F101" s="193" t="s">
        <v>25</v>
      </c>
      <c r="G101" s="194"/>
      <c r="H101" s="194"/>
      <c r="I101" s="194">
        <f>'32 05 Pol'!G8</f>
        <v>0</v>
      </c>
      <c r="J101" s="191" t="str">
        <f>IF(I132=0,"",I101/I132*100)</f>
        <v/>
      </c>
    </row>
    <row r="102" spans="1:10" ht="36.75" customHeight="1" x14ac:dyDescent="0.2">
      <c r="A102" s="180"/>
      <c r="B102" s="185" t="s">
        <v>149</v>
      </c>
      <c r="C102" s="186" t="s">
        <v>150</v>
      </c>
      <c r="D102" s="187"/>
      <c r="E102" s="187"/>
      <c r="F102" s="193" t="s">
        <v>25</v>
      </c>
      <c r="G102" s="194"/>
      <c r="H102" s="194"/>
      <c r="I102" s="194">
        <f>'32 05 Pol'!G35</f>
        <v>0</v>
      </c>
      <c r="J102" s="191" t="str">
        <f>IF(I132=0,"",I102/I132*100)</f>
        <v/>
      </c>
    </row>
    <row r="103" spans="1:10" ht="36.75" customHeight="1" x14ac:dyDescent="0.2">
      <c r="A103" s="180"/>
      <c r="B103" s="185" t="s">
        <v>151</v>
      </c>
      <c r="C103" s="186" t="s">
        <v>152</v>
      </c>
      <c r="D103" s="187"/>
      <c r="E103" s="187"/>
      <c r="F103" s="193" t="s">
        <v>25</v>
      </c>
      <c r="G103" s="194"/>
      <c r="H103" s="194"/>
      <c r="I103" s="194">
        <f>'32 05 Pol'!G52</f>
        <v>0</v>
      </c>
      <c r="J103" s="191" t="str">
        <f>IF(I132=0,"",I103/I132*100)</f>
        <v/>
      </c>
    </row>
    <row r="104" spans="1:10" ht="36.75" customHeight="1" x14ac:dyDescent="0.2">
      <c r="A104" s="180"/>
      <c r="B104" s="185" t="s">
        <v>153</v>
      </c>
      <c r="C104" s="186" t="s">
        <v>154</v>
      </c>
      <c r="D104" s="187"/>
      <c r="E104" s="187"/>
      <c r="F104" s="193" t="s">
        <v>25</v>
      </c>
      <c r="G104" s="194"/>
      <c r="H104" s="194"/>
      <c r="I104" s="194">
        <f>'32 01 Pol'!G196+'32 02 Pol'!G110</f>
        <v>0</v>
      </c>
      <c r="J104" s="191" t="str">
        <f>IF(I132=0,"",I104/I132*100)</f>
        <v/>
      </c>
    </row>
    <row r="105" spans="1:10" ht="36.75" customHeight="1" x14ac:dyDescent="0.2">
      <c r="A105" s="180"/>
      <c r="B105" s="185" t="s">
        <v>155</v>
      </c>
      <c r="C105" s="186" t="s">
        <v>156</v>
      </c>
      <c r="D105" s="187"/>
      <c r="E105" s="187"/>
      <c r="F105" s="193" t="s">
        <v>25</v>
      </c>
      <c r="G105" s="194"/>
      <c r="H105" s="194"/>
      <c r="I105" s="194">
        <f>'32 01 Pol'!G212+'32 02 Pol'!G121</f>
        <v>0</v>
      </c>
      <c r="J105" s="191" t="str">
        <f>IF(I132=0,"",I105/I132*100)</f>
        <v/>
      </c>
    </row>
    <row r="106" spans="1:10" ht="36.75" customHeight="1" x14ac:dyDescent="0.2">
      <c r="A106" s="180"/>
      <c r="B106" s="185" t="s">
        <v>157</v>
      </c>
      <c r="C106" s="186" t="s">
        <v>158</v>
      </c>
      <c r="D106" s="187"/>
      <c r="E106" s="187"/>
      <c r="F106" s="193" t="s">
        <v>25</v>
      </c>
      <c r="G106" s="194"/>
      <c r="H106" s="194"/>
      <c r="I106" s="194">
        <f>'32 01 Pol'!G231+'32 02 Pol'!G127</f>
        <v>0</v>
      </c>
      <c r="J106" s="191" t="str">
        <f>IF(I132=0,"",I106/I132*100)</f>
        <v/>
      </c>
    </row>
    <row r="107" spans="1:10" ht="36.75" customHeight="1" x14ac:dyDescent="0.2">
      <c r="A107" s="180"/>
      <c r="B107" s="185" t="s">
        <v>159</v>
      </c>
      <c r="C107" s="186" t="s">
        <v>160</v>
      </c>
      <c r="D107" s="187"/>
      <c r="E107" s="187"/>
      <c r="F107" s="193" t="s">
        <v>25</v>
      </c>
      <c r="G107" s="194"/>
      <c r="H107" s="194"/>
      <c r="I107" s="194">
        <f>'32 01 Pol'!G240+'32 02 Pol'!G131</f>
        <v>0</v>
      </c>
      <c r="J107" s="191" t="str">
        <f>IF(I132=0,"",I107/I132*100)</f>
        <v/>
      </c>
    </row>
    <row r="108" spans="1:10" ht="36.75" customHeight="1" x14ac:dyDescent="0.2">
      <c r="A108" s="180"/>
      <c r="B108" s="185" t="s">
        <v>161</v>
      </c>
      <c r="C108" s="186" t="s">
        <v>162</v>
      </c>
      <c r="D108" s="187"/>
      <c r="E108" s="187"/>
      <c r="F108" s="193" t="s">
        <v>25</v>
      </c>
      <c r="G108" s="194"/>
      <c r="H108" s="194"/>
      <c r="I108" s="194">
        <f>'32 01 Pol'!G262+'32 02 Pol'!G142</f>
        <v>0</v>
      </c>
      <c r="J108" s="191" t="str">
        <f>IF(I132=0,"",I108/I132*100)</f>
        <v/>
      </c>
    </row>
    <row r="109" spans="1:10" ht="36.75" customHeight="1" x14ac:dyDescent="0.2">
      <c r="A109" s="180"/>
      <c r="B109" s="185" t="s">
        <v>163</v>
      </c>
      <c r="C109" s="186" t="s">
        <v>164</v>
      </c>
      <c r="D109" s="187"/>
      <c r="E109" s="187"/>
      <c r="F109" s="193" t="s">
        <v>25</v>
      </c>
      <c r="G109" s="194"/>
      <c r="H109" s="194"/>
      <c r="I109" s="194">
        <f>'32 01 Pol'!G272+'32 02 Pol'!G147</f>
        <v>0</v>
      </c>
      <c r="J109" s="191" t="str">
        <f>IF(I132=0,"",I109/I132*100)</f>
        <v/>
      </c>
    </row>
    <row r="110" spans="1:10" ht="36.75" customHeight="1" x14ac:dyDescent="0.2">
      <c r="A110" s="180"/>
      <c r="B110" s="185" t="s">
        <v>165</v>
      </c>
      <c r="C110" s="186" t="s">
        <v>166</v>
      </c>
      <c r="D110" s="187"/>
      <c r="E110" s="187"/>
      <c r="F110" s="193" t="s">
        <v>25</v>
      </c>
      <c r="G110" s="194"/>
      <c r="H110" s="194"/>
      <c r="I110" s="194">
        <f>'32 01 Pol'!G297+'32 02 Pol'!G159</f>
        <v>0</v>
      </c>
      <c r="J110" s="191" t="str">
        <f>IF(I132=0,"",I110/I132*100)</f>
        <v/>
      </c>
    </row>
    <row r="111" spans="1:10" ht="36.75" customHeight="1" x14ac:dyDescent="0.2">
      <c r="A111" s="180"/>
      <c r="B111" s="185" t="s">
        <v>167</v>
      </c>
      <c r="C111" s="186" t="s">
        <v>168</v>
      </c>
      <c r="D111" s="187"/>
      <c r="E111" s="187"/>
      <c r="F111" s="193" t="s">
        <v>25</v>
      </c>
      <c r="G111" s="194"/>
      <c r="H111" s="194"/>
      <c r="I111" s="194">
        <f>'32 01 Pol'!G307</f>
        <v>0</v>
      </c>
      <c r="J111" s="191" t="str">
        <f>IF(I132=0,"",I111/I132*100)</f>
        <v/>
      </c>
    </row>
    <row r="112" spans="1:10" ht="36.75" customHeight="1" x14ac:dyDescent="0.2">
      <c r="A112" s="180"/>
      <c r="B112" s="185" t="s">
        <v>169</v>
      </c>
      <c r="C112" s="186" t="s">
        <v>170</v>
      </c>
      <c r="D112" s="187"/>
      <c r="E112" s="187"/>
      <c r="F112" s="193" t="s">
        <v>25</v>
      </c>
      <c r="G112" s="194"/>
      <c r="H112" s="194"/>
      <c r="I112" s="194">
        <f>'32 01 Pol'!G312+'32 02 Pol'!G169</f>
        <v>0</v>
      </c>
      <c r="J112" s="191" t="str">
        <f>IF(I132=0,"",I112/I132*100)</f>
        <v/>
      </c>
    </row>
    <row r="113" spans="1:10" ht="36.75" customHeight="1" x14ac:dyDescent="0.2">
      <c r="A113" s="180"/>
      <c r="B113" s="185" t="s">
        <v>171</v>
      </c>
      <c r="C113" s="186" t="s">
        <v>172</v>
      </c>
      <c r="D113" s="187"/>
      <c r="E113" s="187"/>
      <c r="F113" s="193" t="s">
        <v>25</v>
      </c>
      <c r="G113" s="194"/>
      <c r="H113" s="194"/>
      <c r="I113" s="194">
        <f>'32 01 Pol'!G320</f>
        <v>0</v>
      </c>
      <c r="J113" s="191" t="str">
        <f>IF(I132=0,"",I113/I132*100)</f>
        <v/>
      </c>
    </row>
    <row r="114" spans="1:10" ht="36.75" customHeight="1" x14ac:dyDescent="0.2">
      <c r="A114" s="180"/>
      <c r="B114" s="185" t="s">
        <v>173</v>
      </c>
      <c r="C114" s="186" t="s">
        <v>174</v>
      </c>
      <c r="D114" s="187"/>
      <c r="E114" s="187"/>
      <c r="F114" s="193" t="s">
        <v>25</v>
      </c>
      <c r="G114" s="194"/>
      <c r="H114" s="194"/>
      <c r="I114" s="194">
        <f>'32 01 Pol'!G326+'32 02 Pol'!G175</f>
        <v>0</v>
      </c>
      <c r="J114" s="191" t="str">
        <f>IF(I132=0,"",I114/I132*100)</f>
        <v/>
      </c>
    </row>
    <row r="115" spans="1:10" ht="36.75" customHeight="1" x14ac:dyDescent="0.2">
      <c r="A115" s="180"/>
      <c r="B115" s="185" t="s">
        <v>175</v>
      </c>
      <c r="C115" s="186" t="s">
        <v>176</v>
      </c>
      <c r="D115" s="187"/>
      <c r="E115" s="187"/>
      <c r="F115" s="193" t="s">
        <v>26</v>
      </c>
      <c r="G115" s="194"/>
      <c r="H115" s="194"/>
      <c r="I115" s="194">
        <f>'32 07 Pol'!G8</f>
        <v>0</v>
      </c>
      <c r="J115" s="191" t="str">
        <f>IF(I132=0,"",I115/I132*100)</f>
        <v/>
      </c>
    </row>
    <row r="116" spans="1:10" ht="36.75" customHeight="1" x14ac:dyDescent="0.2">
      <c r="A116" s="180"/>
      <c r="B116" s="185" t="s">
        <v>177</v>
      </c>
      <c r="C116" s="186" t="s">
        <v>178</v>
      </c>
      <c r="D116" s="187"/>
      <c r="E116" s="187"/>
      <c r="F116" s="193" t="s">
        <v>26</v>
      </c>
      <c r="G116" s="194"/>
      <c r="H116" s="194"/>
      <c r="I116" s="194">
        <f>'32 07 Pol'!G86</f>
        <v>0</v>
      </c>
      <c r="J116" s="191" t="str">
        <f>IF(I132=0,"",I116/I132*100)</f>
        <v/>
      </c>
    </row>
    <row r="117" spans="1:10" ht="36.75" customHeight="1" x14ac:dyDescent="0.2">
      <c r="A117" s="180"/>
      <c r="B117" s="185" t="s">
        <v>179</v>
      </c>
      <c r="C117" s="186" t="s">
        <v>180</v>
      </c>
      <c r="D117" s="187"/>
      <c r="E117" s="187"/>
      <c r="F117" s="193" t="s">
        <v>26</v>
      </c>
      <c r="G117" s="194"/>
      <c r="H117" s="194"/>
      <c r="I117" s="194">
        <f>'32 07 Pol'!G111</f>
        <v>0</v>
      </c>
      <c r="J117" s="191" t="str">
        <f>IF(I132=0,"",I117/I132*100)</f>
        <v/>
      </c>
    </row>
    <row r="118" spans="1:10" ht="36.75" customHeight="1" x14ac:dyDescent="0.2">
      <c r="A118" s="180"/>
      <c r="B118" s="185" t="s">
        <v>181</v>
      </c>
      <c r="C118" s="186" t="s">
        <v>182</v>
      </c>
      <c r="D118" s="187"/>
      <c r="E118" s="187"/>
      <c r="F118" s="193" t="s">
        <v>26</v>
      </c>
      <c r="G118" s="194"/>
      <c r="H118" s="194"/>
      <c r="I118" s="194">
        <f>'32 07 Pol'!G114</f>
        <v>0</v>
      </c>
      <c r="J118" s="191" t="str">
        <f>IF(I132=0,"",I118/I132*100)</f>
        <v/>
      </c>
    </row>
    <row r="119" spans="1:10" ht="36.75" customHeight="1" x14ac:dyDescent="0.2">
      <c r="A119" s="180"/>
      <c r="B119" s="185" t="s">
        <v>183</v>
      </c>
      <c r="C119" s="186" t="s">
        <v>184</v>
      </c>
      <c r="D119" s="187"/>
      <c r="E119" s="187"/>
      <c r="F119" s="193" t="s">
        <v>26</v>
      </c>
      <c r="G119" s="194"/>
      <c r="H119" s="194"/>
      <c r="I119" s="194">
        <f>'32 07 Pol'!G14</f>
        <v>0</v>
      </c>
      <c r="J119" s="191" t="str">
        <f>IF(I132=0,"",I119/I132*100)</f>
        <v/>
      </c>
    </row>
    <row r="120" spans="1:10" ht="36.75" customHeight="1" x14ac:dyDescent="0.2">
      <c r="A120" s="180"/>
      <c r="B120" s="185" t="s">
        <v>185</v>
      </c>
      <c r="C120" s="186" t="s">
        <v>186</v>
      </c>
      <c r="D120" s="187"/>
      <c r="E120" s="187"/>
      <c r="F120" s="193" t="s">
        <v>26</v>
      </c>
      <c r="G120" s="194"/>
      <c r="H120" s="194"/>
      <c r="I120" s="194">
        <f>'32 07 Pol'!G17</f>
        <v>0</v>
      </c>
      <c r="J120" s="191" t="str">
        <f>IF(I132=0,"",I120/I132*100)</f>
        <v/>
      </c>
    </row>
    <row r="121" spans="1:10" ht="36.75" customHeight="1" x14ac:dyDescent="0.2">
      <c r="A121" s="180"/>
      <c r="B121" s="185" t="s">
        <v>187</v>
      </c>
      <c r="C121" s="186" t="s">
        <v>188</v>
      </c>
      <c r="D121" s="187"/>
      <c r="E121" s="187"/>
      <c r="F121" s="193" t="s">
        <v>26</v>
      </c>
      <c r="G121" s="194"/>
      <c r="H121" s="194"/>
      <c r="I121" s="194">
        <f>'32 07 Pol'!G31</f>
        <v>0</v>
      </c>
      <c r="J121" s="191" t="str">
        <f>IF(I132=0,"",I121/I132*100)</f>
        <v/>
      </c>
    </row>
    <row r="122" spans="1:10" ht="36.75" customHeight="1" x14ac:dyDescent="0.2">
      <c r="A122" s="180"/>
      <c r="B122" s="185" t="s">
        <v>189</v>
      </c>
      <c r="C122" s="186" t="s">
        <v>190</v>
      </c>
      <c r="D122" s="187"/>
      <c r="E122" s="187"/>
      <c r="F122" s="193" t="s">
        <v>26</v>
      </c>
      <c r="G122" s="194"/>
      <c r="H122" s="194"/>
      <c r="I122" s="194">
        <f>'32 07 Pol'!G40</f>
        <v>0</v>
      </c>
      <c r="J122" s="191" t="str">
        <f>IF(I132=0,"",I122/I132*100)</f>
        <v/>
      </c>
    </row>
    <row r="123" spans="1:10" ht="36.75" customHeight="1" x14ac:dyDescent="0.2">
      <c r="A123" s="180"/>
      <c r="B123" s="185" t="s">
        <v>191</v>
      </c>
      <c r="C123" s="186" t="s">
        <v>192</v>
      </c>
      <c r="D123" s="187"/>
      <c r="E123" s="187"/>
      <c r="F123" s="193" t="s">
        <v>26</v>
      </c>
      <c r="G123" s="194"/>
      <c r="H123" s="194"/>
      <c r="I123" s="194">
        <f>'32 07 Pol'!G42</f>
        <v>0</v>
      </c>
      <c r="J123" s="191" t="str">
        <f>IF(I132=0,"",I123/I132*100)</f>
        <v/>
      </c>
    </row>
    <row r="124" spans="1:10" ht="36.75" customHeight="1" x14ac:dyDescent="0.2">
      <c r="A124" s="180"/>
      <c r="B124" s="185" t="s">
        <v>193</v>
      </c>
      <c r="C124" s="186" t="s">
        <v>194</v>
      </c>
      <c r="D124" s="187"/>
      <c r="E124" s="187"/>
      <c r="F124" s="193" t="s">
        <v>26</v>
      </c>
      <c r="G124" s="194"/>
      <c r="H124" s="194"/>
      <c r="I124" s="194">
        <f>'32 07 Pol'!G50</f>
        <v>0</v>
      </c>
      <c r="J124" s="191" t="str">
        <f>IF(I132=0,"",I124/I132*100)</f>
        <v/>
      </c>
    </row>
    <row r="125" spans="1:10" ht="36.75" customHeight="1" x14ac:dyDescent="0.2">
      <c r="A125" s="180"/>
      <c r="B125" s="185" t="s">
        <v>195</v>
      </c>
      <c r="C125" s="186" t="s">
        <v>196</v>
      </c>
      <c r="D125" s="187"/>
      <c r="E125" s="187"/>
      <c r="F125" s="193" t="s">
        <v>26</v>
      </c>
      <c r="G125" s="194"/>
      <c r="H125" s="194"/>
      <c r="I125" s="194">
        <f>'32 07 Pol'!G59</f>
        <v>0</v>
      </c>
      <c r="J125" s="191" t="str">
        <f>IF(I132=0,"",I125/I132*100)</f>
        <v/>
      </c>
    </row>
    <row r="126" spans="1:10" ht="36.75" customHeight="1" x14ac:dyDescent="0.2">
      <c r="A126" s="180"/>
      <c r="B126" s="185" t="s">
        <v>197</v>
      </c>
      <c r="C126" s="186" t="s">
        <v>198</v>
      </c>
      <c r="D126" s="187"/>
      <c r="E126" s="187"/>
      <c r="F126" s="193" t="s">
        <v>26</v>
      </c>
      <c r="G126" s="194"/>
      <c r="H126" s="194"/>
      <c r="I126" s="194">
        <f>'32 07 Pol'!G78</f>
        <v>0</v>
      </c>
      <c r="J126" s="191" t="str">
        <f>IF(I132=0,"",I126/I132*100)</f>
        <v/>
      </c>
    </row>
    <row r="127" spans="1:10" ht="36.75" customHeight="1" x14ac:dyDescent="0.2">
      <c r="A127" s="180"/>
      <c r="B127" s="185" t="s">
        <v>199</v>
      </c>
      <c r="C127" s="186" t="s">
        <v>200</v>
      </c>
      <c r="D127" s="187"/>
      <c r="E127" s="187"/>
      <c r="F127" s="193" t="s">
        <v>26</v>
      </c>
      <c r="G127" s="194"/>
      <c r="H127" s="194"/>
      <c r="I127" s="194">
        <f>'32 08 Pol'!G8</f>
        <v>0</v>
      </c>
      <c r="J127" s="191" t="str">
        <f>IF(I132=0,"",I127/I132*100)</f>
        <v/>
      </c>
    </row>
    <row r="128" spans="1:10" ht="36.75" customHeight="1" x14ac:dyDescent="0.2">
      <c r="A128" s="180"/>
      <c r="B128" s="185" t="s">
        <v>201</v>
      </c>
      <c r="C128" s="186" t="s">
        <v>202</v>
      </c>
      <c r="D128" s="187"/>
      <c r="E128" s="187"/>
      <c r="F128" s="193" t="s">
        <v>26</v>
      </c>
      <c r="G128" s="194"/>
      <c r="H128" s="194"/>
      <c r="I128" s="194">
        <f>'32 08 Pol'!G17</f>
        <v>0</v>
      </c>
      <c r="J128" s="191" t="str">
        <f>IF(I132=0,"",I128/I132*100)</f>
        <v/>
      </c>
    </row>
    <row r="129" spans="1:10" ht="36.75" customHeight="1" x14ac:dyDescent="0.2">
      <c r="A129" s="180"/>
      <c r="B129" s="185" t="s">
        <v>203</v>
      </c>
      <c r="C129" s="186" t="s">
        <v>204</v>
      </c>
      <c r="D129" s="187"/>
      <c r="E129" s="187"/>
      <c r="F129" s="193" t="s">
        <v>26</v>
      </c>
      <c r="G129" s="194"/>
      <c r="H129" s="194"/>
      <c r="I129" s="194">
        <f>'32 08 Pol'!G31</f>
        <v>0</v>
      </c>
      <c r="J129" s="191" t="str">
        <f>IF(I132=0,"",I129/I132*100)</f>
        <v/>
      </c>
    </row>
    <row r="130" spans="1:10" ht="36.75" customHeight="1" x14ac:dyDescent="0.2">
      <c r="A130" s="180"/>
      <c r="B130" s="185" t="s">
        <v>205</v>
      </c>
      <c r="C130" s="186" t="s">
        <v>27</v>
      </c>
      <c r="D130" s="187"/>
      <c r="E130" s="187"/>
      <c r="F130" s="193" t="s">
        <v>205</v>
      </c>
      <c r="G130" s="194"/>
      <c r="H130" s="194"/>
      <c r="I130" s="194">
        <f>'32 01 Pol'!G329+'32 02 Pol'!G178+'32 03 Pol'!G129</f>
        <v>0</v>
      </c>
      <c r="J130" s="191" t="str">
        <f>IF(I132=0,"",I130/I132*100)</f>
        <v/>
      </c>
    </row>
    <row r="131" spans="1:10" ht="36.75" customHeight="1" x14ac:dyDescent="0.2">
      <c r="A131" s="180"/>
      <c r="B131" s="185" t="s">
        <v>206</v>
      </c>
      <c r="C131" s="186" t="s">
        <v>28</v>
      </c>
      <c r="D131" s="187"/>
      <c r="E131" s="187"/>
      <c r="F131" s="193" t="s">
        <v>206</v>
      </c>
      <c r="G131" s="194"/>
      <c r="H131" s="194"/>
      <c r="I131" s="194">
        <f>'32 01 Pol'!G333+'32 02 Pol'!G182+'32 03 Pol'!G133+'32 04 Pol'!G132+'32 05 Pol'!G71+'32 06 Pol'!G130+'32 07 Pol'!G132+'32 08 Pol'!G38</f>
        <v>0</v>
      </c>
      <c r="J131" s="191" t="str">
        <f>IF(I132=0,"",I131/I132*100)</f>
        <v/>
      </c>
    </row>
    <row r="132" spans="1:10" ht="25.5" customHeight="1" x14ac:dyDescent="0.2">
      <c r="A132" s="181"/>
      <c r="B132" s="188" t="s">
        <v>1</v>
      </c>
      <c r="C132" s="189"/>
      <c r="D132" s="190"/>
      <c r="E132" s="190"/>
      <c r="F132" s="195"/>
      <c r="G132" s="196"/>
      <c r="H132" s="196"/>
      <c r="I132" s="196">
        <f>SUM(I67:I131)</f>
        <v>0</v>
      </c>
      <c r="J132" s="192">
        <f>SUM(J67:J131)</f>
        <v>0</v>
      </c>
    </row>
    <row r="133" spans="1:10" x14ac:dyDescent="0.2">
      <c r="F133" s="133"/>
      <c r="G133" s="133"/>
      <c r="H133" s="133"/>
      <c r="I133" s="133"/>
      <c r="J133" s="134"/>
    </row>
    <row r="134" spans="1:10" x14ac:dyDescent="0.2">
      <c r="F134" s="133"/>
      <c r="G134" s="133"/>
      <c r="H134" s="133"/>
      <c r="I134" s="133"/>
      <c r="J134" s="134"/>
    </row>
    <row r="135" spans="1:10" x14ac:dyDescent="0.2">
      <c r="F135" s="133"/>
      <c r="G135" s="133"/>
      <c r="H135" s="133"/>
      <c r="I135" s="133"/>
      <c r="J135" s="134"/>
    </row>
  </sheetData>
  <sheetProtection algorithmName="SHA-512" hashValue="eLgpWviulGyhOspauXa88BcUfptrAXH2alUMhsEeqM7l016J7CHFGZk3Gu7xQGx4uaZIz9c7McdaLARNb4IE3g==" saltValue="LXs7SEIFXpT4TS48/QXM0w=="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18">
    <mergeCell ref="C130:E130"/>
    <mergeCell ref="C131:E131"/>
    <mergeCell ref="C125:E125"/>
    <mergeCell ref="C126:E126"/>
    <mergeCell ref="C127:E127"/>
    <mergeCell ref="C128:E128"/>
    <mergeCell ref="C129:E129"/>
    <mergeCell ref="C120:E120"/>
    <mergeCell ref="C121:E121"/>
    <mergeCell ref="C122:E122"/>
    <mergeCell ref="C123:E123"/>
    <mergeCell ref="C124:E124"/>
    <mergeCell ref="C115:E115"/>
    <mergeCell ref="C116:E116"/>
    <mergeCell ref="C117:E117"/>
    <mergeCell ref="C118:E118"/>
    <mergeCell ref="C119:E119"/>
    <mergeCell ref="C110:E110"/>
    <mergeCell ref="C111:E111"/>
    <mergeCell ref="C112:E112"/>
    <mergeCell ref="C113:E113"/>
    <mergeCell ref="C114:E114"/>
    <mergeCell ref="C105:E105"/>
    <mergeCell ref="C106:E106"/>
    <mergeCell ref="C107:E107"/>
    <mergeCell ref="C108:E108"/>
    <mergeCell ref="C109:E109"/>
    <mergeCell ref="C100:E100"/>
    <mergeCell ref="C101:E101"/>
    <mergeCell ref="C102:E102"/>
    <mergeCell ref="C103:E103"/>
    <mergeCell ref="C104:E104"/>
    <mergeCell ref="C95:E95"/>
    <mergeCell ref="C96:E96"/>
    <mergeCell ref="C97:E97"/>
    <mergeCell ref="C98:E98"/>
    <mergeCell ref="C99:E99"/>
    <mergeCell ref="C90:E90"/>
    <mergeCell ref="C91:E91"/>
    <mergeCell ref="C92:E92"/>
    <mergeCell ref="C93:E93"/>
    <mergeCell ref="C94:E94"/>
    <mergeCell ref="C85:E85"/>
    <mergeCell ref="C86:E86"/>
    <mergeCell ref="C87:E87"/>
    <mergeCell ref="C88:E88"/>
    <mergeCell ref="C89:E89"/>
    <mergeCell ref="C80:E80"/>
    <mergeCell ref="C81:E81"/>
    <mergeCell ref="C82:E82"/>
    <mergeCell ref="C83:E83"/>
    <mergeCell ref="C84:E84"/>
    <mergeCell ref="C75:E75"/>
    <mergeCell ref="C76:E76"/>
    <mergeCell ref="C77:E77"/>
    <mergeCell ref="C78:E78"/>
    <mergeCell ref="C79:E79"/>
    <mergeCell ref="C70:E70"/>
    <mergeCell ref="C71:E71"/>
    <mergeCell ref="C72:E72"/>
    <mergeCell ref="C73:E73"/>
    <mergeCell ref="C74:E74"/>
    <mergeCell ref="C49:E49"/>
    <mergeCell ref="B50:E50"/>
    <mergeCell ref="C67:E67"/>
    <mergeCell ref="C68:E68"/>
    <mergeCell ref="C69:E69"/>
    <mergeCell ref="C44:E44"/>
    <mergeCell ref="C45:E45"/>
    <mergeCell ref="C46:E46"/>
    <mergeCell ref="C47:E47"/>
    <mergeCell ref="C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1"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7" t="s">
        <v>6</v>
      </c>
      <c r="B1" s="107"/>
      <c r="C1" s="108"/>
      <c r="D1" s="107"/>
      <c r="E1" s="107"/>
      <c r="F1" s="107"/>
      <c r="G1" s="107"/>
    </row>
    <row r="2" spans="1:7" ht="24.95" customHeight="1" x14ac:dyDescent="0.2">
      <c r="A2" s="50" t="s">
        <v>7</v>
      </c>
      <c r="B2" s="49"/>
      <c r="C2" s="109"/>
      <c r="D2" s="109"/>
      <c r="E2" s="109"/>
      <c r="F2" s="109"/>
      <c r="G2" s="110"/>
    </row>
    <row r="3" spans="1:7" ht="24.95" customHeight="1" x14ac:dyDescent="0.2">
      <c r="A3" s="50" t="s">
        <v>8</v>
      </c>
      <c r="B3" s="49"/>
      <c r="C3" s="109"/>
      <c r="D3" s="109"/>
      <c r="E3" s="109"/>
      <c r="F3" s="109"/>
      <c r="G3" s="110"/>
    </row>
    <row r="4" spans="1:7" ht="24.95" customHeight="1" x14ac:dyDescent="0.2">
      <c r="A4" s="50" t="s">
        <v>9</v>
      </c>
      <c r="B4" s="49"/>
      <c r="C4" s="109"/>
      <c r="D4" s="109"/>
      <c r="E4" s="109"/>
      <c r="F4" s="109"/>
      <c r="G4" s="110"/>
    </row>
    <row r="5" spans="1:7" x14ac:dyDescent="0.2">
      <c r="B5" s="4"/>
      <c r="C5" s="5"/>
      <c r="D5" s="6"/>
    </row>
  </sheetData>
  <sheetProtection algorithmName="SHA-512" hashValue="XOUlG3C5qikooz3vHgqY59hjjlAgoTKjO+pDS2dFQXZT4gKV7tCXTEBp8lQA/HTnoUvVqq+flQmwcuevATvVEw==" saltValue="Xyw5jvKvt6E+foRxGpXYzA=="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2834-F937-4188-8BF1-33DA54803257}">
  <sheetPr>
    <outlinePr summaryBelow="0"/>
  </sheetPr>
  <dimension ref="A1:BH5000"/>
  <sheetViews>
    <sheetView workbookViewId="0">
      <pane ySplit="7" topLeftCell="A8" activePane="bottomLeft" state="frozen"/>
      <selection pane="bottomLeft" activeCell="F19" sqref="F19"/>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49</v>
      </c>
      <c r="C4" s="205" t="s">
        <v>50</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82</v>
      </c>
      <c r="C8" s="252" t="s">
        <v>83</v>
      </c>
      <c r="D8" s="229"/>
      <c r="E8" s="230"/>
      <c r="F8" s="231"/>
      <c r="G8" s="231">
        <f>SUMIF(AG9:AG13,"&lt;&gt;NOR",G9:G13)</f>
        <v>0</v>
      </c>
      <c r="H8" s="231"/>
      <c r="I8" s="231">
        <f>SUM(I9:I13)</f>
        <v>0</v>
      </c>
      <c r="J8" s="231"/>
      <c r="K8" s="231">
        <f>SUM(K9:K13)</f>
        <v>0</v>
      </c>
      <c r="L8" s="231"/>
      <c r="M8" s="231">
        <f>SUM(M9:M13)</f>
        <v>0</v>
      </c>
      <c r="N8" s="230"/>
      <c r="O8" s="230">
        <f>SUM(O9:O13)</f>
        <v>0</v>
      </c>
      <c r="P8" s="230"/>
      <c r="Q8" s="230">
        <f>SUM(Q9:Q13)</f>
        <v>0</v>
      </c>
      <c r="R8" s="231"/>
      <c r="S8" s="231"/>
      <c r="T8" s="232"/>
      <c r="U8" s="226"/>
      <c r="V8" s="226">
        <f>SUM(V9:V13)</f>
        <v>9.61</v>
      </c>
      <c r="W8" s="226"/>
      <c r="X8" s="226"/>
      <c r="AG8" t="s">
        <v>234</v>
      </c>
    </row>
    <row r="9" spans="1:60" outlineLevel="1" x14ac:dyDescent="0.2">
      <c r="A9" s="234">
        <v>1</v>
      </c>
      <c r="B9" s="235" t="s">
        <v>235</v>
      </c>
      <c r="C9" s="253" t="s">
        <v>236</v>
      </c>
      <c r="D9" s="236" t="s">
        <v>237</v>
      </c>
      <c r="E9" s="237">
        <v>2.64</v>
      </c>
      <c r="F9" s="238"/>
      <c r="G9" s="239">
        <f>ROUND(E9*F9,2)</f>
        <v>0</v>
      </c>
      <c r="H9" s="238"/>
      <c r="I9" s="239">
        <f>ROUND(E9*H9,2)</f>
        <v>0</v>
      </c>
      <c r="J9" s="238"/>
      <c r="K9" s="239">
        <f>ROUND(E9*J9,2)</f>
        <v>0</v>
      </c>
      <c r="L9" s="239">
        <v>15</v>
      </c>
      <c r="M9" s="239">
        <f>G9*(1+L9/100)</f>
        <v>0</v>
      </c>
      <c r="N9" s="237">
        <v>0</v>
      </c>
      <c r="O9" s="237">
        <f>ROUND(E9*N9,2)</f>
        <v>0</v>
      </c>
      <c r="P9" s="237">
        <v>0</v>
      </c>
      <c r="Q9" s="237">
        <f>ROUND(E9*P9,2)</f>
        <v>0</v>
      </c>
      <c r="R9" s="239" t="s">
        <v>238</v>
      </c>
      <c r="S9" s="239" t="s">
        <v>239</v>
      </c>
      <c r="T9" s="240" t="s">
        <v>240</v>
      </c>
      <c r="U9" s="224">
        <v>3.5329999999999999</v>
      </c>
      <c r="V9" s="224">
        <f>ROUND(E9*U9,2)</f>
        <v>9.33</v>
      </c>
      <c r="W9" s="224"/>
      <c r="X9" s="224" t="s">
        <v>241</v>
      </c>
      <c r="Y9" s="213"/>
      <c r="Z9" s="213"/>
      <c r="AA9" s="213"/>
      <c r="AB9" s="213"/>
      <c r="AC9" s="213"/>
      <c r="AD9" s="213"/>
      <c r="AE9" s="213"/>
      <c r="AF9" s="213"/>
      <c r="AG9" s="213" t="s">
        <v>242</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outlineLevel="1" x14ac:dyDescent="0.2">
      <c r="A10" s="220"/>
      <c r="B10" s="221"/>
      <c r="C10" s="254" t="s">
        <v>243</v>
      </c>
      <c r="D10" s="241"/>
      <c r="E10" s="241"/>
      <c r="F10" s="241"/>
      <c r="G10" s="241"/>
      <c r="H10" s="224"/>
      <c r="I10" s="224"/>
      <c r="J10" s="224"/>
      <c r="K10" s="224"/>
      <c r="L10" s="224"/>
      <c r="M10" s="224"/>
      <c r="N10" s="223"/>
      <c r="O10" s="223"/>
      <c r="P10" s="223"/>
      <c r="Q10" s="223"/>
      <c r="R10" s="224"/>
      <c r="S10" s="224"/>
      <c r="T10" s="224"/>
      <c r="U10" s="224"/>
      <c r="V10" s="224"/>
      <c r="W10" s="224"/>
      <c r="X10" s="224"/>
      <c r="Y10" s="213"/>
      <c r="Z10" s="213"/>
      <c r="AA10" s="213"/>
      <c r="AB10" s="213"/>
      <c r="AC10" s="213"/>
      <c r="AD10" s="213"/>
      <c r="AE10" s="213"/>
      <c r="AF10" s="213"/>
      <c r="AG10" s="213" t="s">
        <v>244</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row>
    <row r="11" spans="1:60" outlineLevel="1" x14ac:dyDescent="0.2">
      <c r="A11" s="234">
        <v>2</v>
      </c>
      <c r="B11" s="235" t="s">
        <v>245</v>
      </c>
      <c r="C11" s="253" t="s">
        <v>246</v>
      </c>
      <c r="D11" s="236" t="s">
        <v>237</v>
      </c>
      <c r="E11" s="237">
        <v>2.64</v>
      </c>
      <c r="F11" s="238"/>
      <c r="G11" s="239">
        <f>ROUND(E11*F11,2)</f>
        <v>0</v>
      </c>
      <c r="H11" s="238"/>
      <c r="I11" s="239">
        <f>ROUND(E11*H11,2)</f>
        <v>0</v>
      </c>
      <c r="J11" s="238"/>
      <c r="K11" s="239">
        <f>ROUND(E11*J11,2)</f>
        <v>0</v>
      </c>
      <c r="L11" s="239">
        <v>15</v>
      </c>
      <c r="M11" s="239">
        <f>G11*(1+L11/100)</f>
        <v>0</v>
      </c>
      <c r="N11" s="237">
        <v>0</v>
      </c>
      <c r="O11" s="237">
        <f>ROUND(E11*N11,2)</f>
        <v>0</v>
      </c>
      <c r="P11" s="237">
        <v>0</v>
      </c>
      <c r="Q11" s="237">
        <f>ROUND(E11*P11,2)</f>
        <v>0</v>
      </c>
      <c r="R11" s="239" t="s">
        <v>238</v>
      </c>
      <c r="S11" s="239" t="s">
        <v>239</v>
      </c>
      <c r="T11" s="240" t="s">
        <v>240</v>
      </c>
      <c r="U11" s="224">
        <v>7.3999999999999996E-2</v>
      </c>
      <c r="V11" s="224">
        <f>ROUND(E11*U11,2)</f>
        <v>0.2</v>
      </c>
      <c r="W11" s="224"/>
      <c r="X11" s="224" t="s">
        <v>241</v>
      </c>
      <c r="Y11" s="213"/>
      <c r="Z11" s="213"/>
      <c r="AA11" s="213"/>
      <c r="AB11" s="213"/>
      <c r="AC11" s="213"/>
      <c r="AD11" s="213"/>
      <c r="AE11" s="213"/>
      <c r="AF11" s="213"/>
      <c r="AG11" s="213" t="s">
        <v>242</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outlineLevel="1" x14ac:dyDescent="0.2">
      <c r="A12" s="220"/>
      <c r="B12" s="221"/>
      <c r="C12" s="254" t="s">
        <v>247</v>
      </c>
      <c r="D12" s="241"/>
      <c r="E12" s="241"/>
      <c r="F12" s="241"/>
      <c r="G12" s="241"/>
      <c r="H12" s="224"/>
      <c r="I12" s="224"/>
      <c r="J12" s="224"/>
      <c r="K12" s="224"/>
      <c r="L12" s="224"/>
      <c r="M12" s="224"/>
      <c r="N12" s="223"/>
      <c r="O12" s="223"/>
      <c r="P12" s="223"/>
      <c r="Q12" s="223"/>
      <c r="R12" s="224"/>
      <c r="S12" s="224"/>
      <c r="T12" s="224"/>
      <c r="U12" s="224"/>
      <c r="V12" s="224"/>
      <c r="W12" s="224"/>
      <c r="X12" s="224"/>
      <c r="Y12" s="213"/>
      <c r="Z12" s="213"/>
      <c r="AA12" s="213"/>
      <c r="AB12" s="213"/>
      <c r="AC12" s="213"/>
      <c r="AD12" s="213"/>
      <c r="AE12" s="213"/>
      <c r="AF12" s="213"/>
      <c r="AG12" s="213" t="s">
        <v>244</v>
      </c>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row>
    <row r="13" spans="1:60" outlineLevel="1" x14ac:dyDescent="0.2">
      <c r="A13" s="242">
        <v>3</v>
      </c>
      <c r="B13" s="243" t="s">
        <v>248</v>
      </c>
      <c r="C13" s="255" t="s">
        <v>249</v>
      </c>
      <c r="D13" s="244" t="s">
        <v>237</v>
      </c>
      <c r="E13" s="245">
        <v>2.64</v>
      </c>
      <c r="F13" s="246"/>
      <c r="G13" s="247">
        <f>ROUND(E13*F13,2)</f>
        <v>0</v>
      </c>
      <c r="H13" s="246"/>
      <c r="I13" s="247">
        <f>ROUND(E13*H13,2)</f>
        <v>0</v>
      </c>
      <c r="J13" s="246"/>
      <c r="K13" s="247">
        <f>ROUND(E13*J13,2)</f>
        <v>0</v>
      </c>
      <c r="L13" s="247">
        <v>15</v>
      </c>
      <c r="M13" s="247">
        <f>G13*(1+L13/100)</f>
        <v>0</v>
      </c>
      <c r="N13" s="245">
        <v>0</v>
      </c>
      <c r="O13" s="245">
        <f>ROUND(E13*N13,2)</f>
        <v>0</v>
      </c>
      <c r="P13" s="245">
        <v>0</v>
      </c>
      <c r="Q13" s="245">
        <f>ROUND(E13*P13,2)</f>
        <v>0</v>
      </c>
      <c r="R13" s="247" t="s">
        <v>238</v>
      </c>
      <c r="S13" s="247" t="s">
        <v>239</v>
      </c>
      <c r="T13" s="248" t="s">
        <v>240</v>
      </c>
      <c r="U13" s="224">
        <v>3.1E-2</v>
      </c>
      <c r="V13" s="224">
        <f>ROUND(E13*U13,2)</f>
        <v>0.08</v>
      </c>
      <c r="W13" s="224"/>
      <c r="X13" s="224" t="s">
        <v>241</v>
      </c>
      <c r="Y13" s="213"/>
      <c r="Z13" s="213"/>
      <c r="AA13" s="213"/>
      <c r="AB13" s="213"/>
      <c r="AC13" s="213"/>
      <c r="AD13" s="213"/>
      <c r="AE13" s="213"/>
      <c r="AF13" s="213"/>
      <c r="AG13" s="213" t="s">
        <v>242</v>
      </c>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row>
    <row r="14" spans="1:60" x14ac:dyDescent="0.2">
      <c r="A14" s="227" t="s">
        <v>233</v>
      </c>
      <c r="B14" s="228" t="s">
        <v>84</v>
      </c>
      <c r="C14" s="252" t="s">
        <v>85</v>
      </c>
      <c r="D14" s="229"/>
      <c r="E14" s="230"/>
      <c r="F14" s="231"/>
      <c r="G14" s="231">
        <f>SUMIF(AG15:AG17,"&lt;&gt;NOR",G15:G17)</f>
        <v>0</v>
      </c>
      <c r="H14" s="231"/>
      <c r="I14" s="231">
        <f>SUM(I15:I17)</f>
        <v>0</v>
      </c>
      <c r="J14" s="231"/>
      <c r="K14" s="231">
        <f>SUM(K15:K17)</f>
        <v>0</v>
      </c>
      <c r="L14" s="231"/>
      <c r="M14" s="231">
        <f>SUM(M15:M17)</f>
        <v>0</v>
      </c>
      <c r="N14" s="230"/>
      <c r="O14" s="230">
        <f>SUM(O15:O17)</f>
        <v>7.16</v>
      </c>
      <c r="P14" s="230"/>
      <c r="Q14" s="230">
        <f>SUM(Q15:Q17)</f>
        <v>0</v>
      </c>
      <c r="R14" s="231"/>
      <c r="S14" s="231"/>
      <c r="T14" s="232"/>
      <c r="U14" s="226"/>
      <c r="V14" s="226">
        <f>SUM(V15:V17)</f>
        <v>7.26</v>
      </c>
      <c r="W14" s="226"/>
      <c r="X14" s="226"/>
      <c r="AG14" t="s">
        <v>234</v>
      </c>
    </row>
    <row r="15" spans="1:60" outlineLevel="1" x14ac:dyDescent="0.2">
      <c r="A15" s="234">
        <v>4</v>
      </c>
      <c r="B15" s="235" t="s">
        <v>250</v>
      </c>
      <c r="C15" s="253" t="s">
        <v>251</v>
      </c>
      <c r="D15" s="236" t="s">
        <v>252</v>
      </c>
      <c r="E15" s="237">
        <v>7.3710000000000004</v>
      </c>
      <c r="F15" s="238"/>
      <c r="G15" s="239">
        <f>ROUND(E15*F15,2)</f>
        <v>0</v>
      </c>
      <c r="H15" s="238"/>
      <c r="I15" s="239">
        <f>ROUND(E15*H15,2)</f>
        <v>0</v>
      </c>
      <c r="J15" s="238"/>
      <c r="K15" s="239">
        <f>ROUND(E15*J15,2)</f>
        <v>0</v>
      </c>
      <c r="L15" s="239">
        <v>15</v>
      </c>
      <c r="M15" s="239">
        <f>G15*(1+L15/100)</f>
        <v>0</v>
      </c>
      <c r="N15" s="237">
        <v>0.52</v>
      </c>
      <c r="O15" s="237">
        <f>ROUND(E15*N15,2)</f>
        <v>3.83</v>
      </c>
      <c r="P15" s="237">
        <v>0</v>
      </c>
      <c r="Q15" s="237">
        <f>ROUND(E15*P15,2)</f>
        <v>0</v>
      </c>
      <c r="R15" s="239" t="s">
        <v>253</v>
      </c>
      <c r="S15" s="239" t="s">
        <v>239</v>
      </c>
      <c r="T15" s="240" t="s">
        <v>240</v>
      </c>
      <c r="U15" s="224">
        <v>0.9</v>
      </c>
      <c r="V15" s="224">
        <f>ROUND(E15*U15,2)</f>
        <v>6.63</v>
      </c>
      <c r="W15" s="224"/>
      <c r="X15" s="224" t="s">
        <v>241</v>
      </c>
      <c r="Y15" s="213"/>
      <c r="Z15" s="213"/>
      <c r="AA15" s="213"/>
      <c r="AB15" s="213"/>
      <c r="AC15" s="213"/>
      <c r="AD15" s="213"/>
      <c r="AE15" s="213"/>
      <c r="AF15" s="213"/>
      <c r="AG15" s="213" t="s">
        <v>242</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outlineLevel="1" x14ac:dyDescent="0.2">
      <c r="A16" s="220"/>
      <c r="B16" s="221"/>
      <c r="C16" s="254" t="s">
        <v>254</v>
      </c>
      <c r="D16" s="241"/>
      <c r="E16" s="241"/>
      <c r="F16" s="241"/>
      <c r="G16" s="241"/>
      <c r="H16" s="224"/>
      <c r="I16" s="224"/>
      <c r="J16" s="224"/>
      <c r="K16" s="224"/>
      <c r="L16" s="224"/>
      <c r="M16" s="224"/>
      <c r="N16" s="223"/>
      <c r="O16" s="223"/>
      <c r="P16" s="223"/>
      <c r="Q16" s="223"/>
      <c r="R16" s="224"/>
      <c r="S16" s="224"/>
      <c r="T16" s="224"/>
      <c r="U16" s="224"/>
      <c r="V16" s="224"/>
      <c r="W16" s="224"/>
      <c r="X16" s="224"/>
      <c r="Y16" s="213"/>
      <c r="Z16" s="213"/>
      <c r="AA16" s="213"/>
      <c r="AB16" s="213"/>
      <c r="AC16" s="213"/>
      <c r="AD16" s="213"/>
      <c r="AE16" s="213"/>
      <c r="AF16" s="213"/>
      <c r="AG16" s="213" t="s">
        <v>244</v>
      </c>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row>
    <row r="17" spans="1:60" outlineLevel="1" x14ac:dyDescent="0.2">
      <c r="A17" s="242">
        <v>5</v>
      </c>
      <c r="B17" s="243" t="s">
        <v>255</v>
      </c>
      <c r="C17" s="255" t="s">
        <v>256</v>
      </c>
      <c r="D17" s="244" t="s">
        <v>237</v>
      </c>
      <c r="E17" s="245">
        <v>1.32</v>
      </c>
      <c r="F17" s="246"/>
      <c r="G17" s="247">
        <f>ROUND(E17*F17,2)</f>
        <v>0</v>
      </c>
      <c r="H17" s="246"/>
      <c r="I17" s="247">
        <f>ROUND(E17*H17,2)</f>
        <v>0</v>
      </c>
      <c r="J17" s="246"/>
      <c r="K17" s="247">
        <f>ROUND(E17*J17,2)</f>
        <v>0</v>
      </c>
      <c r="L17" s="247">
        <v>15</v>
      </c>
      <c r="M17" s="247">
        <f>G17*(1+L17/100)</f>
        <v>0</v>
      </c>
      <c r="N17" s="245">
        <v>2.5249999999999999</v>
      </c>
      <c r="O17" s="245">
        <f>ROUND(E17*N17,2)</f>
        <v>3.33</v>
      </c>
      <c r="P17" s="245">
        <v>0</v>
      </c>
      <c r="Q17" s="245">
        <f>ROUND(E17*P17,2)</f>
        <v>0</v>
      </c>
      <c r="R17" s="247" t="s">
        <v>253</v>
      </c>
      <c r="S17" s="247" t="s">
        <v>239</v>
      </c>
      <c r="T17" s="248" t="s">
        <v>240</v>
      </c>
      <c r="U17" s="224">
        <v>0.47699999999999998</v>
      </c>
      <c r="V17" s="224">
        <f>ROUND(E17*U17,2)</f>
        <v>0.63</v>
      </c>
      <c r="W17" s="224"/>
      <c r="X17" s="224" t="s">
        <v>241</v>
      </c>
      <c r="Y17" s="213"/>
      <c r="Z17" s="213"/>
      <c r="AA17" s="213"/>
      <c r="AB17" s="213"/>
      <c r="AC17" s="213"/>
      <c r="AD17" s="213"/>
      <c r="AE17" s="213"/>
      <c r="AF17" s="213"/>
      <c r="AG17" s="213" t="s">
        <v>242</v>
      </c>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row>
    <row r="18" spans="1:60" x14ac:dyDescent="0.2">
      <c r="A18" s="227" t="s">
        <v>233</v>
      </c>
      <c r="B18" s="228" t="s">
        <v>100</v>
      </c>
      <c r="C18" s="252" t="s">
        <v>101</v>
      </c>
      <c r="D18" s="229"/>
      <c r="E18" s="230"/>
      <c r="F18" s="231"/>
      <c r="G18" s="231">
        <f>SUMIF(AG19:AG30,"&lt;&gt;NOR",G19:G30)</f>
        <v>0</v>
      </c>
      <c r="H18" s="231"/>
      <c r="I18" s="231">
        <f>SUM(I19:I30)</f>
        <v>0</v>
      </c>
      <c r="J18" s="231"/>
      <c r="K18" s="231">
        <f>SUM(K19:K30)</f>
        <v>0</v>
      </c>
      <c r="L18" s="231"/>
      <c r="M18" s="231">
        <f>SUM(M19:M30)</f>
        <v>0</v>
      </c>
      <c r="N18" s="230"/>
      <c r="O18" s="230">
        <f>SUM(O19:O30)</f>
        <v>24.199999999999996</v>
      </c>
      <c r="P18" s="230"/>
      <c r="Q18" s="230">
        <f>SUM(Q19:Q30)</f>
        <v>0</v>
      </c>
      <c r="R18" s="231"/>
      <c r="S18" s="231"/>
      <c r="T18" s="232"/>
      <c r="U18" s="226"/>
      <c r="V18" s="226">
        <f>SUM(V19:V30)</f>
        <v>376.71</v>
      </c>
      <c r="W18" s="226"/>
      <c r="X18" s="226"/>
      <c r="AG18" t="s">
        <v>234</v>
      </c>
    </row>
    <row r="19" spans="1:60" ht="33.75" outlineLevel="1" x14ac:dyDescent="0.2">
      <c r="A19" s="242">
        <v>6</v>
      </c>
      <c r="B19" s="243" t="s">
        <v>257</v>
      </c>
      <c r="C19" s="255" t="s">
        <v>258</v>
      </c>
      <c r="D19" s="244" t="s">
        <v>252</v>
      </c>
      <c r="E19" s="245">
        <v>49.75</v>
      </c>
      <c r="F19" s="246"/>
      <c r="G19" s="247">
        <f>ROUND(E19*F19,2)</f>
        <v>0</v>
      </c>
      <c r="H19" s="246"/>
      <c r="I19" s="247">
        <f>ROUND(E19*H19,2)</f>
        <v>0</v>
      </c>
      <c r="J19" s="246"/>
      <c r="K19" s="247">
        <f>ROUND(E19*J19,2)</f>
        <v>0</v>
      </c>
      <c r="L19" s="247">
        <v>15</v>
      </c>
      <c r="M19" s="247">
        <f>G19*(1+L19/100)</f>
        <v>0</v>
      </c>
      <c r="N19" s="245">
        <v>0.22069</v>
      </c>
      <c r="O19" s="245">
        <f>ROUND(E19*N19,2)</f>
        <v>10.98</v>
      </c>
      <c r="P19" s="245">
        <v>0</v>
      </c>
      <c r="Q19" s="245">
        <f>ROUND(E19*P19,2)</f>
        <v>0</v>
      </c>
      <c r="R19" s="247" t="s">
        <v>253</v>
      </c>
      <c r="S19" s="247" t="s">
        <v>239</v>
      </c>
      <c r="T19" s="248" t="s">
        <v>259</v>
      </c>
      <c r="U19" s="224">
        <v>0.6</v>
      </c>
      <c r="V19" s="224">
        <f>ROUND(E19*U19,2)</f>
        <v>29.85</v>
      </c>
      <c r="W19" s="224"/>
      <c r="X19" s="224" t="s">
        <v>241</v>
      </c>
      <c r="Y19" s="213"/>
      <c r="Z19" s="213"/>
      <c r="AA19" s="213"/>
      <c r="AB19" s="213"/>
      <c r="AC19" s="213"/>
      <c r="AD19" s="213"/>
      <c r="AE19" s="213"/>
      <c r="AF19" s="213"/>
      <c r="AG19" s="213" t="s">
        <v>242</v>
      </c>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row>
    <row r="20" spans="1:60" ht="33.75" outlineLevel="1" x14ac:dyDescent="0.2">
      <c r="A20" s="242">
        <v>7</v>
      </c>
      <c r="B20" s="243" t="s">
        <v>260</v>
      </c>
      <c r="C20" s="255" t="s">
        <v>261</v>
      </c>
      <c r="D20" s="244" t="s">
        <v>252</v>
      </c>
      <c r="E20" s="245">
        <v>5.625</v>
      </c>
      <c r="F20" s="246"/>
      <c r="G20" s="247">
        <f>ROUND(E20*F20,2)</f>
        <v>0</v>
      </c>
      <c r="H20" s="246"/>
      <c r="I20" s="247">
        <f>ROUND(E20*H20,2)</f>
        <v>0</v>
      </c>
      <c r="J20" s="246"/>
      <c r="K20" s="247">
        <f>ROUND(E20*J20,2)</f>
        <v>0</v>
      </c>
      <c r="L20" s="247">
        <v>15</v>
      </c>
      <c r="M20" s="247">
        <f>G20*(1+L20/100)</f>
        <v>0</v>
      </c>
      <c r="N20" s="245">
        <v>0.25968999999999998</v>
      </c>
      <c r="O20" s="245">
        <f>ROUND(E20*N20,2)</f>
        <v>1.46</v>
      </c>
      <c r="P20" s="245">
        <v>0</v>
      </c>
      <c r="Q20" s="245">
        <f>ROUND(E20*P20,2)</f>
        <v>0</v>
      </c>
      <c r="R20" s="247" t="s">
        <v>253</v>
      </c>
      <c r="S20" s="247" t="s">
        <v>239</v>
      </c>
      <c r="T20" s="248" t="s">
        <v>262</v>
      </c>
      <c r="U20" s="224">
        <v>0.7</v>
      </c>
      <c r="V20" s="224">
        <f>ROUND(E20*U20,2)</f>
        <v>3.94</v>
      </c>
      <c r="W20" s="224"/>
      <c r="X20" s="224" t="s">
        <v>241</v>
      </c>
      <c r="Y20" s="213"/>
      <c r="Z20" s="213"/>
      <c r="AA20" s="213"/>
      <c r="AB20" s="213"/>
      <c r="AC20" s="213"/>
      <c r="AD20" s="213"/>
      <c r="AE20" s="213"/>
      <c r="AF20" s="213"/>
      <c r="AG20" s="213" t="s">
        <v>242</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ht="22.5" outlineLevel="1" x14ac:dyDescent="0.2">
      <c r="A21" s="242">
        <v>8</v>
      </c>
      <c r="B21" s="243" t="s">
        <v>263</v>
      </c>
      <c r="C21" s="255" t="s">
        <v>264</v>
      </c>
      <c r="D21" s="244" t="s">
        <v>265</v>
      </c>
      <c r="E21" s="245">
        <v>6</v>
      </c>
      <c r="F21" s="246"/>
      <c r="G21" s="247">
        <f>ROUND(E21*F21,2)</f>
        <v>0</v>
      </c>
      <c r="H21" s="246"/>
      <c r="I21" s="247">
        <f>ROUND(E21*H21,2)</f>
        <v>0</v>
      </c>
      <c r="J21" s="246"/>
      <c r="K21" s="247">
        <f>ROUND(E21*J21,2)</f>
        <v>0</v>
      </c>
      <c r="L21" s="247">
        <v>15</v>
      </c>
      <c r="M21" s="247">
        <f>G21*(1+L21/100)</f>
        <v>0</v>
      </c>
      <c r="N21" s="245">
        <v>4.555E-2</v>
      </c>
      <c r="O21" s="245">
        <f>ROUND(E21*N21,2)</f>
        <v>0.27</v>
      </c>
      <c r="P21" s="245">
        <v>0</v>
      </c>
      <c r="Q21" s="245">
        <f>ROUND(E21*P21,2)</f>
        <v>0</v>
      </c>
      <c r="R21" s="247" t="s">
        <v>253</v>
      </c>
      <c r="S21" s="247" t="s">
        <v>239</v>
      </c>
      <c r="T21" s="248" t="s">
        <v>262</v>
      </c>
      <c r="U21" s="224">
        <v>0.2525</v>
      </c>
      <c r="V21" s="224">
        <f>ROUND(E21*U21,2)</f>
        <v>1.52</v>
      </c>
      <c r="W21" s="224"/>
      <c r="X21" s="224" t="s">
        <v>241</v>
      </c>
      <c r="Y21" s="213"/>
      <c r="Z21" s="213"/>
      <c r="AA21" s="213"/>
      <c r="AB21" s="213"/>
      <c r="AC21" s="213"/>
      <c r="AD21" s="213"/>
      <c r="AE21" s="213"/>
      <c r="AF21" s="213"/>
      <c r="AG21" s="213" t="s">
        <v>242</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row>
    <row r="22" spans="1:60" outlineLevel="1" x14ac:dyDescent="0.2">
      <c r="A22" s="242">
        <v>9</v>
      </c>
      <c r="B22" s="243" t="s">
        <v>266</v>
      </c>
      <c r="C22" s="255" t="s">
        <v>267</v>
      </c>
      <c r="D22" s="244" t="s">
        <v>268</v>
      </c>
      <c r="E22" s="245">
        <v>2.5</v>
      </c>
      <c r="F22" s="246"/>
      <c r="G22" s="247">
        <f>ROUND(E22*F22,2)</f>
        <v>0</v>
      </c>
      <c r="H22" s="246"/>
      <c r="I22" s="247">
        <f>ROUND(E22*H22,2)</f>
        <v>0</v>
      </c>
      <c r="J22" s="246"/>
      <c r="K22" s="247">
        <f>ROUND(E22*J22,2)</f>
        <v>0</v>
      </c>
      <c r="L22" s="247">
        <v>15</v>
      </c>
      <c r="M22" s="247">
        <f>G22*(1+L22/100)</f>
        <v>0</v>
      </c>
      <c r="N22" s="245">
        <v>3.8999999999999999E-4</v>
      </c>
      <c r="O22" s="245">
        <f>ROUND(E22*N22,2)</f>
        <v>0</v>
      </c>
      <c r="P22" s="245">
        <v>0</v>
      </c>
      <c r="Q22" s="245">
        <f>ROUND(E22*P22,2)</f>
        <v>0</v>
      </c>
      <c r="R22" s="247" t="s">
        <v>253</v>
      </c>
      <c r="S22" s="247" t="s">
        <v>239</v>
      </c>
      <c r="T22" s="248" t="s">
        <v>259</v>
      </c>
      <c r="U22" s="224">
        <v>0.15</v>
      </c>
      <c r="V22" s="224">
        <f>ROUND(E22*U22,2)</f>
        <v>0.38</v>
      </c>
      <c r="W22" s="224"/>
      <c r="X22" s="224" t="s">
        <v>241</v>
      </c>
      <c r="Y22" s="213"/>
      <c r="Z22" s="213"/>
      <c r="AA22" s="213"/>
      <c r="AB22" s="213"/>
      <c r="AC22" s="213"/>
      <c r="AD22" s="213"/>
      <c r="AE22" s="213"/>
      <c r="AF22" s="213"/>
      <c r="AG22" s="213" t="s">
        <v>242</v>
      </c>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row>
    <row r="23" spans="1:60" ht="33.75" outlineLevel="1" x14ac:dyDescent="0.2">
      <c r="A23" s="234">
        <v>10</v>
      </c>
      <c r="B23" s="235" t="s">
        <v>269</v>
      </c>
      <c r="C23" s="253" t="s">
        <v>270</v>
      </c>
      <c r="D23" s="236" t="s">
        <v>252</v>
      </c>
      <c r="E23" s="237">
        <v>200.923</v>
      </c>
      <c r="F23" s="238"/>
      <c r="G23" s="239">
        <f>ROUND(E23*F23,2)</f>
        <v>0</v>
      </c>
      <c r="H23" s="238"/>
      <c r="I23" s="239">
        <f>ROUND(E23*H23,2)</f>
        <v>0</v>
      </c>
      <c r="J23" s="238"/>
      <c r="K23" s="239">
        <f>ROUND(E23*J23,2)</f>
        <v>0</v>
      </c>
      <c r="L23" s="239">
        <v>15</v>
      </c>
      <c r="M23" s="239">
        <f>G23*(1+L23/100)</f>
        <v>0</v>
      </c>
      <c r="N23" s="237">
        <v>2.5649999999999999E-2</v>
      </c>
      <c r="O23" s="237">
        <f>ROUND(E23*N23,2)</f>
        <v>5.15</v>
      </c>
      <c r="P23" s="237">
        <v>0</v>
      </c>
      <c r="Q23" s="237">
        <f>ROUND(E23*P23,2)</f>
        <v>0</v>
      </c>
      <c r="R23" s="239" t="s">
        <v>253</v>
      </c>
      <c r="S23" s="239" t="s">
        <v>239</v>
      </c>
      <c r="T23" s="240" t="s">
        <v>262</v>
      </c>
      <c r="U23" s="224">
        <v>0.99</v>
      </c>
      <c r="V23" s="224">
        <f>ROUND(E23*U23,2)</f>
        <v>198.91</v>
      </c>
      <c r="W23" s="224"/>
      <c r="X23" s="224" t="s">
        <v>241</v>
      </c>
      <c r="Y23" s="213"/>
      <c r="Z23" s="213"/>
      <c r="AA23" s="213"/>
      <c r="AB23" s="213"/>
      <c r="AC23" s="213"/>
      <c r="AD23" s="213"/>
      <c r="AE23" s="213"/>
      <c r="AF23" s="213"/>
      <c r="AG23" s="213" t="s">
        <v>242</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row>
    <row r="24" spans="1:60" ht="22.5" outlineLevel="1" x14ac:dyDescent="0.2">
      <c r="A24" s="220"/>
      <c r="B24" s="221"/>
      <c r="C24" s="254" t="s">
        <v>271</v>
      </c>
      <c r="D24" s="241"/>
      <c r="E24" s="241"/>
      <c r="F24" s="241"/>
      <c r="G24" s="241"/>
      <c r="H24" s="224"/>
      <c r="I24" s="224"/>
      <c r="J24" s="224"/>
      <c r="K24" s="224"/>
      <c r="L24" s="224"/>
      <c r="M24" s="224"/>
      <c r="N24" s="223"/>
      <c r="O24" s="223"/>
      <c r="P24" s="223"/>
      <c r="Q24" s="223"/>
      <c r="R24" s="224"/>
      <c r="S24" s="224"/>
      <c r="T24" s="224"/>
      <c r="U24" s="224"/>
      <c r="V24" s="224"/>
      <c r="W24" s="224"/>
      <c r="X24" s="224"/>
      <c r="Y24" s="213"/>
      <c r="Z24" s="213"/>
      <c r="AA24" s="213"/>
      <c r="AB24" s="213"/>
      <c r="AC24" s="213"/>
      <c r="AD24" s="213"/>
      <c r="AE24" s="213"/>
      <c r="AF24" s="213"/>
      <c r="AG24" s="213" t="s">
        <v>244</v>
      </c>
      <c r="AH24" s="213"/>
      <c r="AI24" s="213"/>
      <c r="AJ24" s="213"/>
      <c r="AK24" s="213"/>
      <c r="AL24" s="213"/>
      <c r="AM24" s="213"/>
      <c r="AN24" s="213"/>
      <c r="AO24" s="213"/>
      <c r="AP24" s="213"/>
      <c r="AQ24" s="213"/>
      <c r="AR24" s="213"/>
      <c r="AS24" s="213"/>
      <c r="AT24" s="213"/>
      <c r="AU24" s="213"/>
      <c r="AV24" s="213"/>
      <c r="AW24" s="213"/>
      <c r="AX24" s="213"/>
      <c r="AY24" s="213"/>
      <c r="AZ24" s="213"/>
      <c r="BA24" s="249" t="str">
        <f>C24</f>
        <v>zřízení nosné konstrukce příčky, vložení tepelné izolace tl. do 5 cm, montáž desek, tmelení spár Q2 a úprava rohů. Včetně dodávek materiálu.</v>
      </c>
      <c r="BB24" s="213"/>
      <c r="BC24" s="213"/>
      <c r="BD24" s="213"/>
      <c r="BE24" s="213"/>
      <c r="BF24" s="213"/>
      <c r="BG24" s="213"/>
      <c r="BH24" s="213"/>
    </row>
    <row r="25" spans="1:60" ht="22.5" outlineLevel="1" x14ac:dyDescent="0.2">
      <c r="A25" s="234">
        <v>11</v>
      </c>
      <c r="B25" s="235" t="s">
        <v>272</v>
      </c>
      <c r="C25" s="253" t="s">
        <v>273</v>
      </c>
      <c r="D25" s="236" t="s">
        <v>252</v>
      </c>
      <c r="E25" s="237">
        <v>2.25</v>
      </c>
      <c r="F25" s="238"/>
      <c r="G25" s="239">
        <f>ROUND(E25*F25,2)</f>
        <v>0</v>
      </c>
      <c r="H25" s="238"/>
      <c r="I25" s="239">
        <f>ROUND(E25*H25,2)</f>
        <v>0</v>
      </c>
      <c r="J25" s="238"/>
      <c r="K25" s="239">
        <f>ROUND(E25*J25,2)</f>
        <v>0</v>
      </c>
      <c r="L25" s="239">
        <v>15</v>
      </c>
      <c r="M25" s="239">
        <f>G25*(1+L25/100)</f>
        <v>0</v>
      </c>
      <c r="N25" s="237">
        <v>9.0060000000000001E-2</v>
      </c>
      <c r="O25" s="237">
        <f>ROUND(E25*N25,2)</f>
        <v>0.2</v>
      </c>
      <c r="P25" s="237">
        <v>0</v>
      </c>
      <c r="Q25" s="237">
        <f>ROUND(E25*P25,2)</f>
        <v>0</v>
      </c>
      <c r="R25" s="239" t="s">
        <v>253</v>
      </c>
      <c r="S25" s="239" t="s">
        <v>239</v>
      </c>
      <c r="T25" s="240" t="s">
        <v>240</v>
      </c>
      <c r="U25" s="224">
        <v>0.52090000000000003</v>
      </c>
      <c r="V25" s="224">
        <f>ROUND(E25*U25,2)</f>
        <v>1.17</v>
      </c>
      <c r="W25" s="224"/>
      <c r="X25" s="224" t="s">
        <v>241</v>
      </c>
      <c r="Y25" s="213"/>
      <c r="Z25" s="213"/>
      <c r="AA25" s="213"/>
      <c r="AB25" s="213"/>
      <c r="AC25" s="213"/>
      <c r="AD25" s="213"/>
      <c r="AE25" s="213"/>
      <c r="AF25" s="213"/>
      <c r="AG25" s="213" t="s">
        <v>242</v>
      </c>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row>
    <row r="26" spans="1:60" ht="22.5" outlineLevel="1" x14ac:dyDescent="0.2">
      <c r="A26" s="220"/>
      <c r="B26" s="221"/>
      <c r="C26" s="254" t="s">
        <v>274</v>
      </c>
      <c r="D26" s="241"/>
      <c r="E26" s="241"/>
      <c r="F26" s="241"/>
      <c r="G26" s="241"/>
      <c r="H26" s="224"/>
      <c r="I26" s="224"/>
      <c r="J26" s="224"/>
      <c r="K26" s="224"/>
      <c r="L26" s="224"/>
      <c r="M26" s="224"/>
      <c r="N26" s="223"/>
      <c r="O26" s="223"/>
      <c r="P26" s="223"/>
      <c r="Q26" s="223"/>
      <c r="R26" s="224"/>
      <c r="S26" s="224"/>
      <c r="T26" s="224"/>
      <c r="U26" s="224"/>
      <c r="V26" s="224"/>
      <c r="W26" s="224"/>
      <c r="X26" s="224"/>
      <c r="Y26" s="213"/>
      <c r="Z26" s="213"/>
      <c r="AA26" s="213"/>
      <c r="AB26" s="213"/>
      <c r="AC26" s="213"/>
      <c r="AD26" s="213"/>
      <c r="AE26" s="213"/>
      <c r="AF26" s="213"/>
      <c r="AG26" s="213" t="s">
        <v>244</v>
      </c>
      <c r="AH26" s="213"/>
      <c r="AI26" s="213"/>
      <c r="AJ26" s="213"/>
      <c r="AK26" s="213"/>
      <c r="AL26" s="213"/>
      <c r="AM26" s="213"/>
      <c r="AN26" s="213"/>
      <c r="AO26" s="213"/>
      <c r="AP26" s="213"/>
      <c r="AQ26" s="213"/>
      <c r="AR26" s="213"/>
      <c r="AS26" s="213"/>
      <c r="AT26" s="213"/>
      <c r="AU26" s="213"/>
      <c r="AV26" s="213"/>
      <c r="AW26" s="213"/>
      <c r="AX26" s="213"/>
      <c r="AY26" s="213"/>
      <c r="AZ26" s="213"/>
      <c r="BA26" s="249" t="str">
        <f>C26</f>
        <v>jednoduché nebo příčky zděné do svislé dřevěné, cihelné, betonové nebo ocelové konstrukce na jakoukoliv maltu vápenocementovou (MVC) nebo cementovou (MC),</v>
      </c>
      <c r="BB26" s="213"/>
      <c r="BC26" s="213"/>
      <c r="BD26" s="213"/>
      <c r="BE26" s="213"/>
      <c r="BF26" s="213"/>
      <c r="BG26" s="213"/>
      <c r="BH26" s="213"/>
    </row>
    <row r="27" spans="1:60" outlineLevel="1" x14ac:dyDescent="0.2">
      <c r="A27" s="242">
        <v>12</v>
      </c>
      <c r="B27" s="243" t="s">
        <v>275</v>
      </c>
      <c r="C27" s="255" t="s">
        <v>276</v>
      </c>
      <c r="D27" s="244" t="s">
        <v>252</v>
      </c>
      <c r="E27" s="245">
        <v>11.362500000000001</v>
      </c>
      <c r="F27" s="246"/>
      <c r="G27" s="247">
        <f>ROUND(E27*F27,2)</f>
        <v>0</v>
      </c>
      <c r="H27" s="246"/>
      <c r="I27" s="247">
        <f>ROUND(E27*H27,2)</f>
        <v>0</v>
      </c>
      <c r="J27" s="246"/>
      <c r="K27" s="247">
        <f>ROUND(E27*J27,2)</f>
        <v>0</v>
      </c>
      <c r="L27" s="247">
        <v>15</v>
      </c>
      <c r="M27" s="247">
        <f>G27*(1+L27/100)</f>
        <v>0</v>
      </c>
      <c r="N27" s="245">
        <v>9.3240000000000003E-2</v>
      </c>
      <c r="O27" s="245">
        <f>ROUND(E27*N27,2)</f>
        <v>1.06</v>
      </c>
      <c r="P27" s="245">
        <v>0</v>
      </c>
      <c r="Q27" s="245">
        <f>ROUND(E27*P27,2)</f>
        <v>0</v>
      </c>
      <c r="R27" s="247" t="s">
        <v>253</v>
      </c>
      <c r="S27" s="247" t="s">
        <v>239</v>
      </c>
      <c r="T27" s="248" t="s">
        <v>240</v>
      </c>
      <c r="U27" s="224">
        <v>0.78700000000000003</v>
      </c>
      <c r="V27" s="224">
        <f>ROUND(E27*U27,2)</f>
        <v>8.94</v>
      </c>
      <c r="W27" s="224"/>
      <c r="X27" s="224" t="s">
        <v>241</v>
      </c>
      <c r="Y27" s="213"/>
      <c r="Z27" s="213"/>
      <c r="AA27" s="213"/>
      <c r="AB27" s="213"/>
      <c r="AC27" s="213"/>
      <c r="AD27" s="213"/>
      <c r="AE27" s="213"/>
      <c r="AF27" s="213"/>
      <c r="AG27" s="213" t="s">
        <v>242</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outlineLevel="1" x14ac:dyDescent="0.2">
      <c r="A28" s="242">
        <v>13</v>
      </c>
      <c r="B28" s="243" t="s">
        <v>277</v>
      </c>
      <c r="C28" s="255" t="s">
        <v>278</v>
      </c>
      <c r="D28" s="244" t="s">
        <v>252</v>
      </c>
      <c r="E28" s="245">
        <v>65.412999999999997</v>
      </c>
      <c r="F28" s="246"/>
      <c r="G28" s="247">
        <f>ROUND(E28*F28,2)</f>
        <v>0</v>
      </c>
      <c r="H28" s="246"/>
      <c r="I28" s="247">
        <f>ROUND(E28*H28,2)</f>
        <v>0</v>
      </c>
      <c r="J28" s="246"/>
      <c r="K28" s="247">
        <f>ROUND(E28*J28,2)</f>
        <v>0</v>
      </c>
      <c r="L28" s="247">
        <v>15</v>
      </c>
      <c r="M28" s="247">
        <f>G28*(1+L28/100)</f>
        <v>0</v>
      </c>
      <c r="N28" s="245">
        <v>7.7710000000000001E-2</v>
      </c>
      <c r="O28" s="245">
        <f>ROUND(E28*N28,2)</f>
        <v>5.08</v>
      </c>
      <c r="P28" s="245">
        <v>0</v>
      </c>
      <c r="Q28" s="245">
        <f>ROUND(E28*P28,2)</f>
        <v>0</v>
      </c>
      <c r="R28" s="247"/>
      <c r="S28" s="247" t="s">
        <v>279</v>
      </c>
      <c r="T28" s="248" t="s">
        <v>262</v>
      </c>
      <c r="U28" s="224">
        <v>1.8089999999999999</v>
      </c>
      <c r="V28" s="224">
        <f>ROUND(E28*U28,2)</f>
        <v>118.33</v>
      </c>
      <c r="W28" s="224"/>
      <c r="X28" s="224" t="s">
        <v>241</v>
      </c>
      <c r="Y28" s="213"/>
      <c r="Z28" s="213"/>
      <c r="AA28" s="213"/>
      <c r="AB28" s="213"/>
      <c r="AC28" s="213"/>
      <c r="AD28" s="213"/>
      <c r="AE28" s="213"/>
      <c r="AF28" s="213"/>
      <c r="AG28" s="213" t="s">
        <v>242</v>
      </c>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row>
    <row r="29" spans="1:60" outlineLevel="1" x14ac:dyDescent="0.2">
      <c r="A29" s="242">
        <v>14</v>
      </c>
      <c r="B29" s="243" t="s">
        <v>280</v>
      </c>
      <c r="C29" s="255" t="s">
        <v>281</v>
      </c>
      <c r="D29" s="244" t="s">
        <v>252</v>
      </c>
      <c r="E29" s="245">
        <v>90.772000000000006</v>
      </c>
      <c r="F29" s="246"/>
      <c r="G29" s="247">
        <f>ROUND(E29*F29,2)</f>
        <v>0</v>
      </c>
      <c r="H29" s="246"/>
      <c r="I29" s="247">
        <f>ROUND(E29*H29,2)</f>
        <v>0</v>
      </c>
      <c r="J29" s="246"/>
      <c r="K29" s="247">
        <f>ROUND(E29*J29,2)</f>
        <v>0</v>
      </c>
      <c r="L29" s="247">
        <v>15</v>
      </c>
      <c r="M29" s="247">
        <f>G29*(1+L29/100)</f>
        <v>0</v>
      </c>
      <c r="N29" s="245">
        <v>0</v>
      </c>
      <c r="O29" s="245">
        <f>ROUND(E29*N29,2)</f>
        <v>0</v>
      </c>
      <c r="P29" s="245">
        <v>0</v>
      </c>
      <c r="Q29" s="245">
        <f>ROUND(E29*P29,2)</f>
        <v>0</v>
      </c>
      <c r="R29" s="247"/>
      <c r="S29" s="247" t="s">
        <v>279</v>
      </c>
      <c r="T29" s="248" t="s">
        <v>262</v>
      </c>
      <c r="U29" s="224">
        <v>0.11</v>
      </c>
      <c r="V29" s="224">
        <f>ROUND(E29*U29,2)</f>
        <v>9.98</v>
      </c>
      <c r="W29" s="224"/>
      <c r="X29" s="224" t="s">
        <v>241</v>
      </c>
      <c r="Y29" s="213"/>
      <c r="Z29" s="213"/>
      <c r="AA29" s="213"/>
      <c r="AB29" s="213"/>
      <c r="AC29" s="213"/>
      <c r="AD29" s="213"/>
      <c r="AE29" s="213"/>
      <c r="AF29" s="213"/>
      <c r="AG29" s="213" t="s">
        <v>242</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outlineLevel="1" x14ac:dyDescent="0.2">
      <c r="A30" s="242">
        <v>15</v>
      </c>
      <c r="B30" s="243" t="s">
        <v>282</v>
      </c>
      <c r="C30" s="255" t="s">
        <v>283</v>
      </c>
      <c r="D30" s="244" t="s">
        <v>252</v>
      </c>
      <c r="E30" s="245">
        <v>33.527500000000003</v>
      </c>
      <c r="F30" s="246"/>
      <c r="G30" s="247">
        <f>ROUND(E30*F30,2)</f>
        <v>0</v>
      </c>
      <c r="H30" s="246"/>
      <c r="I30" s="247">
        <f>ROUND(E30*H30,2)</f>
        <v>0</v>
      </c>
      <c r="J30" s="246"/>
      <c r="K30" s="247">
        <f>ROUND(E30*J30,2)</f>
        <v>0</v>
      </c>
      <c r="L30" s="247">
        <v>15</v>
      </c>
      <c r="M30" s="247">
        <f>G30*(1+L30/100)</f>
        <v>0</v>
      </c>
      <c r="N30" s="245">
        <v>0</v>
      </c>
      <c r="O30" s="245">
        <f>ROUND(E30*N30,2)</f>
        <v>0</v>
      </c>
      <c r="P30" s="245">
        <v>0</v>
      </c>
      <c r="Q30" s="245">
        <f>ROUND(E30*P30,2)</f>
        <v>0</v>
      </c>
      <c r="R30" s="247"/>
      <c r="S30" s="247" t="s">
        <v>279</v>
      </c>
      <c r="T30" s="248" t="s">
        <v>262</v>
      </c>
      <c r="U30" s="224">
        <v>0.11</v>
      </c>
      <c r="V30" s="224">
        <f>ROUND(E30*U30,2)</f>
        <v>3.69</v>
      </c>
      <c r="W30" s="224"/>
      <c r="X30" s="224" t="s">
        <v>241</v>
      </c>
      <c r="Y30" s="213"/>
      <c r="Z30" s="213"/>
      <c r="AA30" s="213"/>
      <c r="AB30" s="213"/>
      <c r="AC30" s="213"/>
      <c r="AD30" s="213"/>
      <c r="AE30" s="213"/>
      <c r="AF30" s="213"/>
      <c r="AG30" s="213" t="s">
        <v>242</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x14ac:dyDescent="0.2">
      <c r="A31" s="227" t="s">
        <v>233</v>
      </c>
      <c r="B31" s="228" t="s">
        <v>102</v>
      </c>
      <c r="C31" s="252" t="s">
        <v>103</v>
      </c>
      <c r="D31" s="229"/>
      <c r="E31" s="230"/>
      <c r="F31" s="231"/>
      <c r="G31" s="231">
        <f>SUMIF(AG32:AG36,"&lt;&gt;NOR",G32:G36)</f>
        <v>0</v>
      </c>
      <c r="H31" s="231"/>
      <c r="I31" s="231">
        <f>SUM(I32:I36)</f>
        <v>0</v>
      </c>
      <c r="J31" s="231"/>
      <c r="K31" s="231">
        <f>SUM(K32:K36)</f>
        <v>0</v>
      </c>
      <c r="L31" s="231"/>
      <c r="M31" s="231">
        <f>SUM(M32:M36)</f>
        <v>0</v>
      </c>
      <c r="N31" s="230"/>
      <c r="O31" s="230">
        <f>SUM(O32:O36)</f>
        <v>5.1100000000000003</v>
      </c>
      <c r="P31" s="230"/>
      <c r="Q31" s="230">
        <f>SUM(Q32:Q36)</f>
        <v>0</v>
      </c>
      <c r="R31" s="231"/>
      <c r="S31" s="231"/>
      <c r="T31" s="232"/>
      <c r="U31" s="226"/>
      <c r="V31" s="226">
        <f>SUM(V32:V36)</f>
        <v>371.65</v>
      </c>
      <c r="W31" s="226"/>
      <c r="X31" s="226"/>
      <c r="AG31" t="s">
        <v>234</v>
      </c>
    </row>
    <row r="32" spans="1:60" outlineLevel="1" x14ac:dyDescent="0.2">
      <c r="A32" s="242">
        <v>16</v>
      </c>
      <c r="B32" s="243" t="s">
        <v>284</v>
      </c>
      <c r="C32" s="255" t="s">
        <v>285</v>
      </c>
      <c r="D32" s="244" t="s">
        <v>265</v>
      </c>
      <c r="E32" s="245">
        <v>1</v>
      </c>
      <c r="F32" s="246"/>
      <c r="G32" s="247">
        <f>ROUND(E32*F32,2)</f>
        <v>0</v>
      </c>
      <c r="H32" s="246"/>
      <c r="I32" s="247">
        <f>ROUND(E32*H32,2)</f>
        <v>0</v>
      </c>
      <c r="J32" s="246"/>
      <c r="K32" s="247">
        <f>ROUND(E32*J32,2)</f>
        <v>0</v>
      </c>
      <c r="L32" s="247">
        <v>15</v>
      </c>
      <c r="M32" s="247">
        <f>G32*(1+L32/100)</f>
        <v>0</v>
      </c>
      <c r="N32" s="245">
        <v>0</v>
      </c>
      <c r="O32" s="245">
        <f>ROUND(E32*N32,2)</f>
        <v>0</v>
      </c>
      <c r="P32" s="245">
        <v>0</v>
      </c>
      <c r="Q32" s="245">
        <f>ROUND(E32*P32,2)</f>
        <v>0</v>
      </c>
      <c r="R32" s="247" t="s">
        <v>286</v>
      </c>
      <c r="S32" s="247" t="s">
        <v>239</v>
      </c>
      <c r="T32" s="248" t="s">
        <v>262</v>
      </c>
      <c r="U32" s="224">
        <v>3.7</v>
      </c>
      <c r="V32" s="224">
        <f>ROUND(E32*U32,2)</f>
        <v>3.7</v>
      </c>
      <c r="W32" s="224"/>
      <c r="X32" s="224" t="s">
        <v>241</v>
      </c>
      <c r="Y32" s="213"/>
      <c r="Z32" s="213"/>
      <c r="AA32" s="213"/>
      <c r="AB32" s="213"/>
      <c r="AC32" s="213"/>
      <c r="AD32" s="213"/>
      <c r="AE32" s="213"/>
      <c r="AF32" s="213"/>
      <c r="AG32" s="213" t="s">
        <v>242</v>
      </c>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row>
    <row r="33" spans="1:60" ht="22.5" outlineLevel="1" x14ac:dyDescent="0.2">
      <c r="A33" s="242">
        <v>17</v>
      </c>
      <c r="B33" s="243" t="s">
        <v>287</v>
      </c>
      <c r="C33" s="255" t="s">
        <v>288</v>
      </c>
      <c r="D33" s="244" t="s">
        <v>252</v>
      </c>
      <c r="E33" s="245">
        <v>125.125</v>
      </c>
      <c r="F33" s="246"/>
      <c r="G33" s="247">
        <f>ROUND(E33*F33,2)</f>
        <v>0</v>
      </c>
      <c r="H33" s="246"/>
      <c r="I33" s="247">
        <f>ROUND(E33*H33,2)</f>
        <v>0</v>
      </c>
      <c r="J33" s="246"/>
      <c r="K33" s="247">
        <f>ROUND(E33*J33,2)</f>
        <v>0</v>
      </c>
      <c r="L33" s="247">
        <v>15</v>
      </c>
      <c r="M33" s="247">
        <f>G33*(1+L33/100)</f>
        <v>0</v>
      </c>
      <c r="N33" s="245">
        <v>2.3400000000000001E-2</v>
      </c>
      <c r="O33" s="245">
        <f>ROUND(E33*N33,2)</f>
        <v>2.93</v>
      </c>
      <c r="P33" s="245">
        <v>0</v>
      </c>
      <c r="Q33" s="245">
        <f>ROUND(E33*P33,2)</f>
        <v>0</v>
      </c>
      <c r="R33" s="247"/>
      <c r="S33" s="247" t="s">
        <v>279</v>
      </c>
      <c r="T33" s="248" t="s">
        <v>262</v>
      </c>
      <c r="U33" s="224">
        <v>1.7</v>
      </c>
      <c r="V33" s="224">
        <f>ROUND(E33*U33,2)</f>
        <v>212.71</v>
      </c>
      <c r="W33" s="224"/>
      <c r="X33" s="224" t="s">
        <v>241</v>
      </c>
      <c r="Y33" s="213"/>
      <c r="Z33" s="213"/>
      <c r="AA33" s="213"/>
      <c r="AB33" s="213"/>
      <c r="AC33" s="213"/>
      <c r="AD33" s="213"/>
      <c r="AE33" s="213"/>
      <c r="AF33" s="213"/>
      <c r="AG33" s="213" t="s">
        <v>242</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ht="22.5" outlineLevel="1" x14ac:dyDescent="0.2">
      <c r="A34" s="242">
        <v>18</v>
      </c>
      <c r="B34" s="243" t="s">
        <v>289</v>
      </c>
      <c r="C34" s="255" t="s">
        <v>290</v>
      </c>
      <c r="D34" s="244" t="s">
        <v>252</v>
      </c>
      <c r="E34" s="245">
        <v>77</v>
      </c>
      <c r="F34" s="246"/>
      <c r="G34" s="247">
        <f>ROUND(E34*F34,2)</f>
        <v>0</v>
      </c>
      <c r="H34" s="246"/>
      <c r="I34" s="247">
        <f>ROUND(E34*H34,2)</f>
        <v>0</v>
      </c>
      <c r="J34" s="246"/>
      <c r="K34" s="247">
        <f>ROUND(E34*J34,2)</f>
        <v>0</v>
      </c>
      <c r="L34" s="247">
        <v>15</v>
      </c>
      <c r="M34" s="247">
        <f>G34*(1+L34/100)</f>
        <v>0</v>
      </c>
      <c r="N34" s="245">
        <v>2.3400000000000001E-2</v>
      </c>
      <c r="O34" s="245">
        <f>ROUND(E34*N34,2)</f>
        <v>1.8</v>
      </c>
      <c r="P34" s="245">
        <v>0</v>
      </c>
      <c r="Q34" s="245">
        <f>ROUND(E34*P34,2)</f>
        <v>0</v>
      </c>
      <c r="R34" s="247"/>
      <c r="S34" s="247" t="s">
        <v>279</v>
      </c>
      <c r="T34" s="248" t="s">
        <v>262</v>
      </c>
      <c r="U34" s="224">
        <v>1.7</v>
      </c>
      <c r="V34" s="224">
        <f>ROUND(E34*U34,2)</f>
        <v>130.9</v>
      </c>
      <c r="W34" s="224"/>
      <c r="X34" s="224" t="s">
        <v>241</v>
      </c>
      <c r="Y34" s="213"/>
      <c r="Z34" s="213"/>
      <c r="AA34" s="213"/>
      <c r="AB34" s="213"/>
      <c r="AC34" s="213"/>
      <c r="AD34" s="213"/>
      <c r="AE34" s="213"/>
      <c r="AF34" s="213"/>
      <c r="AG34" s="213" t="s">
        <v>242</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outlineLevel="1" x14ac:dyDescent="0.2">
      <c r="A35" s="242">
        <v>19</v>
      </c>
      <c r="B35" s="243" t="s">
        <v>291</v>
      </c>
      <c r="C35" s="255" t="s">
        <v>292</v>
      </c>
      <c r="D35" s="244" t="s">
        <v>252</v>
      </c>
      <c r="E35" s="245">
        <v>14.32015</v>
      </c>
      <c r="F35" s="246"/>
      <c r="G35" s="247">
        <f>ROUND(E35*F35,2)</f>
        <v>0</v>
      </c>
      <c r="H35" s="246"/>
      <c r="I35" s="247">
        <f>ROUND(E35*H35,2)</f>
        <v>0</v>
      </c>
      <c r="J35" s="246"/>
      <c r="K35" s="247">
        <f>ROUND(E35*J35,2)</f>
        <v>0</v>
      </c>
      <c r="L35" s="247">
        <v>15</v>
      </c>
      <c r="M35" s="247">
        <f>G35*(1+L35/100)</f>
        <v>0</v>
      </c>
      <c r="N35" s="245">
        <v>2.3400000000000001E-2</v>
      </c>
      <c r="O35" s="245">
        <f>ROUND(E35*N35,2)</f>
        <v>0.34</v>
      </c>
      <c r="P35" s="245">
        <v>0</v>
      </c>
      <c r="Q35" s="245">
        <f>ROUND(E35*P35,2)</f>
        <v>0</v>
      </c>
      <c r="R35" s="247"/>
      <c r="S35" s="247" t="s">
        <v>279</v>
      </c>
      <c r="T35" s="248" t="s">
        <v>262</v>
      </c>
      <c r="U35" s="224">
        <v>1.7</v>
      </c>
      <c r="V35" s="224">
        <f>ROUND(E35*U35,2)</f>
        <v>24.34</v>
      </c>
      <c r="W35" s="224"/>
      <c r="X35" s="224" t="s">
        <v>241</v>
      </c>
      <c r="Y35" s="213"/>
      <c r="Z35" s="213"/>
      <c r="AA35" s="213"/>
      <c r="AB35" s="213"/>
      <c r="AC35" s="213"/>
      <c r="AD35" s="213"/>
      <c r="AE35" s="213"/>
      <c r="AF35" s="213"/>
      <c r="AG35" s="213" t="s">
        <v>242</v>
      </c>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row>
    <row r="36" spans="1:60" ht="33.75" outlineLevel="1" x14ac:dyDescent="0.2">
      <c r="A36" s="242">
        <v>20</v>
      </c>
      <c r="B36" s="243" t="s">
        <v>293</v>
      </c>
      <c r="C36" s="255" t="s">
        <v>294</v>
      </c>
      <c r="D36" s="244" t="s">
        <v>265</v>
      </c>
      <c r="E36" s="245">
        <v>1</v>
      </c>
      <c r="F36" s="246"/>
      <c r="G36" s="247">
        <f>ROUND(E36*F36,2)</f>
        <v>0</v>
      </c>
      <c r="H36" s="246"/>
      <c r="I36" s="247">
        <f>ROUND(E36*H36,2)</f>
        <v>0</v>
      </c>
      <c r="J36" s="246"/>
      <c r="K36" s="247">
        <f>ROUND(E36*J36,2)</f>
        <v>0</v>
      </c>
      <c r="L36" s="247">
        <v>15</v>
      </c>
      <c r="M36" s="247">
        <f>G36*(1+L36/100)</f>
        <v>0</v>
      </c>
      <c r="N36" s="245">
        <v>3.5000000000000003E-2</v>
      </c>
      <c r="O36" s="245">
        <f>ROUND(E36*N36,2)</f>
        <v>0.04</v>
      </c>
      <c r="P36" s="245">
        <v>0</v>
      </c>
      <c r="Q36" s="245">
        <f>ROUND(E36*P36,2)</f>
        <v>0</v>
      </c>
      <c r="R36" s="247" t="s">
        <v>295</v>
      </c>
      <c r="S36" s="247" t="s">
        <v>239</v>
      </c>
      <c r="T36" s="248" t="s">
        <v>262</v>
      </c>
      <c r="U36" s="224">
        <v>0</v>
      </c>
      <c r="V36" s="224">
        <f>ROUND(E36*U36,2)</f>
        <v>0</v>
      </c>
      <c r="W36" s="224"/>
      <c r="X36" s="224" t="s">
        <v>296</v>
      </c>
      <c r="Y36" s="213"/>
      <c r="Z36" s="213"/>
      <c r="AA36" s="213"/>
      <c r="AB36" s="213"/>
      <c r="AC36" s="213"/>
      <c r="AD36" s="213"/>
      <c r="AE36" s="213"/>
      <c r="AF36" s="213"/>
      <c r="AG36" s="213" t="s">
        <v>297</v>
      </c>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row>
    <row r="37" spans="1:60" x14ac:dyDescent="0.2">
      <c r="A37" s="227" t="s">
        <v>233</v>
      </c>
      <c r="B37" s="228" t="s">
        <v>104</v>
      </c>
      <c r="C37" s="252" t="s">
        <v>105</v>
      </c>
      <c r="D37" s="229"/>
      <c r="E37" s="230"/>
      <c r="F37" s="231"/>
      <c r="G37" s="231">
        <f>SUMIF(AG38:AG50,"&lt;&gt;NOR",G38:G50)</f>
        <v>0</v>
      </c>
      <c r="H37" s="231"/>
      <c r="I37" s="231">
        <f>SUM(I38:I50)</f>
        <v>0</v>
      </c>
      <c r="J37" s="231"/>
      <c r="K37" s="231">
        <f>SUM(K38:K50)</f>
        <v>0</v>
      </c>
      <c r="L37" s="231"/>
      <c r="M37" s="231">
        <f>SUM(M38:M50)</f>
        <v>0</v>
      </c>
      <c r="N37" s="230"/>
      <c r="O37" s="230">
        <f>SUM(O38:O50)</f>
        <v>7.54</v>
      </c>
      <c r="P37" s="230"/>
      <c r="Q37" s="230">
        <f>SUM(Q38:Q50)</f>
        <v>0</v>
      </c>
      <c r="R37" s="231"/>
      <c r="S37" s="231"/>
      <c r="T37" s="232"/>
      <c r="U37" s="226"/>
      <c r="V37" s="226">
        <f>SUM(V38:V50)</f>
        <v>410.64</v>
      </c>
      <c r="W37" s="226"/>
      <c r="X37" s="226"/>
      <c r="AG37" t="s">
        <v>234</v>
      </c>
    </row>
    <row r="38" spans="1:60" outlineLevel="1" x14ac:dyDescent="0.2">
      <c r="A38" s="234">
        <v>21</v>
      </c>
      <c r="B38" s="235" t="s">
        <v>298</v>
      </c>
      <c r="C38" s="253" t="s">
        <v>299</v>
      </c>
      <c r="D38" s="236" t="s">
        <v>300</v>
      </c>
      <c r="E38" s="237">
        <v>0.14191000000000001</v>
      </c>
      <c r="F38" s="238"/>
      <c r="G38" s="239">
        <f>ROUND(E38*F38,2)</f>
        <v>0</v>
      </c>
      <c r="H38" s="238"/>
      <c r="I38" s="239">
        <f>ROUND(E38*H38,2)</f>
        <v>0</v>
      </c>
      <c r="J38" s="238"/>
      <c r="K38" s="239">
        <f>ROUND(E38*J38,2)</f>
        <v>0</v>
      </c>
      <c r="L38" s="239">
        <v>15</v>
      </c>
      <c r="M38" s="239">
        <f>G38*(1+L38/100)</f>
        <v>0</v>
      </c>
      <c r="N38" s="237">
        <v>1.09663</v>
      </c>
      <c r="O38" s="237">
        <f>ROUND(E38*N38,2)</f>
        <v>0.16</v>
      </c>
      <c r="P38" s="237">
        <v>0</v>
      </c>
      <c r="Q38" s="237">
        <f>ROUND(E38*P38,2)</f>
        <v>0</v>
      </c>
      <c r="R38" s="239" t="s">
        <v>253</v>
      </c>
      <c r="S38" s="239" t="s">
        <v>239</v>
      </c>
      <c r="T38" s="240" t="s">
        <v>259</v>
      </c>
      <c r="U38" s="224">
        <v>16.582999999999998</v>
      </c>
      <c r="V38" s="224">
        <f>ROUND(E38*U38,2)</f>
        <v>2.35</v>
      </c>
      <c r="W38" s="224"/>
      <c r="X38" s="224" t="s">
        <v>241</v>
      </c>
      <c r="Y38" s="213"/>
      <c r="Z38" s="213"/>
      <c r="AA38" s="213"/>
      <c r="AB38" s="213"/>
      <c r="AC38" s="213"/>
      <c r="AD38" s="213"/>
      <c r="AE38" s="213"/>
      <c r="AF38" s="213"/>
      <c r="AG38" s="213" t="s">
        <v>242</v>
      </c>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row>
    <row r="39" spans="1:60" outlineLevel="1" x14ac:dyDescent="0.2">
      <c r="A39" s="220"/>
      <c r="B39" s="221"/>
      <c r="C39" s="254" t="s">
        <v>301</v>
      </c>
      <c r="D39" s="241"/>
      <c r="E39" s="241"/>
      <c r="F39" s="241"/>
      <c r="G39" s="241"/>
      <c r="H39" s="224"/>
      <c r="I39" s="224"/>
      <c r="J39" s="224"/>
      <c r="K39" s="224"/>
      <c r="L39" s="224"/>
      <c r="M39" s="224"/>
      <c r="N39" s="223"/>
      <c r="O39" s="223"/>
      <c r="P39" s="223"/>
      <c r="Q39" s="223"/>
      <c r="R39" s="224"/>
      <c r="S39" s="224"/>
      <c r="T39" s="224"/>
      <c r="U39" s="224"/>
      <c r="V39" s="224"/>
      <c r="W39" s="224"/>
      <c r="X39" s="224"/>
      <c r="Y39" s="213"/>
      <c r="Z39" s="213"/>
      <c r="AA39" s="213"/>
      <c r="AB39" s="213"/>
      <c r="AC39" s="213"/>
      <c r="AD39" s="213"/>
      <c r="AE39" s="213"/>
      <c r="AF39" s="213"/>
      <c r="AG39" s="213" t="s">
        <v>244</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ht="33.75" outlineLevel="1" x14ac:dyDescent="0.2">
      <c r="A40" s="242">
        <v>22</v>
      </c>
      <c r="B40" s="243" t="s">
        <v>302</v>
      </c>
      <c r="C40" s="255" t="s">
        <v>303</v>
      </c>
      <c r="D40" s="244" t="s">
        <v>252</v>
      </c>
      <c r="E40" s="245">
        <v>21.648</v>
      </c>
      <c r="F40" s="246"/>
      <c r="G40" s="247">
        <f>ROUND(E40*F40,2)</f>
        <v>0</v>
      </c>
      <c r="H40" s="246"/>
      <c r="I40" s="247">
        <f>ROUND(E40*H40,2)</f>
        <v>0</v>
      </c>
      <c r="J40" s="246"/>
      <c r="K40" s="247">
        <f>ROUND(E40*J40,2)</f>
        <v>0</v>
      </c>
      <c r="L40" s="247">
        <v>15</v>
      </c>
      <c r="M40" s="247">
        <f>G40*(1+L40/100)</f>
        <v>0</v>
      </c>
      <c r="N40" s="245">
        <v>1.8460000000000001E-2</v>
      </c>
      <c r="O40" s="245">
        <f>ROUND(E40*N40,2)</f>
        <v>0.4</v>
      </c>
      <c r="P40" s="245">
        <v>0</v>
      </c>
      <c r="Q40" s="245">
        <f>ROUND(E40*P40,2)</f>
        <v>0</v>
      </c>
      <c r="R40" s="247" t="s">
        <v>253</v>
      </c>
      <c r="S40" s="247" t="s">
        <v>239</v>
      </c>
      <c r="T40" s="248" t="s">
        <v>262</v>
      </c>
      <c r="U40" s="224">
        <v>1</v>
      </c>
      <c r="V40" s="224">
        <f>ROUND(E40*U40,2)</f>
        <v>21.65</v>
      </c>
      <c r="W40" s="224"/>
      <c r="X40" s="224" t="s">
        <v>241</v>
      </c>
      <c r="Y40" s="213"/>
      <c r="Z40" s="213"/>
      <c r="AA40" s="213"/>
      <c r="AB40" s="213"/>
      <c r="AC40" s="213"/>
      <c r="AD40" s="213"/>
      <c r="AE40" s="213"/>
      <c r="AF40" s="213"/>
      <c r="AG40" s="213" t="s">
        <v>242</v>
      </c>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row>
    <row r="41" spans="1:60" outlineLevel="1" x14ac:dyDescent="0.2">
      <c r="A41" s="242">
        <v>23</v>
      </c>
      <c r="B41" s="243" t="s">
        <v>304</v>
      </c>
      <c r="C41" s="255" t="s">
        <v>305</v>
      </c>
      <c r="D41" s="244" t="s">
        <v>237</v>
      </c>
      <c r="E41" s="245">
        <v>0.22500000000000001</v>
      </c>
      <c r="F41" s="246"/>
      <c r="G41" s="247">
        <f>ROUND(E41*F41,2)</f>
        <v>0</v>
      </c>
      <c r="H41" s="246"/>
      <c r="I41" s="247">
        <f>ROUND(E41*H41,2)</f>
        <v>0</v>
      </c>
      <c r="J41" s="246"/>
      <c r="K41" s="247">
        <f>ROUND(E41*J41,2)</f>
        <v>0</v>
      </c>
      <c r="L41" s="247">
        <v>15</v>
      </c>
      <c r="M41" s="247">
        <f>G41*(1+L41/100)</f>
        <v>0</v>
      </c>
      <c r="N41" s="245">
        <v>2.5251100000000002</v>
      </c>
      <c r="O41" s="245">
        <f>ROUND(E41*N41,2)</f>
        <v>0.56999999999999995</v>
      </c>
      <c r="P41" s="245">
        <v>0</v>
      </c>
      <c r="Q41" s="245">
        <f>ROUND(E41*P41,2)</f>
        <v>0</v>
      </c>
      <c r="R41" s="247" t="s">
        <v>253</v>
      </c>
      <c r="S41" s="247" t="s">
        <v>239</v>
      </c>
      <c r="T41" s="248" t="s">
        <v>240</v>
      </c>
      <c r="U41" s="224">
        <v>1.448</v>
      </c>
      <c r="V41" s="224">
        <f>ROUND(E41*U41,2)</f>
        <v>0.33</v>
      </c>
      <c r="W41" s="224"/>
      <c r="X41" s="224" t="s">
        <v>241</v>
      </c>
      <c r="Y41" s="213"/>
      <c r="Z41" s="213"/>
      <c r="AA41" s="213"/>
      <c r="AB41" s="213"/>
      <c r="AC41" s="213"/>
      <c r="AD41" s="213"/>
      <c r="AE41" s="213"/>
      <c r="AF41" s="213"/>
      <c r="AG41" s="213" t="s">
        <v>242</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outlineLevel="1" x14ac:dyDescent="0.2">
      <c r="A42" s="242">
        <v>24</v>
      </c>
      <c r="B42" s="243" t="s">
        <v>306</v>
      </c>
      <c r="C42" s="255" t="s">
        <v>307</v>
      </c>
      <c r="D42" s="244" t="s">
        <v>252</v>
      </c>
      <c r="E42" s="245">
        <v>1.5</v>
      </c>
      <c r="F42" s="246"/>
      <c r="G42" s="247">
        <f>ROUND(E42*F42,2)</f>
        <v>0</v>
      </c>
      <c r="H42" s="246"/>
      <c r="I42" s="247">
        <f>ROUND(E42*H42,2)</f>
        <v>0</v>
      </c>
      <c r="J42" s="246"/>
      <c r="K42" s="247">
        <f>ROUND(E42*J42,2)</f>
        <v>0</v>
      </c>
      <c r="L42" s="247">
        <v>15</v>
      </c>
      <c r="M42" s="247">
        <f>G42*(1+L42/100)</f>
        <v>0</v>
      </c>
      <c r="N42" s="245">
        <v>7.8200000000000006E-3</v>
      </c>
      <c r="O42" s="245">
        <f>ROUND(E42*N42,2)</f>
        <v>0.01</v>
      </c>
      <c r="P42" s="245">
        <v>0</v>
      </c>
      <c r="Q42" s="245">
        <f>ROUND(E42*P42,2)</f>
        <v>0</v>
      </c>
      <c r="R42" s="247" t="s">
        <v>253</v>
      </c>
      <c r="S42" s="247" t="s">
        <v>239</v>
      </c>
      <c r="T42" s="248" t="s">
        <v>240</v>
      </c>
      <c r="U42" s="224">
        <v>0.79</v>
      </c>
      <c r="V42" s="224">
        <f>ROUND(E42*U42,2)</f>
        <v>1.19</v>
      </c>
      <c r="W42" s="224"/>
      <c r="X42" s="224" t="s">
        <v>241</v>
      </c>
      <c r="Y42" s="213"/>
      <c r="Z42" s="213"/>
      <c r="AA42" s="213"/>
      <c r="AB42" s="213"/>
      <c r="AC42" s="213"/>
      <c r="AD42" s="213"/>
      <c r="AE42" s="213"/>
      <c r="AF42" s="213"/>
      <c r="AG42" s="213" t="s">
        <v>242</v>
      </c>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row>
    <row r="43" spans="1:60" outlineLevel="1" x14ac:dyDescent="0.2">
      <c r="A43" s="242">
        <v>25</v>
      </c>
      <c r="B43" s="243" t="s">
        <v>308</v>
      </c>
      <c r="C43" s="255" t="s">
        <v>309</v>
      </c>
      <c r="D43" s="244" t="s">
        <v>252</v>
      </c>
      <c r="E43" s="245">
        <v>1.5</v>
      </c>
      <c r="F43" s="246"/>
      <c r="G43" s="247">
        <f>ROUND(E43*F43,2)</f>
        <v>0</v>
      </c>
      <c r="H43" s="246"/>
      <c r="I43" s="247">
        <f>ROUND(E43*H43,2)</f>
        <v>0</v>
      </c>
      <c r="J43" s="246"/>
      <c r="K43" s="247">
        <f>ROUND(E43*J43,2)</f>
        <v>0</v>
      </c>
      <c r="L43" s="247">
        <v>15</v>
      </c>
      <c r="M43" s="247">
        <f>G43*(1+L43/100)</f>
        <v>0</v>
      </c>
      <c r="N43" s="245">
        <v>0</v>
      </c>
      <c r="O43" s="245">
        <f>ROUND(E43*N43,2)</f>
        <v>0</v>
      </c>
      <c r="P43" s="245">
        <v>0</v>
      </c>
      <c r="Q43" s="245">
        <f>ROUND(E43*P43,2)</f>
        <v>0</v>
      </c>
      <c r="R43" s="247" t="s">
        <v>253</v>
      </c>
      <c r="S43" s="247" t="s">
        <v>239</v>
      </c>
      <c r="T43" s="248" t="s">
        <v>240</v>
      </c>
      <c r="U43" s="224">
        <v>0.24</v>
      </c>
      <c r="V43" s="224">
        <f>ROUND(E43*U43,2)</f>
        <v>0.36</v>
      </c>
      <c r="W43" s="224"/>
      <c r="X43" s="224" t="s">
        <v>241</v>
      </c>
      <c r="Y43" s="213"/>
      <c r="Z43" s="213"/>
      <c r="AA43" s="213"/>
      <c r="AB43" s="213"/>
      <c r="AC43" s="213"/>
      <c r="AD43" s="213"/>
      <c r="AE43" s="213"/>
      <c r="AF43" s="213"/>
      <c r="AG43" s="213" t="s">
        <v>242</v>
      </c>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row>
    <row r="44" spans="1:60" outlineLevel="1" x14ac:dyDescent="0.2">
      <c r="A44" s="234">
        <v>26</v>
      </c>
      <c r="B44" s="235" t="s">
        <v>310</v>
      </c>
      <c r="C44" s="253" t="s">
        <v>311</v>
      </c>
      <c r="D44" s="236" t="s">
        <v>300</v>
      </c>
      <c r="E44" s="237">
        <v>2.9159999999999998E-2</v>
      </c>
      <c r="F44" s="238"/>
      <c r="G44" s="239">
        <f>ROUND(E44*F44,2)</f>
        <v>0</v>
      </c>
      <c r="H44" s="238"/>
      <c r="I44" s="239">
        <f>ROUND(E44*H44,2)</f>
        <v>0</v>
      </c>
      <c r="J44" s="238"/>
      <c r="K44" s="239">
        <f>ROUND(E44*J44,2)</f>
        <v>0</v>
      </c>
      <c r="L44" s="239">
        <v>15</v>
      </c>
      <c r="M44" s="239">
        <f>G44*(1+L44/100)</f>
        <v>0</v>
      </c>
      <c r="N44" s="237">
        <v>1.0166500000000001</v>
      </c>
      <c r="O44" s="237">
        <f>ROUND(E44*N44,2)</f>
        <v>0.03</v>
      </c>
      <c r="P44" s="237">
        <v>0</v>
      </c>
      <c r="Q44" s="237">
        <f>ROUND(E44*P44,2)</f>
        <v>0</v>
      </c>
      <c r="R44" s="239" t="s">
        <v>253</v>
      </c>
      <c r="S44" s="239" t="s">
        <v>239</v>
      </c>
      <c r="T44" s="240" t="s">
        <v>240</v>
      </c>
      <c r="U44" s="224">
        <v>27.672999999999998</v>
      </c>
      <c r="V44" s="224">
        <f>ROUND(E44*U44,2)</f>
        <v>0.81</v>
      </c>
      <c r="W44" s="224"/>
      <c r="X44" s="224" t="s">
        <v>241</v>
      </c>
      <c r="Y44" s="213"/>
      <c r="Z44" s="213"/>
      <c r="AA44" s="213"/>
      <c r="AB44" s="213"/>
      <c r="AC44" s="213"/>
      <c r="AD44" s="213"/>
      <c r="AE44" s="213"/>
      <c r="AF44" s="213"/>
      <c r="AG44" s="213" t="s">
        <v>242</v>
      </c>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row>
    <row r="45" spans="1:60" outlineLevel="1" x14ac:dyDescent="0.2">
      <c r="A45" s="220"/>
      <c r="B45" s="221"/>
      <c r="C45" s="254" t="s">
        <v>312</v>
      </c>
      <c r="D45" s="241"/>
      <c r="E45" s="241"/>
      <c r="F45" s="241"/>
      <c r="G45" s="241"/>
      <c r="H45" s="224"/>
      <c r="I45" s="224"/>
      <c r="J45" s="224"/>
      <c r="K45" s="224"/>
      <c r="L45" s="224"/>
      <c r="M45" s="224"/>
      <c r="N45" s="223"/>
      <c r="O45" s="223"/>
      <c r="P45" s="223"/>
      <c r="Q45" s="223"/>
      <c r="R45" s="224"/>
      <c r="S45" s="224"/>
      <c r="T45" s="224"/>
      <c r="U45" s="224"/>
      <c r="V45" s="224"/>
      <c r="W45" s="224"/>
      <c r="X45" s="224"/>
      <c r="Y45" s="213"/>
      <c r="Z45" s="213"/>
      <c r="AA45" s="213"/>
      <c r="AB45" s="213"/>
      <c r="AC45" s="213"/>
      <c r="AD45" s="213"/>
      <c r="AE45" s="213"/>
      <c r="AF45" s="213"/>
      <c r="AG45" s="213" t="s">
        <v>244</v>
      </c>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row>
    <row r="46" spans="1:60" outlineLevel="1" x14ac:dyDescent="0.2">
      <c r="A46" s="242">
        <v>27</v>
      </c>
      <c r="B46" s="243" t="s">
        <v>313</v>
      </c>
      <c r="C46" s="255" t="s">
        <v>314</v>
      </c>
      <c r="D46" s="244" t="s">
        <v>252</v>
      </c>
      <c r="E46" s="245">
        <v>145.86799999999999</v>
      </c>
      <c r="F46" s="246"/>
      <c r="G46" s="247">
        <f>ROUND(E46*F46,2)</f>
        <v>0</v>
      </c>
      <c r="H46" s="246"/>
      <c r="I46" s="247">
        <f>ROUND(E46*H46,2)</f>
        <v>0</v>
      </c>
      <c r="J46" s="246"/>
      <c r="K46" s="247">
        <f>ROUND(E46*J46,2)</f>
        <v>0</v>
      </c>
      <c r="L46" s="247">
        <v>15</v>
      </c>
      <c r="M46" s="247">
        <f>G46*(1+L46/100)</f>
        <v>0</v>
      </c>
      <c r="N46" s="245">
        <v>1.6049999999999998E-2</v>
      </c>
      <c r="O46" s="245">
        <f>ROUND(E46*N46,2)</f>
        <v>2.34</v>
      </c>
      <c r="P46" s="245">
        <v>0</v>
      </c>
      <c r="Q46" s="245">
        <f>ROUND(E46*P46,2)</f>
        <v>0</v>
      </c>
      <c r="R46" s="247"/>
      <c r="S46" s="247" t="s">
        <v>279</v>
      </c>
      <c r="T46" s="248" t="s">
        <v>262</v>
      </c>
      <c r="U46" s="224">
        <v>1</v>
      </c>
      <c r="V46" s="224">
        <f>ROUND(E46*U46,2)</f>
        <v>145.87</v>
      </c>
      <c r="W46" s="224"/>
      <c r="X46" s="224" t="s">
        <v>241</v>
      </c>
      <c r="Y46" s="213"/>
      <c r="Z46" s="213"/>
      <c r="AA46" s="213"/>
      <c r="AB46" s="213"/>
      <c r="AC46" s="213"/>
      <c r="AD46" s="213"/>
      <c r="AE46" s="213"/>
      <c r="AF46" s="213"/>
      <c r="AG46" s="213" t="s">
        <v>242</v>
      </c>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row>
    <row r="47" spans="1:60" outlineLevel="1" x14ac:dyDescent="0.2">
      <c r="A47" s="242">
        <v>28</v>
      </c>
      <c r="B47" s="243" t="s">
        <v>315</v>
      </c>
      <c r="C47" s="255" t="s">
        <v>316</v>
      </c>
      <c r="D47" s="244" t="s">
        <v>252</v>
      </c>
      <c r="E47" s="245">
        <v>149.59798000000001</v>
      </c>
      <c r="F47" s="246"/>
      <c r="G47" s="247">
        <f>ROUND(E47*F47,2)</f>
        <v>0</v>
      </c>
      <c r="H47" s="246"/>
      <c r="I47" s="247">
        <f>ROUND(E47*H47,2)</f>
        <v>0</v>
      </c>
      <c r="J47" s="246"/>
      <c r="K47" s="247">
        <f>ROUND(E47*J47,2)</f>
        <v>0</v>
      </c>
      <c r="L47" s="247">
        <v>15</v>
      </c>
      <c r="M47" s="247">
        <f>G47*(1+L47/100)</f>
        <v>0</v>
      </c>
      <c r="N47" s="245">
        <v>1.6049999999999998E-2</v>
      </c>
      <c r="O47" s="245">
        <f>ROUND(E47*N47,2)</f>
        <v>2.4</v>
      </c>
      <c r="P47" s="245">
        <v>0</v>
      </c>
      <c r="Q47" s="245">
        <f>ROUND(E47*P47,2)</f>
        <v>0</v>
      </c>
      <c r="R47" s="247"/>
      <c r="S47" s="247" t="s">
        <v>279</v>
      </c>
      <c r="T47" s="248" t="s">
        <v>262</v>
      </c>
      <c r="U47" s="224">
        <v>1</v>
      </c>
      <c r="V47" s="224">
        <f>ROUND(E47*U47,2)</f>
        <v>149.6</v>
      </c>
      <c r="W47" s="224"/>
      <c r="X47" s="224" t="s">
        <v>241</v>
      </c>
      <c r="Y47" s="213"/>
      <c r="Z47" s="213"/>
      <c r="AA47" s="213"/>
      <c r="AB47" s="213"/>
      <c r="AC47" s="213"/>
      <c r="AD47" s="213"/>
      <c r="AE47" s="213"/>
      <c r="AF47" s="213"/>
      <c r="AG47" s="213" t="s">
        <v>242</v>
      </c>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row>
    <row r="48" spans="1:60" outlineLevel="1" x14ac:dyDescent="0.2">
      <c r="A48" s="242">
        <v>29</v>
      </c>
      <c r="B48" s="243" t="s">
        <v>317</v>
      </c>
      <c r="C48" s="255" t="s">
        <v>318</v>
      </c>
      <c r="D48" s="244" t="s">
        <v>252</v>
      </c>
      <c r="E48" s="245">
        <v>70.994</v>
      </c>
      <c r="F48" s="246"/>
      <c r="G48" s="247">
        <f>ROUND(E48*F48,2)</f>
        <v>0</v>
      </c>
      <c r="H48" s="246"/>
      <c r="I48" s="247">
        <f>ROUND(E48*H48,2)</f>
        <v>0</v>
      </c>
      <c r="J48" s="246"/>
      <c r="K48" s="247">
        <f>ROUND(E48*J48,2)</f>
        <v>0</v>
      </c>
      <c r="L48" s="247">
        <v>15</v>
      </c>
      <c r="M48" s="247">
        <f>G48*(1+L48/100)</f>
        <v>0</v>
      </c>
      <c r="N48" s="245">
        <v>1.8460000000000001E-2</v>
      </c>
      <c r="O48" s="245">
        <f>ROUND(E48*N48,2)</f>
        <v>1.31</v>
      </c>
      <c r="P48" s="245">
        <v>0</v>
      </c>
      <c r="Q48" s="245">
        <f>ROUND(E48*P48,2)</f>
        <v>0</v>
      </c>
      <c r="R48" s="247"/>
      <c r="S48" s="247" t="s">
        <v>279</v>
      </c>
      <c r="T48" s="248" t="s">
        <v>262</v>
      </c>
      <c r="U48" s="224">
        <v>1</v>
      </c>
      <c r="V48" s="224">
        <f>ROUND(E48*U48,2)</f>
        <v>70.989999999999995</v>
      </c>
      <c r="W48" s="224"/>
      <c r="X48" s="224" t="s">
        <v>241</v>
      </c>
      <c r="Y48" s="213"/>
      <c r="Z48" s="213"/>
      <c r="AA48" s="213"/>
      <c r="AB48" s="213"/>
      <c r="AC48" s="213"/>
      <c r="AD48" s="213"/>
      <c r="AE48" s="213"/>
      <c r="AF48" s="213"/>
      <c r="AG48" s="213" t="s">
        <v>242</v>
      </c>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row>
    <row r="49" spans="1:60" outlineLevel="1" x14ac:dyDescent="0.2">
      <c r="A49" s="242">
        <v>30</v>
      </c>
      <c r="B49" s="243" t="s">
        <v>319</v>
      </c>
      <c r="C49" s="255" t="s">
        <v>320</v>
      </c>
      <c r="D49" s="244" t="s">
        <v>252</v>
      </c>
      <c r="E49" s="245">
        <v>16.51615</v>
      </c>
      <c r="F49" s="246"/>
      <c r="G49" s="247">
        <f>ROUND(E49*F49,2)</f>
        <v>0</v>
      </c>
      <c r="H49" s="246"/>
      <c r="I49" s="247">
        <f>ROUND(E49*H49,2)</f>
        <v>0</v>
      </c>
      <c r="J49" s="246"/>
      <c r="K49" s="247">
        <f>ROUND(E49*J49,2)</f>
        <v>0</v>
      </c>
      <c r="L49" s="247">
        <v>15</v>
      </c>
      <c r="M49" s="247">
        <f>G49*(1+L49/100)</f>
        <v>0</v>
      </c>
      <c r="N49" s="245">
        <v>1.8460000000000001E-2</v>
      </c>
      <c r="O49" s="245">
        <f>ROUND(E49*N49,2)</f>
        <v>0.3</v>
      </c>
      <c r="P49" s="245">
        <v>0</v>
      </c>
      <c r="Q49" s="245">
        <f>ROUND(E49*P49,2)</f>
        <v>0</v>
      </c>
      <c r="R49" s="247"/>
      <c r="S49" s="247" t="s">
        <v>279</v>
      </c>
      <c r="T49" s="248" t="s">
        <v>262</v>
      </c>
      <c r="U49" s="224">
        <v>1</v>
      </c>
      <c r="V49" s="224">
        <f>ROUND(E49*U49,2)</f>
        <v>16.52</v>
      </c>
      <c r="W49" s="224"/>
      <c r="X49" s="224" t="s">
        <v>241</v>
      </c>
      <c r="Y49" s="213"/>
      <c r="Z49" s="213"/>
      <c r="AA49" s="213"/>
      <c r="AB49" s="213"/>
      <c r="AC49" s="213"/>
      <c r="AD49" s="213"/>
      <c r="AE49" s="213"/>
      <c r="AF49" s="213"/>
      <c r="AG49" s="213" t="s">
        <v>242</v>
      </c>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row>
    <row r="50" spans="1:60" outlineLevel="1" x14ac:dyDescent="0.2">
      <c r="A50" s="242">
        <v>31</v>
      </c>
      <c r="B50" s="243" t="s">
        <v>321</v>
      </c>
      <c r="C50" s="255" t="s">
        <v>322</v>
      </c>
      <c r="D50" s="244" t="s">
        <v>252</v>
      </c>
      <c r="E50" s="245">
        <v>1.02</v>
      </c>
      <c r="F50" s="246"/>
      <c r="G50" s="247">
        <f>ROUND(E50*F50,2)</f>
        <v>0</v>
      </c>
      <c r="H50" s="246"/>
      <c r="I50" s="247">
        <f>ROUND(E50*H50,2)</f>
        <v>0</v>
      </c>
      <c r="J50" s="246"/>
      <c r="K50" s="247">
        <f>ROUND(E50*J50,2)</f>
        <v>0</v>
      </c>
      <c r="L50" s="247">
        <v>15</v>
      </c>
      <c r="M50" s="247">
        <f>G50*(1+L50/100)</f>
        <v>0</v>
      </c>
      <c r="N50" s="245">
        <v>1.506E-2</v>
      </c>
      <c r="O50" s="245">
        <f>ROUND(E50*N50,2)</f>
        <v>0.02</v>
      </c>
      <c r="P50" s="245">
        <v>0</v>
      </c>
      <c r="Q50" s="245">
        <f>ROUND(E50*P50,2)</f>
        <v>0</v>
      </c>
      <c r="R50" s="247"/>
      <c r="S50" s="247" t="s">
        <v>279</v>
      </c>
      <c r="T50" s="248" t="s">
        <v>262</v>
      </c>
      <c r="U50" s="224">
        <v>0.95</v>
      </c>
      <c r="V50" s="224">
        <f>ROUND(E50*U50,2)</f>
        <v>0.97</v>
      </c>
      <c r="W50" s="224"/>
      <c r="X50" s="224" t="s">
        <v>241</v>
      </c>
      <c r="Y50" s="213"/>
      <c r="Z50" s="213"/>
      <c r="AA50" s="213"/>
      <c r="AB50" s="213"/>
      <c r="AC50" s="213"/>
      <c r="AD50" s="213"/>
      <c r="AE50" s="213"/>
      <c r="AF50" s="213"/>
      <c r="AG50" s="213" t="s">
        <v>242</v>
      </c>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row>
    <row r="51" spans="1:60" x14ac:dyDescent="0.2">
      <c r="A51" s="227" t="s">
        <v>233</v>
      </c>
      <c r="B51" s="228" t="s">
        <v>106</v>
      </c>
      <c r="C51" s="252" t="s">
        <v>107</v>
      </c>
      <c r="D51" s="229"/>
      <c r="E51" s="230"/>
      <c r="F51" s="231"/>
      <c r="G51" s="231">
        <f>SUMIF(AG52:AG54,"&lt;&gt;NOR",G52:G54)</f>
        <v>0</v>
      </c>
      <c r="H51" s="231"/>
      <c r="I51" s="231">
        <f>SUM(I52:I54)</f>
        <v>0</v>
      </c>
      <c r="J51" s="231"/>
      <c r="K51" s="231">
        <f>SUM(K52:K54)</f>
        <v>0</v>
      </c>
      <c r="L51" s="231"/>
      <c r="M51" s="231">
        <f>SUM(M52:M54)</f>
        <v>0</v>
      </c>
      <c r="N51" s="230"/>
      <c r="O51" s="230">
        <f>SUM(O52:O54)</f>
        <v>1.76</v>
      </c>
      <c r="P51" s="230"/>
      <c r="Q51" s="230">
        <f>SUM(Q52:Q54)</f>
        <v>0</v>
      </c>
      <c r="R51" s="231"/>
      <c r="S51" s="231"/>
      <c r="T51" s="232"/>
      <c r="U51" s="226"/>
      <c r="V51" s="226">
        <f>SUM(V52:V54)</f>
        <v>18.260000000000002</v>
      </c>
      <c r="W51" s="226"/>
      <c r="X51" s="226"/>
      <c r="AG51" t="s">
        <v>234</v>
      </c>
    </row>
    <row r="52" spans="1:60" ht="22.5" outlineLevel="1" x14ac:dyDescent="0.2">
      <c r="A52" s="234">
        <v>32</v>
      </c>
      <c r="B52" s="235" t="s">
        <v>323</v>
      </c>
      <c r="C52" s="253" t="s">
        <v>324</v>
      </c>
      <c r="D52" s="236" t="s">
        <v>268</v>
      </c>
      <c r="E52" s="237">
        <v>15</v>
      </c>
      <c r="F52" s="238"/>
      <c r="G52" s="239">
        <f>ROUND(E52*F52,2)</f>
        <v>0</v>
      </c>
      <c r="H52" s="238"/>
      <c r="I52" s="239">
        <f>ROUND(E52*H52,2)</f>
        <v>0</v>
      </c>
      <c r="J52" s="238"/>
      <c r="K52" s="239">
        <f>ROUND(E52*J52,2)</f>
        <v>0</v>
      </c>
      <c r="L52" s="239">
        <v>15</v>
      </c>
      <c r="M52" s="239">
        <f>G52*(1+L52/100)</f>
        <v>0</v>
      </c>
      <c r="N52" s="237">
        <v>3.4610000000000002E-2</v>
      </c>
      <c r="O52" s="237">
        <f>ROUND(E52*N52,2)</f>
        <v>0.52</v>
      </c>
      <c r="P52" s="237">
        <v>0</v>
      </c>
      <c r="Q52" s="237">
        <f>ROUND(E52*P52,2)</f>
        <v>0</v>
      </c>
      <c r="R52" s="239" t="s">
        <v>253</v>
      </c>
      <c r="S52" s="239" t="s">
        <v>239</v>
      </c>
      <c r="T52" s="240" t="s">
        <v>240</v>
      </c>
      <c r="U52" s="224">
        <v>1.2170000000000001</v>
      </c>
      <c r="V52" s="224">
        <f>ROUND(E52*U52,2)</f>
        <v>18.260000000000002</v>
      </c>
      <c r="W52" s="224"/>
      <c r="X52" s="224" t="s">
        <v>241</v>
      </c>
      <c r="Y52" s="213"/>
      <c r="Z52" s="213"/>
      <c r="AA52" s="213"/>
      <c r="AB52" s="213"/>
      <c r="AC52" s="213"/>
      <c r="AD52" s="213"/>
      <c r="AE52" s="213"/>
      <c r="AF52" s="213"/>
      <c r="AG52" s="213" t="s">
        <v>242</v>
      </c>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row>
    <row r="53" spans="1:60" outlineLevel="1" x14ac:dyDescent="0.2">
      <c r="A53" s="220"/>
      <c r="B53" s="221"/>
      <c r="C53" s="254" t="s">
        <v>325</v>
      </c>
      <c r="D53" s="241"/>
      <c r="E53" s="241"/>
      <c r="F53" s="241"/>
      <c r="G53" s="241"/>
      <c r="H53" s="224"/>
      <c r="I53" s="224"/>
      <c r="J53" s="224"/>
      <c r="K53" s="224"/>
      <c r="L53" s="224"/>
      <c r="M53" s="224"/>
      <c r="N53" s="223"/>
      <c r="O53" s="223"/>
      <c r="P53" s="223"/>
      <c r="Q53" s="223"/>
      <c r="R53" s="224"/>
      <c r="S53" s="224"/>
      <c r="T53" s="224"/>
      <c r="U53" s="224"/>
      <c r="V53" s="224"/>
      <c r="W53" s="224"/>
      <c r="X53" s="224"/>
      <c r="Y53" s="213"/>
      <c r="Z53" s="213"/>
      <c r="AA53" s="213"/>
      <c r="AB53" s="213"/>
      <c r="AC53" s="213"/>
      <c r="AD53" s="213"/>
      <c r="AE53" s="213"/>
      <c r="AF53" s="213"/>
      <c r="AG53" s="213" t="s">
        <v>244</v>
      </c>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row>
    <row r="54" spans="1:60" outlineLevel="1" x14ac:dyDescent="0.2">
      <c r="A54" s="242">
        <v>33</v>
      </c>
      <c r="B54" s="243" t="s">
        <v>326</v>
      </c>
      <c r="C54" s="255" t="s">
        <v>327</v>
      </c>
      <c r="D54" s="244" t="s">
        <v>265</v>
      </c>
      <c r="E54" s="245">
        <v>10</v>
      </c>
      <c r="F54" s="246"/>
      <c r="G54" s="247">
        <f>ROUND(E54*F54,2)</f>
        <v>0</v>
      </c>
      <c r="H54" s="246"/>
      <c r="I54" s="247">
        <f>ROUND(E54*H54,2)</f>
        <v>0</v>
      </c>
      <c r="J54" s="246"/>
      <c r="K54" s="247">
        <f>ROUND(E54*J54,2)</f>
        <v>0</v>
      </c>
      <c r="L54" s="247">
        <v>15</v>
      </c>
      <c r="M54" s="247">
        <f>G54*(1+L54/100)</f>
        <v>0</v>
      </c>
      <c r="N54" s="245">
        <v>0.124</v>
      </c>
      <c r="O54" s="245">
        <f>ROUND(E54*N54,2)</f>
        <v>1.24</v>
      </c>
      <c r="P54" s="245">
        <v>0</v>
      </c>
      <c r="Q54" s="245">
        <f>ROUND(E54*P54,2)</f>
        <v>0</v>
      </c>
      <c r="R54" s="247"/>
      <c r="S54" s="247" t="s">
        <v>279</v>
      </c>
      <c r="T54" s="248" t="s">
        <v>262</v>
      </c>
      <c r="U54" s="224">
        <v>0</v>
      </c>
      <c r="V54" s="224">
        <f>ROUND(E54*U54,2)</f>
        <v>0</v>
      </c>
      <c r="W54" s="224"/>
      <c r="X54" s="224" t="s">
        <v>296</v>
      </c>
      <c r="Y54" s="213"/>
      <c r="Z54" s="213"/>
      <c r="AA54" s="213"/>
      <c r="AB54" s="213"/>
      <c r="AC54" s="213"/>
      <c r="AD54" s="213"/>
      <c r="AE54" s="213"/>
      <c r="AF54" s="213"/>
      <c r="AG54" s="213" t="s">
        <v>297</v>
      </c>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row>
    <row r="55" spans="1:60" x14ac:dyDescent="0.2">
      <c r="A55" s="227" t="s">
        <v>233</v>
      </c>
      <c r="B55" s="228" t="s">
        <v>110</v>
      </c>
      <c r="C55" s="252" t="s">
        <v>111</v>
      </c>
      <c r="D55" s="229"/>
      <c r="E55" s="230"/>
      <c r="F55" s="231"/>
      <c r="G55" s="231">
        <f>SUMIF(AG56:AG70,"&lt;&gt;NOR",G56:G70)</f>
        <v>0</v>
      </c>
      <c r="H55" s="231"/>
      <c r="I55" s="231">
        <f>SUM(I56:I70)</f>
        <v>0</v>
      </c>
      <c r="J55" s="231"/>
      <c r="K55" s="231">
        <f>SUM(K56:K70)</f>
        <v>0</v>
      </c>
      <c r="L55" s="231"/>
      <c r="M55" s="231">
        <f>SUM(M56:M70)</f>
        <v>0</v>
      </c>
      <c r="N55" s="230"/>
      <c r="O55" s="230">
        <f>SUM(O56:O70)</f>
        <v>44.98</v>
      </c>
      <c r="P55" s="230"/>
      <c r="Q55" s="230">
        <f>SUM(Q56:Q70)</f>
        <v>0</v>
      </c>
      <c r="R55" s="231"/>
      <c r="S55" s="231"/>
      <c r="T55" s="232"/>
      <c r="U55" s="226"/>
      <c r="V55" s="226">
        <f>SUM(V56:V70)</f>
        <v>1106.2299999999998</v>
      </c>
      <c r="W55" s="226"/>
      <c r="X55" s="226"/>
      <c r="AG55" t="s">
        <v>234</v>
      </c>
    </row>
    <row r="56" spans="1:60" outlineLevel="1" x14ac:dyDescent="0.2">
      <c r="A56" s="234">
        <v>34</v>
      </c>
      <c r="B56" s="235" t="s">
        <v>328</v>
      </c>
      <c r="C56" s="253" t="s">
        <v>329</v>
      </c>
      <c r="D56" s="236" t="s">
        <v>252</v>
      </c>
      <c r="E56" s="237">
        <v>564.31500000000005</v>
      </c>
      <c r="F56" s="238"/>
      <c r="G56" s="239">
        <f>ROUND(E56*F56,2)</f>
        <v>0</v>
      </c>
      <c r="H56" s="238"/>
      <c r="I56" s="239">
        <f>ROUND(E56*H56,2)</f>
        <v>0</v>
      </c>
      <c r="J56" s="238"/>
      <c r="K56" s="239">
        <f>ROUND(E56*J56,2)</f>
        <v>0</v>
      </c>
      <c r="L56" s="239">
        <v>15</v>
      </c>
      <c r="M56" s="239">
        <f>G56*(1+L56/100)</f>
        <v>0</v>
      </c>
      <c r="N56" s="237">
        <v>8.2500000000000004E-3</v>
      </c>
      <c r="O56" s="237">
        <f>ROUND(E56*N56,2)</f>
        <v>4.66</v>
      </c>
      <c r="P56" s="237">
        <v>0</v>
      </c>
      <c r="Q56" s="237">
        <f>ROUND(E56*P56,2)</f>
        <v>0</v>
      </c>
      <c r="R56" s="239" t="s">
        <v>253</v>
      </c>
      <c r="S56" s="239" t="s">
        <v>239</v>
      </c>
      <c r="T56" s="240" t="s">
        <v>240</v>
      </c>
      <c r="U56" s="224">
        <v>0.3</v>
      </c>
      <c r="V56" s="224">
        <f>ROUND(E56*U56,2)</f>
        <v>169.29</v>
      </c>
      <c r="W56" s="224"/>
      <c r="X56" s="224" t="s">
        <v>241</v>
      </c>
      <c r="Y56" s="213"/>
      <c r="Z56" s="213"/>
      <c r="AA56" s="213"/>
      <c r="AB56" s="213"/>
      <c r="AC56" s="213"/>
      <c r="AD56" s="213"/>
      <c r="AE56" s="213"/>
      <c r="AF56" s="213"/>
      <c r="AG56" s="213" t="s">
        <v>242</v>
      </c>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row>
    <row r="57" spans="1:60" outlineLevel="1" x14ac:dyDescent="0.2">
      <c r="A57" s="220"/>
      <c r="B57" s="221"/>
      <c r="C57" s="254" t="s">
        <v>330</v>
      </c>
      <c r="D57" s="241"/>
      <c r="E57" s="241"/>
      <c r="F57" s="241"/>
      <c r="G57" s="241"/>
      <c r="H57" s="224"/>
      <c r="I57" s="224"/>
      <c r="J57" s="224"/>
      <c r="K57" s="224"/>
      <c r="L57" s="224"/>
      <c r="M57" s="224"/>
      <c r="N57" s="223"/>
      <c r="O57" s="223"/>
      <c r="P57" s="223"/>
      <c r="Q57" s="223"/>
      <c r="R57" s="224"/>
      <c r="S57" s="224"/>
      <c r="T57" s="224"/>
      <c r="U57" s="224"/>
      <c r="V57" s="224"/>
      <c r="W57" s="224"/>
      <c r="X57" s="224"/>
      <c r="Y57" s="213"/>
      <c r="Z57" s="213"/>
      <c r="AA57" s="213"/>
      <c r="AB57" s="213"/>
      <c r="AC57" s="213"/>
      <c r="AD57" s="213"/>
      <c r="AE57" s="213"/>
      <c r="AF57" s="213"/>
      <c r="AG57" s="213" t="s">
        <v>244</v>
      </c>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1:60" ht="22.5" outlineLevel="1" x14ac:dyDescent="0.2">
      <c r="A58" s="234">
        <v>35</v>
      </c>
      <c r="B58" s="235" t="s">
        <v>331</v>
      </c>
      <c r="C58" s="253" t="s">
        <v>332</v>
      </c>
      <c r="D58" s="236" t="s">
        <v>252</v>
      </c>
      <c r="E58" s="237">
        <v>27.203949999999999</v>
      </c>
      <c r="F58" s="238"/>
      <c r="G58" s="239">
        <f>ROUND(E58*F58,2)</f>
        <v>0</v>
      </c>
      <c r="H58" s="238"/>
      <c r="I58" s="239">
        <f>ROUND(E58*H58,2)</f>
        <v>0</v>
      </c>
      <c r="J58" s="238"/>
      <c r="K58" s="239">
        <f>ROUND(E58*J58,2)</f>
        <v>0</v>
      </c>
      <c r="L58" s="239">
        <v>15</v>
      </c>
      <c r="M58" s="239">
        <f>G58*(1+L58/100)</f>
        <v>0</v>
      </c>
      <c r="N58" s="237">
        <v>4.4099999999999999E-3</v>
      </c>
      <c r="O58" s="237">
        <f>ROUND(E58*N58,2)</f>
        <v>0.12</v>
      </c>
      <c r="P58" s="237">
        <v>0</v>
      </c>
      <c r="Q58" s="237">
        <f>ROUND(E58*P58,2)</f>
        <v>0</v>
      </c>
      <c r="R58" s="239" t="s">
        <v>253</v>
      </c>
      <c r="S58" s="239" t="s">
        <v>239</v>
      </c>
      <c r="T58" s="240" t="s">
        <v>259</v>
      </c>
      <c r="U58" s="224">
        <v>0.245</v>
      </c>
      <c r="V58" s="224">
        <f>ROUND(E58*U58,2)</f>
        <v>6.66</v>
      </c>
      <c r="W58" s="224"/>
      <c r="X58" s="224" t="s">
        <v>241</v>
      </c>
      <c r="Y58" s="213"/>
      <c r="Z58" s="213"/>
      <c r="AA58" s="213"/>
      <c r="AB58" s="213"/>
      <c r="AC58" s="213"/>
      <c r="AD58" s="213"/>
      <c r="AE58" s="213"/>
      <c r="AF58" s="213"/>
      <c r="AG58" s="213" t="s">
        <v>242</v>
      </c>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row>
    <row r="59" spans="1:60" outlineLevel="1" x14ac:dyDescent="0.2">
      <c r="A59" s="220"/>
      <c r="B59" s="221"/>
      <c r="C59" s="254" t="s">
        <v>333</v>
      </c>
      <c r="D59" s="241"/>
      <c r="E59" s="241"/>
      <c r="F59" s="241"/>
      <c r="G59" s="241"/>
      <c r="H59" s="224"/>
      <c r="I59" s="224"/>
      <c r="J59" s="224"/>
      <c r="K59" s="224"/>
      <c r="L59" s="224"/>
      <c r="M59" s="224"/>
      <c r="N59" s="223"/>
      <c r="O59" s="223"/>
      <c r="P59" s="223"/>
      <c r="Q59" s="223"/>
      <c r="R59" s="224"/>
      <c r="S59" s="224"/>
      <c r="T59" s="224"/>
      <c r="U59" s="224"/>
      <c r="V59" s="224"/>
      <c r="W59" s="224"/>
      <c r="X59" s="224"/>
      <c r="Y59" s="213"/>
      <c r="Z59" s="213"/>
      <c r="AA59" s="213"/>
      <c r="AB59" s="213"/>
      <c r="AC59" s="213"/>
      <c r="AD59" s="213"/>
      <c r="AE59" s="213"/>
      <c r="AF59" s="213"/>
      <c r="AG59" s="213" t="s">
        <v>244</v>
      </c>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row>
    <row r="60" spans="1:60" outlineLevel="1" x14ac:dyDescent="0.2">
      <c r="A60" s="234">
        <v>36</v>
      </c>
      <c r="B60" s="235" t="s">
        <v>334</v>
      </c>
      <c r="C60" s="253" t="s">
        <v>335</v>
      </c>
      <c r="D60" s="236" t="s">
        <v>252</v>
      </c>
      <c r="E60" s="237">
        <v>87.164500000000004</v>
      </c>
      <c r="F60" s="238"/>
      <c r="G60" s="239">
        <f>ROUND(E60*F60,2)</f>
        <v>0</v>
      </c>
      <c r="H60" s="238"/>
      <c r="I60" s="239">
        <f>ROUND(E60*H60,2)</f>
        <v>0</v>
      </c>
      <c r="J60" s="238"/>
      <c r="K60" s="239">
        <f>ROUND(E60*J60,2)</f>
        <v>0</v>
      </c>
      <c r="L60" s="239">
        <v>15</v>
      </c>
      <c r="M60" s="239">
        <f>G60*(1+L60/100)</f>
        <v>0</v>
      </c>
      <c r="N60" s="237">
        <v>4.0000000000000003E-5</v>
      </c>
      <c r="O60" s="237">
        <f>ROUND(E60*N60,2)</f>
        <v>0</v>
      </c>
      <c r="P60" s="237">
        <v>0</v>
      </c>
      <c r="Q60" s="237">
        <f>ROUND(E60*P60,2)</f>
        <v>0</v>
      </c>
      <c r="R60" s="239" t="s">
        <v>253</v>
      </c>
      <c r="S60" s="239" t="s">
        <v>239</v>
      </c>
      <c r="T60" s="240" t="s">
        <v>240</v>
      </c>
      <c r="U60" s="224">
        <v>7.8E-2</v>
      </c>
      <c r="V60" s="224">
        <f>ROUND(E60*U60,2)</f>
        <v>6.8</v>
      </c>
      <c r="W60" s="224"/>
      <c r="X60" s="224" t="s">
        <v>241</v>
      </c>
      <c r="Y60" s="213"/>
      <c r="Z60" s="213"/>
      <c r="AA60" s="213"/>
      <c r="AB60" s="213"/>
      <c r="AC60" s="213"/>
      <c r="AD60" s="213"/>
      <c r="AE60" s="213"/>
      <c r="AF60" s="213"/>
      <c r="AG60" s="213" t="s">
        <v>242</v>
      </c>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row>
    <row r="61" spans="1:60" ht="22.5" outlineLevel="1" x14ac:dyDescent="0.2">
      <c r="A61" s="220"/>
      <c r="B61" s="221"/>
      <c r="C61" s="254" t="s">
        <v>336</v>
      </c>
      <c r="D61" s="241"/>
      <c r="E61" s="241"/>
      <c r="F61" s="241"/>
      <c r="G61" s="241"/>
      <c r="H61" s="224"/>
      <c r="I61" s="224"/>
      <c r="J61" s="224"/>
      <c r="K61" s="224"/>
      <c r="L61" s="224"/>
      <c r="M61" s="224"/>
      <c r="N61" s="223"/>
      <c r="O61" s="223"/>
      <c r="P61" s="223"/>
      <c r="Q61" s="223"/>
      <c r="R61" s="224"/>
      <c r="S61" s="224"/>
      <c r="T61" s="224"/>
      <c r="U61" s="224"/>
      <c r="V61" s="224"/>
      <c r="W61" s="224"/>
      <c r="X61" s="224"/>
      <c r="Y61" s="213"/>
      <c r="Z61" s="213"/>
      <c r="AA61" s="213"/>
      <c r="AB61" s="213"/>
      <c r="AC61" s="213"/>
      <c r="AD61" s="213"/>
      <c r="AE61" s="213"/>
      <c r="AF61" s="213"/>
      <c r="AG61" s="213" t="s">
        <v>244</v>
      </c>
      <c r="AH61" s="213"/>
      <c r="AI61" s="213"/>
      <c r="AJ61" s="213"/>
      <c r="AK61" s="213"/>
      <c r="AL61" s="213"/>
      <c r="AM61" s="213"/>
      <c r="AN61" s="213"/>
      <c r="AO61" s="213"/>
      <c r="AP61" s="213"/>
      <c r="AQ61" s="213"/>
      <c r="AR61" s="213"/>
      <c r="AS61" s="213"/>
      <c r="AT61" s="213"/>
      <c r="AU61" s="213"/>
      <c r="AV61" s="213"/>
      <c r="AW61" s="213"/>
      <c r="AX61" s="213"/>
      <c r="AY61" s="213"/>
      <c r="AZ61" s="213"/>
      <c r="BA61" s="249" t="str">
        <f>C61</f>
        <v>které se zřizují před úpravami povrchu, a obalení osazených dveřních zárubní před znečištěním při úpravách povrchu nástřikem plastických maltovin včetně pozdějšího odkrytí,</v>
      </c>
      <c r="BB61" s="213"/>
      <c r="BC61" s="213"/>
      <c r="BD61" s="213"/>
      <c r="BE61" s="213"/>
      <c r="BF61" s="213"/>
      <c r="BG61" s="213"/>
      <c r="BH61" s="213"/>
    </row>
    <row r="62" spans="1:60" outlineLevel="1" x14ac:dyDescent="0.2">
      <c r="A62" s="234">
        <v>37</v>
      </c>
      <c r="B62" s="235" t="s">
        <v>337</v>
      </c>
      <c r="C62" s="253" t="s">
        <v>338</v>
      </c>
      <c r="D62" s="236" t="s">
        <v>252</v>
      </c>
      <c r="E62" s="237">
        <v>94.551699999999997</v>
      </c>
      <c r="F62" s="238"/>
      <c r="G62" s="239">
        <f>ROUND(E62*F62,2)</f>
        <v>0</v>
      </c>
      <c r="H62" s="238"/>
      <c r="I62" s="239">
        <f>ROUND(E62*H62,2)</f>
        <v>0</v>
      </c>
      <c r="J62" s="238"/>
      <c r="K62" s="239">
        <f>ROUND(E62*J62,2)</f>
        <v>0</v>
      </c>
      <c r="L62" s="239">
        <v>15</v>
      </c>
      <c r="M62" s="239">
        <f>G62*(1+L62/100)</f>
        <v>0</v>
      </c>
      <c r="N62" s="237">
        <v>2.3130000000000001E-2</v>
      </c>
      <c r="O62" s="237">
        <f>ROUND(E62*N62,2)</f>
        <v>2.19</v>
      </c>
      <c r="P62" s="237">
        <v>0</v>
      </c>
      <c r="Q62" s="237">
        <f>ROUND(E62*P62,2)</f>
        <v>0</v>
      </c>
      <c r="R62" s="239" t="s">
        <v>253</v>
      </c>
      <c r="S62" s="239" t="s">
        <v>239</v>
      </c>
      <c r="T62" s="240" t="s">
        <v>240</v>
      </c>
      <c r="U62" s="224">
        <v>0.90310000000000001</v>
      </c>
      <c r="V62" s="224">
        <f>ROUND(E62*U62,2)</f>
        <v>85.39</v>
      </c>
      <c r="W62" s="224"/>
      <c r="X62" s="224" t="s">
        <v>241</v>
      </c>
      <c r="Y62" s="213"/>
      <c r="Z62" s="213"/>
      <c r="AA62" s="213"/>
      <c r="AB62" s="213"/>
      <c r="AC62" s="213"/>
      <c r="AD62" s="213"/>
      <c r="AE62" s="213"/>
      <c r="AF62" s="213"/>
      <c r="AG62" s="213" t="s">
        <v>242</v>
      </c>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row>
    <row r="63" spans="1:60" outlineLevel="1" x14ac:dyDescent="0.2">
      <c r="A63" s="220"/>
      <c r="B63" s="221"/>
      <c r="C63" s="254" t="s">
        <v>339</v>
      </c>
      <c r="D63" s="241"/>
      <c r="E63" s="241"/>
      <c r="F63" s="241"/>
      <c r="G63" s="241"/>
      <c r="H63" s="224"/>
      <c r="I63" s="224"/>
      <c r="J63" s="224"/>
      <c r="K63" s="224"/>
      <c r="L63" s="224"/>
      <c r="M63" s="224"/>
      <c r="N63" s="223"/>
      <c r="O63" s="223"/>
      <c r="P63" s="223"/>
      <c r="Q63" s="223"/>
      <c r="R63" s="224"/>
      <c r="S63" s="224"/>
      <c r="T63" s="224"/>
      <c r="U63" s="224"/>
      <c r="V63" s="224"/>
      <c r="W63" s="224"/>
      <c r="X63" s="224"/>
      <c r="Y63" s="213"/>
      <c r="Z63" s="213"/>
      <c r="AA63" s="213"/>
      <c r="AB63" s="213"/>
      <c r="AC63" s="213"/>
      <c r="AD63" s="213"/>
      <c r="AE63" s="213"/>
      <c r="AF63" s="213"/>
      <c r="AG63" s="213" t="s">
        <v>244</v>
      </c>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row>
    <row r="64" spans="1:60" outlineLevel="1" x14ac:dyDescent="0.2">
      <c r="A64" s="234">
        <v>38</v>
      </c>
      <c r="B64" s="235" t="s">
        <v>340</v>
      </c>
      <c r="C64" s="253" t="s">
        <v>341</v>
      </c>
      <c r="D64" s="236" t="s">
        <v>252</v>
      </c>
      <c r="E64" s="237">
        <v>174.5523</v>
      </c>
      <c r="F64" s="238"/>
      <c r="G64" s="239">
        <f>ROUND(E64*F64,2)</f>
        <v>0</v>
      </c>
      <c r="H64" s="238"/>
      <c r="I64" s="239">
        <f>ROUND(E64*H64,2)</f>
        <v>0</v>
      </c>
      <c r="J64" s="238"/>
      <c r="K64" s="239">
        <f>ROUND(E64*J64,2)</f>
        <v>0</v>
      </c>
      <c r="L64" s="239">
        <v>15</v>
      </c>
      <c r="M64" s="239">
        <f>G64*(1+L64/100)</f>
        <v>0</v>
      </c>
      <c r="N64" s="237">
        <v>2.495E-2</v>
      </c>
      <c r="O64" s="237">
        <f>ROUND(E64*N64,2)</f>
        <v>4.3600000000000003</v>
      </c>
      <c r="P64" s="237">
        <v>0</v>
      </c>
      <c r="Q64" s="237">
        <f>ROUND(E64*P64,2)</f>
        <v>0</v>
      </c>
      <c r="R64" s="239" t="s">
        <v>253</v>
      </c>
      <c r="S64" s="239" t="s">
        <v>239</v>
      </c>
      <c r="T64" s="240" t="s">
        <v>240</v>
      </c>
      <c r="U64" s="224">
        <v>0.37</v>
      </c>
      <c r="V64" s="224">
        <f>ROUND(E64*U64,2)</f>
        <v>64.58</v>
      </c>
      <c r="W64" s="224"/>
      <c r="X64" s="224" t="s">
        <v>241</v>
      </c>
      <c r="Y64" s="213"/>
      <c r="Z64" s="213"/>
      <c r="AA64" s="213"/>
      <c r="AB64" s="213"/>
      <c r="AC64" s="213"/>
      <c r="AD64" s="213"/>
      <c r="AE64" s="213"/>
      <c r="AF64" s="213"/>
      <c r="AG64" s="213" t="s">
        <v>242</v>
      </c>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row>
    <row r="65" spans="1:60" outlineLevel="1" x14ac:dyDescent="0.2">
      <c r="A65" s="220"/>
      <c r="B65" s="221"/>
      <c r="C65" s="254" t="s">
        <v>342</v>
      </c>
      <c r="D65" s="241"/>
      <c r="E65" s="241"/>
      <c r="F65" s="241"/>
      <c r="G65" s="241"/>
      <c r="H65" s="224"/>
      <c r="I65" s="224"/>
      <c r="J65" s="224"/>
      <c r="K65" s="224"/>
      <c r="L65" s="224"/>
      <c r="M65" s="224"/>
      <c r="N65" s="223"/>
      <c r="O65" s="223"/>
      <c r="P65" s="223"/>
      <c r="Q65" s="223"/>
      <c r="R65" s="224"/>
      <c r="S65" s="224"/>
      <c r="T65" s="224"/>
      <c r="U65" s="224"/>
      <c r="V65" s="224"/>
      <c r="W65" s="224"/>
      <c r="X65" s="224"/>
      <c r="Y65" s="213"/>
      <c r="Z65" s="213"/>
      <c r="AA65" s="213"/>
      <c r="AB65" s="213"/>
      <c r="AC65" s="213"/>
      <c r="AD65" s="213"/>
      <c r="AE65" s="213"/>
      <c r="AF65" s="213"/>
      <c r="AG65" s="213" t="s">
        <v>244</v>
      </c>
      <c r="AH65" s="213"/>
      <c r="AI65" s="213"/>
      <c r="AJ65" s="213"/>
      <c r="AK65" s="213"/>
      <c r="AL65" s="213"/>
      <c r="AM65" s="213"/>
      <c r="AN65" s="213"/>
      <c r="AO65" s="213"/>
      <c r="AP65" s="213"/>
      <c r="AQ65" s="213"/>
      <c r="AR65" s="213"/>
      <c r="AS65" s="213"/>
      <c r="AT65" s="213"/>
      <c r="AU65" s="213"/>
      <c r="AV65" s="213"/>
      <c r="AW65" s="213"/>
      <c r="AX65" s="213"/>
      <c r="AY65" s="213"/>
      <c r="AZ65" s="213"/>
      <c r="BA65" s="249" t="str">
        <f>C65</f>
        <v>omítka vápenocementová, strojně nebo ručně nanášená v podlaží i ve schodišti na jakýkoliv druh podkladu, kompletní souvrství</v>
      </c>
      <c r="BB65" s="213"/>
      <c r="BC65" s="213"/>
      <c r="BD65" s="213"/>
      <c r="BE65" s="213"/>
      <c r="BF65" s="213"/>
      <c r="BG65" s="213"/>
      <c r="BH65" s="213"/>
    </row>
    <row r="66" spans="1:60" outlineLevel="1" x14ac:dyDescent="0.2">
      <c r="A66" s="234">
        <v>39</v>
      </c>
      <c r="B66" s="235" t="s">
        <v>343</v>
      </c>
      <c r="C66" s="253" t="s">
        <v>344</v>
      </c>
      <c r="D66" s="236" t="s">
        <v>252</v>
      </c>
      <c r="E66" s="237">
        <v>1182.38635</v>
      </c>
      <c r="F66" s="238"/>
      <c r="G66" s="239">
        <f>ROUND(E66*F66,2)</f>
        <v>0</v>
      </c>
      <c r="H66" s="238"/>
      <c r="I66" s="239">
        <f>ROUND(E66*H66,2)</f>
        <v>0</v>
      </c>
      <c r="J66" s="238"/>
      <c r="K66" s="239">
        <f>ROUND(E66*J66,2)</f>
        <v>0</v>
      </c>
      <c r="L66" s="239">
        <v>15</v>
      </c>
      <c r="M66" s="239">
        <f>G66*(1+L66/100)</f>
        <v>0</v>
      </c>
      <c r="N66" s="237">
        <v>2.7980000000000001E-2</v>
      </c>
      <c r="O66" s="237">
        <f>ROUND(E66*N66,2)</f>
        <v>33.08</v>
      </c>
      <c r="P66" s="237">
        <v>0</v>
      </c>
      <c r="Q66" s="237">
        <f>ROUND(E66*P66,2)</f>
        <v>0</v>
      </c>
      <c r="R66" s="239" t="s">
        <v>253</v>
      </c>
      <c r="S66" s="239" t="s">
        <v>239</v>
      </c>
      <c r="T66" s="240" t="s">
        <v>240</v>
      </c>
      <c r="U66" s="224">
        <v>0.626</v>
      </c>
      <c r="V66" s="224">
        <f>ROUND(E66*U66,2)</f>
        <v>740.17</v>
      </c>
      <c r="W66" s="224"/>
      <c r="X66" s="224" t="s">
        <v>241</v>
      </c>
      <c r="Y66" s="213"/>
      <c r="Z66" s="213"/>
      <c r="AA66" s="213"/>
      <c r="AB66" s="213"/>
      <c r="AC66" s="213"/>
      <c r="AD66" s="213"/>
      <c r="AE66" s="213"/>
      <c r="AF66" s="213"/>
      <c r="AG66" s="213" t="s">
        <v>242</v>
      </c>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row>
    <row r="67" spans="1:60" outlineLevel="1" x14ac:dyDescent="0.2">
      <c r="A67" s="220"/>
      <c r="B67" s="221"/>
      <c r="C67" s="254" t="s">
        <v>342</v>
      </c>
      <c r="D67" s="241"/>
      <c r="E67" s="241"/>
      <c r="F67" s="241"/>
      <c r="G67" s="241"/>
      <c r="H67" s="224"/>
      <c r="I67" s="224"/>
      <c r="J67" s="224"/>
      <c r="K67" s="224"/>
      <c r="L67" s="224"/>
      <c r="M67" s="224"/>
      <c r="N67" s="223"/>
      <c r="O67" s="223"/>
      <c r="P67" s="223"/>
      <c r="Q67" s="223"/>
      <c r="R67" s="224"/>
      <c r="S67" s="224"/>
      <c r="T67" s="224"/>
      <c r="U67" s="224"/>
      <c r="V67" s="224"/>
      <c r="W67" s="224"/>
      <c r="X67" s="224"/>
      <c r="Y67" s="213"/>
      <c r="Z67" s="213"/>
      <c r="AA67" s="213"/>
      <c r="AB67" s="213"/>
      <c r="AC67" s="213"/>
      <c r="AD67" s="213"/>
      <c r="AE67" s="213"/>
      <c r="AF67" s="213"/>
      <c r="AG67" s="213" t="s">
        <v>244</v>
      </c>
      <c r="AH67" s="213"/>
      <c r="AI67" s="213"/>
      <c r="AJ67" s="213"/>
      <c r="AK67" s="213"/>
      <c r="AL67" s="213"/>
      <c r="AM67" s="213"/>
      <c r="AN67" s="213"/>
      <c r="AO67" s="213"/>
      <c r="AP67" s="213"/>
      <c r="AQ67" s="213"/>
      <c r="AR67" s="213"/>
      <c r="AS67" s="213"/>
      <c r="AT67" s="213"/>
      <c r="AU67" s="213"/>
      <c r="AV67" s="213"/>
      <c r="AW67" s="213"/>
      <c r="AX67" s="213"/>
      <c r="AY67" s="213"/>
      <c r="AZ67" s="213"/>
      <c r="BA67" s="249" t="str">
        <f>C67</f>
        <v>omítka vápenocementová, strojně nebo ručně nanášená v podlaží i ve schodišti na jakýkoliv druh podkladu, kompletní souvrství</v>
      </c>
      <c r="BB67" s="213"/>
      <c r="BC67" s="213"/>
      <c r="BD67" s="213"/>
      <c r="BE67" s="213"/>
      <c r="BF67" s="213"/>
      <c r="BG67" s="213"/>
      <c r="BH67" s="213"/>
    </row>
    <row r="68" spans="1:60" ht="22.5" outlineLevel="1" x14ac:dyDescent="0.2">
      <c r="A68" s="242">
        <v>40</v>
      </c>
      <c r="B68" s="243" t="s">
        <v>345</v>
      </c>
      <c r="C68" s="255" t="s">
        <v>346</v>
      </c>
      <c r="D68" s="244" t="s">
        <v>252</v>
      </c>
      <c r="E68" s="245">
        <v>10.851839999999999</v>
      </c>
      <c r="F68" s="246"/>
      <c r="G68" s="247">
        <f>ROUND(E68*F68,2)</f>
        <v>0</v>
      </c>
      <c r="H68" s="246"/>
      <c r="I68" s="247">
        <f>ROUND(E68*H68,2)</f>
        <v>0</v>
      </c>
      <c r="J68" s="246"/>
      <c r="K68" s="247">
        <f>ROUND(E68*J68,2)</f>
        <v>0</v>
      </c>
      <c r="L68" s="247">
        <v>15</v>
      </c>
      <c r="M68" s="247">
        <f>G68*(1+L68/100)</f>
        <v>0</v>
      </c>
      <c r="N68" s="245">
        <v>2.845E-2</v>
      </c>
      <c r="O68" s="245">
        <f>ROUND(E68*N68,2)</f>
        <v>0.31</v>
      </c>
      <c r="P68" s="245">
        <v>0</v>
      </c>
      <c r="Q68" s="245">
        <f>ROUND(E68*P68,2)</f>
        <v>0</v>
      </c>
      <c r="R68" s="247" t="s">
        <v>253</v>
      </c>
      <c r="S68" s="247" t="s">
        <v>239</v>
      </c>
      <c r="T68" s="248" t="s">
        <v>240</v>
      </c>
      <c r="U68" s="224">
        <v>0.92400000000000004</v>
      </c>
      <c r="V68" s="224">
        <f>ROUND(E68*U68,2)</f>
        <v>10.029999999999999</v>
      </c>
      <c r="W68" s="224"/>
      <c r="X68" s="224" t="s">
        <v>241</v>
      </c>
      <c r="Y68" s="213"/>
      <c r="Z68" s="213"/>
      <c r="AA68" s="213"/>
      <c r="AB68" s="213"/>
      <c r="AC68" s="213"/>
      <c r="AD68" s="213"/>
      <c r="AE68" s="213"/>
      <c r="AF68" s="213"/>
      <c r="AG68" s="213" t="s">
        <v>242</v>
      </c>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row>
    <row r="69" spans="1:60" ht="22.5" outlineLevel="1" x14ac:dyDescent="0.2">
      <c r="A69" s="234">
        <v>41</v>
      </c>
      <c r="B69" s="235" t="s">
        <v>347</v>
      </c>
      <c r="C69" s="253" t="s">
        <v>348</v>
      </c>
      <c r="D69" s="236" t="s">
        <v>252</v>
      </c>
      <c r="E69" s="237">
        <v>27.203949999999999</v>
      </c>
      <c r="F69" s="238"/>
      <c r="G69" s="239">
        <f>ROUND(E69*F69,2)</f>
        <v>0</v>
      </c>
      <c r="H69" s="238"/>
      <c r="I69" s="239">
        <f>ROUND(E69*H69,2)</f>
        <v>0</v>
      </c>
      <c r="J69" s="238"/>
      <c r="K69" s="239">
        <f>ROUND(E69*J69,2)</f>
        <v>0</v>
      </c>
      <c r="L69" s="239">
        <v>15</v>
      </c>
      <c r="M69" s="239">
        <f>G69*(1+L69/100)</f>
        <v>0</v>
      </c>
      <c r="N69" s="237">
        <v>9.6900000000000007E-3</v>
      </c>
      <c r="O69" s="237">
        <f>ROUND(E69*N69,2)</f>
        <v>0.26</v>
      </c>
      <c r="P69" s="237">
        <v>0</v>
      </c>
      <c r="Q69" s="237">
        <f>ROUND(E69*P69,2)</f>
        <v>0</v>
      </c>
      <c r="R69" s="239" t="s">
        <v>253</v>
      </c>
      <c r="S69" s="239" t="s">
        <v>239</v>
      </c>
      <c r="T69" s="240" t="s">
        <v>259</v>
      </c>
      <c r="U69" s="224">
        <v>0.85699999999999998</v>
      </c>
      <c r="V69" s="224">
        <f>ROUND(E69*U69,2)</f>
        <v>23.31</v>
      </c>
      <c r="W69" s="224"/>
      <c r="X69" s="224" t="s">
        <v>241</v>
      </c>
      <c r="Y69" s="213"/>
      <c r="Z69" s="213"/>
      <c r="AA69" s="213"/>
      <c r="AB69" s="213"/>
      <c r="AC69" s="213"/>
      <c r="AD69" s="213"/>
      <c r="AE69" s="213"/>
      <c r="AF69" s="213"/>
      <c r="AG69" s="213" t="s">
        <v>242</v>
      </c>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row>
    <row r="70" spans="1:60" ht="22.5" outlineLevel="1" x14ac:dyDescent="0.2">
      <c r="A70" s="220"/>
      <c r="B70" s="221"/>
      <c r="C70" s="254" t="s">
        <v>349</v>
      </c>
      <c r="D70" s="241"/>
      <c r="E70" s="241"/>
      <c r="F70" s="241"/>
      <c r="G70" s="241"/>
      <c r="H70" s="224"/>
      <c r="I70" s="224"/>
      <c r="J70" s="224"/>
      <c r="K70" s="224"/>
      <c r="L70" s="224"/>
      <c r="M70" s="224"/>
      <c r="N70" s="223"/>
      <c r="O70" s="223"/>
      <c r="P70" s="223"/>
      <c r="Q70" s="223"/>
      <c r="R70" s="224"/>
      <c r="S70" s="224"/>
      <c r="T70" s="224"/>
      <c r="U70" s="224"/>
      <c r="V70" s="224"/>
      <c r="W70" s="224"/>
      <c r="X70" s="224"/>
      <c r="Y70" s="213"/>
      <c r="Z70" s="213"/>
      <c r="AA70" s="213"/>
      <c r="AB70" s="213"/>
      <c r="AC70" s="213"/>
      <c r="AD70" s="213"/>
      <c r="AE70" s="213"/>
      <c r="AF70" s="213"/>
      <c r="AG70" s="213" t="s">
        <v>244</v>
      </c>
      <c r="AH70" s="213"/>
      <c r="AI70" s="213"/>
      <c r="AJ70" s="213"/>
      <c r="AK70" s="213"/>
      <c r="AL70" s="213"/>
      <c r="AM70" s="213"/>
      <c r="AN70" s="213"/>
      <c r="AO70" s="213"/>
      <c r="AP70" s="213"/>
      <c r="AQ70" s="213"/>
      <c r="AR70" s="213"/>
      <c r="AS70" s="213"/>
      <c r="AT70" s="213"/>
      <c r="AU70" s="213"/>
      <c r="AV70" s="213"/>
      <c r="AW70" s="213"/>
      <c r="AX70" s="213"/>
      <c r="AY70" s="213"/>
      <c r="AZ70" s="213"/>
      <c r="BA70" s="249" t="str">
        <f>C70</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70" s="213"/>
      <c r="BC70" s="213"/>
      <c r="BD70" s="213"/>
      <c r="BE70" s="213"/>
      <c r="BF70" s="213"/>
      <c r="BG70" s="213"/>
      <c r="BH70" s="213"/>
    </row>
    <row r="71" spans="1:60" x14ac:dyDescent="0.2">
      <c r="A71" s="227" t="s">
        <v>233</v>
      </c>
      <c r="B71" s="228" t="s">
        <v>112</v>
      </c>
      <c r="C71" s="252" t="s">
        <v>113</v>
      </c>
      <c r="D71" s="229"/>
      <c r="E71" s="230"/>
      <c r="F71" s="231"/>
      <c r="G71" s="231">
        <f>SUMIF(AG72:AG97,"&lt;&gt;NOR",G72:G97)</f>
        <v>0</v>
      </c>
      <c r="H71" s="231"/>
      <c r="I71" s="231">
        <f>SUM(I72:I97)</f>
        <v>0</v>
      </c>
      <c r="J71" s="231"/>
      <c r="K71" s="231">
        <f>SUM(K72:K97)</f>
        <v>0</v>
      </c>
      <c r="L71" s="231"/>
      <c r="M71" s="231">
        <f>SUM(M72:M97)</f>
        <v>0</v>
      </c>
      <c r="N71" s="230"/>
      <c r="O71" s="230">
        <f>SUM(O72:O97)</f>
        <v>23.25</v>
      </c>
      <c r="P71" s="230"/>
      <c r="Q71" s="230">
        <f>SUM(Q72:Q97)</f>
        <v>0</v>
      </c>
      <c r="R71" s="231"/>
      <c r="S71" s="231"/>
      <c r="T71" s="232"/>
      <c r="U71" s="226"/>
      <c r="V71" s="226">
        <f>SUM(V72:V97)</f>
        <v>1311.27</v>
      </c>
      <c r="W71" s="226"/>
      <c r="X71" s="226"/>
      <c r="AG71" t="s">
        <v>234</v>
      </c>
    </row>
    <row r="72" spans="1:60" ht="22.5" outlineLevel="1" x14ac:dyDescent="0.2">
      <c r="A72" s="234">
        <v>42</v>
      </c>
      <c r="B72" s="235" t="s">
        <v>350</v>
      </c>
      <c r="C72" s="253" t="s">
        <v>351</v>
      </c>
      <c r="D72" s="236" t="s">
        <v>252</v>
      </c>
      <c r="E72" s="237">
        <v>457.12740000000002</v>
      </c>
      <c r="F72" s="238"/>
      <c r="G72" s="239">
        <f>ROUND(E72*F72,2)</f>
        <v>0</v>
      </c>
      <c r="H72" s="238"/>
      <c r="I72" s="239">
        <f>ROUND(E72*H72,2)</f>
        <v>0</v>
      </c>
      <c r="J72" s="238"/>
      <c r="K72" s="239">
        <f>ROUND(E72*J72,2)</f>
        <v>0</v>
      </c>
      <c r="L72" s="239">
        <v>15</v>
      </c>
      <c r="M72" s="239">
        <f>G72*(1+L72/100)</f>
        <v>0</v>
      </c>
      <c r="N72" s="237">
        <v>3.2000000000000003E-4</v>
      </c>
      <c r="O72" s="237">
        <f>ROUND(E72*N72,2)</f>
        <v>0.15</v>
      </c>
      <c r="P72" s="237">
        <v>0</v>
      </c>
      <c r="Q72" s="237">
        <f>ROUND(E72*P72,2)</f>
        <v>0</v>
      </c>
      <c r="R72" s="239" t="s">
        <v>253</v>
      </c>
      <c r="S72" s="239" t="s">
        <v>239</v>
      </c>
      <c r="T72" s="240" t="s">
        <v>240</v>
      </c>
      <c r="U72" s="224">
        <v>7.0000000000000007E-2</v>
      </c>
      <c r="V72" s="224">
        <f>ROUND(E72*U72,2)</f>
        <v>32</v>
      </c>
      <c r="W72" s="224"/>
      <c r="X72" s="224" t="s">
        <v>241</v>
      </c>
      <c r="Y72" s="213"/>
      <c r="Z72" s="213"/>
      <c r="AA72" s="213"/>
      <c r="AB72" s="213"/>
      <c r="AC72" s="213"/>
      <c r="AD72" s="213"/>
      <c r="AE72" s="213"/>
      <c r="AF72" s="213"/>
      <c r="AG72" s="213" t="s">
        <v>242</v>
      </c>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row>
    <row r="73" spans="1:60" outlineLevel="1" x14ac:dyDescent="0.2">
      <c r="A73" s="220"/>
      <c r="B73" s="221"/>
      <c r="C73" s="254" t="s">
        <v>333</v>
      </c>
      <c r="D73" s="241"/>
      <c r="E73" s="241"/>
      <c r="F73" s="241"/>
      <c r="G73" s="241"/>
      <c r="H73" s="224"/>
      <c r="I73" s="224"/>
      <c r="J73" s="224"/>
      <c r="K73" s="224"/>
      <c r="L73" s="224"/>
      <c r="M73" s="224"/>
      <c r="N73" s="223"/>
      <c r="O73" s="223"/>
      <c r="P73" s="223"/>
      <c r="Q73" s="223"/>
      <c r="R73" s="224"/>
      <c r="S73" s="224"/>
      <c r="T73" s="224"/>
      <c r="U73" s="224"/>
      <c r="V73" s="224"/>
      <c r="W73" s="224"/>
      <c r="X73" s="224"/>
      <c r="Y73" s="213"/>
      <c r="Z73" s="213"/>
      <c r="AA73" s="213"/>
      <c r="AB73" s="213"/>
      <c r="AC73" s="213"/>
      <c r="AD73" s="213"/>
      <c r="AE73" s="213"/>
      <c r="AF73" s="213"/>
      <c r="AG73" s="213" t="s">
        <v>244</v>
      </c>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row>
    <row r="74" spans="1:60" outlineLevel="1" x14ac:dyDescent="0.2">
      <c r="A74" s="234">
        <v>43</v>
      </c>
      <c r="B74" s="235" t="s">
        <v>352</v>
      </c>
      <c r="C74" s="253" t="s">
        <v>353</v>
      </c>
      <c r="D74" s="236" t="s">
        <v>252</v>
      </c>
      <c r="E74" s="237">
        <v>87.164500000000004</v>
      </c>
      <c r="F74" s="238"/>
      <c r="G74" s="239">
        <f>ROUND(E74*F74,2)</f>
        <v>0</v>
      </c>
      <c r="H74" s="238"/>
      <c r="I74" s="239">
        <f>ROUND(E74*H74,2)</f>
        <v>0</v>
      </c>
      <c r="J74" s="238"/>
      <c r="K74" s="239">
        <f>ROUND(E74*J74,2)</f>
        <v>0</v>
      </c>
      <c r="L74" s="239">
        <v>15</v>
      </c>
      <c r="M74" s="239">
        <f>G74*(1+L74/100)</f>
        <v>0</v>
      </c>
      <c r="N74" s="237">
        <v>4.0000000000000003E-5</v>
      </c>
      <c r="O74" s="237">
        <f>ROUND(E74*N74,2)</f>
        <v>0</v>
      </c>
      <c r="P74" s="237">
        <v>0</v>
      </c>
      <c r="Q74" s="237">
        <f>ROUND(E74*P74,2)</f>
        <v>0</v>
      </c>
      <c r="R74" s="239" t="s">
        <v>253</v>
      </c>
      <c r="S74" s="239" t="s">
        <v>239</v>
      </c>
      <c r="T74" s="240" t="s">
        <v>240</v>
      </c>
      <c r="U74" s="224">
        <v>7.8E-2</v>
      </c>
      <c r="V74" s="224">
        <f>ROUND(E74*U74,2)</f>
        <v>6.8</v>
      </c>
      <c r="W74" s="224"/>
      <c r="X74" s="224" t="s">
        <v>241</v>
      </c>
      <c r="Y74" s="213"/>
      <c r="Z74" s="213"/>
      <c r="AA74" s="213"/>
      <c r="AB74" s="213"/>
      <c r="AC74" s="213"/>
      <c r="AD74" s="213"/>
      <c r="AE74" s="213"/>
      <c r="AF74" s="213"/>
      <c r="AG74" s="213" t="s">
        <v>242</v>
      </c>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row>
    <row r="75" spans="1:60" ht="22.5" outlineLevel="1" x14ac:dyDescent="0.2">
      <c r="A75" s="220"/>
      <c r="B75" s="221"/>
      <c r="C75" s="254" t="s">
        <v>354</v>
      </c>
      <c r="D75" s="241"/>
      <c r="E75" s="241"/>
      <c r="F75" s="241"/>
      <c r="G75" s="241"/>
      <c r="H75" s="224"/>
      <c r="I75" s="224"/>
      <c r="J75" s="224"/>
      <c r="K75" s="224"/>
      <c r="L75" s="224"/>
      <c r="M75" s="224"/>
      <c r="N75" s="223"/>
      <c r="O75" s="223"/>
      <c r="P75" s="223"/>
      <c r="Q75" s="223"/>
      <c r="R75" s="224"/>
      <c r="S75" s="224"/>
      <c r="T75" s="224"/>
      <c r="U75" s="224"/>
      <c r="V75" s="224"/>
      <c r="W75" s="224"/>
      <c r="X75" s="224"/>
      <c r="Y75" s="213"/>
      <c r="Z75" s="213"/>
      <c r="AA75" s="213"/>
      <c r="AB75" s="213"/>
      <c r="AC75" s="213"/>
      <c r="AD75" s="213"/>
      <c r="AE75" s="213"/>
      <c r="AF75" s="213"/>
      <c r="AG75" s="213" t="s">
        <v>244</v>
      </c>
      <c r="AH75" s="213"/>
      <c r="AI75" s="213"/>
      <c r="AJ75" s="213"/>
      <c r="AK75" s="213"/>
      <c r="AL75" s="213"/>
      <c r="AM75" s="213"/>
      <c r="AN75" s="213"/>
      <c r="AO75" s="213"/>
      <c r="AP75" s="213"/>
      <c r="AQ75" s="213"/>
      <c r="AR75" s="213"/>
      <c r="AS75" s="213"/>
      <c r="AT75" s="213"/>
      <c r="AU75" s="213"/>
      <c r="AV75" s="213"/>
      <c r="AW75" s="213"/>
      <c r="AX75" s="213"/>
      <c r="AY75" s="213"/>
      <c r="AZ75" s="213"/>
      <c r="BA75" s="249" t="str">
        <f>C75</f>
        <v>s rámy a zárubněmi, zábradlí, předmětů oplechování apod., které se zřizují ještě před úpravami povrchu, před jejich znečištěním při úpravách povrchu nástřikem plastických (lepivých) maltovin</v>
      </c>
      <c r="BB75" s="213"/>
      <c r="BC75" s="213"/>
      <c r="BD75" s="213"/>
      <c r="BE75" s="213"/>
      <c r="BF75" s="213"/>
      <c r="BG75" s="213"/>
      <c r="BH75" s="213"/>
    </row>
    <row r="76" spans="1:60" ht="22.5" outlineLevel="1" x14ac:dyDescent="0.2">
      <c r="A76" s="234">
        <v>44</v>
      </c>
      <c r="B76" s="235" t="s">
        <v>355</v>
      </c>
      <c r="C76" s="253" t="s">
        <v>356</v>
      </c>
      <c r="D76" s="236" t="s">
        <v>252</v>
      </c>
      <c r="E76" s="237">
        <v>4.8600000000000003</v>
      </c>
      <c r="F76" s="238"/>
      <c r="G76" s="239">
        <f>ROUND(E76*F76,2)</f>
        <v>0</v>
      </c>
      <c r="H76" s="238"/>
      <c r="I76" s="239">
        <f>ROUND(E76*H76,2)</f>
        <v>0</v>
      </c>
      <c r="J76" s="238"/>
      <c r="K76" s="239">
        <f>ROUND(E76*J76,2)</f>
        <v>0</v>
      </c>
      <c r="L76" s="239">
        <v>15</v>
      </c>
      <c r="M76" s="239">
        <f>G76*(1+L76/100)</f>
        <v>0</v>
      </c>
      <c r="N76" s="237">
        <v>1.602E-2</v>
      </c>
      <c r="O76" s="237">
        <f>ROUND(E76*N76,2)</f>
        <v>0.08</v>
      </c>
      <c r="P76" s="237">
        <v>0</v>
      </c>
      <c r="Q76" s="237">
        <f>ROUND(E76*P76,2)</f>
        <v>0</v>
      </c>
      <c r="R76" s="239" t="s">
        <v>253</v>
      </c>
      <c r="S76" s="239" t="s">
        <v>239</v>
      </c>
      <c r="T76" s="240" t="s">
        <v>259</v>
      </c>
      <c r="U76" s="224">
        <v>1.2558</v>
      </c>
      <c r="V76" s="224">
        <f>ROUND(E76*U76,2)</f>
        <v>6.1</v>
      </c>
      <c r="W76" s="224"/>
      <c r="X76" s="224" t="s">
        <v>241</v>
      </c>
      <c r="Y76" s="213"/>
      <c r="Z76" s="213"/>
      <c r="AA76" s="213"/>
      <c r="AB76" s="213"/>
      <c r="AC76" s="213"/>
      <c r="AD76" s="213"/>
      <c r="AE76" s="213"/>
      <c r="AF76" s="213"/>
      <c r="AG76" s="213" t="s">
        <v>242</v>
      </c>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row>
    <row r="77" spans="1:60" ht="22.5" outlineLevel="1" x14ac:dyDescent="0.2">
      <c r="A77" s="220"/>
      <c r="B77" s="221"/>
      <c r="C77" s="254" t="s">
        <v>349</v>
      </c>
      <c r="D77" s="241"/>
      <c r="E77" s="241"/>
      <c r="F77" s="241"/>
      <c r="G77" s="241"/>
      <c r="H77" s="224"/>
      <c r="I77" s="224"/>
      <c r="J77" s="224"/>
      <c r="K77" s="224"/>
      <c r="L77" s="224"/>
      <c r="M77" s="224"/>
      <c r="N77" s="223"/>
      <c r="O77" s="223"/>
      <c r="P77" s="223"/>
      <c r="Q77" s="223"/>
      <c r="R77" s="224"/>
      <c r="S77" s="224"/>
      <c r="T77" s="224"/>
      <c r="U77" s="224"/>
      <c r="V77" s="224"/>
      <c r="W77" s="224"/>
      <c r="X77" s="224"/>
      <c r="Y77" s="213"/>
      <c r="Z77" s="213"/>
      <c r="AA77" s="213"/>
      <c r="AB77" s="213"/>
      <c r="AC77" s="213"/>
      <c r="AD77" s="213"/>
      <c r="AE77" s="213"/>
      <c r="AF77" s="213"/>
      <c r="AG77" s="213" t="s">
        <v>244</v>
      </c>
      <c r="AH77" s="213"/>
      <c r="AI77" s="213"/>
      <c r="AJ77" s="213"/>
      <c r="AK77" s="213"/>
      <c r="AL77" s="213"/>
      <c r="AM77" s="213"/>
      <c r="AN77" s="213"/>
      <c r="AO77" s="213"/>
      <c r="AP77" s="213"/>
      <c r="AQ77" s="213"/>
      <c r="AR77" s="213"/>
      <c r="AS77" s="213"/>
      <c r="AT77" s="213"/>
      <c r="AU77" s="213"/>
      <c r="AV77" s="213"/>
      <c r="AW77" s="213"/>
      <c r="AX77" s="213"/>
      <c r="AY77" s="213"/>
      <c r="AZ77" s="213"/>
      <c r="BA77" s="249" t="str">
        <f>C77</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77" s="213"/>
      <c r="BC77" s="213"/>
      <c r="BD77" s="213"/>
      <c r="BE77" s="213"/>
      <c r="BF77" s="213"/>
      <c r="BG77" s="213"/>
      <c r="BH77" s="213"/>
    </row>
    <row r="78" spans="1:60" ht="22.5" outlineLevel="1" x14ac:dyDescent="0.2">
      <c r="A78" s="234">
        <v>45</v>
      </c>
      <c r="B78" s="235" t="s">
        <v>357</v>
      </c>
      <c r="C78" s="253" t="s">
        <v>358</v>
      </c>
      <c r="D78" s="236" t="s">
        <v>252</v>
      </c>
      <c r="E78" s="237">
        <v>20.748000000000001</v>
      </c>
      <c r="F78" s="238"/>
      <c r="G78" s="239">
        <f>ROUND(E78*F78,2)</f>
        <v>0</v>
      </c>
      <c r="H78" s="238"/>
      <c r="I78" s="239">
        <f>ROUND(E78*H78,2)</f>
        <v>0</v>
      </c>
      <c r="J78" s="238"/>
      <c r="K78" s="239">
        <f>ROUND(E78*J78,2)</f>
        <v>0</v>
      </c>
      <c r="L78" s="239">
        <v>15</v>
      </c>
      <c r="M78" s="239">
        <f>G78*(1+L78/100)</f>
        <v>0</v>
      </c>
      <c r="N78" s="237">
        <v>1.959E-2</v>
      </c>
      <c r="O78" s="237">
        <f>ROUND(E78*N78,2)</f>
        <v>0.41</v>
      </c>
      <c r="P78" s="237">
        <v>0</v>
      </c>
      <c r="Q78" s="237">
        <f>ROUND(E78*P78,2)</f>
        <v>0</v>
      </c>
      <c r="R78" s="239" t="s">
        <v>253</v>
      </c>
      <c r="S78" s="239" t="s">
        <v>239</v>
      </c>
      <c r="T78" s="240" t="s">
        <v>240</v>
      </c>
      <c r="U78" s="224">
        <v>1.2558</v>
      </c>
      <c r="V78" s="224">
        <f>ROUND(E78*U78,2)</f>
        <v>26.06</v>
      </c>
      <c r="W78" s="224"/>
      <c r="X78" s="224" t="s">
        <v>241</v>
      </c>
      <c r="Y78" s="213"/>
      <c r="Z78" s="213"/>
      <c r="AA78" s="213"/>
      <c r="AB78" s="213"/>
      <c r="AC78" s="213"/>
      <c r="AD78" s="213"/>
      <c r="AE78" s="213"/>
      <c r="AF78" s="213"/>
      <c r="AG78" s="213" t="s">
        <v>242</v>
      </c>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row>
    <row r="79" spans="1:60" ht="22.5" outlineLevel="1" x14ac:dyDescent="0.2">
      <c r="A79" s="220"/>
      <c r="B79" s="221"/>
      <c r="C79" s="254" t="s">
        <v>349</v>
      </c>
      <c r="D79" s="241"/>
      <c r="E79" s="241"/>
      <c r="F79" s="241"/>
      <c r="G79" s="241"/>
      <c r="H79" s="224"/>
      <c r="I79" s="224"/>
      <c r="J79" s="224"/>
      <c r="K79" s="224"/>
      <c r="L79" s="224"/>
      <c r="M79" s="224"/>
      <c r="N79" s="223"/>
      <c r="O79" s="223"/>
      <c r="P79" s="223"/>
      <c r="Q79" s="223"/>
      <c r="R79" s="224"/>
      <c r="S79" s="224"/>
      <c r="T79" s="224"/>
      <c r="U79" s="224"/>
      <c r="V79" s="224"/>
      <c r="W79" s="224"/>
      <c r="X79" s="224"/>
      <c r="Y79" s="213"/>
      <c r="Z79" s="213"/>
      <c r="AA79" s="213"/>
      <c r="AB79" s="213"/>
      <c r="AC79" s="213"/>
      <c r="AD79" s="213"/>
      <c r="AE79" s="213"/>
      <c r="AF79" s="213"/>
      <c r="AG79" s="213" t="s">
        <v>244</v>
      </c>
      <c r="AH79" s="213"/>
      <c r="AI79" s="213"/>
      <c r="AJ79" s="213"/>
      <c r="AK79" s="213"/>
      <c r="AL79" s="213"/>
      <c r="AM79" s="213"/>
      <c r="AN79" s="213"/>
      <c r="AO79" s="213"/>
      <c r="AP79" s="213"/>
      <c r="AQ79" s="213"/>
      <c r="AR79" s="213"/>
      <c r="AS79" s="213"/>
      <c r="AT79" s="213"/>
      <c r="AU79" s="213"/>
      <c r="AV79" s="213"/>
      <c r="AW79" s="213"/>
      <c r="AX79" s="213"/>
      <c r="AY79" s="213"/>
      <c r="AZ79" s="213"/>
      <c r="BA79" s="249" t="str">
        <f>C79</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79" s="213"/>
      <c r="BC79" s="213"/>
      <c r="BD79" s="213"/>
      <c r="BE79" s="213"/>
      <c r="BF79" s="213"/>
      <c r="BG79" s="213"/>
      <c r="BH79" s="213"/>
    </row>
    <row r="80" spans="1:60" ht="22.5" outlineLevel="1" x14ac:dyDescent="0.2">
      <c r="A80" s="234">
        <v>46</v>
      </c>
      <c r="B80" s="235" t="s">
        <v>359</v>
      </c>
      <c r="C80" s="253" t="s">
        <v>360</v>
      </c>
      <c r="D80" s="236" t="s">
        <v>252</v>
      </c>
      <c r="E80" s="237">
        <v>28.85</v>
      </c>
      <c r="F80" s="238"/>
      <c r="G80" s="239">
        <f>ROUND(E80*F80,2)</f>
        <v>0</v>
      </c>
      <c r="H80" s="238"/>
      <c r="I80" s="239">
        <f>ROUND(E80*H80,2)</f>
        <v>0</v>
      </c>
      <c r="J80" s="238"/>
      <c r="K80" s="239">
        <f>ROUND(E80*J80,2)</f>
        <v>0</v>
      </c>
      <c r="L80" s="239">
        <v>15</v>
      </c>
      <c r="M80" s="239">
        <f>G80*(1+L80/100)</f>
        <v>0</v>
      </c>
      <c r="N80" s="237">
        <v>1.2149999999999999E-2</v>
      </c>
      <c r="O80" s="237">
        <f>ROUND(E80*N80,2)</f>
        <v>0.35</v>
      </c>
      <c r="P80" s="237">
        <v>0</v>
      </c>
      <c r="Q80" s="237">
        <f>ROUND(E80*P80,2)</f>
        <v>0</v>
      </c>
      <c r="R80" s="239" t="s">
        <v>253</v>
      </c>
      <c r="S80" s="239" t="s">
        <v>239</v>
      </c>
      <c r="T80" s="240" t="s">
        <v>240</v>
      </c>
      <c r="U80" s="224">
        <v>1.2558</v>
      </c>
      <c r="V80" s="224">
        <f>ROUND(E80*U80,2)</f>
        <v>36.229999999999997</v>
      </c>
      <c r="W80" s="224"/>
      <c r="X80" s="224" t="s">
        <v>241</v>
      </c>
      <c r="Y80" s="213"/>
      <c r="Z80" s="213"/>
      <c r="AA80" s="213"/>
      <c r="AB80" s="213"/>
      <c r="AC80" s="213"/>
      <c r="AD80" s="213"/>
      <c r="AE80" s="213"/>
      <c r="AF80" s="213"/>
      <c r="AG80" s="213" t="s">
        <v>242</v>
      </c>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row>
    <row r="81" spans="1:60" ht="22.5" outlineLevel="1" x14ac:dyDescent="0.2">
      <c r="A81" s="220"/>
      <c r="B81" s="221"/>
      <c r="C81" s="254" t="s">
        <v>361</v>
      </c>
      <c r="D81" s="241"/>
      <c r="E81" s="241"/>
      <c r="F81" s="241"/>
      <c r="G81" s="241"/>
      <c r="H81" s="224"/>
      <c r="I81" s="224"/>
      <c r="J81" s="224"/>
      <c r="K81" s="224"/>
      <c r="L81" s="224"/>
      <c r="M81" s="224"/>
      <c r="N81" s="223"/>
      <c r="O81" s="223"/>
      <c r="P81" s="223"/>
      <c r="Q81" s="223"/>
      <c r="R81" s="224"/>
      <c r="S81" s="224"/>
      <c r="T81" s="224"/>
      <c r="U81" s="224"/>
      <c r="V81" s="224"/>
      <c r="W81" s="224"/>
      <c r="X81" s="224"/>
      <c r="Y81" s="213"/>
      <c r="Z81" s="213"/>
      <c r="AA81" s="213"/>
      <c r="AB81" s="213"/>
      <c r="AC81" s="213"/>
      <c r="AD81" s="213"/>
      <c r="AE81" s="213"/>
      <c r="AF81" s="213"/>
      <c r="AG81" s="213" t="s">
        <v>244</v>
      </c>
      <c r="AH81" s="213"/>
      <c r="AI81" s="213"/>
      <c r="AJ81" s="213"/>
      <c r="AK81" s="213"/>
      <c r="AL81" s="213"/>
      <c r="AM81" s="213"/>
      <c r="AN81" s="213"/>
      <c r="AO81" s="213"/>
      <c r="AP81" s="213"/>
      <c r="AQ81" s="213"/>
      <c r="AR81" s="213"/>
      <c r="AS81" s="213"/>
      <c r="AT81" s="213"/>
      <c r="AU81" s="213"/>
      <c r="AV81" s="213"/>
      <c r="AW81" s="213"/>
      <c r="AX81" s="213"/>
      <c r="AY81" s="213"/>
      <c r="AZ81" s="213"/>
      <c r="BA81" s="249" t="str">
        <f>C81</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81" s="213"/>
      <c r="BC81" s="213"/>
      <c r="BD81" s="213"/>
      <c r="BE81" s="213"/>
      <c r="BF81" s="213"/>
      <c r="BG81" s="213"/>
      <c r="BH81" s="213"/>
    </row>
    <row r="82" spans="1:60" outlineLevel="1" x14ac:dyDescent="0.2">
      <c r="A82" s="220"/>
      <c r="B82" s="221"/>
      <c r="C82" s="256" t="s">
        <v>362</v>
      </c>
      <c r="D82" s="250"/>
      <c r="E82" s="250"/>
      <c r="F82" s="250"/>
      <c r="G82" s="250"/>
      <c r="H82" s="224"/>
      <c r="I82" s="224"/>
      <c r="J82" s="224"/>
      <c r="K82" s="224"/>
      <c r="L82" s="224"/>
      <c r="M82" s="224"/>
      <c r="N82" s="223"/>
      <c r="O82" s="223"/>
      <c r="P82" s="223"/>
      <c r="Q82" s="223"/>
      <c r="R82" s="224"/>
      <c r="S82" s="224"/>
      <c r="T82" s="224"/>
      <c r="U82" s="224"/>
      <c r="V82" s="224"/>
      <c r="W82" s="224"/>
      <c r="X82" s="224"/>
      <c r="Y82" s="213"/>
      <c r="Z82" s="213"/>
      <c r="AA82" s="213"/>
      <c r="AB82" s="213"/>
      <c r="AC82" s="213"/>
      <c r="AD82" s="213"/>
      <c r="AE82" s="213"/>
      <c r="AF82" s="213"/>
      <c r="AG82" s="213" t="s">
        <v>244</v>
      </c>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row>
    <row r="83" spans="1:60" ht="22.5" outlineLevel="1" x14ac:dyDescent="0.2">
      <c r="A83" s="234">
        <v>47</v>
      </c>
      <c r="B83" s="235" t="s">
        <v>363</v>
      </c>
      <c r="C83" s="253" t="s">
        <v>364</v>
      </c>
      <c r="D83" s="236" t="s">
        <v>252</v>
      </c>
      <c r="E83" s="237">
        <v>402.29939999999999</v>
      </c>
      <c r="F83" s="238"/>
      <c r="G83" s="239">
        <f>ROUND(E83*F83,2)</f>
        <v>0</v>
      </c>
      <c r="H83" s="238"/>
      <c r="I83" s="239">
        <f>ROUND(E83*H83,2)</f>
        <v>0</v>
      </c>
      <c r="J83" s="238"/>
      <c r="K83" s="239">
        <f>ROUND(E83*J83,2)</f>
        <v>0</v>
      </c>
      <c r="L83" s="239">
        <v>15</v>
      </c>
      <c r="M83" s="239">
        <f>G83*(1+L83/100)</f>
        <v>0</v>
      </c>
      <c r="N83" s="237">
        <v>1.423E-2</v>
      </c>
      <c r="O83" s="237">
        <f>ROUND(E83*N83,2)</f>
        <v>5.72</v>
      </c>
      <c r="P83" s="237">
        <v>0</v>
      </c>
      <c r="Q83" s="237">
        <f>ROUND(E83*P83,2)</f>
        <v>0</v>
      </c>
      <c r="R83" s="239" t="s">
        <v>253</v>
      </c>
      <c r="S83" s="239" t="s">
        <v>239</v>
      </c>
      <c r="T83" s="240" t="s">
        <v>240</v>
      </c>
      <c r="U83" s="224">
        <v>1.2558</v>
      </c>
      <c r="V83" s="224">
        <f>ROUND(E83*U83,2)</f>
        <v>505.21</v>
      </c>
      <c r="W83" s="224"/>
      <c r="X83" s="224" t="s">
        <v>241</v>
      </c>
      <c r="Y83" s="213"/>
      <c r="Z83" s="213"/>
      <c r="AA83" s="213"/>
      <c r="AB83" s="213"/>
      <c r="AC83" s="213"/>
      <c r="AD83" s="213"/>
      <c r="AE83" s="213"/>
      <c r="AF83" s="213"/>
      <c r="AG83" s="213" t="s">
        <v>242</v>
      </c>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row>
    <row r="84" spans="1:60" ht="22.5" outlineLevel="1" x14ac:dyDescent="0.2">
      <c r="A84" s="220"/>
      <c r="B84" s="221"/>
      <c r="C84" s="254" t="s">
        <v>361</v>
      </c>
      <c r="D84" s="241"/>
      <c r="E84" s="241"/>
      <c r="F84" s="241"/>
      <c r="G84" s="241"/>
      <c r="H84" s="224"/>
      <c r="I84" s="224"/>
      <c r="J84" s="224"/>
      <c r="K84" s="224"/>
      <c r="L84" s="224"/>
      <c r="M84" s="224"/>
      <c r="N84" s="223"/>
      <c r="O84" s="223"/>
      <c r="P84" s="223"/>
      <c r="Q84" s="223"/>
      <c r="R84" s="224"/>
      <c r="S84" s="224"/>
      <c r="T84" s="224"/>
      <c r="U84" s="224"/>
      <c r="V84" s="224"/>
      <c r="W84" s="224"/>
      <c r="X84" s="224"/>
      <c r="Y84" s="213"/>
      <c r="Z84" s="213"/>
      <c r="AA84" s="213"/>
      <c r="AB84" s="213"/>
      <c r="AC84" s="213"/>
      <c r="AD84" s="213"/>
      <c r="AE84" s="213"/>
      <c r="AF84" s="213"/>
      <c r="AG84" s="213" t="s">
        <v>244</v>
      </c>
      <c r="AH84" s="213"/>
      <c r="AI84" s="213"/>
      <c r="AJ84" s="213"/>
      <c r="AK84" s="213"/>
      <c r="AL84" s="213"/>
      <c r="AM84" s="213"/>
      <c r="AN84" s="213"/>
      <c r="AO84" s="213"/>
      <c r="AP84" s="213"/>
      <c r="AQ84" s="213"/>
      <c r="AR84" s="213"/>
      <c r="AS84" s="213"/>
      <c r="AT84" s="213"/>
      <c r="AU84" s="213"/>
      <c r="AV84" s="213"/>
      <c r="AW84" s="213"/>
      <c r="AX84" s="213"/>
      <c r="AY84" s="213"/>
      <c r="AZ84" s="213"/>
      <c r="BA84" s="249" t="str">
        <f>C84</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84" s="213"/>
      <c r="BC84" s="213"/>
      <c r="BD84" s="213"/>
      <c r="BE84" s="213"/>
      <c r="BF84" s="213"/>
      <c r="BG84" s="213"/>
      <c r="BH84" s="213"/>
    </row>
    <row r="85" spans="1:60" outlineLevel="1" x14ac:dyDescent="0.2">
      <c r="A85" s="220"/>
      <c r="B85" s="221"/>
      <c r="C85" s="256" t="s">
        <v>362</v>
      </c>
      <c r="D85" s="250"/>
      <c r="E85" s="250"/>
      <c r="F85" s="250"/>
      <c r="G85" s="250"/>
      <c r="H85" s="224"/>
      <c r="I85" s="224"/>
      <c r="J85" s="224"/>
      <c r="K85" s="224"/>
      <c r="L85" s="224"/>
      <c r="M85" s="224"/>
      <c r="N85" s="223"/>
      <c r="O85" s="223"/>
      <c r="P85" s="223"/>
      <c r="Q85" s="223"/>
      <c r="R85" s="224"/>
      <c r="S85" s="224"/>
      <c r="T85" s="224"/>
      <c r="U85" s="224"/>
      <c r="V85" s="224"/>
      <c r="W85" s="224"/>
      <c r="X85" s="224"/>
      <c r="Y85" s="213"/>
      <c r="Z85" s="213"/>
      <c r="AA85" s="213"/>
      <c r="AB85" s="213"/>
      <c r="AC85" s="213"/>
      <c r="AD85" s="213"/>
      <c r="AE85" s="213"/>
      <c r="AF85" s="213"/>
      <c r="AG85" s="213" t="s">
        <v>244</v>
      </c>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row>
    <row r="86" spans="1:60" ht="22.5" outlineLevel="1" x14ac:dyDescent="0.2">
      <c r="A86" s="234">
        <v>48</v>
      </c>
      <c r="B86" s="235" t="s">
        <v>365</v>
      </c>
      <c r="C86" s="253" t="s">
        <v>366</v>
      </c>
      <c r="D86" s="236" t="s">
        <v>252</v>
      </c>
      <c r="E86" s="237">
        <v>35.520000000000003</v>
      </c>
      <c r="F86" s="238"/>
      <c r="G86" s="239">
        <f>ROUND(E86*F86,2)</f>
        <v>0</v>
      </c>
      <c r="H86" s="238"/>
      <c r="I86" s="239">
        <f>ROUND(E86*H86,2)</f>
        <v>0</v>
      </c>
      <c r="J86" s="238"/>
      <c r="K86" s="239">
        <f>ROUND(E86*J86,2)</f>
        <v>0</v>
      </c>
      <c r="L86" s="239">
        <v>15</v>
      </c>
      <c r="M86" s="239">
        <f>G86*(1+L86/100)</f>
        <v>0</v>
      </c>
      <c r="N86" s="237">
        <v>2.6380000000000001E-2</v>
      </c>
      <c r="O86" s="237">
        <f>ROUND(E86*N86,2)</f>
        <v>0.94</v>
      </c>
      <c r="P86" s="237">
        <v>0</v>
      </c>
      <c r="Q86" s="237">
        <f>ROUND(E86*P86,2)</f>
        <v>0</v>
      </c>
      <c r="R86" s="239" t="s">
        <v>253</v>
      </c>
      <c r="S86" s="239" t="s">
        <v>239</v>
      </c>
      <c r="T86" s="240" t="s">
        <v>240</v>
      </c>
      <c r="U86" s="224">
        <v>1.2758</v>
      </c>
      <c r="V86" s="224">
        <f>ROUND(E86*U86,2)</f>
        <v>45.32</v>
      </c>
      <c r="W86" s="224"/>
      <c r="X86" s="224" t="s">
        <v>241</v>
      </c>
      <c r="Y86" s="213"/>
      <c r="Z86" s="213"/>
      <c r="AA86" s="213"/>
      <c r="AB86" s="213"/>
      <c r="AC86" s="213"/>
      <c r="AD86" s="213"/>
      <c r="AE86" s="213"/>
      <c r="AF86" s="213"/>
      <c r="AG86" s="213" t="s">
        <v>242</v>
      </c>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row>
    <row r="87" spans="1:60" ht="22.5" outlineLevel="1" x14ac:dyDescent="0.2">
      <c r="A87" s="220"/>
      <c r="B87" s="221"/>
      <c r="C87" s="254" t="s">
        <v>361</v>
      </c>
      <c r="D87" s="241"/>
      <c r="E87" s="241"/>
      <c r="F87" s="241"/>
      <c r="G87" s="241"/>
      <c r="H87" s="224"/>
      <c r="I87" s="224"/>
      <c r="J87" s="224"/>
      <c r="K87" s="224"/>
      <c r="L87" s="224"/>
      <c r="M87" s="224"/>
      <c r="N87" s="223"/>
      <c r="O87" s="223"/>
      <c r="P87" s="223"/>
      <c r="Q87" s="223"/>
      <c r="R87" s="224"/>
      <c r="S87" s="224"/>
      <c r="T87" s="224"/>
      <c r="U87" s="224"/>
      <c r="V87" s="224"/>
      <c r="W87" s="224"/>
      <c r="X87" s="224"/>
      <c r="Y87" s="213"/>
      <c r="Z87" s="213"/>
      <c r="AA87" s="213"/>
      <c r="AB87" s="213"/>
      <c r="AC87" s="213"/>
      <c r="AD87" s="213"/>
      <c r="AE87" s="213"/>
      <c r="AF87" s="213"/>
      <c r="AG87" s="213" t="s">
        <v>244</v>
      </c>
      <c r="AH87" s="213"/>
      <c r="AI87" s="213"/>
      <c r="AJ87" s="213"/>
      <c r="AK87" s="213"/>
      <c r="AL87" s="213"/>
      <c r="AM87" s="213"/>
      <c r="AN87" s="213"/>
      <c r="AO87" s="213"/>
      <c r="AP87" s="213"/>
      <c r="AQ87" s="213"/>
      <c r="AR87" s="213"/>
      <c r="AS87" s="213"/>
      <c r="AT87" s="213"/>
      <c r="AU87" s="213"/>
      <c r="AV87" s="213"/>
      <c r="AW87" s="213"/>
      <c r="AX87" s="213"/>
      <c r="AY87" s="213"/>
      <c r="AZ87" s="213"/>
      <c r="BA87" s="249" t="str">
        <f>C87</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87" s="213"/>
      <c r="BC87" s="213"/>
      <c r="BD87" s="213"/>
      <c r="BE87" s="213"/>
      <c r="BF87" s="213"/>
      <c r="BG87" s="213"/>
      <c r="BH87" s="213"/>
    </row>
    <row r="88" spans="1:60" outlineLevel="1" x14ac:dyDescent="0.2">
      <c r="A88" s="220"/>
      <c r="B88" s="221"/>
      <c r="C88" s="256" t="s">
        <v>362</v>
      </c>
      <c r="D88" s="250"/>
      <c r="E88" s="250"/>
      <c r="F88" s="250"/>
      <c r="G88" s="250"/>
      <c r="H88" s="224"/>
      <c r="I88" s="224"/>
      <c r="J88" s="224"/>
      <c r="K88" s="224"/>
      <c r="L88" s="224"/>
      <c r="M88" s="224"/>
      <c r="N88" s="223"/>
      <c r="O88" s="223"/>
      <c r="P88" s="223"/>
      <c r="Q88" s="223"/>
      <c r="R88" s="224"/>
      <c r="S88" s="224"/>
      <c r="T88" s="224"/>
      <c r="U88" s="224"/>
      <c r="V88" s="224"/>
      <c r="W88" s="224"/>
      <c r="X88" s="224"/>
      <c r="Y88" s="213"/>
      <c r="Z88" s="213"/>
      <c r="AA88" s="213"/>
      <c r="AB88" s="213"/>
      <c r="AC88" s="213"/>
      <c r="AD88" s="213"/>
      <c r="AE88" s="213"/>
      <c r="AF88" s="213"/>
      <c r="AG88" s="213" t="s">
        <v>244</v>
      </c>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row>
    <row r="89" spans="1:60" ht="22.5" outlineLevel="1" x14ac:dyDescent="0.2">
      <c r="A89" s="234">
        <v>49</v>
      </c>
      <c r="B89" s="235" t="s">
        <v>367</v>
      </c>
      <c r="C89" s="253" t="s">
        <v>368</v>
      </c>
      <c r="D89" s="236" t="s">
        <v>252</v>
      </c>
      <c r="E89" s="237">
        <v>51.5</v>
      </c>
      <c r="F89" s="238"/>
      <c r="G89" s="239">
        <f>ROUND(E89*F89,2)</f>
        <v>0</v>
      </c>
      <c r="H89" s="238"/>
      <c r="I89" s="239">
        <f>ROUND(E89*H89,2)</f>
        <v>0</v>
      </c>
      <c r="J89" s="238"/>
      <c r="K89" s="239">
        <f>ROUND(E89*J89,2)</f>
        <v>0</v>
      </c>
      <c r="L89" s="239">
        <v>15</v>
      </c>
      <c r="M89" s="239">
        <f>G89*(1+L89/100)</f>
        <v>0</v>
      </c>
      <c r="N89" s="237">
        <v>1.4160000000000001E-2</v>
      </c>
      <c r="O89" s="237">
        <f>ROUND(E89*N89,2)</f>
        <v>0.73</v>
      </c>
      <c r="P89" s="237">
        <v>0</v>
      </c>
      <c r="Q89" s="237">
        <f>ROUND(E89*P89,2)</f>
        <v>0</v>
      </c>
      <c r="R89" s="239" t="s">
        <v>253</v>
      </c>
      <c r="S89" s="239" t="s">
        <v>239</v>
      </c>
      <c r="T89" s="240" t="s">
        <v>240</v>
      </c>
      <c r="U89" s="224">
        <v>2.9020000000000001</v>
      </c>
      <c r="V89" s="224">
        <f>ROUND(E89*U89,2)</f>
        <v>149.44999999999999</v>
      </c>
      <c r="W89" s="224"/>
      <c r="X89" s="224" t="s">
        <v>241</v>
      </c>
      <c r="Y89" s="213"/>
      <c r="Z89" s="213"/>
      <c r="AA89" s="213"/>
      <c r="AB89" s="213"/>
      <c r="AC89" s="213"/>
      <c r="AD89" s="213"/>
      <c r="AE89" s="213"/>
      <c r="AF89" s="213"/>
      <c r="AG89" s="213" t="s">
        <v>242</v>
      </c>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row>
    <row r="90" spans="1:60" ht="33.75" outlineLevel="1" x14ac:dyDescent="0.2">
      <c r="A90" s="220"/>
      <c r="B90" s="221"/>
      <c r="C90" s="254" t="s">
        <v>369</v>
      </c>
      <c r="D90" s="241"/>
      <c r="E90" s="241"/>
      <c r="F90" s="241"/>
      <c r="G90" s="241"/>
      <c r="H90" s="224"/>
      <c r="I90" s="224"/>
      <c r="J90" s="224"/>
      <c r="K90" s="224"/>
      <c r="L90" s="224"/>
      <c r="M90" s="224"/>
      <c r="N90" s="223"/>
      <c r="O90" s="223"/>
      <c r="P90" s="223"/>
      <c r="Q90" s="223"/>
      <c r="R90" s="224"/>
      <c r="S90" s="224"/>
      <c r="T90" s="224"/>
      <c r="U90" s="224"/>
      <c r="V90" s="224"/>
      <c r="W90" s="224"/>
      <c r="X90" s="224"/>
      <c r="Y90" s="213"/>
      <c r="Z90" s="213"/>
      <c r="AA90" s="213"/>
      <c r="AB90" s="213"/>
      <c r="AC90" s="213"/>
      <c r="AD90" s="213"/>
      <c r="AE90" s="213"/>
      <c r="AF90" s="213"/>
      <c r="AG90" s="213" t="s">
        <v>244</v>
      </c>
      <c r="AH90" s="213"/>
      <c r="AI90" s="213"/>
      <c r="AJ90" s="213"/>
      <c r="AK90" s="213"/>
      <c r="AL90" s="213"/>
      <c r="AM90" s="213"/>
      <c r="AN90" s="213"/>
      <c r="AO90" s="213"/>
      <c r="AP90" s="213"/>
      <c r="AQ90" s="213"/>
      <c r="AR90" s="213"/>
      <c r="AS90" s="213"/>
      <c r="AT90" s="213"/>
      <c r="AU90" s="213"/>
      <c r="AV90" s="213"/>
      <c r="AW90" s="213"/>
      <c r="AX90" s="213"/>
      <c r="AY90" s="213"/>
      <c r="AZ90" s="213"/>
      <c r="BA90" s="249" t="str">
        <f>C90</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90" s="213"/>
      <c r="BC90" s="213"/>
      <c r="BD90" s="213"/>
      <c r="BE90" s="213"/>
      <c r="BF90" s="213"/>
      <c r="BG90" s="213"/>
      <c r="BH90" s="213"/>
    </row>
    <row r="91" spans="1:60" outlineLevel="1" x14ac:dyDescent="0.2">
      <c r="A91" s="234">
        <v>50</v>
      </c>
      <c r="B91" s="235" t="s">
        <v>370</v>
      </c>
      <c r="C91" s="253" t="s">
        <v>371</v>
      </c>
      <c r="D91" s="236" t="s">
        <v>252</v>
      </c>
      <c r="E91" s="237">
        <v>28.651199999999999</v>
      </c>
      <c r="F91" s="238"/>
      <c r="G91" s="239">
        <f>ROUND(E91*F91,2)</f>
        <v>0</v>
      </c>
      <c r="H91" s="238"/>
      <c r="I91" s="239">
        <f>ROUND(E91*H91,2)</f>
        <v>0</v>
      </c>
      <c r="J91" s="238"/>
      <c r="K91" s="239">
        <f>ROUND(E91*J91,2)</f>
        <v>0</v>
      </c>
      <c r="L91" s="239">
        <v>15</v>
      </c>
      <c r="M91" s="239">
        <f>G91*(1+L91/100)</f>
        <v>0</v>
      </c>
      <c r="N91" s="237">
        <v>1.1690000000000001E-2</v>
      </c>
      <c r="O91" s="237">
        <f>ROUND(E91*N91,2)</f>
        <v>0.33</v>
      </c>
      <c r="P91" s="237">
        <v>0</v>
      </c>
      <c r="Q91" s="237">
        <f>ROUND(E91*P91,2)</f>
        <v>0</v>
      </c>
      <c r="R91" s="239" t="s">
        <v>253</v>
      </c>
      <c r="S91" s="239" t="s">
        <v>239</v>
      </c>
      <c r="T91" s="240" t="s">
        <v>240</v>
      </c>
      <c r="U91" s="224">
        <v>2.19</v>
      </c>
      <c r="V91" s="224">
        <f>ROUND(E91*U91,2)</f>
        <v>62.75</v>
      </c>
      <c r="W91" s="224"/>
      <c r="X91" s="224" t="s">
        <v>241</v>
      </c>
      <c r="Y91" s="213"/>
      <c r="Z91" s="213"/>
      <c r="AA91" s="213"/>
      <c r="AB91" s="213"/>
      <c r="AC91" s="213"/>
      <c r="AD91" s="213"/>
      <c r="AE91" s="213"/>
      <c r="AF91" s="213"/>
      <c r="AG91" s="213" t="s">
        <v>242</v>
      </c>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row>
    <row r="92" spans="1:60" outlineLevel="1" x14ac:dyDescent="0.2">
      <c r="A92" s="220"/>
      <c r="B92" s="221"/>
      <c r="C92" s="254" t="s">
        <v>372</v>
      </c>
      <c r="D92" s="241"/>
      <c r="E92" s="241"/>
      <c r="F92" s="241"/>
      <c r="G92" s="241"/>
      <c r="H92" s="224"/>
      <c r="I92" s="224"/>
      <c r="J92" s="224"/>
      <c r="K92" s="224"/>
      <c r="L92" s="224"/>
      <c r="M92" s="224"/>
      <c r="N92" s="223"/>
      <c r="O92" s="223"/>
      <c r="P92" s="223"/>
      <c r="Q92" s="223"/>
      <c r="R92" s="224"/>
      <c r="S92" s="224"/>
      <c r="T92" s="224"/>
      <c r="U92" s="224"/>
      <c r="V92" s="224"/>
      <c r="W92" s="224"/>
      <c r="X92" s="224"/>
      <c r="Y92" s="213"/>
      <c r="Z92" s="213"/>
      <c r="AA92" s="213"/>
      <c r="AB92" s="213"/>
      <c r="AC92" s="213"/>
      <c r="AD92" s="213"/>
      <c r="AE92" s="213"/>
      <c r="AF92" s="213"/>
      <c r="AG92" s="213" t="s">
        <v>244</v>
      </c>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row>
    <row r="93" spans="1:60" outlineLevel="1" x14ac:dyDescent="0.2">
      <c r="A93" s="242">
        <v>51</v>
      </c>
      <c r="B93" s="243" t="s">
        <v>373</v>
      </c>
      <c r="C93" s="255" t="s">
        <v>374</v>
      </c>
      <c r="D93" s="244" t="s">
        <v>252</v>
      </c>
      <c r="E93" s="245">
        <v>35.520000000000003</v>
      </c>
      <c r="F93" s="246"/>
      <c r="G93" s="247">
        <f>ROUND(E93*F93,2)</f>
        <v>0</v>
      </c>
      <c r="H93" s="246"/>
      <c r="I93" s="247">
        <f>ROUND(E93*H93,2)</f>
        <v>0</v>
      </c>
      <c r="J93" s="246"/>
      <c r="K93" s="247">
        <f>ROUND(E93*J93,2)</f>
        <v>0</v>
      </c>
      <c r="L93" s="247">
        <v>15</v>
      </c>
      <c r="M93" s="247">
        <f>G93*(1+L93/100)</f>
        <v>0</v>
      </c>
      <c r="N93" s="245">
        <v>0</v>
      </c>
      <c r="O93" s="245">
        <f>ROUND(E93*N93,2)</f>
        <v>0</v>
      </c>
      <c r="P93" s="245">
        <v>0</v>
      </c>
      <c r="Q93" s="245">
        <f>ROUND(E93*P93,2)</f>
        <v>0</v>
      </c>
      <c r="R93" s="247" t="s">
        <v>253</v>
      </c>
      <c r="S93" s="247" t="s">
        <v>239</v>
      </c>
      <c r="T93" s="248" t="s">
        <v>240</v>
      </c>
      <c r="U93" s="224">
        <v>0.42474000000000001</v>
      </c>
      <c r="V93" s="224">
        <f>ROUND(E93*U93,2)</f>
        <v>15.09</v>
      </c>
      <c r="W93" s="224"/>
      <c r="X93" s="224" t="s">
        <v>241</v>
      </c>
      <c r="Y93" s="213"/>
      <c r="Z93" s="213"/>
      <c r="AA93" s="213"/>
      <c r="AB93" s="213"/>
      <c r="AC93" s="213"/>
      <c r="AD93" s="213"/>
      <c r="AE93" s="213"/>
      <c r="AF93" s="213"/>
      <c r="AG93" s="213" t="s">
        <v>242</v>
      </c>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row>
    <row r="94" spans="1:60" outlineLevel="1" x14ac:dyDescent="0.2">
      <c r="A94" s="242">
        <v>52</v>
      </c>
      <c r="B94" s="243" t="s">
        <v>375</v>
      </c>
      <c r="C94" s="255" t="s">
        <v>376</v>
      </c>
      <c r="D94" s="244" t="s">
        <v>268</v>
      </c>
      <c r="E94" s="245">
        <v>105.94499999999999</v>
      </c>
      <c r="F94" s="246"/>
      <c r="G94" s="247">
        <f>ROUND(E94*F94,2)</f>
        <v>0</v>
      </c>
      <c r="H94" s="246"/>
      <c r="I94" s="247">
        <f>ROUND(E94*H94,2)</f>
        <v>0</v>
      </c>
      <c r="J94" s="246"/>
      <c r="K94" s="247">
        <f>ROUND(E94*J94,2)</f>
        <v>0</v>
      </c>
      <c r="L94" s="247">
        <v>15</v>
      </c>
      <c r="M94" s="247">
        <f>G94*(1+L94/100)</f>
        <v>0</v>
      </c>
      <c r="N94" s="245">
        <v>4.4000000000000002E-4</v>
      </c>
      <c r="O94" s="245">
        <f>ROUND(E94*N94,2)</f>
        <v>0.05</v>
      </c>
      <c r="P94" s="245">
        <v>0</v>
      </c>
      <c r="Q94" s="245">
        <f>ROUND(E94*P94,2)</f>
        <v>0</v>
      </c>
      <c r="R94" s="247" t="s">
        <v>253</v>
      </c>
      <c r="S94" s="247" t="s">
        <v>239</v>
      </c>
      <c r="T94" s="248" t="s">
        <v>240</v>
      </c>
      <c r="U94" s="224">
        <v>0.32</v>
      </c>
      <c r="V94" s="224">
        <f>ROUND(E94*U94,2)</f>
        <v>33.9</v>
      </c>
      <c r="W94" s="224"/>
      <c r="X94" s="224" t="s">
        <v>241</v>
      </c>
      <c r="Y94" s="213"/>
      <c r="Z94" s="213"/>
      <c r="AA94" s="213"/>
      <c r="AB94" s="213"/>
      <c r="AC94" s="213"/>
      <c r="AD94" s="213"/>
      <c r="AE94" s="213"/>
      <c r="AF94" s="213"/>
      <c r="AG94" s="213" t="s">
        <v>242</v>
      </c>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row>
    <row r="95" spans="1:60" ht="22.5" outlineLevel="1" x14ac:dyDescent="0.2">
      <c r="A95" s="242">
        <v>53</v>
      </c>
      <c r="B95" s="243" t="s">
        <v>377</v>
      </c>
      <c r="C95" s="255" t="s">
        <v>378</v>
      </c>
      <c r="D95" s="244" t="s">
        <v>252</v>
      </c>
      <c r="E95" s="245">
        <v>443.1474</v>
      </c>
      <c r="F95" s="246"/>
      <c r="G95" s="247">
        <f>ROUND(E95*F95,2)</f>
        <v>0</v>
      </c>
      <c r="H95" s="246"/>
      <c r="I95" s="247">
        <f>ROUND(E95*H95,2)</f>
        <v>0</v>
      </c>
      <c r="J95" s="246"/>
      <c r="K95" s="247">
        <f>ROUND(E95*J95,2)</f>
        <v>0</v>
      </c>
      <c r="L95" s="247">
        <v>15</v>
      </c>
      <c r="M95" s="247">
        <f>G95*(1+L95/100)</f>
        <v>0</v>
      </c>
      <c r="N95" s="245">
        <v>3.1E-2</v>
      </c>
      <c r="O95" s="245">
        <f>ROUND(E95*N95,2)</f>
        <v>13.74</v>
      </c>
      <c r="P95" s="245">
        <v>0</v>
      </c>
      <c r="Q95" s="245">
        <f>ROUND(E95*P95,2)</f>
        <v>0</v>
      </c>
      <c r="R95" s="247" t="s">
        <v>253</v>
      </c>
      <c r="S95" s="247" t="s">
        <v>239</v>
      </c>
      <c r="T95" s="248" t="s">
        <v>240</v>
      </c>
      <c r="U95" s="224">
        <v>0.74299999999999999</v>
      </c>
      <c r="V95" s="224">
        <f>ROUND(E95*U95,2)</f>
        <v>329.26</v>
      </c>
      <c r="W95" s="224"/>
      <c r="X95" s="224" t="s">
        <v>241</v>
      </c>
      <c r="Y95" s="213"/>
      <c r="Z95" s="213"/>
      <c r="AA95" s="213"/>
      <c r="AB95" s="213"/>
      <c r="AC95" s="213"/>
      <c r="AD95" s="213"/>
      <c r="AE95" s="213"/>
      <c r="AF95" s="213"/>
      <c r="AG95" s="213" t="s">
        <v>242</v>
      </c>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row>
    <row r="96" spans="1:60" outlineLevel="1" x14ac:dyDescent="0.2">
      <c r="A96" s="242">
        <v>54</v>
      </c>
      <c r="B96" s="243" t="s">
        <v>379</v>
      </c>
      <c r="C96" s="255" t="s">
        <v>380</v>
      </c>
      <c r="D96" s="244" t="s">
        <v>252</v>
      </c>
      <c r="E96" s="245">
        <v>13.98</v>
      </c>
      <c r="F96" s="246"/>
      <c r="G96" s="247">
        <f>ROUND(E96*F96,2)</f>
        <v>0</v>
      </c>
      <c r="H96" s="246"/>
      <c r="I96" s="247">
        <f>ROUND(E96*H96,2)</f>
        <v>0</v>
      </c>
      <c r="J96" s="246"/>
      <c r="K96" s="247">
        <f>ROUND(E96*J96,2)</f>
        <v>0</v>
      </c>
      <c r="L96" s="247">
        <v>15</v>
      </c>
      <c r="M96" s="247">
        <f>G96*(1+L96/100)</f>
        <v>0</v>
      </c>
      <c r="N96" s="245">
        <v>5.2580000000000002E-2</v>
      </c>
      <c r="O96" s="245">
        <f>ROUND(E96*N96,2)</f>
        <v>0.74</v>
      </c>
      <c r="P96" s="245">
        <v>0</v>
      </c>
      <c r="Q96" s="245">
        <f>ROUND(E96*P96,2)</f>
        <v>0</v>
      </c>
      <c r="R96" s="247" t="s">
        <v>253</v>
      </c>
      <c r="S96" s="247" t="s">
        <v>239</v>
      </c>
      <c r="T96" s="248" t="s">
        <v>240</v>
      </c>
      <c r="U96" s="224">
        <v>0.91700000000000004</v>
      </c>
      <c r="V96" s="224">
        <f>ROUND(E96*U96,2)</f>
        <v>12.82</v>
      </c>
      <c r="W96" s="224"/>
      <c r="X96" s="224" t="s">
        <v>241</v>
      </c>
      <c r="Y96" s="213"/>
      <c r="Z96" s="213"/>
      <c r="AA96" s="213"/>
      <c r="AB96" s="213"/>
      <c r="AC96" s="213"/>
      <c r="AD96" s="213"/>
      <c r="AE96" s="213"/>
      <c r="AF96" s="213"/>
      <c r="AG96" s="213" t="s">
        <v>242</v>
      </c>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row>
    <row r="97" spans="1:60" outlineLevel="1" x14ac:dyDescent="0.2">
      <c r="A97" s="242">
        <v>55</v>
      </c>
      <c r="B97" s="243" t="s">
        <v>381</v>
      </c>
      <c r="C97" s="255" t="s">
        <v>382</v>
      </c>
      <c r="D97" s="244" t="s">
        <v>252</v>
      </c>
      <c r="E97" s="245">
        <v>457.12740000000002</v>
      </c>
      <c r="F97" s="246"/>
      <c r="G97" s="247">
        <f>ROUND(E97*F97,2)</f>
        <v>0</v>
      </c>
      <c r="H97" s="246"/>
      <c r="I97" s="247">
        <f>ROUND(E97*H97,2)</f>
        <v>0</v>
      </c>
      <c r="J97" s="246"/>
      <c r="K97" s="247">
        <f>ROUND(E97*J97,2)</f>
        <v>0</v>
      </c>
      <c r="L97" s="247">
        <v>15</v>
      </c>
      <c r="M97" s="247">
        <f>G97*(1+L97/100)</f>
        <v>0</v>
      </c>
      <c r="N97" s="245">
        <v>2.0000000000000002E-5</v>
      </c>
      <c r="O97" s="245">
        <f>ROUND(E97*N97,2)</f>
        <v>0.01</v>
      </c>
      <c r="P97" s="245">
        <v>0</v>
      </c>
      <c r="Q97" s="245">
        <f>ROUND(E97*P97,2)</f>
        <v>0</v>
      </c>
      <c r="R97" s="247" t="s">
        <v>253</v>
      </c>
      <c r="S97" s="247" t="s">
        <v>239</v>
      </c>
      <c r="T97" s="248" t="s">
        <v>240</v>
      </c>
      <c r="U97" s="224">
        <v>0.11</v>
      </c>
      <c r="V97" s="224">
        <f>ROUND(E97*U97,2)</f>
        <v>50.28</v>
      </c>
      <c r="W97" s="224"/>
      <c r="X97" s="224" t="s">
        <v>241</v>
      </c>
      <c r="Y97" s="213"/>
      <c r="Z97" s="213"/>
      <c r="AA97" s="213"/>
      <c r="AB97" s="213"/>
      <c r="AC97" s="213"/>
      <c r="AD97" s="213"/>
      <c r="AE97" s="213"/>
      <c r="AF97" s="213"/>
      <c r="AG97" s="213" t="s">
        <v>242</v>
      </c>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row>
    <row r="98" spans="1:60" x14ac:dyDescent="0.2">
      <c r="A98" s="227" t="s">
        <v>233</v>
      </c>
      <c r="B98" s="228" t="s">
        <v>114</v>
      </c>
      <c r="C98" s="252" t="s">
        <v>115</v>
      </c>
      <c r="D98" s="229"/>
      <c r="E98" s="230"/>
      <c r="F98" s="231"/>
      <c r="G98" s="231">
        <f>SUMIF(AG99:AG119,"&lt;&gt;NOR",G99:G119)</f>
        <v>0</v>
      </c>
      <c r="H98" s="231"/>
      <c r="I98" s="231">
        <f>SUM(I99:I119)</f>
        <v>0</v>
      </c>
      <c r="J98" s="231"/>
      <c r="K98" s="231">
        <f>SUM(K99:K119)</f>
        <v>0</v>
      </c>
      <c r="L98" s="231"/>
      <c r="M98" s="231">
        <f>SUM(M99:M119)</f>
        <v>0</v>
      </c>
      <c r="N98" s="230"/>
      <c r="O98" s="230">
        <f>SUM(O99:O119)</f>
        <v>264.53999999999996</v>
      </c>
      <c r="P98" s="230"/>
      <c r="Q98" s="230">
        <f>SUM(Q99:Q119)</f>
        <v>0</v>
      </c>
      <c r="R98" s="231"/>
      <c r="S98" s="231"/>
      <c r="T98" s="232"/>
      <c r="U98" s="226"/>
      <c r="V98" s="226">
        <f>SUM(V99:V119)</f>
        <v>1436.5299999999997</v>
      </c>
      <c r="W98" s="226"/>
      <c r="X98" s="226"/>
      <c r="AG98" t="s">
        <v>234</v>
      </c>
    </row>
    <row r="99" spans="1:60" outlineLevel="1" x14ac:dyDescent="0.2">
      <c r="A99" s="242">
        <v>56</v>
      </c>
      <c r="B99" s="243" t="s">
        <v>383</v>
      </c>
      <c r="C99" s="255" t="s">
        <v>384</v>
      </c>
      <c r="D99" s="244" t="s">
        <v>252</v>
      </c>
      <c r="E99" s="245">
        <v>1.6515</v>
      </c>
      <c r="F99" s="246"/>
      <c r="G99" s="247">
        <f>ROUND(E99*F99,2)</f>
        <v>0</v>
      </c>
      <c r="H99" s="246"/>
      <c r="I99" s="247">
        <f>ROUND(E99*H99,2)</f>
        <v>0</v>
      </c>
      <c r="J99" s="246"/>
      <c r="K99" s="247">
        <f>ROUND(E99*J99,2)</f>
        <v>0</v>
      </c>
      <c r="L99" s="247">
        <v>15</v>
      </c>
      <c r="M99" s="247">
        <f>G99*(1+L99/100)</f>
        <v>0</v>
      </c>
      <c r="N99" s="245">
        <v>1.41E-2</v>
      </c>
      <c r="O99" s="245">
        <f>ROUND(E99*N99,2)</f>
        <v>0.02</v>
      </c>
      <c r="P99" s="245">
        <v>0</v>
      </c>
      <c r="Q99" s="245">
        <f>ROUND(E99*P99,2)</f>
        <v>0</v>
      </c>
      <c r="R99" s="247" t="s">
        <v>253</v>
      </c>
      <c r="S99" s="247" t="s">
        <v>239</v>
      </c>
      <c r="T99" s="248" t="s">
        <v>240</v>
      </c>
      <c r="U99" s="224">
        <v>0.39600000000000002</v>
      </c>
      <c r="V99" s="224">
        <f>ROUND(E99*U99,2)</f>
        <v>0.65</v>
      </c>
      <c r="W99" s="224"/>
      <c r="X99" s="224" t="s">
        <v>241</v>
      </c>
      <c r="Y99" s="213"/>
      <c r="Z99" s="213"/>
      <c r="AA99" s="213"/>
      <c r="AB99" s="213"/>
      <c r="AC99" s="213"/>
      <c r="AD99" s="213"/>
      <c r="AE99" s="213"/>
      <c r="AF99" s="213"/>
      <c r="AG99" s="213" t="s">
        <v>242</v>
      </c>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row>
    <row r="100" spans="1:60" outlineLevel="1" x14ac:dyDescent="0.2">
      <c r="A100" s="242">
        <v>57</v>
      </c>
      <c r="B100" s="243" t="s">
        <v>385</v>
      </c>
      <c r="C100" s="255" t="s">
        <v>386</v>
      </c>
      <c r="D100" s="244" t="s">
        <v>252</v>
      </c>
      <c r="E100" s="245">
        <v>1.6515</v>
      </c>
      <c r="F100" s="246"/>
      <c r="G100" s="247">
        <f>ROUND(E100*F100,2)</f>
        <v>0</v>
      </c>
      <c r="H100" s="246"/>
      <c r="I100" s="247">
        <f>ROUND(E100*H100,2)</f>
        <v>0</v>
      </c>
      <c r="J100" s="246"/>
      <c r="K100" s="247">
        <f>ROUND(E100*J100,2)</f>
        <v>0</v>
      </c>
      <c r="L100" s="247">
        <v>15</v>
      </c>
      <c r="M100" s="247">
        <f>G100*(1+L100/100)</f>
        <v>0</v>
      </c>
      <c r="N100" s="245">
        <v>0</v>
      </c>
      <c r="O100" s="245">
        <f>ROUND(E100*N100,2)</f>
        <v>0</v>
      </c>
      <c r="P100" s="245">
        <v>0</v>
      </c>
      <c r="Q100" s="245">
        <f>ROUND(E100*P100,2)</f>
        <v>0</v>
      </c>
      <c r="R100" s="247" t="s">
        <v>253</v>
      </c>
      <c r="S100" s="247" t="s">
        <v>239</v>
      </c>
      <c r="T100" s="248" t="s">
        <v>240</v>
      </c>
      <c r="U100" s="224">
        <v>0.24</v>
      </c>
      <c r="V100" s="224">
        <f>ROUND(E100*U100,2)</f>
        <v>0.4</v>
      </c>
      <c r="W100" s="224"/>
      <c r="X100" s="224" t="s">
        <v>241</v>
      </c>
      <c r="Y100" s="213"/>
      <c r="Z100" s="213"/>
      <c r="AA100" s="213"/>
      <c r="AB100" s="213"/>
      <c r="AC100" s="213"/>
      <c r="AD100" s="213"/>
      <c r="AE100" s="213"/>
      <c r="AF100" s="213"/>
      <c r="AG100" s="213" t="s">
        <v>242</v>
      </c>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row>
    <row r="101" spans="1:60" ht="22.5" outlineLevel="1" x14ac:dyDescent="0.2">
      <c r="A101" s="234">
        <v>58</v>
      </c>
      <c r="B101" s="235" t="s">
        <v>387</v>
      </c>
      <c r="C101" s="253" t="s">
        <v>388</v>
      </c>
      <c r="D101" s="236" t="s">
        <v>300</v>
      </c>
      <c r="E101" s="237">
        <v>0.17651</v>
      </c>
      <c r="F101" s="238"/>
      <c r="G101" s="239">
        <f>ROUND(E101*F101,2)</f>
        <v>0</v>
      </c>
      <c r="H101" s="238"/>
      <c r="I101" s="239">
        <f>ROUND(E101*H101,2)</f>
        <v>0</v>
      </c>
      <c r="J101" s="238"/>
      <c r="K101" s="239">
        <f>ROUND(E101*J101,2)</f>
        <v>0</v>
      </c>
      <c r="L101" s="239">
        <v>15</v>
      </c>
      <c r="M101" s="239">
        <f>G101*(1+L101/100)</f>
        <v>0</v>
      </c>
      <c r="N101" s="237">
        <v>1.0662499999999999</v>
      </c>
      <c r="O101" s="237">
        <f>ROUND(E101*N101,2)</f>
        <v>0.19</v>
      </c>
      <c r="P101" s="237">
        <v>0</v>
      </c>
      <c r="Q101" s="237">
        <f>ROUND(E101*P101,2)</f>
        <v>0</v>
      </c>
      <c r="R101" s="239" t="s">
        <v>253</v>
      </c>
      <c r="S101" s="239" t="s">
        <v>239</v>
      </c>
      <c r="T101" s="240" t="s">
        <v>240</v>
      </c>
      <c r="U101" s="224">
        <v>15.231</v>
      </c>
      <c r="V101" s="224">
        <f>ROUND(E101*U101,2)</f>
        <v>2.69</v>
      </c>
      <c r="W101" s="224"/>
      <c r="X101" s="224" t="s">
        <v>241</v>
      </c>
      <c r="Y101" s="213"/>
      <c r="Z101" s="213"/>
      <c r="AA101" s="213"/>
      <c r="AB101" s="213"/>
      <c r="AC101" s="213"/>
      <c r="AD101" s="213"/>
      <c r="AE101" s="213"/>
      <c r="AF101" s="213"/>
      <c r="AG101" s="213" t="s">
        <v>242</v>
      </c>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row>
    <row r="102" spans="1:60" outlineLevel="1" x14ac:dyDescent="0.2">
      <c r="A102" s="220"/>
      <c r="B102" s="221"/>
      <c r="C102" s="254" t="s">
        <v>389</v>
      </c>
      <c r="D102" s="241"/>
      <c r="E102" s="241"/>
      <c r="F102" s="241"/>
      <c r="G102" s="241"/>
      <c r="H102" s="224"/>
      <c r="I102" s="224"/>
      <c r="J102" s="224"/>
      <c r="K102" s="224"/>
      <c r="L102" s="224"/>
      <c r="M102" s="224"/>
      <c r="N102" s="223"/>
      <c r="O102" s="223"/>
      <c r="P102" s="223"/>
      <c r="Q102" s="223"/>
      <c r="R102" s="224"/>
      <c r="S102" s="224"/>
      <c r="T102" s="224"/>
      <c r="U102" s="224"/>
      <c r="V102" s="224"/>
      <c r="W102" s="224"/>
      <c r="X102" s="224"/>
      <c r="Y102" s="213"/>
      <c r="Z102" s="213"/>
      <c r="AA102" s="213"/>
      <c r="AB102" s="213"/>
      <c r="AC102" s="213"/>
      <c r="AD102" s="213"/>
      <c r="AE102" s="213"/>
      <c r="AF102" s="213"/>
      <c r="AG102" s="213" t="s">
        <v>244</v>
      </c>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row>
    <row r="103" spans="1:60" outlineLevel="1" x14ac:dyDescent="0.2">
      <c r="A103" s="242">
        <v>59</v>
      </c>
      <c r="B103" s="243" t="s">
        <v>390</v>
      </c>
      <c r="C103" s="255" t="s">
        <v>391</v>
      </c>
      <c r="D103" s="244" t="s">
        <v>237</v>
      </c>
      <c r="E103" s="245">
        <v>2.6621100000000002</v>
      </c>
      <c r="F103" s="246"/>
      <c r="G103" s="247">
        <f>ROUND(E103*F103,2)</f>
        <v>0</v>
      </c>
      <c r="H103" s="246"/>
      <c r="I103" s="247">
        <f>ROUND(E103*H103,2)</f>
        <v>0</v>
      </c>
      <c r="J103" s="246"/>
      <c r="K103" s="247">
        <f>ROUND(E103*J103,2)</f>
        <v>0</v>
      </c>
      <c r="L103" s="247">
        <v>15</v>
      </c>
      <c r="M103" s="247">
        <f>G103*(1+L103/100)</f>
        <v>0</v>
      </c>
      <c r="N103" s="245">
        <v>1.919</v>
      </c>
      <c r="O103" s="245">
        <f>ROUND(E103*N103,2)</f>
        <v>5.1100000000000003</v>
      </c>
      <c r="P103" s="245">
        <v>0</v>
      </c>
      <c r="Q103" s="245">
        <f>ROUND(E103*P103,2)</f>
        <v>0</v>
      </c>
      <c r="R103" s="247" t="s">
        <v>253</v>
      </c>
      <c r="S103" s="247" t="s">
        <v>239</v>
      </c>
      <c r="T103" s="248" t="s">
        <v>240</v>
      </c>
      <c r="U103" s="224">
        <v>3.2130000000000001</v>
      </c>
      <c r="V103" s="224">
        <f>ROUND(E103*U103,2)</f>
        <v>8.5500000000000007</v>
      </c>
      <c r="W103" s="224"/>
      <c r="X103" s="224" t="s">
        <v>241</v>
      </c>
      <c r="Y103" s="213"/>
      <c r="Z103" s="213"/>
      <c r="AA103" s="213"/>
      <c r="AB103" s="213"/>
      <c r="AC103" s="213"/>
      <c r="AD103" s="213"/>
      <c r="AE103" s="213"/>
      <c r="AF103" s="213"/>
      <c r="AG103" s="213" t="s">
        <v>242</v>
      </c>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row>
    <row r="104" spans="1:60" ht="22.5" outlineLevel="1" x14ac:dyDescent="0.2">
      <c r="A104" s="234">
        <v>60</v>
      </c>
      <c r="B104" s="235" t="s">
        <v>392</v>
      </c>
      <c r="C104" s="253" t="s">
        <v>393</v>
      </c>
      <c r="D104" s="236" t="s">
        <v>252</v>
      </c>
      <c r="E104" s="237">
        <v>227.82300000000001</v>
      </c>
      <c r="F104" s="238"/>
      <c r="G104" s="239">
        <f>ROUND(E104*F104,2)</f>
        <v>0</v>
      </c>
      <c r="H104" s="238"/>
      <c r="I104" s="239">
        <f>ROUND(E104*H104,2)</f>
        <v>0</v>
      </c>
      <c r="J104" s="238"/>
      <c r="K104" s="239">
        <f>ROUND(E104*J104,2)</f>
        <v>0</v>
      </c>
      <c r="L104" s="239">
        <v>15</v>
      </c>
      <c r="M104" s="239">
        <f>G104*(1+L104/100)</f>
        <v>0</v>
      </c>
      <c r="N104" s="237">
        <v>7.3499999999999998E-3</v>
      </c>
      <c r="O104" s="237">
        <f>ROUND(E104*N104,2)</f>
        <v>1.67</v>
      </c>
      <c r="P104" s="237">
        <v>0</v>
      </c>
      <c r="Q104" s="237">
        <f>ROUND(E104*P104,2)</f>
        <v>0</v>
      </c>
      <c r="R104" s="239" t="s">
        <v>253</v>
      </c>
      <c r="S104" s="239" t="s">
        <v>239</v>
      </c>
      <c r="T104" s="240" t="s">
        <v>240</v>
      </c>
      <c r="U104" s="224">
        <v>0.34399999999999997</v>
      </c>
      <c r="V104" s="224">
        <f>ROUND(E104*U104,2)</f>
        <v>78.37</v>
      </c>
      <c r="W104" s="224"/>
      <c r="X104" s="224" t="s">
        <v>241</v>
      </c>
      <c r="Y104" s="213"/>
      <c r="Z104" s="213"/>
      <c r="AA104" s="213"/>
      <c r="AB104" s="213"/>
      <c r="AC104" s="213"/>
      <c r="AD104" s="213"/>
      <c r="AE104" s="213"/>
      <c r="AF104" s="213"/>
      <c r="AG104" s="213" t="s">
        <v>242</v>
      </c>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row>
    <row r="105" spans="1:60" outlineLevel="1" x14ac:dyDescent="0.2">
      <c r="A105" s="220"/>
      <c r="B105" s="221"/>
      <c r="C105" s="254" t="s">
        <v>394</v>
      </c>
      <c r="D105" s="241"/>
      <c r="E105" s="241"/>
      <c r="F105" s="241"/>
      <c r="G105" s="241"/>
      <c r="H105" s="224"/>
      <c r="I105" s="224"/>
      <c r="J105" s="224"/>
      <c r="K105" s="224"/>
      <c r="L105" s="224"/>
      <c r="M105" s="224"/>
      <c r="N105" s="223"/>
      <c r="O105" s="223"/>
      <c r="P105" s="223"/>
      <c r="Q105" s="223"/>
      <c r="R105" s="224"/>
      <c r="S105" s="224"/>
      <c r="T105" s="224"/>
      <c r="U105" s="224"/>
      <c r="V105" s="224"/>
      <c r="W105" s="224"/>
      <c r="X105" s="224"/>
      <c r="Y105" s="213"/>
      <c r="Z105" s="213"/>
      <c r="AA105" s="213"/>
      <c r="AB105" s="213"/>
      <c r="AC105" s="213"/>
      <c r="AD105" s="213"/>
      <c r="AE105" s="213"/>
      <c r="AF105" s="213"/>
      <c r="AG105" s="213" t="s">
        <v>244</v>
      </c>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row>
    <row r="106" spans="1:60" ht="22.5" outlineLevel="1" x14ac:dyDescent="0.2">
      <c r="A106" s="234">
        <v>61</v>
      </c>
      <c r="B106" s="235" t="s">
        <v>395</v>
      </c>
      <c r="C106" s="253" t="s">
        <v>396</v>
      </c>
      <c r="D106" s="236" t="s">
        <v>252</v>
      </c>
      <c r="E106" s="237">
        <v>23.541250000000002</v>
      </c>
      <c r="F106" s="238"/>
      <c r="G106" s="239">
        <f>ROUND(E106*F106,2)</f>
        <v>0</v>
      </c>
      <c r="H106" s="238"/>
      <c r="I106" s="239">
        <f>ROUND(E106*H106,2)</f>
        <v>0</v>
      </c>
      <c r="J106" s="238"/>
      <c r="K106" s="239">
        <f>ROUND(E106*J106,2)</f>
        <v>0</v>
      </c>
      <c r="L106" s="239">
        <v>15</v>
      </c>
      <c r="M106" s="239">
        <f>G106*(1+L106/100)</f>
        <v>0</v>
      </c>
      <c r="N106" s="237">
        <v>0.1231</v>
      </c>
      <c r="O106" s="237">
        <f>ROUND(E106*N106,2)</f>
        <v>2.9</v>
      </c>
      <c r="P106" s="237">
        <v>0</v>
      </c>
      <c r="Q106" s="237">
        <f>ROUND(E106*P106,2)</f>
        <v>0</v>
      </c>
      <c r="R106" s="239" t="s">
        <v>253</v>
      </c>
      <c r="S106" s="239" t="s">
        <v>239</v>
      </c>
      <c r="T106" s="240" t="s">
        <v>240</v>
      </c>
      <c r="U106" s="224">
        <v>0.45</v>
      </c>
      <c r="V106" s="224">
        <f>ROUND(E106*U106,2)</f>
        <v>10.59</v>
      </c>
      <c r="W106" s="224"/>
      <c r="X106" s="224" t="s">
        <v>241</v>
      </c>
      <c r="Y106" s="213"/>
      <c r="Z106" s="213"/>
      <c r="AA106" s="213"/>
      <c r="AB106" s="213"/>
      <c r="AC106" s="213"/>
      <c r="AD106" s="213"/>
      <c r="AE106" s="213"/>
      <c r="AF106" s="213"/>
      <c r="AG106" s="213" t="s">
        <v>242</v>
      </c>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row>
    <row r="107" spans="1:60" ht="22.5" outlineLevel="1" x14ac:dyDescent="0.2">
      <c r="A107" s="220"/>
      <c r="B107" s="221"/>
      <c r="C107" s="254" t="s">
        <v>397</v>
      </c>
      <c r="D107" s="241"/>
      <c r="E107" s="241"/>
      <c r="F107" s="241"/>
      <c r="G107" s="241"/>
      <c r="H107" s="224"/>
      <c r="I107" s="224"/>
      <c r="J107" s="224"/>
      <c r="K107" s="224"/>
      <c r="L107" s="224"/>
      <c r="M107" s="224"/>
      <c r="N107" s="223"/>
      <c r="O107" s="223"/>
      <c r="P107" s="223"/>
      <c r="Q107" s="223"/>
      <c r="R107" s="224"/>
      <c r="S107" s="224"/>
      <c r="T107" s="224"/>
      <c r="U107" s="224"/>
      <c r="V107" s="224"/>
      <c r="W107" s="224"/>
      <c r="X107" s="224"/>
      <c r="Y107" s="213"/>
      <c r="Z107" s="213"/>
      <c r="AA107" s="213"/>
      <c r="AB107" s="213"/>
      <c r="AC107" s="213"/>
      <c r="AD107" s="213"/>
      <c r="AE107" s="213"/>
      <c r="AF107" s="213"/>
      <c r="AG107" s="213" t="s">
        <v>244</v>
      </c>
      <c r="AH107" s="213"/>
      <c r="AI107" s="213"/>
      <c r="AJ107" s="213"/>
      <c r="AK107" s="213"/>
      <c r="AL107" s="213"/>
      <c r="AM107" s="213"/>
      <c r="AN107" s="213"/>
      <c r="AO107" s="213"/>
      <c r="AP107" s="213"/>
      <c r="AQ107" s="213"/>
      <c r="AR107" s="213"/>
      <c r="AS107" s="213"/>
      <c r="AT107" s="213"/>
      <c r="AU107" s="213"/>
      <c r="AV107" s="213"/>
      <c r="AW107" s="213"/>
      <c r="AX107" s="213"/>
      <c r="AY107" s="213"/>
      <c r="AZ107" s="213"/>
      <c r="BA107" s="249" t="str">
        <f>C107</f>
        <v>na zdivu jako podklad např. pod izolaci, na parapetech z prefabrikovaných dílců, pod oplechování apod., vodorovný nebo ve spádu do 15°, hlazený dřevěným hladítkem,</v>
      </c>
      <c r="BB107" s="213"/>
      <c r="BC107" s="213"/>
      <c r="BD107" s="213"/>
      <c r="BE107" s="213"/>
      <c r="BF107" s="213"/>
      <c r="BG107" s="213"/>
      <c r="BH107" s="213"/>
    </row>
    <row r="108" spans="1:60" ht="22.5" outlineLevel="1" x14ac:dyDescent="0.2">
      <c r="A108" s="234">
        <v>62</v>
      </c>
      <c r="B108" s="235" t="s">
        <v>398</v>
      </c>
      <c r="C108" s="253" t="s">
        <v>399</v>
      </c>
      <c r="D108" s="236" t="s">
        <v>252</v>
      </c>
      <c r="E108" s="237">
        <v>227.82300000000001</v>
      </c>
      <c r="F108" s="238"/>
      <c r="G108" s="239">
        <f>ROUND(E108*F108,2)</f>
        <v>0</v>
      </c>
      <c r="H108" s="238"/>
      <c r="I108" s="239">
        <f>ROUND(E108*H108,2)</f>
        <v>0</v>
      </c>
      <c r="J108" s="238"/>
      <c r="K108" s="239">
        <f>ROUND(E108*J108,2)</f>
        <v>0</v>
      </c>
      <c r="L108" s="239">
        <v>15</v>
      </c>
      <c r="M108" s="239">
        <f>G108*(1+L108/100)</f>
        <v>0</v>
      </c>
      <c r="N108" s="237">
        <v>0.11799999999999999</v>
      </c>
      <c r="O108" s="237">
        <f>ROUND(E108*N108,2)</f>
        <v>26.88</v>
      </c>
      <c r="P108" s="237">
        <v>0</v>
      </c>
      <c r="Q108" s="237">
        <f>ROUND(E108*P108,2)</f>
        <v>0</v>
      </c>
      <c r="R108" s="239" t="s">
        <v>253</v>
      </c>
      <c r="S108" s="239" t="s">
        <v>239</v>
      </c>
      <c r="T108" s="240" t="s">
        <v>262</v>
      </c>
      <c r="U108" s="224">
        <v>0.443</v>
      </c>
      <c r="V108" s="224">
        <f>ROUND(E108*U108,2)</f>
        <v>100.93</v>
      </c>
      <c r="W108" s="224"/>
      <c r="X108" s="224" t="s">
        <v>241</v>
      </c>
      <c r="Y108" s="213"/>
      <c r="Z108" s="213"/>
      <c r="AA108" s="213"/>
      <c r="AB108" s="213"/>
      <c r="AC108" s="213"/>
      <c r="AD108" s="213"/>
      <c r="AE108" s="213"/>
      <c r="AF108" s="213"/>
      <c r="AG108" s="213" t="s">
        <v>242</v>
      </c>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row>
    <row r="109" spans="1:60" ht="22.5" outlineLevel="1" x14ac:dyDescent="0.2">
      <c r="A109" s="220"/>
      <c r="B109" s="221"/>
      <c r="C109" s="254" t="s">
        <v>400</v>
      </c>
      <c r="D109" s="241"/>
      <c r="E109" s="241"/>
      <c r="F109" s="241"/>
      <c r="G109" s="241"/>
      <c r="H109" s="224"/>
      <c r="I109" s="224"/>
      <c r="J109" s="224"/>
      <c r="K109" s="224"/>
      <c r="L109" s="224"/>
      <c r="M109" s="224"/>
      <c r="N109" s="223"/>
      <c r="O109" s="223"/>
      <c r="P109" s="223"/>
      <c r="Q109" s="223"/>
      <c r="R109" s="224"/>
      <c r="S109" s="224"/>
      <c r="T109" s="224"/>
      <c r="U109" s="224"/>
      <c r="V109" s="224"/>
      <c r="W109" s="224"/>
      <c r="X109" s="224"/>
      <c r="Y109" s="213"/>
      <c r="Z109" s="213"/>
      <c r="AA109" s="213"/>
      <c r="AB109" s="213"/>
      <c r="AC109" s="213"/>
      <c r="AD109" s="213"/>
      <c r="AE109" s="213"/>
      <c r="AF109" s="213"/>
      <c r="AG109" s="213" t="s">
        <v>244</v>
      </c>
      <c r="AH109" s="213"/>
      <c r="AI109" s="213"/>
      <c r="AJ109" s="213"/>
      <c r="AK109" s="213"/>
      <c r="AL109" s="213"/>
      <c r="AM109" s="213"/>
      <c r="AN109" s="213"/>
      <c r="AO109" s="213"/>
      <c r="AP109" s="213"/>
      <c r="AQ109" s="213"/>
      <c r="AR109" s="213"/>
      <c r="AS109" s="213"/>
      <c r="AT109" s="213"/>
      <c r="AU109" s="213"/>
      <c r="AV109" s="213"/>
      <c r="AW109" s="213"/>
      <c r="AX109" s="213"/>
      <c r="AY109" s="213"/>
      <c r="AZ109" s="213"/>
      <c r="BA109" s="249" t="str">
        <f>C109</f>
        <v>nebo betonových podkladech běžný (krycí nášlapný) anebo pod tenkovrstvé podlahoviny hlazený ocelovým hladítkem nebo litý (samonivelační),</v>
      </c>
      <c r="BB109" s="213"/>
      <c r="BC109" s="213"/>
      <c r="BD109" s="213"/>
      <c r="BE109" s="213"/>
      <c r="BF109" s="213"/>
      <c r="BG109" s="213"/>
      <c r="BH109" s="213"/>
    </row>
    <row r="110" spans="1:60" ht="22.5" outlineLevel="1" x14ac:dyDescent="0.2">
      <c r="A110" s="234">
        <v>63</v>
      </c>
      <c r="B110" s="235" t="s">
        <v>401</v>
      </c>
      <c r="C110" s="253" t="s">
        <v>402</v>
      </c>
      <c r="D110" s="236" t="s">
        <v>268</v>
      </c>
      <c r="E110" s="237">
        <v>37.164999999999999</v>
      </c>
      <c r="F110" s="238"/>
      <c r="G110" s="239">
        <f>ROUND(E110*F110,2)</f>
        <v>0</v>
      </c>
      <c r="H110" s="238"/>
      <c r="I110" s="239">
        <f>ROUND(E110*H110,2)</f>
        <v>0</v>
      </c>
      <c r="J110" s="238"/>
      <c r="K110" s="239">
        <f>ROUND(E110*J110,2)</f>
        <v>0</v>
      </c>
      <c r="L110" s="239">
        <v>15</v>
      </c>
      <c r="M110" s="239">
        <f>G110*(1+L110/100)</f>
        <v>0</v>
      </c>
      <c r="N110" s="237">
        <v>1.6999999999999999E-3</v>
      </c>
      <c r="O110" s="237">
        <f>ROUND(E110*N110,2)</f>
        <v>0.06</v>
      </c>
      <c r="P110" s="237">
        <v>0</v>
      </c>
      <c r="Q110" s="237">
        <f>ROUND(E110*P110,2)</f>
        <v>0</v>
      </c>
      <c r="R110" s="239" t="s">
        <v>253</v>
      </c>
      <c r="S110" s="239" t="s">
        <v>239</v>
      </c>
      <c r="T110" s="240" t="s">
        <v>240</v>
      </c>
      <c r="U110" s="224">
        <v>0.21199999999999999</v>
      </c>
      <c r="V110" s="224">
        <f>ROUND(E110*U110,2)</f>
        <v>7.88</v>
      </c>
      <c r="W110" s="224"/>
      <c r="X110" s="224" t="s">
        <v>241</v>
      </c>
      <c r="Y110" s="213"/>
      <c r="Z110" s="213"/>
      <c r="AA110" s="213"/>
      <c r="AB110" s="213"/>
      <c r="AC110" s="213"/>
      <c r="AD110" s="213"/>
      <c r="AE110" s="213"/>
      <c r="AF110" s="213"/>
      <c r="AG110" s="213" t="s">
        <v>242</v>
      </c>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row>
    <row r="111" spans="1:60" outlineLevel="1" x14ac:dyDescent="0.2">
      <c r="A111" s="220"/>
      <c r="B111" s="221"/>
      <c r="C111" s="254" t="s">
        <v>403</v>
      </c>
      <c r="D111" s="241"/>
      <c r="E111" s="241"/>
      <c r="F111" s="241"/>
      <c r="G111" s="241"/>
      <c r="H111" s="224"/>
      <c r="I111" s="224"/>
      <c r="J111" s="224"/>
      <c r="K111" s="224"/>
      <c r="L111" s="224"/>
      <c r="M111" s="224"/>
      <c r="N111" s="223"/>
      <c r="O111" s="223"/>
      <c r="P111" s="223"/>
      <c r="Q111" s="223"/>
      <c r="R111" s="224"/>
      <c r="S111" s="224"/>
      <c r="T111" s="224"/>
      <c r="U111" s="224"/>
      <c r="V111" s="224"/>
      <c r="W111" s="224"/>
      <c r="X111" s="224"/>
      <c r="Y111" s="213"/>
      <c r="Z111" s="213"/>
      <c r="AA111" s="213"/>
      <c r="AB111" s="213"/>
      <c r="AC111" s="213"/>
      <c r="AD111" s="213"/>
      <c r="AE111" s="213"/>
      <c r="AF111" s="213"/>
      <c r="AG111" s="213" t="s">
        <v>244</v>
      </c>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row>
    <row r="112" spans="1:60" ht="22.5" outlineLevel="1" x14ac:dyDescent="0.2">
      <c r="A112" s="242">
        <v>64</v>
      </c>
      <c r="B112" s="243" t="s">
        <v>404</v>
      </c>
      <c r="C112" s="255" t="s">
        <v>405</v>
      </c>
      <c r="D112" s="244" t="s">
        <v>252</v>
      </c>
      <c r="E112" s="245">
        <v>77.175749999999994</v>
      </c>
      <c r="F112" s="246"/>
      <c r="G112" s="247">
        <f>ROUND(E112*F112,2)</f>
        <v>0</v>
      </c>
      <c r="H112" s="246"/>
      <c r="I112" s="247">
        <f>ROUND(E112*H112,2)</f>
        <v>0</v>
      </c>
      <c r="J112" s="246"/>
      <c r="K112" s="247">
        <f>ROUND(E112*J112,2)</f>
        <v>0</v>
      </c>
      <c r="L112" s="247">
        <v>15</v>
      </c>
      <c r="M112" s="247">
        <f>G112*(1+L112/100)</f>
        <v>0</v>
      </c>
      <c r="N112" s="245">
        <v>2.6900000000000001E-3</v>
      </c>
      <c r="O112" s="245">
        <f>ROUND(E112*N112,2)</f>
        <v>0.21</v>
      </c>
      <c r="P112" s="245">
        <v>0</v>
      </c>
      <c r="Q112" s="245">
        <f>ROUND(E112*P112,2)</f>
        <v>0</v>
      </c>
      <c r="R112" s="247" t="s">
        <v>253</v>
      </c>
      <c r="S112" s="247" t="s">
        <v>239</v>
      </c>
      <c r="T112" s="248" t="s">
        <v>240</v>
      </c>
      <c r="U112" s="224">
        <v>0.44177</v>
      </c>
      <c r="V112" s="224">
        <f>ROUND(E112*U112,2)</f>
        <v>34.090000000000003</v>
      </c>
      <c r="W112" s="224"/>
      <c r="X112" s="224" t="s">
        <v>241</v>
      </c>
      <c r="Y112" s="213"/>
      <c r="Z112" s="213"/>
      <c r="AA112" s="213"/>
      <c r="AB112" s="213"/>
      <c r="AC112" s="213"/>
      <c r="AD112" s="213"/>
      <c r="AE112" s="213"/>
      <c r="AF112" s="213"/>
      <c r="AG112" s="213" t="s">
        <v>242</v>
      </c>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row>
    <row r="113" spans="1:60" outlineLevel="1" x14ac:dyDescent="0.2">
      <c r="A113" s="242">
        <v>65</v>
      </c>
      <c r="B113" s="243" t="s">
        <v>406</v>
      </c>
      <c r="C113" s="255" t="s">
        <v>407</v>
      </c>
      <c r="D113" s="244" t="s">
        <v>252</v>
      </c>
      <c r="E113" s="245">
        <v>347.97703000000001</v>
      </c>
      <c r="F113" s="246"/>
      <c r="G113" s="247">
        <f>ROUND(E113*F113,2)</f>
        <v>0</v>
      </c>
      <c r="H113" s="246"/>
      <c r="I113" s="247">
        <f>ROUND(E113*H113,2)</f>
        <v>0</v>
      </c>
      <c r="J113" s="246"/>
      <c r="K113" s="247">
        <f>ROUND(E113*J113,2)</f>
        <v>0</v>
      </c>
      <c r="L113" s="247">
        <v>15</v>
      </c>
      <c r="M113" s="247">
        <f>G113*(1+L113/100)</f>
        <v>0</v>
      </c>
      <c r="N113" s="245">
        <v>3.3770000000000001E-2</v>
      </c>
      <c r="O113" s="245">
        <f>ROUND(E113*N113,2)</f>
        <v>11.75</v>
      </c>
      <c r="P113" s="245">
        <v>0</v>
      </c>
      <c r="Q113" s="245">
        <f>ROUND(E113*P113,2)</f>
        <v>0</v>
      </c>
      <c r="R113" s="247" t="s">
        <v>253</v>
      </c>
      <c r="S113" s="247" t="s">
        <v>239</v>
      </c>
      <c r="T113" s="248" t="s">
        <v>262</v>
      </c>
      <c r="U113" s="224">
        <v>0.41199999999999998</v>
      </c>
      <c r="V113" s="224">
        <f>ROUND(E113*U113,2)</f>
        <v>143.37</v>
      </c>
      <c r="W113" s="224"/>
      <c r="X113" s="224" t="s">
        <v>241</v>
      </c>
      <c r="Y113" s="213"/>
      <c r="Z113" s="213"/>
      <c r="AA113" s="213"/>
      <c r="AB113" s="213"/>
      <c r="AC113" s="213"/>
      <c r="AD113" s="213"/>
      <c r="AE113" s="213"/>
      <c r="AF113" s="213"/>
      <c r="AG113" s="213" t="s">
        <v>242</v>
      </c>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row>
    <row r="114" spans="1:60" ht="22.5" outlineLevel="1" x14ac:dyDescent="0.2">
      <c r="A114" s="242">
        <v>66</v>
      </c>
      <c r="B114" s="243" t="s">
        <v>408</v>
      </c>
      <c r="C114" s="255" t="s">
        <v>409</v>
      </c>
      <c r="D114" s="244" t="s">
        <v>252</v>
      </c>
      <c r="E114" s="245">
        <v>347.97703000000001</v>
      </c>
      <c r="F114" s="246"/>
      <c r="G114" s="247">
        <f>ROUND(E114*F114,2)</f>
        <v>0</v>
      </c>
      <c r="H114" s="246"/>
      <c r="I114" s="247">
        <f>ROUND(E114*H114,2)</f>
        <v>0</v>
      </c>
      <c r="J114" s="246"/>
      <c r="K114" s="247">
        <f>ROUND(E114*J114,2)</f>
        <v>0</v>
      </c>
      <c r="L114" s="247">
        <v>15</v>
      </c>
      <c r="M114" s="247">
        <f>G114*(1+L114/100)</f>
        <v>0</v>
      </c>
      <c r="N114" s="245">
        <v>0</v>
      </c>
      <c r="O114" s="245">
        <f>ROUND(E114*N114,2)</f>
        <v>0</v>
      </c>
      <c r="P114" s="245">
        <v>0</v>
      </c>
      <c r="Q114" s="245">
        <f>ROUND(E114*P114,2)</f>
        <v>0</v>
      </c>
      <c r="R114" s="247" t="s">
        <v>410</v>
      </c>
      <c r="S114" s="247" t="s">
        <v>239</v>
      </c>
      <c r="T114" s="248" t="s">
        <v>262</v>
      </c>
      <c r="U114" s="224">
        <v>7.0000000000000007E-2</v>
      </c>
      <c r="V114" s="224">
        <f>ROUND(E114*U114,2)</f>
        <v>24.36</v>
      </c>
      <c r="W114" s="224"/>
      <c r="X114" s="224" t="s">
        <v>241</v>
      </c>
      <c r="Y114" s="213"/>
      <c r="Z114" s="213"/>
      <c r="AA114" s="213"/>
      <c r="AB114" s="213"/>
      <c r="AC114" s="213"/>
      <c r="AD114" s="213"/>
      <c r="AE114" s="213"/>
      <c r="AF114" s="213"/>
      <c r="AG114" s="213" t="s">
        <v>242</v>
      </c>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row>
    <row r="115" spans="1:60" outlineLevel="1" x14ac:dyDescent="0.2">
      <c r="A115" s="242">
        <v>67</v>
      </c>
      <c r="B115" s="243" t="s">
        <v>411</v>
      </c>
      <c r="C115" s="255" t="s">
        <v>412</v>
      </c>
      <c r="D115" s="244" t="s">
        <v>413</v>
      </c>
      <c r="E115" s="245">
        <v>480</v>
      </c>
      <c r="F115" s="246"/>
      <c r="G115" s="247">
        <f>ROUND(E115*F115,2)</f>
        <v>0</v>
      </c>
      <c r="H115" s="246"/>
      <c r="I115" s="247">
        <f>ROUND(E115*H115,2)</f>
        <v>0</v>
      </c>
      <c r="J115" s="246"/>
      <c r="K115" s="247">
        <f>ROUND(E115*J115,2)</f>
        <v>0</v>
      </c>
      <c r="L115" s="247">
        <v>15</v>
      </c>
      <c r="M115" s="247">
        <f>G115*(1+L115/100)</f>
        <v>0</v>
      </c>
      <c r="N115" s="245">
        <v>0.38850000000000001</v>
      </c>
      <c r="O115" s="245">
        <f>ROUND(E115*N115,2)</f>
        <v>186.48</v>
      </c>
      <c r="P115" s="245">
        <v>0</v>
      </c>
      <c r="Q115" s="245">
        <f>ROUND(E115*P115,2)</f>
        <v>0</v>
      </c>
      <c r="R115" s="247"/>
      <c r="S115" s="247" t="s">
        <v>279</v>
      </c>
      <c r="T115" s="248" t="s">
        <v>262</v>
      </c>
      <c r="U115" s="224">
        <v>1.8360000000000001</v>
      </c>
      <c r="V115" s="224">
        <f>ROUND(E115*U115,2)</f>
        <v>881.28</v>
      </c>
      <c r="W115" s="224"/>
      <c r="X115" s="224" t="s">
        <v>241</v>
      </c>
      <c r="Y115" s="213"/>
      <c r="Z115" s="213"/>
      <c r="AA115" s="213"/>
      <c r="AB115" s="213"/>
      <c r="AC115" s="213"/>
      <c r="AD115" s="213"/>
      <c r="AE115" s="213"/>
      <c r="AF115" s="213"/>
      <c r="AG115" s="213" t="s">
        <v>242</v>
      </c>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row>
    <row r="116" spans="1:60" outlineLevel="1" x14ac:dyDescent="0.2">
      <c r="A116" s="242">
        <v>68</v>
      </c>
      <c r="B116" s="243" t="s">
        <v>414</v>
      </c>
      <c r="C116" s="255" t="s">
        <v>415</v>
      </c>
      <c r="D116" s="244" t="s">
        <v>252</v>
      </c>
      <c r="E116" s="245">
        <v>347.97703000000001</v>
      </c>
      <c r="F116" s="246"/>
      <c r="G116" s="247">
        <f>ROUND(E116*F116,2)</f>
        <v>0</v>
      </c>
      <c r="H116" s="246"/>
      <c r="I116" s="247">
        <f>ROUND(E116*H116,2)</f>
        <v>0</v>
      </c>
      <c r="J116" s="246"/>
      <c r="K116" s="247">
        <f>ROUND(E116*J116,2)</f>
        <v>0</v>
      </c>
      <c r="L116" s="247">
        <v>15</v>
      </c>
      <c r="M116" s="247">
        <f>G116*(1+L116/100)</f>
        <v>0</v>
      </c>
      <c r="N116" s="245">
        <v>3.3770000000000001E-2</v>
      </c>
      <c r="O116" s="245">
        <f>ROUND(E116*N116,2)</f>
        <v>11.75</v>
      </c>
      <c r="P116" s="245">
        <v>0</v>
      </c>
      <c r="Q116" s="245">
        <f>ROUND(E116*P116,2)</f>
        <v>0</v>
      </c>
      <c r="R116" s="247"/>
      <c r="S116" s="247" t="s">
        <v>279</v>
      </c>
      <c r="T116" s="248" t="s">
        <v>262</v>
      </c>
      <c r="U116" s="224">
        <v>0.41199999999999998</v>
      </c>
      <c r="V116" s="224">
        <f>ROUND(E116*U116,2)</f>
        <v>143.37</v>
      </c>
      <c r="W116" s="224"/>
      <c r="X116" s="224" t="s">
        <v>241</v>
      </c>
      <c r="Y116" s="213"/>
      <c r="Z116" s="213"/>
      <c r="AA116" s="213"/>
      <c r="AB116" s="213"/>
      <c r="AC116" s="213"/>
      <c r="AD116" s="213"/>
      <c r="AE116" s="213"/>
      <c r="AF116" s="213"/>
      <c r="AG116" s="213" t="s">
        <v>242</v>
      </c>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row>
    <row r="117" spans="1:60" ht="22.5" outlineLevel="1" x14ac:dyDescent="0.2">
      <c r="A117" s="242">
        <v>69</v>
      </c>
      <c r="B117" s="243" t="s">
        <v>416</v>
      </c>
      <c r="C117" s="255" t="s">
        <v>417</v>
      </c>
      <c r="D117" s="244" t="s">
        <v>252</v>
      </c>
      <c r="E117" s="245">
        <v>82.578050000000005</v>
      </c>
      <c r="F117" s="246"/>
      <c r="G117" s="247">
        <f>ROUND(E117*F117,2)</f>
        <v>0</v>
      </c>
      <c r="H117" s="246"/>
      <c r="I117" s="247">
        <f>ROUND(E117*H117,2)</f>
        <v>0</v>
      </c>
      <c r="J117" s="246"/>
      <c r="K117" s="247">
        <f>ROUND(E117*J117,2)</f>
        <v>0</v>
      </c>
      <c r="L117" s="247">
        <v>15</v>
      </c>
      <c r="M117" s="247">
        <f>G117*(1+L117/100)</f>
        <v>0</v>
      </c>
      <c r="N117" s="245">
        <v>0.109</v>
      </c>
      <c r="O117" s="245">
        <f>ROUND(E117*N117,2)</f>
        <v>9</v>
      </c>
      <c r="P117" s="245">
        <v>0</v>
      </c>
      <c r="Q117" s="245">
        <f>ROUND(E117*P117,2)</f>
        <v>0</v>
      </c>
      <c r="R117" s="247" t="s">
        <v>295</v>
      </c>
      <c r="S117" s="247" t="s">
        <v>239</v>
      </c>
      <c r="T117" s="248" t="s">
        <v>240</v>
      </c>
      <c r="U117" s="224">
        <v>0</v>
      </c>
      <c r="V117" s="224">
        <f>ROUND(E117*U117,2)</f>
        <v>0</v>
      </c>
      <c r="W117" s="224"/>
      <c r="X117" s="224" t="s">
        <v>296</v>
      </c>
      <c r="Y117" s="213"/>
      <c r="Z117" s="213"/>
      <c r="AA117" s="213"/>
      <c r="AB117" s="213"/>
      <c r="AC117" s="213"/>
      <c r="AD117" s="213"/>
      <c r="AE117" s="213"/>
      <c r="AF117" s="213"/>
      <c r="AG117" s="213" t="s">
        <v>297</v>
      </c>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row>
    <row r="118" spans="1:60" ht="22.5" outlineLevel="1" x14ac:dyDescent="0.2">
      <c r="A118" s="242">
        <v>70</v>
      </c>
      <c r="B118" s="243" t="s">
        <v>418</v>
      </c>
      <c r="C118" s="255" t="s">
        <v>419</v>
      </c>
      <c r="D118" s="244" t="s">
        <v>252</v>
      </c>
      <c r="E118" s="245">
        <v>365.37588</v>
      </c>
      <c r="F118" s="246"/>
      <c r="G118" s="247">
        <f>ROUND(E118*F118,2)</f>
        <v>0</v>
      </c>
      <c r="H118" s="246"/>
      <c r="I118" s="247">
        <f>ROUND(E118*H118,2)</f>
        <v>0</v>
      </c>
      <c r="J118" s="246"/>
      <c r="K118" s="247">
        <f>ROUND(E118*J118,2)</f>
        <v>0</v>
      </c>
      <c r="L118" s="247">
        <v>15</v>
      </c>
      <c r="M118" s="247">
        <f>G118*(1+L118/100)</f>
        <v>0</v>
      </c>
      <c r="N118" s="245">
        <v>2.3E-2</v>
      </c>
      <c r="O118" s="245">
        <f>ROUND(E118*N118,2)</f>
        <v>8.4</v>
      </c>
      <c r="P118" s="245">
        <v>0</v>
      </c>
      <c r="Q118" s="245">
        <f>ROUND(E118*P118,2)</f>
        <v>0</v>
      </c>
      <c r="R118" s="247" t="s">
        <v>295</v>
      </c>
      <c r="S118" s="247" t="s">
        <v>239</v>
      </c>
      <c r="T118" s="248" t="s">
        <v>262</v>
      </c>
      <c r="U118" s="224">
        <v>0</v>
      </c>
      <c r="V118" s="224">
        <f>ROUND(E118*U118,2)</f>
        <v>0</v>
      </c>
      <c r="W118" s="224"/>
      <c r="X118" s="224" t="s">
        <v>296</v>
      </c>
      <c r="Y118" s="213"/>
      <c r="Z118" s="213"/>
      <c r="AA118" s="213"/>
      <c r="AB118" s="213"/>
      <c r="AC118" s="213"/>
      <c r="AD118" s="213"/>
      <c r="AE118" s="213"/>
      <c r="AF118" s="213"/>
      <c r="AG118" s="213" t="s">
        <v>297</v>
      </c>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row>
    <row r="119" spans="1:60" ht="22.5" outlineLevel="1" x14ac:dyDescent="0.2">
      <c r="A119" s="242">
        <v>71</v>
      </c>
      <c r="B119" s="243" t="s">
        <v>420</v>
      </c>
      <c r="C119" s="255" t="s">
        <v>421</v>
      </c>
      <c r="D119" s="244" t="s">
        <v>252</v>
      </c>
      <c r="E119" s="245">
        <v>389.73426999999998</v>
      </c>
      <c r="F119" s="246"/>
      <c r="G119" s="247">
        <f>ROUND(E119*F119,2)</f>
        <v>0</v>
      </c>
      <c r="H119" s="246"/>
      <c r="I119" s="247">
        <f>ROUND(E119*H119,2)</f>
        <v>0</v>
      </c>
      <c r="J119" s="246"/>
      <c r="K119" s="247">
        <f>ROUND(E119*J119,2)</f>
        <v>0</v>
      </c>
      <c r="L119" s="247">
        <v>15</v>
      </c>
      <c r="M119" s="247">
        <f>G119*(1+L119/100)</f>
        <v>0</v>
      </c>
      <c r="N119" s="245">
        <v>2.9999999999999997E-4</v>
      </c>
      <c r="O119" s="245">
        <f>ROUND(E119*N119,2)</f>
        <v>0.12</v>
      </c>
      <c r="P119" s="245">
        <v>0</v>
      </c>
      <c r="Q119" s="245">
        <f>ROUND(E119*P119,2)</f>
        <v>0</v>
      </c>
      <c r="R119" s="247" t="s">
        <v>295</v>
      </c>
      <c r="S119" s="247" t="s">
        <v>239</v>
      </c>
      <c r="T119" s="248" t="s">
        <v>262</v>
      </c>
      <c r="U119" s="224">
        <v>0</v>
      </c>
      <c r="V119" s="224">
        <f>ROUND(E119*U119,2)</f>
        <v>0</v>
      </c>
      <c r="W119" s="224"/>
      <c r="X119" s="224" t="s">
        <v>296</v>
      </c>
      <c r="Y119" s="213"/>
      <c r="Z119" s="213"/>
      <c r="AA119" s="213"/>
      <c r="AB119" s="213"/>
      <c r="AC119" s="213"/>
      <c r="AD119" s="213"/>
      <c r="AE119" s="213"/>
      <c r="AF119" s="213"/>
      <c r="AG119" s="213" t="s">
        <v>297</v>
      </c>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row>
    <row r="120" spans="1:60" x14ac:dyDescent="0.2">
      <c r="A120" s="227" t="s">
        <v>233</v>
      </c>
      <c r="B120" s="228" t="s">
        <v>116</v>
      </c>
      <c r="C120" s="252" t="s">
        <v>117</v>
      </c>
      <c r="D120" s="229"/>
      <c r="E120" s="230"/>
      <c r="F120" s="231"/>
      <c r="G120" s="231">
        <f>SUMIF(AG121:AG126,"&lt;&gt;NOR",G121:G126)</f>
        <v>0</v>
      </c>
      <c r="H120" s="231"/>
      <c r="I120" s="231">
        <f>SUM(I121:I126)</f>
        <v>0</v>
      </c>
      <c r="J120" s="231"/>
      <c r="K120" s="231">
        <f>SUM(K121:K126)</f>
        <v>0</v>
      </c>
      <c r="L120" s="231"/>
      <c r="M120" s="231">
        <f>SUM(M121:M126)</f>
        <v>0</v>
      </c>
      <c r="N120" s="230"/>
      <c r="O120" s="230">
        <f>SUM(O121:O126)</f>
        <v>1.01</v>
      </c>
      <c r="P120" s="230"/>
      <c r="Q120" s="230">
        <f>SUM(Q121:Q126)</f>
        <v>0</v>
      </c>
      <c r="R120" s="231"/>
      <c r="S120" s="231"/>
      <c r="T120" s="232"/>
      <c r="U120" s="226"/>
      <c r="V120" s="226">
        <f>SUM(V121:V126)</f>
        <v>48.61</v>
      </c>
      <c r="W120" s="226"/>
      <c r="X120" s="226"/>
      <c r="AG120" t="s">
        <v>234</v>
      </c>
    </row>
    <row r="121" spans="1:60" ht="33.75" outlineLevel="1" x14ac:dyDescent="0.2">
      <c r="A121" s="234">
        <v>72</v>
      </c>
      <c r="B121" s="235" t="s">
        <v>422</v>
      </c>
      <c r="C121" s="253" t="s">
        <v>423</v>
      </c>
      <c r="D121" s="236" t="s">
        <v>265</v>
      </c>
      <c r="E121" s="237">
        <v>2</v>
      </c>
      <c r="F121" s="238"/>
      <c r="G121" s="239">
        <f>ROUND(E121*F121,2)</f>
        <v>0</v>
      </c>
      <c r="H121" s="238"/>
      <c r="I121" s="239">
        <f>ROUND(E121*H121,2)</f>
        <v>0</v>
      </c>
      <c r="J121" s="238"/>
      <c r="K121" s="239">
        <f>ROUND(E121*J121,2)</f>
        <v>0</v>
      </c>
      <c r="L121" s="239">
        <v>15</v>
      </c>
      <c r="M121" s="239">
        <f>G121*(1+L121/100)</f>
        <v>0</v>
      </c>
      <c r="N121" s="237">
        <v>2.794E-2</v>
      </c>
      <c r="O121" s="237">
        <f>ROUND(E121*N121,2)</f>
        <v>0.06</v>
      </c>
      <c r="P121" s="237">
        <v>0</v>
      </c>
      <c r="Q121" s="237">
        <f>ROUND(E121*P121,2)</f>
        <v>0</v>
      </c>
      <c r="R121" s="239" t="s">
        <v>253</v>
      </c>
      <c r="S121" s="239" t="s">
        <v>239</v>
      </c>
      <c r="T121" s="240" t="s">
        <v>262</v>
      </c>
      <c r="U121" s="224">
        <v>2.7949999999999999</v>
      </c>
      <c r="V121" s="224">
        <f>ROUND(E121*U121,2)</f>
        <v>5.59</v>
      </c>
      <c r="W121" s="224"/>
      <c r="X121" s="224" t="s">
        <v>241</v>
      </c>
      <c r="Y121" s="213"/>
      <c r="Z121" s="213"/>
      <c r="AA121" s="213"/>
      <c r="AB121" s="213"/>
      <c r="AC121" s="213"/>
      <c r="AD121" s="213"/>
      <c r="AE121" s="213"/>
      <c r="AF121" s="213"/>
      <c r="AG121" s="213" t="s">
        <v>242</v>
      </c>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row>
    <row r="122" spans="1:60" ht="22.5" outlineLevel="1" x14ac:dyDescent="0.2">
      <c r="A122" s="220"/>
      <c r="B122" s="221"/>
      <c r="C122" s="254" t="s">
        <v>424</v>
      </c>
      <c r="D122" s="241"/>
      <c r="E122" s="241"/>
      <c r="F122" s="241"/>
      <c r="G122" s="241"/>
      <c r="H122" s="224"/>
      <c r="I122" s="224"/>
      <c r="J122" s="224"/>
      <c r="K122" s="224"/>
      <c r="L122" s="224"/>
      <c r="M122" s="224"/>
      <c r="N122" s="223"/>
      <c r="O122" s="223"/>
      <c r="P122" s="223"/>
      <c r="Q122" s="223"/>
      <c r="R122" s="224"/>
      <c r="S122" s="224"/>
      <c r="T122" s="224"/>
      <c r="U122" s="224"/>
      <c r="V122" s="224"/>
      <c r="W122" s="224"/>
      <c r="X122" s="224"/>
      <c r="Y122" s="213"/>
      <c r="Z122" s="213"/>
      <c r="AA122" s="213"/>
      <c r="AB122" s="213"/>
      <c r="AC122" s="213"/>
      <c r="AD122" s="213"/>
      <c r="AE122" s="213"/>
      <c r="AF122" s="213"/>
      <c r="AG122" s="213" t="s">
        <v>244</v>
      </c>
      <c r="AH122" s="213"/>
      <c r="AI122" s="213"/>
      <c r="AJ122" s="213"/>
      <c r="AK122" s="213"/>
      <c r="AL122" s="213"/>
      <c r="AM122" s="213"/>
      <c r="AN122" s="213"/>
      <c r="AO122" s="213"/>
      <c r="AP122" s="213"/>
      <c r="AQ122" s="213"/>
      <c r="AR122" s="213"/>
      <c r="AS122" s="213"/>
      <c r="AT122" s="213"/>
      <c r="AU122" s="213"/>
      <c r="AV122" s="213"/>
      <c r="AW122" s="213"/>
      <c r="AX122" s="213"/>
      <c r="AY122" s="213"/>
      <c r="AZ122" s="213"/>
      <c r="BA122" s="249" t="str">
        <f>C122</f>
        <v>a protiplynových dveří bez nebo včetně dveřních křídel do vynechaného otvoru, s obetonováním , včetně manipulační dopravy, kotvení zárubně do zdiva  např. s uklínováním, s případným přivařením k obnažené výztuži, se zalitím, resp. zabetonováním, včetně bednění.</v>
      </c>
      <c r="BB122" s="213"/>
      <c r="BC122" s="213"/>
      <c r="BD122" s="213"/>
      <c r="BE122" s="213"/>
      <c r="BF122" s="213"/>
      <c r="BG122" s="213"/>
      <c r="BH122" s="213"/>
    </row>
    <row r="123" spans="1:60" ht="22.5" outlineLevel="1" x14ac:dyDescent="0.2">
      <c r="A123" s="234">
        <v>73</v>
      </c>
      <c r="B123" s="235" t="s">
        <v>425</v>
      </c>
      <c r="C123" s="253" t="s">
        <v>426</v>
      </c>
      <c r="D123" s="236" t="s">
        <v>265</v>
      </c>
      <c r="E123" s="237">
        <v>5</v>
      </c>
      <c r="F123" s="238"/>
      <c r="G123" s="239">
        <f>ROUND(E123*F123,2)</f>
        <v>0</v>
      </c>
      <c r="H123" s="238"/>
      <c r="I123" s="239">
        <f>ROUND(E123*H123,2)</f>
        <v>0</v>
      </c>
      <c r="J123" s="238"/>
      <c r="K123" s="239">
        <f>ROUND(E123*J123,2)</f>
        <v>0</v>
      </c>
      <c r="L123" s="239">
        <v>15</v>
      </c>
      <c r="M123" s="239">
        <f>G123*(1+L123/100)</f>
        <v>0</v>
      </c>
      <c r="N123" s="237">
        <v>2.656E-2</v>
      </c>
      <c r="O123" s="237">
        <f>ROUND(E123*N123,2)</f>
        <v>0.13</v>
      </c>
      <c r="P123" s="237">
        <v>0</v>
      </c>
      <c r="Q123" s="237">
        <f>ROUND(E123*P123,2)</f>
        <v>0</v>
      </c>
      <c r="R123" s="239" t="s">
        <v>253</v>
      </c>
      <c r="S123" s="239" t="s">
        <v>239</v>
      </c>
      <c r="T123" s="240" t="s">
        <v>240</v>
      </c>
      <c r="U123" s="224">
        <v>2.758</v>
      </c>
      <c r="V123" s="224">
        <f>ROUND(E123*U123,2)</f>
        <v>13.79</v>
      </c>
      <c r="W123" s="224"/>
      <c r="X123" s="224" t="s">
        <v>241</v>
      </c>
      <c r="Y123" s="213"/>
      <c r="Z123" s="213"/>
      <c r="AA123" s="213"/>
      <c r="AB123" s="213"/>
      <c r="AC123" s="213"/>
      <c r="AD123" s="213"/>
      <c r="AE123" s="213"/>
      <c r="AF123" s="213"/>
      <c r="AG123" s="213" t="s">
        <v>242</v>
      </c>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row>
    <row r="124" spans="1:60" ht="22.5" outlineLevel="1" x14ac:dyDescent="0.2">
      <c r="A124" s="220"/>
      <c r="B124" s="221"/>
      <c r="C124" s="254" t="s">
        <v>424</v>
      </c>
      <c r="D124" s="241"/>
      <c r="E124" s="241"/>
      <c r="F124" s="241"/>
      <c r="G124" s="241"/>
      <c r="H124" s="224"/>
      <c r="I124" s="224"/>
      <c r="J124" s="224"/>
      <c r="K124" s="224"/>
      <c r="L124" s="224"/>
      <c r="M124" s="224"/>
      <c r="N124" s="223"/>
      <c r="O124" s="223"/>
      <c r="P124" s="223"/>
      <c r="Q124" s="223"/>
      <c r="R124" s="224"/>
      <c r="S124" s="224"/>
      <c r="T124" s="224"/>
      <c r="U124" s="224"/>
      <c r="V124" s="224"/>
      <c r="W124" s="224"/>
      <c r="X124" s="224"/>
      <c r="Y124" s="213"/>
      <c r="Z124" s="213"/>
      <c r="AA124" s="213"/>
      <c r="AB124" s="213"/>
      <c r="AC124" s="213"/>
      <c r="AD124" s="213"/>
      <c r="AE124" s="213"/>
      <c r="AF124" s="213"/>
      <c r="AG124" s="213" t="s">
        <v>244</v>
      </c>
      <c r="AH124" s="213"/>
      <c r="AI124" s="213"/>
      <c r="AJ124" s="213"/>
      <c r="AK124" s="213"/>
      <c r="AL124" s="213"/>
      <c r="AM124" s="213"/>
      <c r="AN124" s="213"/>
      <c r="AO124" s="213"/>
      <c r="AP124" s="213"/>
      <c r="AQ124" s="213"/>
      <c r="AR124" s="213"/>
      <c r="AS124" s="213"/>
      <c r="AT124" s="213"/>
      <c r="AU124" s="213"/>
      <c r="AV124" s="213"/>
      <c r="AW124" s="213"/>
      <c r="AX124" s="213"/>
      <c r="AY124" s="213"/>
      <c r="AZ124" s="213"/>
      <c r="BA124" s="249" t="str">
        <f>C124</f>
        <v>a protiplynových dveří bez nebo včetně dveřních křídel do vynechaného otvoru, s obetonováním , včetně manipulační dopravy, kotvení zárubně do zdiva  např. s uklínováním, s případným přivařením k obnažené výztuži, se zalitím, resp. zabetonováním, včetně bednění.</v>
      </c>
      <c r="BB124" s="213"/>
      <c r="BC124" s="213"/>
      <c r="BD124" s="213"/>
      <c r="BE124" s="213"/>
      <c r="BF124" s="213"/>
      <c r="BG124" s="213"/>
      <c r="BH124" s="213"/>
    </row>
    <row r="125" spans="1:60" ht="22.5" outlineLevel="1" x14ac:dyDescent="0.2">
      <c r="A125" s="234">
        <v>74</v>
      </c>
      <c r="B125" s="235" t="s">
        <v>427</v>
      </c>
      <c r="C125" s="253" t="s">
        <v>428</v>
      </c>
      <c r="D125" s="236" t="s">
        <v>268</v>
      </c>
      <c r="E125" s="237">
        <v>55.15</v>
      </c>
      <c r="F125" s="238"/>
      <c r="G125" s="239">
        <f>ROUND(E125*F125,2)</f>
        <v>0</v>
      </c>
      <c r="H125" s="238"/>
      <c r="I125" s="239">
        <f>ROUND(E125*H125,2)</f>
        <v>0</v>
      </c>
      <c r="J125" s="238"/>
      <c r="K125" s="239">
        <f>ROUND(E125*J125,2)</f>
        <v>0</v>
      </c>
      <c r="L125" s="239">
        <v>15</v>
      </c>
      <c r="M125" s="239">
        <f>G125*(1+L125/100)</f>
        <v>0</v>
      </c>
      <c r="N125" s="237">
        <v>1.4930000000000001E-2</v>
      </c>
      <c r="O125" s="237">
        <f>ROUND(E125*N125,2)</f>
        <v>0.82</v>
      </c>
      <c r="P125" s="237">
        <v>0</v>
      </c>
      <c r="Q125" s="237">
        <f>ROUND(E125*P125,2)</f>
        <v>0</v>
      </c>
      <c r="R125" s="239" t="s">
        <v>253</v>
      </c>
      <c r="S125" s="239" t="s">
        <v>239</v>
      </c>
      <c r="T125" s="240" t="s">
        <v>240</v>
      </c>
      <c r="U125" s="224">
        <v>0.53</v>
      </c>
      <c r="V125" s="224">
        <f>ROUND(E125*U125,2)</f>
        <v>29.23</v>
      </c>
      <c r="W125" s="224"/>
      <c r="X125" s="224" t="s">
        <v>241</v>
      </c>
      <c r="Y125" s="213"/>
      <c r="Z125" s="213"/>
      <c r="AA125" s="213"/>
      <c r="AB125" s="213"/>
      <c r="AC125" s="213"/>
      <c r="AD125" s="213"/>
      <c r="AE125" s="213"/>
      <c r="AF125" s="213"/>
      <c r="AG125" s="213" t="s">
        <v>242</v>
      </c>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row>
    <row r="126" spans="1:60" outlineLevel="1" x14ac:dyDescent="0.2">
      <c r="A126" s="220"/>
      <c r="B126" s="221"/>
      <c r="C126" s="254" t="s">
        <v>429</v>
      </c>
      <c r="D126" s="241"/>
      <c r="E126" s="241"/>
      <c r="F126" s="241"/>
      <c r="G126" s="241"/>
      <c r="H126" s="224"/>
      <c r="I126" s="224"/>
      <c r="J126" s="224"/>
      <c r="K126" s="224"/>
      <c r="L126" s="224"/>
      <c r="M126" s="224"/>
      <c r="N126" s="223"/>
      <c r="O126" s="223"/>
      <c r="P126" s="223"/>
      <c r="Q126" s="223"/>
      <c r="R126" s="224"/>
      <c r="S126" s="224"/>
      <c r="T126" s="224"/>
      <c r="U126" s="224"/>
      <c r="V126" s="224"/>
      <c r="W126" s="224"/>
      <c r="X126" s="224"/>
      <c r="Y126" s="213"/>
      <c r="Z126" s="213"/>
      <c r="AA126" s="213"/>
      <c r="AB126" s="213"/>
      <c r="AC126" s="213"/>
      <c r="AD126" s="213"/>
      <c r="AE126" s="213"/>
      <c r="AF126" s="213"/>
      <c r="AG126" s="213" t="s">
        <v>244</v>
      </c>
      <c r="AH126" s="213"/>
      <c r="AI126" s="213"/>
      <c r="AJ126" s="213"/>
      <c r="AK126" s="213"/>
      <c r="AL126" s="213"/>
      <c r="AM126" s="213"/>
      <c r="AN126" s="213"/>
      <c r="AO126" s="213"/>
      <c r="AP126" s="213"/>
      <c r="AQ126" s="213"/>
      <c r="AR126" s="213"/>
      <c r="AS126" s="213"/>
      <c r="AT126" s="213"/>
      <c r="AU126" s="213"/>
      <c r="AV126" s="213"/>
      <c r="AW126" s="213"/>
      <c r="AX126" s="213"/>
      <c r="AY126" s="213"/>
      <c r="AZ126" s="213"/>
      <c r="BA126" s="249" t="str">
        <f>C126</f>
        <v>na montážní pěnu, zapravení omítky pod parapetem, těsnění spáry mezi parapetem a rámem okna, dodávka silikonu.</v>
      </c>
      <c r="BB126" s="213"/>
      <c r="BC126" s="213"/>
      <c r="BD126" s="213"/>
      <c r="BE126" s="213"/>
      <c r="BF126" s="213"/>
      <c r="BG126" s="213"/>
      <c r="BH126" s="213"/>
    </row>
    <row r="127" spans="1:60" x14ac:dyDescent="0.2">
      <c r="A127" s="227" t="s">
        <v>233</v>
      </c>
      <c r="B127" s="228" t="s">
        <v>124</v>
      </c>
      <c r="C127" s="252" t="s">
        <v>125</v>
      </c>
      <c r="D127" s="229"/>
      <c r="E127" s="230"/>
      <c r="F127" s="231"/>
      <c r="G127" s="231">
        <f>SUMIF(AG128:AG136,"&lt;&gt;NOR",G128:G136)</f>
        <v>0</v>
      </c>
      <c r="H127" s="231"/>
      <c r="I127" s="231">
        <f>SUM(I128:I136)</f>
        <v>0</v>
      </c>
      <c r="J127" s="231"/>
      <c r="K127" s="231">
        <f>SUM(K128:K136)</f>
        <v>0</v>
      </c>
      <c r="L127" s="231"/>
      <c r="M127" s="231">
        <f>SUM(M128:M136)</f>
        <v>0</v>
      </c>
      <c r="N127" s="230"/>
      <c r="O127" s="230">
        <f>SUM(O128:O136)</f>
        <v>12.610000000000001</v>
      </c>
      <c r="P127" s="230"/>
      <c r="Q127" s="230">
        <f>SUM(Q128:Q136)</f>
        <v>0</v>
      </c>
      <c r="R127" s="231"/>
      <c r="S127" s="231"/>
      <c r="T127" s="232"/>
      <c r="U127" s="226"/>
      <c r="V127" s="226">
        <f>SUM(V128:V136)</f>
        <v>303.63</v>
      </c>
      <c r="W127" s="226"/>
      <c r="X127" s="226"/>
      <c r="AG127" t="s">
        <v>234</v>
      </c>
    </row>
    <row r="128" spans="1:60" ht="22.5" outlineLevel="1" x14ac:dyDescent="0.2">
      <c r="A128" s="234">
        <v>75</v>
      </c>
      <c r="B128" s="235" t="s">
        <v>430</v>
      </c>
      <c r="C128" s="253" t="s">
        <v>431</v>
      </c>
      <c r="D128" s="236" t="s">
        <v>252</v>
      </c>
      <c r="E128" s="237">
        <v>576.03599999999994</v>
      </c>
      <c r="F128" s="238"/>
      <c r="G128" s="239">
        <f>ROUND(E128*F128,2)</f>
        <v>0</v>
      </c>
      <c r="H128" s="238"/>
      <c r="I128" s="239">
        <f>ROUND(E128*H128,2)</f>
        <v>0</v>
      </c>
      <c r="J128" s="238"/>
      <c r="K128" s="239">
        <f>ROUND(E128*J128,2)</f>
        <v>0</v>
      </c>
      <c r="L128" s="239">
        <v>15</v>
      </c>
      <c r="M128" s="239">
        <f>G128*(1+L128/100)</f>
        <v>0</v>
      </c>
      <c r="N128" s="237">
        <v>1.8380000000000001E-2</v>
      </c>
      <c r="O128" s="237">
        <f>ROUND(E128*N128,2)</f>
        <v>10.59</v>
      </c>
      <c r="P128" s="237">
        <v>0</v>
      </c>
      <c r="Q128" s="237">
        <f>ROUND(E128*P128,2)</f>
        <v>0</v>
      </c>
      <c r="R128" s="239" t="s">
        <v>432</v>
      </c>
      <c r="S128" s="239" t="s">
        <v>239</v>
      </c>
      <c r="T128" s="240" t="s">
        <v>240</v>
      </c>
      <c r="U128" s="224">
        <v>0.14399999999999999</v>
      </c>
      <c r="V128" s="224">
        <f>ROUND(E128*U128,2)</f>
        <v>82.95</v>
      </c>
      <c r="W128" s="224"/>
      <c r="X128" s="224" t="s">
        <v>241</v>
      </c>
      <c r="Y128" s="213"/>
      <c r="Z128" s="213"/>
      <c r="AA128" s="213"/>
      <c r="AB128" s="213"/>
      <c r="AC128" s="213"/>
      <c r="AD128" s="213"/>
      <c r="AE128" s="213"/>
      <c r="AF128" s="213"/>
      <c r="AG128" s="213" t="s">
        <v>242</v>
      </c>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row>
    <row r="129" spans="1:60" outlineLevel="1" x14ac:dyDescent="0.2">
      <c r="A129" s="220"/>
      <c r="B129" s="221"/>
      <c r="C129" s="254" t="s">
        <v>433</v>
      </c>
      <c r="D129" s="241"/>
      <c r="E129" s="241"/>
      <c r="F129" s="241"/>
      <c r="G129" s="241"/>
      <c r="H129" s="224"/>
      <c r="I129" s="224"/>
      <c r="J129" s="224"/>
      <c r="K129" s="224"/>
      <c r="L129" s="224"/>
      <c r="M129" s="224"/>
      <c r="N129" s="223"/>
      <c r="O129" s="223"/>
      <c r="P129" s="223"/>
      <c r="Q129" s="223"/>
      <c r="R129" s="224"/>
      <c r="S129" s="224"/>
      <c r="T129" s="224"/>
      <c r="U129" s="224"/>
      <c r="V129" s="224"/>
      <c r="W129" s="224"/>
      <c r="X129" s="224"/>
      <c r="Y129" s="213"/>
      <c r="Z129" s="213"/>
      <c r="AA129" s="213"/>
      <c r="AB129" s="213"/>
      <c r="AC129" s="213"/>
      <c r="AD129" s="213"/>
      <c r="AE129" s="213"/>
      <c r="AF129" s="213"/>
      <c r="AG129" s="213" t="s">
        <v>244</v>
      </c>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row>
    <row r="130" spans="1:60" ht="33.75" outlineLevel="1" x14ac:dyDescent="0.2">
      <c r="A130" s="234">
        <v>76</v>
      </c>
      <c r="B130" s="235" t="s">
        <v>434</v>
      </c>
      <c r="C130" s="253" t="s">
        <v>435</v>
      </c>
      <c r="D130" s="236" t="s">
        <v>252</v>
      </c>
      <c r="E130" s="237">
        <v>1152.0719999999999</v>
      </c>
      <c r="F130" s="238"/>
      <c r="G130" s="239">
        <f>ROUND(E130*F130,2)</f>
        <v>0</v>
      </c>
      <c r="H130" s="238"/>
      <c r="I130" s="239">
        <f>ROUND(E130*H130,2)</f>
        <v>0</v>
      </c>
      <c r="J130" s="238"/>
      <c r="K130" s="239">
        <f>ROUND(E130*J130,2)</f>
        <v>0</v>
      </c>
      <c r="L130" s="239">
        <v>15</v>
      </c>
      <c r="M130" s="239">
        <f>G130*(1+L130/100)</f>
        <v>0</v>
      </c>
      <c r="N130" s="237">
        <v>9.7000000000000005E-4</v>
      </c>
      <c r="O130" s="237">
        <f>ROUND(E130*N130,2)</f>
        <v>1.1200000000000001</v>
      </c>
      <c r="P130" s="237">
        <v>0</v>
      </c>
      <c r="Q130" s="237">
        <f>ROUND(E130*P130,2)</f>
        <v>0</v>
      </c>
      <c r="R130" s="239" t="s">
        <v>432</v>
      </c>
      <c r="S130" s="239" t="s">
        <v>239</v>
      </c>
      <c r="T130" s="240" t="s">
        <v>240</v>
      </c>
      <c r="U130" s="224">
        <v>6.0000000000000001E-3</v>
      </c>
      <c r="V130" s="224">
        <f>ROUND(E130*U130,2)</f>
        <v>6.91</v>
      </c>
      <c r="W130" s="224"/>
      <c r="X130" s="224" t="s">
        <v>241</v>
      </c>
      <c r="Y130" s="213"/>
      <c r="Z130" s="213"/>
      <c r="AA130" s="213"/>
      <c r="AB130" s="213"/>
      <c r="AC130" s="213"/>
      <c r="AD130" s="213"/>
      <c r="AE130" s="213"/>
      <c r="AF130" s="213"/>
      <c r="AG130" s="213" t="s">
        <v>242</v>
      </c>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row>
    <row r="131" spans="1:60" outlineLevel="1" x14ac:dyDescent="0.2">
      <c r="A131" s="220"/>
      <c r="B131" s="221"/>
      <c r="C131" s="254" t="s">
        <v>433</v>
      </c>
      <c r="D131" s="241"/>
      <c r="E131" s="241"/>
      <c r="F131" s="241"/>
      <c r="G131" s="241"/>
      <c r="H131" s="224"/>
      <c r="I131" s="224"/>
      <c r="J131" s="224"/>
      <c r="K131" s="224"/>
      <c r="L131" s="224"/>
      <c r="M131" s="224"/>
      <c r="N131" s="223"/>
      <c r="O131" s="223"/>
      <c r="P131" s="223"/>
      <c r="Q131" s="223"/>
      <c r="R131" s="224"/>
      <c r="S131" s="224"/>
      <c r="T131" s="224"/>
      <c r="U131" s="224"/>
      <c r="V131" s="224"/>
      <c r="W131" s="224"/>
      <c r="X131" s="224"/>
      <c r="Y131" s="213"/>
      <c r="Z131" s="213"/>
      <c r="AA131" s="213"/>
      <c r="AB131" s="213"/>
      <c r="AC131" s="213"/>
      <c r="AD131" s="213"/>
      <c r="AE131" s="213"/>
      <c r="AF131" s="213"/>
      <c r="AG131" s="213" t="s">
        <v>244</v>
      </c>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row>
    <row r="132" spans="1:60" outlineLevel="1" x14ac:dyDescent="0.2">
      <c r="A132" s="242">
        <v>77</v>
      </c>
      <c r="B132" s="243" t="s">
        <v>436</v>
      </c>
      <c r="C132" s="255" t="s">
        <v>437</v>
      </c>
      <c r="D132" s="244" t="s">
        <v>252</v>
      </c>
      <c r="E132" s="245">
        <v>576.03599999999994</v>
      </c>
      <c r="F132" s="246"/>
      <c r="G132" s="247">
        <f>ROUND(E132*F132,2)</f>
        <v>0</v>
      </c>
      <c r="H132" s="246"/>
      <c r="I132" s="247">
        <f>ROUND(E132*H132,2)</f>
        <v>0</v>
      </c>
      <c r="J132" s="246"/>
      <c r="K132" s="247">
        <f>ROUND(E132*J132,2)</f>
        <v>0</v>
      </c>
      <c r="L132" s="247">
        <v>15</v>
      </c>
      <c r="M132" s="247">
        <f>G132*(1+L132/100)</f>
        <v>0</v>
      </c>
      <c r="N132" s="245">
        <v>0</v>
      </c>
      <c r="O132" s="245">
        <f>ROUND(E132*N132,2)</f>
        <v>0</v>
      </c>
      <c r="P132" s="245">
        <v>0</v>
      </c>
      <c r="Q132" s="245">
        <f>ROUND(E132*P132,2)</f>
        <v>0</v>
      </c>
      <c r="R132" s="247" t="s">
        <v>432</v>
      </c>
      <c r="S132" s="247" t="s">
        <v>239</v>
      </c>
      <c r="T132" s="248" t="s">
        <v>240</v>
      </c>
      <c r="U132" s="224">
        <v>0.126</v>
      </c>
      <c r="V132" s="224">
        <f>ROUND(E132*U132,2)</f>
        <v>72.58</v>
      </c>
      <c r="W132" s="224"/>
      <c r="X132" s="224" t="s">
        <v>241</v>
      </c>
      <c r="Y132" s="213"/>
      <c r="Z132" s="213"/>
      <c r="AA132" s="213"/>
      <c r="AB132" s="213"/>
      <c r="AC132" s="213"/>
      <c r="AD132" s="213"/>
      <c r="AE132" s="213"/>
      <c r="AF132" s="213"/>
      <c r="AG132" s="213" t="s">
        <v>242</v>
      </c>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row>
    <row r="133" spans="1:60" outlineLevel="1" x14ac:dyDescent="0.2">
      <c r="A133" s="242">
        <v>78</v>
      </c>
      <c r="B133" s="243" t="s">
        <v>438</v>
      </c>
      <c r="C133" s="255" t="s">
        <v>439</v>
      </c>
      <c r="D133" s="244" t="s">
        <v>252</v>
      </c>
      <c r="E133" s="245">
        <v>529.74913000000004</v>
      </c>
      <c r="F133" s="246"/>
      <c r="G133" s="247">
        <f>ROUND(E133*F133,2)</f>
        <v>0</v>
      </c>
      <c r="H133" s="246"/>
      <c r="I133" s="247">
        <f>ROUND(E133*H133,2)</f>
        <v>0</v>
      </c>
      <c r="J133" s="246"/>
      <c r="K133" s="247">
        <f>ROUND(E133*J133,2)</f>
        <v>0</v>
      </c>
      <c r="L133" s="247">
        <v>15</v>
      </c>
      <c r="M133" s="247">
        <f>G133*(1+L133/100)</f>
        <v>0</v>
      </c>
      <c r="N133" s="245">
        <v>1.58E-3</v>
      </c>
      <c r="O133" s="245">
        <f>ROUND(E133*N133,2)</f>
        <v>0.84</v>
      </c>
      <c r="P133" s="245">
        <v>0</v>
      </c>
      <c r="Q133" s="245">
        <f>ROUND(E133*P133,2)</f>
        <v>0</v>
      </c>
      <c r="R133" s="247" t="s">
        <v>432</v>
      </c>
      <c r="S133" s="247" t="s">
        <v>239</v>
      </c>
      <c r="T133" s="248" t="s">
        <v>240</v>
      </c>
      <c r="U133" s="224">
        <v>0.214</v>
      </c>
      <c r="V133" s="224">
        <f>ROUND(E133*U133,2)</f>
        <v>113.37</v>
      </c>
      <c r="W133" s="224"/>
      <c r="X133" s="224" t="s">
        <v>241</v>
      </c>
      <c r="Y133" s="213"/>
      <c r="Z133" s="213"/>
      <c r="AA133" s="213"/>
      <c r="AB133" s="213"/>
      <c r="AC133" s="213"/>
      <c r="AD133" s="213"/>
      <c r="AE133" s="213"/>
      <c r="AF133" s="213"/>
      <c r="AG133" s="213" t="s">
        <v>242</v>
      </c>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row>
    <row r="134" spans="1:60" outlineLevel="1" x14ac:dyDescent="0.2">
      <c r="A134" s="242">
        <v>79</v>
      </c>
      <c r="B134" s="243" t="s">
        <v>440</v>
      </c>
      <c r="C134" s="255" t="s">
        <v>441</v>
      </c>
      <c r="D134" s="244" t="s">
        <v>252</v>
      </c>
      <c r="E134" s="245">
        <v>576.03599999999994</v>
      </c>
      <c r="F134" s="246"/>
      <c r="G134" s="247">
        <f>ROUND(E134*F134,2)</f>
        <v>0</v>
      </c>
      <c r="H134" s="246"/>
      <c r="I134" s="247">
        <f>ROUND(E134*H134,2)</f>
        <v>0</v>
      </c>
      <c r="J134" s="246"/>
      <c r="K134" s="247">
        <f>ROUND(E134*J134,2)</f>
        <v>0</v>
      </c>
      <c r="L134" s="247">
        <v>15</v>
      </c>
      <c r="M134" s="247">
        <f>G134*(1+L134/100)</f>
        <v>0</v>
      </c>
      <c r="N134" s="245">
        <v>0</v>
      </c>
      <c r="O134" s="245">
        <f>ROUND(E134*N134,2)</f>
        <v>0</v>
      </c>
      <c r="P134" s="245">
        <v>0</v>
      </c>
      <c r="Q134" s="245">
        <f>ROUND(E134*P134,2)</f>
        <v>0</v>
      </c>
      <c r="R134" s="247" t="s">
        <v>432</v>
      </c>
      <c r="S134" s="247" t="s">
        <v>239</v>
      </c>
      <c r="T134" s="248" t="s">
        <v>240</v>
      </c>
      <c r="U134" s="224">
        <v>3.0300000000000001E-2</v>
      </c>
      <c r="V134" s="224">
        <f>ROUND(E134*U134,2)</f>
        <v>17.45</v>
      </c>
      <c r="W134" s="224"/>
      <c r="X134" s="224" t="s">
        <v>241</v>
      </c>
      <c r="Y134" s="213"/>
      <c r="Z134" s="213"/>
      <c r="AA134" s="213"/>
      <c r="AB134" s="213"/>
      <c r="AC134" s="213"/>
      <c r="AD134" s="213"/>
      <c r="AE134" s="213"/>
      <c r="AF134" s="213"/>
      <c r="AG134" s="213" t="s">
        <v>242</v>
      </c>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row>
    <row r="135" spans="1:60" ht="33.75" outlineLevel="1" x14ac:dyDescent="0.2">
      <c r="A135" s="242">
        <v>80</v>
      </c>
      <c r="B135" s="243" t="s">
        <v>442</v>
      </c>
      <c r="C135" s="255" t="s">
        <v>443</v>
      </c>
      <c r="D135" s="244" t="s">
        <v>252</v>
      </c>
      <c r="E135" s="245">
        <v>1152.0719999999999</v>
      </c>
      <c r="F135" s="246"/>
      <c r="G135" s="247">
        <f>ROUND(E135*F135,2)</f>
        <v>0</v>
      </c>
      <c r="H135" s="246"/>
      <c r="I135" s="247">
        <f>ROUND(E135*H135,2)</f>
        <v>0</v>
      </c>
      <c r="J135" s="246"/>
      <c r="K135" s="247">
        <f>ROUND(E135*J135,2)</f>
        <v>0</v>
      </c>
      <c r="L135" s="247">
        <v>15</v>
      </c>
      <c r="M135" s="247">
        <f>G135*(1+L135/100)</f>
        <v>0</v>
      </c>
      <c r="N135" s="245">
        <v>5.0000000000000002E-5</v>
      </c>
      <c r="O135" s="245">
        <f>ROUND(E135*N135,2)</f>
        <v>0.06</v>
      </c>
      <c r="P135" s="245">
        <v>0</v>
      </c>
      <c r="Q135" s="245">
        <f>ROUND(E135*P135,2)</f>
        <v>0</v>
      </c>
      <c r="R135" s="247" t="s">
        <v>432</v>
      </c>
      <c r="S135" s="247" t="s">
        <v>239</v>
      </c>
      <c r="T135" s="248" t="s">
        <v>240</v>
      </c>
      <c r="U135" s="224">
        <v>0</v>
      </c>
      <c r="V135" s="224">
        <f>ROUND(E135*U135,2)</f>
        <v>0</v>
      </c>
      <c r="W135" s="224"/>
      <c r="X135" s="224" t="s">
        <v>241</v>
      </c>
      <c r="Y135" s="213"/>
      <c r="Z135" s="213"/>
      <c r="AA135" s="213"/>
      <c r="AB135" s="213"/>
      <c r="AC135" s="213"/>
      <c r="AD135" s="213"/>
      <c r="AE135" s="213"/>
      <c r="AF135" s="213"/>
      <c r="AG135" s="213" t="s">
        <v>242</v>
      </c>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row>
    <row r="136" spans="1:60" outlineLevel="1" x14ac:dyDescent="0.2">
      <c r="A136" s="242">
        <v>81</v>
      </c>
      <c r="B136" s="243" t="s">
        <v>444</v>
      </c>
      <c r="C136" s="255" t="s">
        <v>445</v>
      </c>
      <c r="D136" s="244" t="s">
        <v>252</v>
      </c>
      <c r="E136" s="245">
        <v>576.03599999999994</v>
      </c>
      <c r="F136" s="246"/>
      <c r="G136" s="247">
        <f>ROUND(E136*F136,2)</f>
        <v>0</v>
      </c>
      <c r="H136" s="246"/>
      <c r="I136" s="247">
        <f>ROUND(E136*H136,2)</f>
        <v>0</v>
      </c>
      <c r="J136" s="246"/>
      <c r="K136" s="247">
        <f>ROUND(E136*J136,2)</f>
        <v>0</v>
      </c>
      <c r="L136" s="247">
        <v>15</v>
      </c>
      <c r="M136" s="247">
        <f>G136*(1+L136/100)</f>
        <v>0</v>
      </c>
      <c r="N136" s="245">
        <v>0</v>
      </c>
      <c r="O136" s="245">
        <f>ROUND(E136*N136,2)</f>
        <v>0</v>
      </c>
      <c r="P136" s="245">
        <v>0</v>
      </c>
      <c r="Q136" s="245">
        <f>ROUND(E136*P136,2)</f>
        <v>0</v>
      </c>
      <c r="R136" s="247" t="s">
        <v>432</v>
      </c>
      <c r="S136" s="247" t="s">
        <v>239</v>
      </c>
      <c r="T136" s="248" t="s">
        <v>240</v>
      </c>
      <c r="U136" s="224">
        <v>1.7999999999999999E-2</v>
      </c>
      <c r="V136" s="224">
        <f>ROUND(E136*U136,2)</f>
        <v>10.37</v>
      </c>
      <c r="W136" s="224"/>
      <c r="X136" s="224" t="s">
        <v>241</v>
      </c>
      <c r="Y136" s="213"/>
      <c r="Z136" s="213"/>
      <c r="AA136" s="213"/>
      <c r="AB136" s="213"/>
      <c r="AC136" s="213"/>
      <c r="AD136" s="213"/>
      <c r="AE136" s="213"/>
      <c r="AF136" s="213"/>
      <c r="AG136" s="213" t="s">
        <v>242</v>
      </c>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row>
    <row r="137" spans="1:60" x14ac:dyDescent="0.2">
      <c r="A137" s="227" t="s">
        <v>233</v>
      </c>
      <c r="B137" s="228" t="s">
        <v>126</v>
      </c>
      <c r="C137" s="252" t="s">
        <v>127</v>
      </c>
      <c r="D137" s="229"/>
      <c r="E137" s="230"/>
      <c r="F137" s="231"/>
      <c r="G137" s="231">
        <f>SUMIF(AG138:AG143,"&lt;&gt;NOR",G138:G143)</f>
        <v>0</v>
      </c>
      <c r="H137" s="231"/>
      <c r="I137" s="231">
        <f>SUM(I138:I143)</f>
        <v>0</v>
      </c>
      <c r="J137" s="231"/>
      <c r="K137" s="231">
        <f>SUM(K138:K143)</f>
        <v>0</v>
      </c>
      <c r="L137" s="231"/>
      <c r="M137" s="231">
        <f>SUM(M138:M143)</f>
        <v>0</v>
      </c>
      <c r="N137" s="230"/>
      <c r="O137" s="230">
        <f>SUM(O138:O143)</f>
        <v>0.23</v>
      </c>
      <c r="P137" s="230"/>
      <c r="Q137" s="230">
        <f>SUM(Q138:Q143)</f>
        <v>0</v>
      </c>
      <c r="R137" s="231"/>
      <c r="S137" s="231"/>
      <c r="T137" s="232"/>
      <c r="U137" s="226"/>
      <c r="V137" s="226">
        <f>SUM(V138:V143)</f>
        <v>217.66</v>
      </c>
      <c r="W137" s="226"/>
      <c r="X137" s="226"/>
      <c r="AG137" t="s">
        <v>234</v>
      </c>
    </row>
    <row r="138" spans="1:60" ht="56.25" outlineLevel="1" x14ac:dyDescent="0.2">
      <c r="A138" s="242">
        <v>82</v>
      </c>
      <c r="B138" s="243" t="s">
        <v>446</v>
      </c>
      <c r="C138" s="255" t="s">
        <v>447</v>
      </c>
      <c r="D138" s="244" t="s">
        <v>252</v>
      </c>
      <c r="E138" s="245">
        <v>691.37577999999996</v>
      </c>
      <c r="F138" s="246"/>
      <c r="G138" s="247">
        <f>ROUND(E138*F138,2)</f>
        <v>0</v>
      </c>
      <c r="H138" s="246"/>
      <c r="I138" s="247">
        <f>ROUND(E138*H138,2)</f>
        <v>0</v>
      </c>
      <c r="J138" s="246"/>
      <c r="K138" s="247">
        <f>ROUND(E138*J138,2)</f>
        <v>0</v>
      </c>
      <c r="L138" s="247">
        <v>15</v>
      </c>
      <c r="M138" s="247">
        <f>G138*(1+L138/100)</f>
        <v>0</v>
      </c>
      <c r="N138" s="245">
        <v>4.0000000000000003E-5</v>
      </c>
      <c r="O138" s="245">
        <f>ROUND(E138*N138,2)</f>
        <v>0.03</v>
      </c>
      <c r="P138" s="245">
        <v>0</v>
      </c>
      <c r="Q138" s="245">
        <f>ROUND(E138*P138,2)</f>
        <v>0</v>
      </c>
      <c r="R138" s="247" t="s">
        <v>253</v>
      </c>
      <c r="S138" s="247" t="s">
        <v>239</v>
      </c>
      <c r="T138" s="248" t="s">
        <v>240</v>
      </c>
      <c r="U138" s="224">
        <v>0.308</v>
      </c>
      <c r="V138" s="224">
        <f>ROUND(E138*U138,2)</f>
        <v>212.94</v>
      </c>
      <c r="W138" s="224"/>
      <c r="X138" s="224" t="s">
        <v>241</v>
      </c>
      <c r="Y138" s="213"/>
      <c r="Z138" s="213"/>
      <c r="AA138" s="213"/>
      <c r="AB138" s="213"/>
      <c r="AC138" s="213"/>
      <c r="AD138" s="213"/>
      <c r="AE138" s="213"/>
      <c r="AF138" s="213"/>
      <c r="AG138" s="213" t="s">
        <v>242</v>
      </c>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row>
    <row r="139" spans="1:60" outlineLevel="1" x14ac:dyDescent="0.2">
      <c r="A139" s="242">
        <v>83</v>
      </c>
      <c r="B139" s="243" t="s">
        <v>448</v>
      </c>
      <c r="C139" s="255" t="s">
        <v>449</v>
      </c>
      <c r="D139" s="244" t="s">
        <v>265</v>
      </c>
      <c r="E139" s="245">
        <v>13</v>
      </c>
      <c r="F139" s="246"/>
      <c r="G139" s="247">
        <f>ROUND(E139*F139,2)</f>
        <v>0</v>
      </c>
      <c r="H139" s="246"/>
      <c r="I139" s="247">
        <f>ROUND(E139*H139,2)</f>
        <v>0</v>
      </c>
      <c r="J139" s="246"/>
      <c r="K139" s="247">
        <f>ROUND(E139*J139,2)</f>
        <v>0</v>
      </c>
      <c r="L139" s="247">
        <v>15</v>
      </c>
      <c r="M139" s="247">
        <f>G139*(1+L139/100)</f>
        <v>0</v>
      </c>
      <c r="N139" s="245">
        <v>1.0000000000000001E-5</v>
      </c>
      <c r="O139" s="245">
        <f>ROUND(E139*N139,2)</f>
        <v>0</v>
      </c>
      <c r="P139" s="245">
        <v>0</v>
      </c>
      <c r="Q139" s="245">
        <f>ROUND(E139*P139,2)</f>
        <v>0</v>
      </c>
      <c r="R139" s="247" t="s">
        <v>253</v>
      </c>
      <c r="S139" s="247" t="s">
        <v>239</v>
      </c>
      <c r="T139" s="248" t="s">
        <v>259</v>
      </c>
      <c r="U139" s="224">
        <v>0.17</v>
      </c>
      <c r="V139" s="224">
        <f>ROUND(E139*U139,2)</f>
        <v>2.21</v>
      </c>
      <c r="W139" s="224"/>
      <c r="X139" s="224" t="s">
        <v>241</v>
      </c>
      <c r="Y139" s="213"/>
      <c r="Z139" s="213"/>
      <c r="AA139" s="213"/>
      <c r="AB139" s="213"/>
      <c r="AC139" s="213"/>
      <c r="AD139" s="213"/>
      <c r="AE139" s="213"/>
      <c r="AF139" s="213"/>
      <c r="AG139" s="213" t="s">
        <v>242</v>
      </c>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row>
    <row r="140" spans="1:60" outlineLevel="1" x14ac:dyDescent="0.2">
      <c r="A140" s="242">
        <v>84</v>
      </c>
      <c r="B140" s="243" t="s">
        <v>450</v>
      </c>
      <c r="C140" s="255" t="s">
        <v>451</v>
      </c>
      <c r="D140" s="244" t="s">
        <v>452</v>
      </c>
      <c r="E140" s="245">
        <v>12</v>
      </c>
      <c r="F140" s="246"/>
      <c r="G140" s="247">
        <f>ROUND(E140*F140,2)</f>
        <v>0</v>
      </c>
      <c r="H140" s="246"/>
      <c r="I140" s="247">
        <f>ROUND(E140*H140,2)</f>
        <v>0</v>
      </c>
      <c r="J140" s="246"/>
      <c r="K140" s="247">
        <f>ROUND(E140*J140,2)</f>
        <v>0</v>
      </c>
      <c r="L140" s="247">
        <v>15</v>
      </c>
      <c r="M140" s="247">
        <f>G140*(1+L140/100)</f>
        <v>0</v>
      </c>
      <c r="N140" s="245">
        <v>0</v>
      </c>
      <c r="O140" s="245">
        <f>ROUND(E140*N140,2)</f>
        <v>0</v>
      </c>
      <c r="P140" s="245">
        <v>0</v>
      </c>
      <c r="Q140" s="245">
        <f>ROUND(E140*P140,2)</f>
        <v>0</v>
      </c>
      <c r="R140" s="247"/>
      <c r="S140" s="247" t="s">
        <v>239</v>
      </c>
      <c r="T140" s="248" t="s">
        <v>453</v>
      </c>
      <c r="U140" s="224">
        <v>0.20882999999999999</v>
      </c>
      <c r="V140" s="224">
        <f>ROUND(E140*U140,2)</f>
        <v>2.5099999999999998</v>
      </c>
      <c r="W140" s="224"/>
      <c r="X140" s="224" t="s">
        <v>241</v>
      </c>
      <c r="Y140" s="213"/>
      <c r="Z140" s="213"/>
      <c r="AA140" s="213"/>
      <c r="AB140" s="213"/>
      <c r="AC140" s="213"/>
      <c r="AD140" s="213"/>
      <c r="AE140" s="213"/>
      <c r="AF140" s="213"/>
      <c r="AG140" s="213" t="s">
        <v>242</v>
      </c>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row>
    <row r="141" spans="1:60" outlineLevel="1" x14ac:dyDescent="0.2">
      <c r="A141" s="242">
        <v>85</v>
      </c>
      <c r="B141" s="243" t="s">
        <v>454</v>
      </c>
      <c r="C141" s="255" t="s">
        <v>455</v>
      </c>
      <c r="D141" s="244" t="s">
        <v>265</v>
      </c>
      <c r="E141" s="245">
        <v>7</v>
      </c>
      <c r="F141" s="246"/>
      <c r="G141" s="247">
        <f>ROUND(E141*F141,2)</f>
        <v>0</v>
      </c>
      <c r="H141" s="246"/>
      <c r="I141" s="247">
        <f>ROUND(E141*H141,2)</f>
        <v>0</v>
      </c>
      <c r="J141" s="246"/>
      <c r="K141" s="247">
        <f>ROUND(E141*J141,2)</f>
        <v>0</v>
      </c>
      <c r="L141" s="247">
        <v>15</v>
      </c>
      <c r="M141" s="247">
        <f>G141*(1+L141/100)</f>
        <v>0</v>
      </c>
      <c r="N141" s="245">
        <v>1.55E-2</v>
      </c>
      <c r="O141" s="245">
        <f>ROUND(E141*N141,2)</f>
        <v>0.11</v>
      </c>
      <c r="P141" s="245">
        <v>0</v>
      </c>
      <c r="Q141" s="245">
        <f>ROUND(E141*P141,2)</f>
        <v>0</v>
      </c>
      <c r="R141" s="247"/>
      <c r="S141" s="247" t="s">
        <v>279</v>
      </c>
      <c r="T141" s="248" t="s">
        <v>259</v>
      </c>
      <c r="U141" s="224">
        <v>0</v>
      </c>
      <c r="V141" s="224">
        <f>ROUND(E141*U141,2)</f>
        <v>0</v>
      </c>
      <c r="W141" s="224"/>
      <c r="X141" s="224" t="s">
        <v>296</v>
      </c>
      <c r="Y141" s="213"/>
      <c r="Z141" s="213"/>
      <c r="AA141" s="213"/>
      <c r="AB141" s="213"/>
      <c r="AC141" s="213"/>
      <c r="AD141" s="213"/>
      <c r="AE141" s="213"/>
      <c r="AF141" s="213"/>
      <c r="AG141" s="213" t="s">
        <v>297</v>
      </c>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row>
    <row r="142" spans="1:60" outlineLevel="1" x14ac:dyDescent="0.2">
      <c r="A142" s="242">
        <v>86</v>
      </c>
      <c r="B142" s="243" t="s">
        <v>456</v>
      </c>
      <c r="C142" s="255" t="s">
        <v>457</v>
      </c>
      <c r="D142" s="244" t="s">
        <v>265</v>
      </c>
      <c r="E142" s="245">
        <v>6</v>
      </c>
      <c r="F142" s="246"/>
      <c r="G142" s="247">
        <f>ROUND(E142*F142,2)</f>
        <v>0</v>
      </c>
      <c r="H142" s="246"/>
      <c r="I142" s="247">
        <f>ROUND(E142*H142,2)</f>
        <v>0</v>
      </c>
      <c r="J142" s="246"/>
      <c r="K142" s="247">
        <f>ROUND(E142*J142,2)</f>
        <v>0</v>
      </c>
      <c r="L142" s="247">
        <v>15</v>
      </c>
      <c r="M142" s="247">
        <f>G142*(1+L142/100)</f>
        <v>0</v>
      </c>
      <c r="N142" s="245">
        <v>1.55E-2</v>
      </c>
      <c r="O142" s="245">
        <f>ROUND(E142*N142,2)</f>
        <v>0.09</v>
      </c>
      <c r="P142" s="245">
        <v>0</v>
      </c>
      <c r="Q142" s="245">
        <f>ROUND(E142*P142,2)</f>
        <v>0</v>
      </c>
      <c r="R142" s="247"/>
      <c r="S142" s="247" t="s">
        <v>279</v>
      </c>
      <c r="T142" s="248" t="s">
        <v>259</v>
      </c>
      <c r="U142" s="224">
        <v>0</v>
      </c>
      <c r="V142" s="224">
        <f>ROUND(E142*U142,2)</f>
        <v>0</v>
      </c>
      <c r="W142" s="224"/>
      <c r="X142" s="224" t="s">
        <v>296</v>
      </c>
      <c r="Y142" s="213"/>
      <c r="Z142" s="213"/>
      <c r="AA142" s="213"/>
      <c r="AB142" s="213"/>
      <c r="AC142" s="213"/>
      <c r="AD142" s="213"/>
      <c r="AE142" s="213"/>
      <c r="AF142" s="213"/>
      <c r="AG142" s="213" t="s">
        <v>297</v>
      </c>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row>
    <row r="143" spans="1:60" outlineLevel="1" x14ac:dyDescent="0.2">
      <c r="A143" s="242">
        <v>87</v>
      </c>
      <c r="B143" s="243" t="s">
        <v>458</v>
      </c>
      <c r="C143" s="255" t="s">
        <v>459</v>
      </c>
      <c r="D143" s="244" t="s">
        <v>265</v>
      </c>
      <c r="E143" s="245">
        <v>12</v>
      </c>
      <c r="F143" s="246"/>
      <c r="G143" s="247">
        <f>ROUND(E143*F143,2)</f>
        <v>0</v>
      </c>
      <c r="H143" s="246"/>
      <c r="I143" s="247">
        <f>ROUND(E143*H143,2)</f>
        <v>0</v>
      </c>
      <c r="J143" s="246"/>
      <c r="K143" s="247">
        <f>ROUND(E143*J143,2)</f>
        <v>0</v>
      </c>
      <c r="L143" s="247">
        <v>15</v>
      </c>
      <c r="M143" s="247">
        <f>G143*(1+L143/100)</f>
        <v>0</v>
      </c>
      <c r="N143" s="245">
        <v>1.3999999999999999E-4</v>
      </c>
      <c r="O143" s="245">
        <f>ROUND(E143*N143,2)</f>
        <v>0</v>
      </c>
      <c r="P143" s="245">
        <v>0</v>
      </c>
      <c r="Q143" s="245">
        <f>ROUND(E143*P143,2)</f>
        <v>0</v>
      </c>
      <c r="R143" s="247"/>
      <c r="S143" s="247" t="s">
        <v>279</v>
      </c>
      <c r="T143" s="248" t="s">
        <v>259</v>
      </c>
      <c r="U143" s="224">
        <v>0</v>
      </c>
      <c r="V143" s="224">
        <f>ROUND(E143*U143,2)</f>
        <v>0</v>
      </c>
      <c r="W143" s="224"/>
      <c r="X143" s="224" t="s">
        <v>296</v>
      </c>
      <c r="Y143" s="213"/>
      <c r="Z143" s="213"/>
      <c r="AA143" s="213"/>
      <c r="AB143" s="213"/>
      <c r="AC143" s="213"/>
      <c r="AD143" s="213"/>
      <c r="AE143" s="213"/>
      <c r="AF143" s="213"/>
      <c r="AG143" s="213" t="s">
        <v>297</v>
      </c>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row>
    <row r="144" spans="1:60" x14ac:dyDescent="0.2">
      <c r="A144" s="227" t="s">
        <v>233</v>
      </c>
      <c r="B144" s="228" t="s">
        <v>128</v>
      </c>
      <c r="C144" s="252" t="s">
        <v>129</v>
      </c>
      <c r="D144" s="229"/>
      <c r="E144" s="230"/>
      <c r="F144" s="231"/>
      <c r="G144" s="231">
        <f>SUMIF(AG145:AG145,"&lt;&gt;NOR",G145:G145)</f>
        <v>0</v>
      </c>
      <c r="H144" s="231"/>
      <c r="I144" s="231">
        <f>SUM(I145:I145)</f>
        <v>0</v>
      </c>
      <c r="J144" s="231"/>
      <c r="K144" s="231">
        <f>SUM(K145:K145)</f>
        <v>0</v>
      </c>
      <c r="L144" s="231"/>
      <c r="M144" s="231">
        <f>SUM(M145:M145)</f>
        <v>0</v>
      </c>
      <c r="N144" s="230"/>
      <c r="O144" s="230">
        <f>SUM(O145:O145)</f>
        <v>0</v>
      </c>
      <c r="P144" s="230"/>
      <c r="Q144" s="230">
        <f>SUM(Q145:Q145)</f>
        <v>0</v>
      </c>
      <c r="R144" s="231"/>
      <c r="S144" s="231"/>
      <c r="T144" s="232"/>
      <c r="U144" s="226"/>
      <c r="V144" s="226">
        <f>SUM(V145:V145)</f>
        <v>121.64</v>
      </c>
      <c r="W144" s="226"/>
      <c r="X144" s="226"/>
      <c r="AG144" t="s">
        <v>234</v>
      </c>
    </row>
    <row r="145" spans="1:60" outlineLevel="1" x14ac:dyDescent="0.2">
      <c r="A145" s="242">
        <v>88</v>
      </c>
      <c r="B145" s="243" t="s">
        <v>460</v>
      </c>
      <c r="C145" s="255" t="s">
        <v>461</v>
      </c>
      <c r="D145" s="244" t="s">
        <v>300</v>
      </c>
      <c r="E145" s="245">
        <v>392.38461000000001</v>
      </c>
      <c r="F145" s="246"/>
      <c r="G145" s="247">
        <f>ROUND(E145*F145,2)</f>
        <v>0</v>
      </c>
      <c r="H145" s="246"/>
      <c r="I145" s="247">
        <f>ROUND(E145*H145,2)</f>
        <v>0</v>
      </c>
      <c r="J145" s="246"/>
      <c r="K145" s="247">
        <f>ROUND(E145*J145,2)</f>
        <v>0</v>
      </c>
      <c r="L145" s="247">
        <v>15</v>
      </c>
      <c r="M145" s="247">
        <f>G145*(1+L145/100)</f>
        <v>0</v>
      </c>
      <c r="N145" s="245">
        <v>0</v>
      </c>
      <c r="O145" s="245">
        <f>ROUND(E145*N145,2)</f>
        <v>0</v>
      </c>
      <c r="P145" s="245">
        <v>0</v>
      </c>
      <c r="Q145" s="245">
        <f>ROUND(E145*P145,2)</f>
        <v>0</v>
      </c>
      <c r="R145" s="247"/>
      <c r="S145" s="247" t="s">
        <v>239</v>
      </c>
      <c r="T145" s="248" t="s">
        <v>240</v>
      </c>
      <c r="U145" s="224">
        <v>0.31</v>
      </c>
      <c r="V145" s="224">
        <f>ROUND(E145*U145,2)</f>
        <v>121.64</v>
      </c>
      <c r="W145" s="224"/>
      <c r="X145" s="224" t="s">
        <v>462</v>
      </c>
      <c r="Y145" s="213"/>
      <c r="Z145" s="213"/>
      <c r="AA145" s="213"/>
      <c r="AB145" s="213"/>
      <c r="AC145" s="213"/>
      <c r="AD145" s="213"/>
      <c r="AE145" s="213"/>
      <c r="AF145" s="213"/>
      <c r="AG145" s="213" t="s">
        <v>463</v>
      </c>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row>
    <row r="146" spans="1:60" x14ac:dyDescent="0.2">
      <c r="A146" s="227" t="s">
        <v>233</v>
      </c>
      <c r="B146" s="228" t="s">
        <v>130</v>
      </c>
      <c r="C146" s="252" t="s">
        <v>131</v>
      </c>
      <c r="D146" s="229"/>
      <c r="E146" s="230"/>
      <c r="F146" s="231"/>
      <c r="G146" s="231">
        <f>SUMIF(AG147:AG157,"&lt;&gt;NOR",G147:G157)</f>
        <v>0</v>
      </c>
      <c r="H146" s="231"/>
      <c r="I146" s="231">
        <f>SUM(I147:I157)</f>
        <v>0</v>
      </c>
      <c r="J146" s="231"/>
      <c r="K146" s="231">
        <f>SUM(K147:K157)</f>
        <v>0</v>
      </c>
      <c r="L146" s="231"/>
      <c r="M146" s="231">
        <f>SUM(M147:M157)</f>
        <v>0</v>
      </c>
      <c r="N146" s="230"/>
      <c r="O146" s="230">
        <f>SUM(O147:O157)</f>
        <v>4.38</v>
      </c>
      <c r="P146" s="230"/>
      <c r="Q146" s="230">
        <f>SUM(Q147:Q157)</f>
        <v>0</v>
      </c>
      <c r="R146" s="231"/>
      <c r="S146" s="231"/>
      <c r="T146" s="232"/>
      <c r="U146" s="226"/>
      <c r="V146" s="226">
        <f>SUM(V147:V157)</f>
        <v>239.17</v>
      </c>
      <c r="W146" s="226"/>
      <c r="X146" s="226"/>
      <c r="AG146" t="s">
        <v>234</v>
      </c>
    </row>
    <row r="147" spans="1:60" outlineLevel="1" x14ac:dyDescent="0.2">
      <c r="A147" s="242">
        <v>89</v>
      </c>
      <c r="B147" s="243" t="s">
        <v>464</v>
      </c>
      <c r="C147" s="255" t="s">
        <v>465</v>
      </c>
      <c r="D147" s="244" t="s">
        <v>252</v>
      </c>
      <c r="E147" s="245">
        <v>164.4879</v>
      </c>
      <c r="F147" s="246"/>
      <c r="G147" s="247">
        <f>ROUND(E147*F147,2)</f>
        <v>0</v>
      </c>
      <c r="H147" s="246"/>
      <c r="I147" s="247">
        <f>ROUND(E147*H147,2)</f>
        <v>0</v>
      </c>
      <c r="J147" s="246"/>
      <c r="K147" s="247">
        <f>ROUND(E147*J147,2)</f>
        <v>0</v>
      </c>
      <c r="L147" s="247">
        <v>15</v>
      </c>
      <c r="M147" s="247">
        <f>G147*(1+L147/100)</f>
        <v>0</v>
      </c>
      <c r="N147" s="245">
        <v>3.6800000000000001E-3</v>
      </c>
      <c r="O147" s="245">
        <f>ROUND(E147*N147,2)</f>
        <v>0.61</v>
      </c>
      <c r="P147" s="245">
        <v>0</v>
      </c>
      <c r="Q147" s="245">
        <f>ROUND(E147*P147,2)</f>
        <v>0</v>
      </c>
      <c r="R147" s="247" t="s">
        <v>466</v>
      </c>
      <c r="S147" s="247" t="s">
        <v>239</v>
      </c>
      <c r="T147" s="248" t="s">
        <v>240</v>
      </c>
      <c r="U147" s="224">
        <v>0.38500000000000001</v>
      </c>
      <c r="V147" s="224">
        <f>ROUND(E147*U147,2)</f>
        <v>63.33</v>
      </c>
      <c r="W147" s="224"/>
      <c r="X147" s="224" t="s">
        <v>241</v>
      </c>
      <c r="Y147" s="213"/>
      <c r="Z147" s="213"/>
      <c r="AA147" s="213"/>
      <c r="AB147" s="213"/>
      <c r="AC147" s="213"/>
      <c r="AD147" s="213"/>
      <c r="AE147" s="213"/>
      <c r="AF147" s="213"/>
      <c r="AG147" s="213" t="s">
        <v>242</v>
      </c>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row>
    <row r="148" spans="1:60" ht="22.5" outlineLevel="1" x14ac:dyDescent="0.2">
      <c r="A148" s="242">
        <v>90</v>
      </c>
      <c r="B148" s="243" t="s">
        <v>467</v>
      </c>
      <c r="C148" s="255" t="s">
        <v>468</v>
      </c>
      <c r="D148" s="244" t="s">
        <v>268</v>
      </c>
      <c r="E148" s="245">
        <v>90.8</v>
      </c>
      <c r="F148" s="246"/>
      <c r="G148" s="247">
        <f>ROUND(E148*F148,2)</f>
        <v>0</v>
      </c>
      <c r="H148" s="246"/>
      <c r="I148" s="247">
        <f>ROUND(E148*H148,2)</f>
        <v>0</v>
      </c>
      <c r="J148" s="246"/>
      <c r="K148" s="247">
        <f>ROUND(E148*J148,2)</f>
        <v>0</v>
      </c>
      <c r="L148" s="247">
        <v>15</v>
      </c>
      <c r="M148" s="247">
        <f>G148*(1+L148/100)</f>
        <v>0</v>
      </c>
      <c r="N148" s="245">
        <v>3.2000000000000003E-4</v>
      </c>
      <c r="O148" s="245">
        <f>ROUND(E148*N148,2)</f>
        <v>0.03</v>
      </c>
      <c r="P148" s="245">
        <v>0</v>
      </c>
      <c r="Q148" s="245">
        <f>ROUND(E148*P148,2)</f>
        <v>0</v>
      </c>
      <c r="R148" s="247" t="s">
        <v>466</v>
      </c>
      <c r="S148" s="247" t="s">
        <v>239</v>
      </c>
      <c r="T148" s="248" t="s">
        <v>240</v>
      </c>
      <c r="U148" s="224">
        <v>0.11</v>
      </c>
      <c r="V148" s="224">
        <f>ROUND(E148*U148,2)</f>
        <v>9.99</v>
      </c>
      <c r="W148" s="224"/>
      <c r="X148" s="224" t="s">
        <v>241</v>
      </c>
      <c r="Y148" s="213"/>
      <c r="Z148" s="213"/>
      <c r="AA148" s="213"/>
      <c r="AB148" s="213"/>
      <c r="AC148" s="213"/>
      <c r="AD148" s="213"/>
      <c r="AE148" s="213"/>
      <c r="AF148" s="213"/>
      <c r="AG148" s="213" t="s">
        <v>242</v>
      </c>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row>
    <row r="149" spans="1:60" outlineLevel="1" x14ac:dyDescent="0.2">
      <c r="A149" s="242">
        <v>91</v>
      </c>
      <c r="B149" s="243" t="s">
        <v>469</v>
      </c>
      <c r="C149" s="255" t="s">
        <v>470</v>
      </c>
      <c r="D149" s="244" t="s">
        <v>252</v>
      </c>
      <c r="E149" s="245">
        <v>14.407500000000001</v>
      </c>
      <c r="F149" s="246"/>
      <c r="G149" s="247">
        <f>ROUND(E149*F149,2)</f>
        <v>0</v>
      </c>
      <c r="H149" s="246"/>
      <c r="I149" s="247">
        <f>ROUND(E149*H149,2)</f>
        <v>0</v>
      </c>
      <c r="J149" s="246"/>
      <c r="K149" s="247">
        <f>ROUND(E149*J149,2)</f>
        <v>0</v>
      </c>
      <c r="L149" s="247">
        <v>15</v>
      </c>
      <c r="M149" s="247">
        <f>G149*(1+L149/100)</f>
        <v>0</v>
      </c>
      <c r="N149" s="245">
        <v>5.0000000000000001E-4</v>
      </c>
      <c r="O149" s="245">
        <f>ROUND(E149*N149,2)</f>
        <v>0.01</v>
      </c>
      <c r="P149" s="245">
        <v>0</v>
      </c>
      <c r="Q149" s="245">
        <f>ROUND(E149*P149,2)</f>
        <v>0</v>
      </c>
      <c r="R149" s="247" t="s">
        <v>466</v>
      </c>
      <c r="S149" s="247" t="s">
        <v>239</v>
      </c>
      <c r="T149" s="248" t="s">
        <v>240</v>
      </c>
      <c r="U149" s="224">
        <v>0.185</v>
      </c>
      <c r="V149" s="224">
        <f>ROUND(E149*U149,2)</f>
        <v>2.67</v>
      </c>
      <c r="W149" s="224"/>
      <c r="X149" s="224" t="s">
        <v>241</v>
      </c>
      <c r="Y149" s="213"/>
      <c r="Z149" s="213"/>
      <c r="AA149" s="213"/>
      <c r="AB149" s="213"/>
      <c r="AC149" s="213"/>
      <c r="AD149" s="213"/>
      <c r="AE149" s="213"/>
      <c r="AF149" s="213"/>
      <c r="AG149" s="213" t="s">
        <v>242</v>
      </c>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row>
    <row r="150" spans="1:60" outlineLevel="1" x14ac:dyDescent="0.2">
      <c r="A150" s="242">
        <v>92</v>
      </c>
      <c r="B150" s="243" t="s">
        <v>471</v>
      </c>
      <c r="C150" s="255" t="s">
        <v>472</v>
      </c>
      <c r="D150" s="244" t="s">
        <v>252</v>
      </c>
      <c r="E150" s="245">
        <v>14.407500000000001</v>
      </c>
      <c r="F150" s="246"/>
      <c r="G150" s="247">
        <f>ROUND(E150*F150,2)</f>
        <v>0</v>
      </c>
      <c r="H150" s="246"/>
      <c r="I150" s="247">
        <f>ROUND(E150*H150,2)</f>
        <v>0</v>
      </c>
      <c r="J150" s="246"/>
      <c r="K150" s="247">
        <f>ROUND(E150*J150,2)</f>
        <v>0</v>
      </c>
      <c r="L150" s="247">
        <v>15</v>
      </c>
      <c r="M150" s="247">
        <f>G150*(1+L150/100)</f>
        <v>0</v>
      </c>
      <c r="N150" s="245">
        <v>2.7200000000000002E-3</v>
      </c>
      <c r="O150" s="245">
        <f>ROUND(E150*N150,2)</f>
        <v>0.04</v>
      </c>
      <c r="P150" s="245">
        <v>0</v>
      </c>
      <c r="Q150" s="245">
        <f>ROUND(E150*P150,2)</f>
        <v>0</v>
      </c>
      <c r="R150" s="247" t="s">
        <v>466</v>
      </c>
      <c r="S150" s="247" t="s">
        <v>239</v>
      </c>
      <c r="T150" s="248" t="s">
        <v>240</v>
      </c>
      <c r="U150" s="224">
        <v>0.25</v>
      </c>
      <c r="V150" s="224">
        <f>ROUND(E150*U150,2)</f>
        <v>3.6</v>
      </c>
      <c r="W150" s="224"/>
      <c r="X150" s="224" t="s">
        <v>241</v>
      </c>
      <c r="Y150" s="213"/>
      <c r="Z150" s="213"/>
      <c r="AA150" s="213"/>
      <c r="AB150" s="213"/>
      <c r="AC150" s="213"/>
      <c r="AD150" s="213"/>
      <c r="AE150" s="213"/>
      <c r="AF150" s="213"/>
      <c r="AG150" s="213" t="s">
        <v>242</v>
      </c>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row>
    <row r="151" spans="1:60" outlineLevel="1" x14ac:dyDescent="0.2">
      <c r="A151" s="242">
        <v>93</v>
      </c>
      <c r="B151" s="243" t="s">
        <v>473</v>
      </c>
      <c r="C151" s="255" t="s">
        <v>474</v>
      </c>
      <c r="D151" s="244" t="s">
        <v>268</v>
      </c>
      <c r="E151" s="245">
        <v>16.260000000000002</v>
      </c>
      <c r="F151" s="246"/>
      <c r="G151" s="247">
        <f>ROUND(E151*F151,2)</f>
        <v>0</v>
      </c>
      <c r="H151" s="246"/>
      <c r="I151" s="247">
        <f>ROUND(E151*H151,2)</f>
        <v>0</v>
      </c>
      <c r="J151" s="246"/>
      <c r="K151" s="247">
        <f>ROUND(E151*J151,2)</f>
        <v>0</v>
      </c>
      <c r="L151" s="247">
        <v>15</v>
      </c>
      <c r="M151" s="247">
        <f>G151*(1+L151/100)</f>
        <v>0</v>
      </c>
      <c r="N151" s="245">
        <v>2.7999999999999998E-4</v>
      </c>
      <c r="O151" s="245">
        <f>ROUND(E151*N151,2)</f>
        <v>0</v>
      </c>
      <c r="P151" s="245">
        <v>0</v>
      </c>
      <c r="Q151" s="245">
        <f>ROUND(E151*P151,2)</f>
        <v>0</v>
      </c>
      <c r="R151" s="247" t="s">
        <v>466</v>
      </c>
      <c r="S151" s="247" t="s">
        <v>239</v>
      </c>
      <c r="T151" s="248" t="s">
        <v>240</v>
      </c>
      <c r="U151" s="224">
        <v>0.1</v>
      </c>
      <c r="V151" s="224">
        <f>ROUND(E151*U151,2)</f>
        <v>1.63</v>
      </c>
      <c r="W151" s="224"/>
      <c r="X151" s="224" t="s">
        <v>241</v>
      </c>
      <c r="Y151" s="213"/>
      <c r="Z151" s="213"/>
      <c r="AA151" s="213"/>
      <c r="AB151" s="213"/>
      <c r="AC151" s="213"/>
      <c r="AD151" s="213"/>
      <c r="AE151" s="213"/>
      <c r="AF151" s="213"/>
      <c r="AG151" s="213" t="s">
        <v>242</v>
      </c>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row>
    <row r="152" spans="1:60" outlineLevel="1" x14ac:dyDescent="0.2">
      <c r="A152" s="242">
        <v>94</v>
      </c>
      <c r="B152" s="243" t="s">
        <v>475</v>
      </c>
      <c r="C152" s="255" t="s">
        <v>476</v>
      </c>
      <c r="D152" s="244" t="s">
        <v>265</v>
      </c>
      <c r="E152" s="245">
        <v>1</v>
      </c>
      <c r="F152" s="246"/>
      <c r="G152" s="247">
        <f>ROUND(E152*F152,2)</f>
        <v>0</v>
      </c>
      <c r="H152" s="246"/>
      <c r="I152" s="247">
        <f>ROUND(E152*H152,2)</f>
        <v>0</v>
      </c>
      <c r="J152" s="246"/>
      <c r="K152" s="247">
        <f>ROUND(E152*J152,2)</f>
        <v>0</v>
      </c>
      <c r="L152" s="247">
        <v>15</v>
      </c>
      <c r="M152" s="247">
        <f>G152*(1+L152/100)</f>
        <v>0</v>
      </c>
      <c r="N152" s="245">
        <v>6.8000000000000005E-4</v>
      </c>
      <c r="O152" s="245">
        <f>ROUND(E152*N152,2)</f>
        <v>0</v>
      </c>
      <c r="P152" s="245">
        <v>0</v>
      </c>
      <c r="Q152" s="245">
        <f>ROUND(E152*P152,2)</f>
        <v>0</v>
      </c>
      <c r="R152" s="247" t="s">
        <v>466</v>
      </c>
      <c r="S152" s="247" t="s">
        <v>239</v>
      </c>
      <c r="T152" s="248" t="s">
        <v>240</v>
      </c>
      <c r="U152" s="224">
        <v>0.5</v>
      </c>
      <c r="V152" s="224">
        <f>ROUND(E152*U152,2)</f>
        <v>0.5</v>
      </c>
      <c r="W152" s="224"/>
      <c r="X152" s="224" t="s">
        <v>241</v>
      </c>
      <c r="Y152" s="213"/>
      <c r="Z152" s="213"/>
      <c r="AA152" s="213"/>
      <c r="AB152" s="213"/>
      <c r="AC152" s="213"/>
      <c r="AD152" s="213"/>
      <c r="AE152" s="213"/>
      <c r="AF152" s="213"/>
      <c r="AG152" s="213" t="s">
        <v>242</v>
      </c>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row>
    <row r="153" spans="1:60" ht="22.5" outlineLevel="1" x14ac:dyDescent="0.2">
      <c r="A153" s="242">
        <v>95</v>
      </c>
      <c r="B153" s="243" t="s">
        <v>477</v>
      </c>
      <c r="C153" s="255" t="s">
        <v>478</v>
      </c>
      <c r="D153" s="244" t="s">
        <v>252</v>
      </c>
      <c r="E153" s="245">
        <v>2</v>
      </c>
      <c r="F153" s="246"/>
      <c r="G153" s="247">
        <f>ROUND(E153*F153,2)</f>
        <v>0</v>
      </c>
      <c r="H153" s="246"/>
      <c r="I153" s="247">
        <f>ROUND(E153*H153,2)</f>
        <v>0</v>
      </c>
      <c r="J153" s="246"/>
      <c r="K153" s="247">
        <f>ROUND(E153*J153,2)</f>
        <v>0</v>
      </c>
      <c r="L153" s="247">
        <v>15</v>
      </c>
      <c r="M153" s="247">
        <f>G153*(1+L153/100)</f>
        <v>0</v>
      </c>
      <c r="N153" s="245">
        <v>2.14E-3</v>
      </c>
      <c r="O153" s="245">
        <f>ROUND(E153*N153,2)</f>
        <v>0</v>
      </c>
      <c r="P153" s="245">
        <v>0</v>
      </c>
      <c r="Q153" s="245">
        <f>ROUND(E153*P153,2)</f>
        <v>0</v>
      </c>
      <c r="R153" s="247" t="s">
        <v>466</v>
      </c>
      <c r="S153" s="247" t="s">
        <v>239</v>
      </c>
      <c r="T153" s="248" t="s">
        <v>240</v>
      </c>
      <c r="U153" s="224">
        <v>0.15</v>
      </c>
      <c r="V153" s="224">
        <f>ROUND(E153*U153,2)</f>
        <v>0.3</v>
      </c>
      <c r="W153" s="224"/>
      <c r="X153" s="224" t="s">
        <v>241</v>
      </c>
      <c r="Y153" s="213"/>
      <c r="Z153" s="213"/>
      <c r="AA153" s="213"/>
      <c r="AB153" s="213"/>
      <c r="AC153" s="213"/>
      <c r="AD153" s="213"/>
      <c r="AE153" s="213"/>
      <c r="AF153" s="213"/>
      <c r="AG153" s="213" t="s">
        <v>242</v>
      </c>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row>
    <row r="154" spans="1:60" outlineLevel="1" x14ac:dyDescent="0.2">
      <c r="A154" s="242">
        <v>96</v>
      </c>
      <c r="B154" s="243" t="s">
        <v>479</v>
      </c>
      <c r="C154" s="255" t="s">
        <v>480</v>
      </c>
      <c r="D154" s="244" t="s">
        <v>252</v>
      </c>
      <c r="E154" s="245">
        <v>320.726</v>
      </c>
      <c r="F154" s="246"/>
      <c r="G154" s="247">
        <f>ROUND(E154*F154,2)</f>
        <v>0</v>
      </c>
      <c r="H154" s="246"/>
      <c r="I154" s="247">
        <f>ROUND(E154*H154,2)</f>
        <v>0</v>
      </c>
      <c r="J154" s="246"/>
      <c r="K154" s="247">
        <f>ROUND(E154*J154,2)</f>
        <v>0</v>
      </c>
      <c r="L154" s="247">
        <v>15</v>
      </c>
      <c r="M154" s="247">
        <f>G154*(1+L154/100)</f>
        <v>0</v>
      </c>
      <c r="N154" s="245">
        <v>3.3E-4</v>
      </c>
      <c r="O154" s="245">
        <f>ROUND(E154*N154,2)</f>
        <v>0.11</v>
      </c>
      <c r="P154" s="245">
        <v>0</v>
      </c>
      <c r="Q154" s="245">
        <f>ROUND(E154*P154,2)</f>
        <v>0</v>
      </c>
      <c r="R154" s="247"/>
      <c r="S154" s="247" t="s">
        <v>239</v>
      </c>
      <c r="T154" s="248" t="s">
        <v>240</v>
      </c>
      <c r="U154" s="224">
        <v>0.03</v>
      </c>
      <c r="V154" s="224">
        <f>ROUND(E154*U154,2)</f>
        <v>9.6199999999999992</v>
      </c>
      <c r="W154" s="224"/>
      <c r="X154" s="224" t="s">
        <v>241</v>
      </c>
      <c r="Y154" s="213"/>
      <c r="Z154" s="213"/>
      <c r="AA154" s="213"/>
      <c r="AB154" s="213"/>
      <c r="AC154" s="213"/>
      <c r="AD154" s="213"/>
      <c r="AE154" s="213"/>
      <c r="AF154" s="213"/>
      <c r="AG154" s="213" t="s">
        <v>242</v>
      </c>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row>
    <row r="155" spans="1:60" ht="22.5" outlineLevel="1" x14ac:dyDescent="0.2">
      <c r="A155" s="234">
        <v>97</v>
      </c>
      <c r="B155" s="235" t="s">
        <v>481</v>
      </c>
      <c r="C155" s="253" t="s">
        <v>482</v>
      </c>
      <c r="D155" s="236" t="s">
        <v>252</v>
      </c>
      <c r="E155" s="237">
        <v>320.726</v>
      </c>
      <c r="F155" s="238"/>
      <c r="G155" s="239">
        <f>ROUND(E155*F155,2)</f>
        <v>0</v>
      </c>
      <c r="H155" s="238"/>
      <c r="I155" s="239">
        <f>ROUND(E155*H155,2)</f>
        <v>0</v>
      </c>
      <c r="J155" s="238"/>
      <c r="K155" s="239">
        <f>ROUND(E155*J155,2)</f>
        <v>0</v>
      </c>
      <c r="L155" s="239">
        <v>15</v>
      </c>
      <c r="M155" s="239">
        <f>G155*(1+L155/100)</f>
        <v>0</v>
      </c>
      <c r="N155" s="237">
        <v>1.1169999999999999E-2</v>
      </c>
      <c r="O155" s="237">
        <f>ROUND(E155*N155,2)</f>
        <v>3.58</v>
      </c>
      <c r="P155" s="237">
        <v>0</v>
      </c>
      <c r="Q155" s="237">
        <f>ROUND(E155*P155,2)</f>
        <v>0</v>
      </c>
      <c r="R155" s="239"/>
      <c r="S155" s="239" t="s">
        <v>239</v>
      </c>
      <c r="T155" s="240" t="s">
        <v>240</v>
      </c>
      <c r="U155" s="224">
        <v>0.46</v>
      </c>
      <c r="V155" s="224">
        <f>ROUND(E155*U155,2)</f>
        <v>147.53</v>
      </c>
      <c r="W155" s="224"/>
      <c r="X155" s="224" t="s">
        <v>241</v>
      </c>
      <c r="Y155" s="213"/>
      <c r="Z155" s="213"/>
      <c r="AA155" s="213"/>
      <c r="AB155" s="213"/>
      <c r="AC155" s="213"/>
      <c r="AD155" s="213"/>
      <c r="AE155" s="213"/>
      <c r="AF155" s="213"/>
      <c r="AG155" s="213" t="s">
        <v>242</v>
      </c>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row>
    <row r="156" spans="1:60" outlineLevel="1" x14ac:dyDescent="0.2">
      <c r="A156" s="220">
        <v>98</v>
      </c>
      <c r="B156" s="221" t="s">
        <v>483</v>
      </c>
      <c r="C156" s="257" t="s">
        <v>484</v>
      </c>
      <c r="D156" s="222" t="s">
        <v>0</v>
      </c>
      <c r="E156" s="251"/>
      <c r="F156" s="225"/>
      <c r="G156" s="224">
        <f>ROUND(E156*F156,2)</f>
        <v>0</v>
      </c>
      <c r="H156" s="225"/>
      <c r="I156" s="224">
        <f>ROUND(E156*H156,2)</f>
        <v>0</v>
      </c>
      <c r="J156" s="225"/>
      <c r="K156" s="224">
        <f>ROUND(E156*J156,2)</f>
        <v>0</v>
      </c>
      <c r="L156" s="224">
        <v>15</v>
      </c>
      <c r="M156" s="224">
        <f>G156*(1+L156/100)</f>
        <v>0</v>
      </c>
      <c r="N156" s="223">
        <v>0</v>
      </c>
      <c r="O156" s="223">
        <f>ROUND(E156*N156,2)</f>
        <v>0</v>
      </c>
      <c r="P156" s="223">
        <v>0</v>
      </c>
      <c r="Q156" s="223">
        <f>ROUND(E156*P156,2)</f>
        <v>0</v>
      </c>
      <c r="R156" s="224" t="s">
        <v>466</v>
      </c>
      <c r="S156" s="224" t="s">
        <v>239</v>
      </c>
      <c r="T156" s="224" t="s">
        <v>259</v>
      </c>
      <c r="U156" s="224">
        <v>0</v>
      </c>
      <c r="V156" s="224">
        <f>ROUND(E156*U156,2)</f>
        <v>0</v>
      </c>
      <c r="W156" s="224"/>
      <c r="X156" s="224" t="s">
        <v>462</v>
      </c>
      <c r="Y156" s="213"/>
      <c r="Z156" s="213"/>
      <c r="AA156" s="213"/>
      <c r="AB156" s="213"/>
      <c r="AC156" s="213"/>
      <c r="AD156" s="213"/>
      <c r="AE156" s="213"/>
      <c r="AF156" s="213"/>
      <c r="AG156" s="213" t="s">
        <v>463</v>
      </c>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row>
    <row r="157" spans="1:60" outlineLevel="1" x14ac:dyDescent="0.2">
      <c r="A157" s="220"/>
      <c r="B157" s="221"/>
      <c r="C157" s="256" t="s">
        <v>485</v>
      </c>
      <c r="D157" s="250"/>
      <c r="E157" s="250"/>
      <c r="F157" s="250"/>
      <c r="G157" s="250"/>
      <c r="H157" s="224"/>
      <c r="I157" s="224"/>
      <c r="J157" s="224"/>
      <c r="K157" s="224"/>
      <c r="L157" s="224"/>
      <c r="M157" s="224"/>
      <c r="N157" s="223"/>
      <c r="O157" s="223"/>
      <c r="P157" s="223"/>
      <c r="Q157" s="223"/>
      <c r="R157" s="224"/>
      <c r="S157" s="224"/>
      <c r="T157" s="224"/>
      <c r="U157" s="224"/>
      <c r="V157" s="224"/>
      <c r="W157" s="224"/>
      <c r="X157" s="224"/>
      <c r="Y157" s="213"/>
      <c r="Z157" s="213"/>
      <c r="AA157" s="213"/>
      <c r="AB157" s="213"/>
      <c r="AC157" s="213"/>
      <c r="AD157" s="213"/>
      <c r="AE157" s="213"/>
      <c r="AF157" s="213"/>
      <c r="AG157" s="213" t="s">
        <v>244</v>
      </c>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row>
    <row r="158" spans="1:60" x14ac:dyDescent="0.2">
      <c r="A158" s="227" t="s">
        <v>233</v>
      </c>
      <c r="B158" s="228" t="s">
        <v>132</v>
      </c>
      <c r="C158" s="252" t="s">
        <v>133</v>
      </c>
      <c r="D158" s="229"/>
      <c r="E158" s="230"/>
      <c r="F158" s="231"/>
      <c r="G158" s="231">
        <f>SUMIF(AG159:AG173,"&lt;&gt;NOR",G159:G173)</f>
        <v>0</v>
      </c>
      <c r="H158" s="231"/>
      <c r="I158" s="231">
        <f>SUM(I159:I173)</f>
        <v>0</v>
      </c>
      <c r="J158" s="231"/>
      <c r="K158" s="231">
        <f>SUM(K159:K173)</f>
        <v>0</v>
      </c>
      <c r="L158" s="231"/>
      <c r="M158" s="231">
        <f>SUM(M159:M173)</f>
        <v>0</v>
      </c>
      <c r="N158" s="230"/>
      <c r="O158" s="230">
        <f>SUM(O159:O173)</f>
        <v>1.17</v>
      </c>
      <c r="P158" s="230"/>
      <c r="Q158" s="230">
        <f>SUM(Q159:Q173)</f>
        <v>0</v>
      </c>
      <c r="R158" s="231"/>
      <c r="S158" s="231"/>
      <c r="T158" s="232"/>
      <c r="U158" s="226"/>
      <c r="V158" s="226">
        <f>SUM(V159:V173)</f>
        <v>142.46</v>
      </c>
      <c r="W158" s="226"/>
      <c r="X158" s="226"/>
      <c r="AG158" t="s">
        <v>234</v>
      </c>
    </row>
    <row r="159" spans="1:60" ht="22.5" outlineLevel="1" x14ac:dyDescent="0.2">
      <c r="A159" s="242">
        <v>99</v>
      </c>
      <c r="B159" s="243" t="s">
        <v>486</v>
      </c>
      <c r="C159" s="255" t="s">
        <v>487</v>
      </c>
      <c r="D159" s="244" t="s">
        <v>252</v>
      </c>
      <c r="E159" s="245">
        <v>139.21334999999999</v>
      </c>
      <c r="F159" s="246"/>
      <c r="G159" s="247">
        <f>ROUND(E159*F159,2)</f>
        <v>0</v>
      </c>
      <c r="H159" s="246"/>
      <c r="I159" s="247">
        <f>ROUND(E159*H159,2)</f>
        <v>0</v>
      </c>
      <c r="J159" s="246"/>
      <c r="K159" s="247">
        <f>ROUND(E159*J159,2)</f>
        <v>0</v>
      </c>
      <c r="L159" s="247">
        <v>15</v>
      </c>
      <c r="M159" s="247">
        <f>G159*(1+L159/100)</f>
        <v>0</v>
      </c>
      <c r="N159" s="245">
        <v>3.3E-4</v>
      </c>
      <c r="O159" s="245">
        <f>ROUND(E159*N159,2)</f>
        <v>0.05</v>
      </c>
      <c r="P159" s="245">
        <v>0</v>
      </c>
      <c r="Q159" s="245">
        <f>ROUND(E159*P159,2)</f>
        <v>0</v>
      </c>
      <c r="R159" s="247" t="s">
        <v>466</v>
      </c>
      <c r="S159" s="247" t="s">
        <v>239</v>
      </c>
      <c r="T159" s="248" t="s">
        <v>240</v>
      </c>
      <c r="U159" s="224">
        <v>2.75E-2</v>
      </c>
      <c r="V159" s="224">
        <f>ROUND(E159*U159,2)</f>
        <v>3.83</v>
      </c>
      <c r="W159" s="224"/>
      <c r="X159" s="224" t="s">
        <v>241</v>
      </c>
      <c r="Y159" s="213"/>
      <c r="Z159" s="213"/>
      <c r="AA159" s="213"/>
      <c r="AB159" s="213"/>
      <c r="AC159" s="213"/>
      <c r="AD159" s="213"/>
      <c r="AE159" s="213"/>
      <c r="AF159" s="213"/>
      <c r="AG159" s="213" t="s">
        <v>242</v>
      </c>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row>
    <row r="160" spans="1:60" ht="22.5" outlineLevel="1" x14ac:dyDescent="0.2">
      <c r="A160" s="242">
        <v>100</v>
      </c>
      <c r="B160" s="243" t="s">
        <v>488</v>
      </c>
      <c r="C160" s="255" t="s">
        <v>489</v>
      </c>
      <c r="D160" s="244" t="s">
        <v>252</v>
      </c>
      <c r="E160" s="245">
        <v>139.21334999999999</v>
      </c>
      <c r="F160" s="246"/>
      <c r="G160" s="247">
        <f>ROUND(E160*F160,2)</f>
        <v>0</v>
      </c>
      <c r="H160" s="246"/>
      <c r="I160" s="247">
        <f>ROUND(E160*H160,2)</f>
        <v>0</v>
      </c>
      <c r="J160" s="246"/>
      <c r="K160" s="247">
        <f>ROUND(E160*J160,2)</f>
        <v>0</v>
      </c>
      <c r="L160" s="247">
        <v>15</v>
      </c>
      <c r="M160" s="247">
        <f>G160*(1+L160/100)</f>
        <v>0</v>
      </c>
      <c r="N160" s="245">
        <v>3.5E-4</v>
      </c>
      <c r="O160" s="245">
        <f>ROUND(E160*N160,2)</f>
        <v>0.05</v>
      </c>
      <c r="P160" s="245">
        <v>0</v>
      </c>
      <c r="Q160" s="245">
        <f>ROUND(E160*P160,2)</f>
        <v>0</v>
      </c>
      <c r="R160" s="247" t="s">
        <v>466</v>
      </c>
      <c r="S160" s="247" t="s">
        <v>239</v>
      </c>
      <c r="T160" s="248" t="s">
        <v>240</v>
      </c>
      <c r="U160" s="224">
        <v>0.2</v>
      </c>
      <c r="V160" s="224">
        <f>ROUND(E160*U160,2)</f>
        <v>27.84</v>
      </c>
      <c r="W160" s="224"/>
      <c r="X160" s="224" t="s">
        <v>241</v>
      </c>
      <c r="Y160" s="213"/>
      <c r="Z160" s="213"/>
      <c r="AA160" s="213"/>
      <c r="AB160" s="213"/>
      <c r="AC160" s="213"/>
      <c r="AD160" s="213"/>
      <c r="AE160" s="213"/>
      <c r="AF160" s="213"/>
      <c r="AG160" s="213" t="s">
        <v>242</v>
      </c>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row>
    <row r="161" spans="1:60" ht="22.5" outlineLevel="1" x14ac:dyDescent="0.2">
      <c r="A161" s="242">
        <v>101</v>
      </c>
      <c r="B161" s="243" t="s">
        <v>490</v>
      </c>
      <c r="C161" s="255" t="s">
        <v>491</v>
      </c>
      <c r="D161" s="244" t="s">
        <v>252</v>
      </c>
      <c r="E161" s="245">
        <v>87.262749999999997</v>
      </c>
      <c r="F161" s="246"/>
      <c r="G161" s="247">
        <f>ROUND(E161*F161,2)</f>
        <v>0</v>
      </c>
      <c r="H161" s="246"/>
      <c r="I161" s="247">
        <f>ROUND(E161*H161,2)</f>
        <v>0</v>
      </c>
      <c r="J161" s="246"/>
      <c r="K161" s="247">
        <f>ROUND(E161*J161,2)</f>
        <v>0</v>
      </c>
      <c r="L161" s="247">
        <v>15</v>
      </c>
      <c r="M161" s="247">
        <f>G161*(1+L161/100)</f>
        <v>0</v>
      </c>
      <c r="N161" s="245">
        <v>2.2000000000000001E-3</v>
      </c>
      <c r="O161" s="245">
        <f>ROUND(E161*N161,2)</f>
        <v>0.19</v>
      </c>
      <c r="P161" s="245">
        <v>0</v>
      </c>
      <c r="Q161" s="245">
        <f>ROUND(E161*P161,2)</f>
        <v>0</v>
      </c>
      <c r="R161" s="247" t="s">
        <v>466</v>
      </c>
      <c r="S161" s="247" t="s">
        <v>239</v>
      </c>
      <c r="T161" s="248" t="s">
        <v>240</v>
      </c>
      <c r="U161" s="224">
        <v>0.84799999999999998</v>
      </c>
      <c r="V161" s="224">
        <f>ROUND(E161*U161,2)</f>
        <v>74</v>
      </c>
      <c r="W161" s="224"/>
      <c r="X161" s="224" t="s">
        <v>241</v>
      </c>
      <c r="Y161" s="213"/>
      <c r="Z161" s="213"/>
      <c r="AA161" s="213"/>
      <c r="AB161" s="213"/>
      <c r="AC161" s="213"/>
      <c r="AD161" s="213"/>
      <c r="AE161" s="213"/>
      <c r="AF161" s="213"/>
      <c r="AG161" s="213" t="s">
        <v>242</v>
      </c>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row>
    <row r="162" spans="1:60" ht="22.5" outlineLevel="1" x14ac:dyDescent="0.2">
      <c r="A162" s="234">
        <v>102</v>
      </c>
      <c r="B162" s="235" t="s">
        <v>492</v>
      </c>
      <c r="C162" s="253" t="s">
        <v>493</v>
      </c>
      <c r="D162" s="236" t="s">
        <v>268</v>
      </c>
      <c r="E162" s="237">
        <v>41.545000000000002</v>
      </c>
      <c r="F162" s="238"/>
      <c r="G162" s="239">
        <f>ROUND(E162*F162,2)</f>
        <v>0</v>
      </c>
      <c r="H162" s="238"/>
      <c r="I162" s="239">
        <f>ROUND(E162*H162,2)</f>
        <v>0</v>
      </c>
      <c r="J162" s="238"/>
      <c r="K162" s="239">
        <f>ROUND(E162*J162,2)</f>
        <v>0</v>
      </c>
      <c r="L162" s="239">
        <v>15</v>
      </c>
      <c r="M162" s="239">
        <f>G162*(1+L162/100)</f>
        <v>0</v>
      </c>
      <c r="N162" s="237">
        <v>1.5200000000000001E-3</v>
      </c>
      <c r="O162" s="237">
        <f>ROUND(E162*N162,2)</f>
        <v>0.06</v>
      </c>
      <c r="P162" s="237">
        <v>0</v>
      </c>
      <c r="Q162" s="237">
        <f>ROUND(E162*P162,2)</f>
        <v>0</v>
      </c>
      <c r="R162" s="239" t="s">
        <v>466</v>
      </c>
      <c r="S162" s="239" t="s">
        <v>239</v>
      </c>
      <c r="T162" s="240" t="s">
        <v>240</v>
      </c>
      <c r="U162" s="224">
        <v>0.252</v>
      </c>
      <c r="V162" s="224">
        <f>ROUND(E162*U162,2)</f>
        <v>10.47</v>
      </c>
      <c r="W162" s="224"/>
      <c r="X162" s="224" t="s">
        <v>241</v>
      </c>
      <c r="Y162" s="213"/>
      <c r="Z162" s="213"/>
      <c r="AA162" s="213"/>
      <c r="AB162" s="213"/>
      <c r="AC162" s="213"/>
      <c r="AD162" s="213"/>
      <c r="AE162" s="213"/>
      <c r="AF162" s="213"/>
      <c r="AG162" s="213" t="s">
        <v>242</v>
      </c>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row>
    <row r="163" spans="1:60" outlineLevel="1" x14ac:dyDescent="0.2">
      <c r="A163" s="220"/>
      <c r="B163" s="221"/>
      <c r="C163" s="254" t="s">
        <v>494</v>
      </c>
      <c r="D163" s="241"/>
      <c r="E163" s="241"/>
      <c r="F163" s="241"/>
      <c r="G163" s="241"/>
      <c r="H163" s="224"/>
      <c r="I163" s="224"/>
      <c r="J163" s="224"/>
      <c r="K163" s="224"/>
      <c r="L163" s="224"/>
      <c r="M163" s="224"/>
      <c r="N163" s="223"/>
      <c r="O163" s="223"/>
      <c r="P163" s="223"/>
      <c r="Q163" s="223"/>
      <c r="R163" s="224"/>
      <c r="S163" s="224"/>
      <c r="T163" s="224"/>
      <c r="U163" s="224"/>
      <c r="V163" s="224"/>
      <c r="W163" s="224"/>
      <c r="X163" s="224"/>
      <c r="Y163" s="213"/>
      <c r="Z163" s="213"/>
      <c r="AA163" s="213"/>
      <c r="AB163" s="213"/>
      <c r="AC163" s="213"/>
      <c r="AD163" s="213"/>
      <c r="AE163" s="213"/>
      <c r="AF163" s="213"/>
      <c r="AG163" s="213" t="s">
        <v>244</v>
      </c>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row>
    <row r="164" spans="1:60" ht="22.5" outlineLevel="1" x14ac:dyDescent="0.2">
      <c r="A164" s="234">
        <v>103</v>
      </c>
      <c r="B164" s="235" t="s">
        <v>495</v>
      </c>
      <c r="C164" s="253" t="s">
        <v>496</v>
      </c>
      <c r="D164" s="236" t="s">
        <v>268</v>
      </c>
      <c r="E164" s="237">
        <v>5.0999999999999996</v>
      </c>
      <c r="F164" s="238"/>
      <c r="G164" s="239">
        <f>ROUND(E164*F164,2)</f>
        <v>0</v>
      </c>
      <c r="H164" s="238"/>
      <c r="I164" s="239">
        <f>ROUND(E164*H164,2)</f>
        <v>0</v>
      </c>
      <c r="J164" s="238"/>
      <c r="K164" s="239">
        <f>ROUND(E164*J164,2)</f>
        <v>0</v>
      </c>
      <c r="L164" s="239">
        <v>15</v>
      </c>
      <c r="M164" s="239">
        <f>G164*(1+L164/100)</f>
        <v>0</v>
      </c>
      <c r="N164" s="237">
        <v>1.8400000000000001E-3</v>
      </c>
      <c r="O164" s="237">
        <f>ROUND(E164*N164,2)</f>
        <v>0.01</v>
      </c>
      <c r="P164" s="237">
        <v>0</v>
      </c>
      <c r="Q164" s="237">
        <f>ROUND(E164*P164,2)</f>
        <v>0</v>
      </c>
      <c r="R164" s="239" t="s">
        <v>466</v>
      </c>
      <c r="S164" s="239" t="s">
        <v>239</v>
      </c>
      <c r="T164" s="240" t="s">
        <v>240</v>
      </c>
      <c r="U164" s="224">
        <v>0.252</v>
      </c>
      <c r="V164" s="224">
        <f>ROUND(E164*U164,2)</f>
        <v>1.29</v>
      </c>
      <c r="W164" s="224"/>
      <c r="X164" s="224" t="s">
        <v>241</v>
      </c>
      <c r="Y164" s="213"/>
      <c r="Z164" s="213"/>
      <c r="AA164" s="213"/>
      <c r="AB164" s="213"/>
      <c r="AC164" s="213"/>
      <c r="AD164" s="213"/>
      <c r="AE164" s="213"/>
      <c r="AF164" s="213"/>
      <c r="AG164" s="213" t="s">
        <v>242</v>
      </c>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row>
    <row r="165" spans="1:60" outlineLevel="1" x14ac:dyDescent="0.2">
      <c r="A165" s="220"/>
      <c r="B165" s="221"/>
      <c r="C165" s="254" t="s">
        <v>494</v>
      </c>
      <c r="D165" s="241"/>
      <c r="E165" s="241"/>
      <c r="F165" s="241"/>
      <c r="G165" s="241"/>
      <c r="H165" s="224"/>
      <c r="I165" s="224"/>
      <c r="J165" s="224"/>
      <c r="K165" s="224"/>
      <c r="L165" s="224"/>
      <c r="M165" s="224"/>
      <c r="N165" s="223"/>
      <c r="O165" s="223"/>
      <c r="P165" s="223"/>
      <c r="Q165" s="223"/>
      <c r="R165" s="224"/>
      <c r="S165" s="224"/>
      <c r="T165" s="224"/>
      <c r="U165" s="224"/>
      <c r="V165" s="224"/>
      <c r="W165" s="224"/>
      <c r="X165" s="224"/>
      <c r="Y165" s="213"/>
      <c r="Z165" s="213"/>
      <c r="AA165" s="213"/>
      <c r="AB165" s="213"/>
      <c r="AC165" s="213"/>
      <c r="AD165" s="213"/>
      <c r="AE165" s="213"/>
      <c r="AF165" s="213"/>
      <c r="AG165" s="213" t="s">
        <v>244</v>
      </c>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row>
    <row r="166" spans="1:60" ht="22.5" outlineLevel="1" x14ac:dyDescent="0.2">
      <c r="A166" s="234">
        <v>104</v>
      </c>
      <c r="B166" s="235" t="s">
        <v>497</v>
      </c>
      <c r="C166" s="253" t="s">
        <v>498</v>
      </c>
      <c r="D166" s="236" t="s">
        <v>268</v>
      </c>
      <c r="E166" s="237">
        <v>43.134999999999998</v>
      </c>
      <c r="F166" s="238"/>
      <c r="G166" s="239">
        <f>ROUND(E166*F166,2)</f>
        <v>0</v>
      </c>
      <c r="H166" s="238"/>
      <c r="I166" s="239">
        <f>ROUND(E166*H166,2)</f>
        <v>0</v>
      </c>
      <c r="J166" s="238"/>
      <c r="K166" s="239">
        <f>ROUND(E166*J166,2)</f>
        <v>0</v>
      </c>
      <c r="L166" s="239">
        <v>15</v>
      </c>
      <c r="M166" s="239">
        <f>G166*(1+L166/100)</f>
        <v>0</v>
      </c>
      <c r="N166" s="237">
        <v>5.8E-4</v>
      </c>
      <c r="O166" s="237">
        <f>ROUND(E166*N166,2)</f>
        <v>0.03</v>
      </c>
      <c r="P166" s="237">
        <v>0</v>
      </c>
      <c r="Q166" s="237">
        <f>ROUND(E166*P166,2)</f>
        <v>0</v>
      </c>
      <c r="R166" s="239" t="s">
        <v>466</v>
      </c>
      <c r="S166" s="239" t="s">
        <v>239</v>
      </c>
      <c r="T166" s="240" t="s">
        <v>240</v>
      </c>
      <c r="U166" s="224">
        <v>0.189</v>
      </c>
      <c r="V166" s="224">
        <f>ROUND(E166*U166,2)</f>
        <v>8.15</v>
      </c>
      <c r="W166" s="224"/>
      <c r="X166" s="224" t="s">
        <v>241</v>
      </c>
      <c r="Y166" s="213"/>
      <c r="Z166" s="213"/>
      <c r="AA166" s="213"/>
      <c r="AB166" s="213"/>
      <c r="AC166" s="213"/>
      <c r="AD166" s="213"/>
      <c r="AE166" s="213"/>
      <c r="AF166" s="213"/>
      <c r="AG166" s="213" t="s">
        <v>242</v>
      </c>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row>
    <row r="167" spans="1:60" outlineLevel="1" x14ac:dyDescent="0.2">
      <c r="A167" s="220"/>
      <c r="B167" s="221"/>
      <c r="C167" s="254" t="s">
        <v>494</v>
      </c>
      <c r="D167" s="241"/>
      <c r="E167" s="241"/>
      <c r="F167" s="241"/>
      <c r="G167" s="241"/>
      <c r="H167" s="224"/>
      <c r="I167" s="224"/>
      <c r="J167" s="224"/>
      <c r="K167" s="224"/>
      <c r="L167" s="224"/>
      <c r="M167" s="224"/>
      <c r="N167" s="223"/>
      <c r="O167" s="223"/>
      <c r="P167" s="223"/>
      <c r="Q167" s="223"/>
      <c r="R167" s="224"/>
      <c r="S167" s="224"/>
      <c r="T167" s="224"/>
      <c r="U167" s="224"/>
      <c r="V167" s="224"/>
      <c r="W167" s="224"/>
      <c r="X167" s="224"/>
      <c r="Y167" s="213"/>
      <c r="Z167" s="213"/>
      <c r="AA167" s="213"/>
      <c r="AB167" s="213"/>
      <c r="AC167" s="213"/>
      <c r="AD167" s="213"/>
      <c r="AE167" s="213"/>
      <c r="AF167" s="213"/>
      <c r="AG167" s="213" t="s">
        <v>244</v>
      </c>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row>
    <row r="168" spans="1:60" ht="22.5" outlineLevel="1" x14ac:dyDescent="0.2">
      <c r="A168" s="234">
        <v>105</v>
      </c>
      <c r="B168" s="235" t="s">
        <v>499</v>
      </c>
      <c r="C168" s="253" t="s">
        <v>500</v>
      </c>
      <c r="D168" s="236" t="s">
        <v>268</v>
      </c>
      <c r="E168" s="237">
        <v>43.134999999999998</v>
      </c>
      <c r="F168" s="238"/>
      <c r="G168" s="239">
        <f>ROUND(E168*F168,2)</f>
        <v>0</v>
      </c>
      <c r="H168" s="238"/>
      <c r="I168" s="239">
        <f>ROUND(E168*H168,2)</f>
        <v>0</v>
      </c>
      <c r="J168" s="238"/>
      <c r="K168" s="239">
        <f>ROUND(E168*J168,2)</f>
        <v>0</v>
      </c>
      <c r="L168" s="239">
        <v>15</v>
      </c>
      <c r="M168" s="239">
        <f>G168*(1+L168/100)</f>
        <v>0</v>
      </c>
      <c r="N168" s="237">
        <v>7.6000000000000004E-4</v>
      </c>
      <c r="O168" s="237">
        <f>ROUND(E168*N168,2)</f>
        <v>0.03</v>
      </c>
      <c r="P168" s="237">
        <v>0</v>
      </c>
      <c r="Q168" s="237">
        <f>ROUND(E168*P168,2)</f>
        <v>0</v>
      </c>
      <c r="R168" s="239" t="s">
        <v>466</v>
      </c>
      <c r="S168" s="239" t="s">
        <v>239</v>
      </c>
      <c r="T168" s="240" t="s">
        <v>240</v>
      </c>
      <c r="U168" s="224">
        <v>0.189</v>
      </c>
      <c r="V168" s="224">
        <f>ROUND(E168*U168,2)</f>
        <v>8.15</v>
      </c>
      <c r="W168" s="224"/>
      <c r="X168" s="224" t="s">
        <v>241</v>
      </c>
      <c r="Y168" s="213"/>
      <c r="Z168" s="213"/>
      <c r="AA168" s="213"/>
      <c r="AB168" s="213"/>
      <c r="AC168" s="213"/>
      <c r="AD168" s="213"/>
      <c r="AE168" s="213"/>
      <c r="AF168" s="213"/>
      <c r="AG168" s="213" t="s">
        <v>242</v>
      </c>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row>
    <row r="169" spans="1:60" outlineLevel="1" x14ac:dyDescent="0.2">
      <c r="A169" s="220"/>
      <c r="B169" s="221"/>
      <c r="C169" s="254" t="s">
        <v>494</v>
      </c>
      <c r="D169" s="241"/>
      <c r="E169" s="241"/>
      <c r="F169" s="241"/>
      <c r="G169" s="241"/>
      <c r="H169" s="224"/>
      <c r="I169" s="224"/>
      <c r="J169" s="224"/>
      <c r="K169" s="224"/>
      <c r="L169" s="224"/>
      <c r="M169" s="224"/>
      <c r="N169" s="223"/>
      <c r="O169" s="223"/>
      <c r="P169" s="223"/>
      <c r="Q169" s="223"/>
      <c r="R169" s="224"/>
      <c r="S169" s="224"/>
      <c r="T169" s="224"/>
      <c r="U169" s="224"/>
      <c r="V169" s="224"/>
      <c r="W169" s="224"/>
      <c r="X169" s="224"/>
      <c r="Y169" s="213"/>
      <c r="Z169" s="213"/>
      <c r="AA169" s="213"/>
      <c r="AB169" s="213"/>
      <c r="AC169" s="213"/>
      <c r="AD169" s="213"/>
      <c r="AE169" s="213"/>
      <c r="AF169" s="213"/>
      <c r="AG169" s="213" t="s">
        <v>244</v>
      </c>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row>
    <row r="170" spans="1:60" ht="22.5" outlineLevel="1" x14ac:dyDescent="0.2">
      <c r="A170" s="242">
        <v>106</v>
      </c>
      <c r="B170" s="243" t="s">
        <v>501</v>
      </c>
      <c r="C170" s="255" t="s">
        <v>502</v>
      </c>
      <c r="D170" s="244" t="s">
        <v>252</v>
      </c>
      <c r="E170" s="245">
        <v>87.262749999999997</v>
      </c>
      <c r="F170" s="246"/>
      <c r="G170" s="247">
        <f>ROUND(E170*F170,2)</f>
        <v>0</v>
      </c>
      <c r="H170" s="246"/>
      <c r="I170" s="247">
        <f>ROUND(E170*H170,2)</f>
        <v>0</v>
      </c>
      <c r="J170" s="246"/>
      <c r="K170" s="247">
        <f>ROUND(E170*J170,2)</f>
        <v>0</v>
      </c>
      <c r="L170" s="247">
        <v>15</v>
      </c>
      <c r="M170" s="247">
        <f>G170*(1+L170/100)</f>
        <v>0</v>
      </c>
      <c r="N170" s="245">
        <v>3.2000000000000003E-4</v>
      </c>
      <c r="O170" s="245">
        <f>ROUND(E170*N170,2)</f>
        <v>0.03</v>
      </c>
      <c r="P170" s="245">
        <v>0</v>
      </c>
      <c r="Q170" s="245">
        <f>ROUND(E170*P170,2)</f>
        <v>0</v>
      </c>
      <c r="R170" s="247" t="s">
        <v>466</v>
      </c>
      <c r="S170" s="247" t="s">
        <v>239</v>
      </c>
      <c r="T170" s="248" t="s">
        <v>240</v>
      </c>
      <c r="U170" s="224">
        <v>0.1</v>
      </c>
      <c r="V170" s="224">
        <f>ROUND(E170*U170,2)</f>
        <v>8.73</v>
      </c>
      <c r="W170" s="224"/>
      <c r="X170" s="224" t="s">
        <v>241</v>
      </c>
      <c r="Y170" s="213"/>
      <c r="Z170" s="213"/>
      <c r="AA170" s="213"/>
      <c r="AB170" s="213"/>
      <c r="AC170" s="213"/>
      <c r="AD170" s="213"/>
      <c r="AE170" s="213"/>
      <c r="AF170" s="213"/>
      <c r="AG170" s="213" t="s">
        <v>242</v>
      </c>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row>
    <row r="171" spans="1:60" ht="22.5" outlineLevel="1" x14ac:dyDescent="0.2">
      <c r="A171" s="234">
        <v>107</v>
      </c>
      <c r="B171" s="235" t="s">
        <v>503</v>
      </c>
      <c r="C171" s="253" t="s">
        <v>504</v>
      </c>
      <c r="D171" s="236" t="s">
        <v>252</v>
      </c>
      <c r="E171" s="237">
        <v>160.09535</v>
      </c>
      <c r="F171" s="238"/>
      <c r="G171" s="239">
        <f>ROUND(E171*F171,2)</f>
        <v>0</v>
      </c>
      <c r="H171" s="238"/>
      <c r="I171" s="239">
        <f>ROUND(E171*H171,2)</f>
        <v>0</v>
      </c>
      <c r="J171" s="238"/>
      <c r="K171" s="239">
        <f>ROUND(E171*J171,2)</f>
        <v>0</v>
      </c>
      <c r="L171" s="239">
        <v>15</v>
      </c>
      <c r="M171" s="239">
        <f>G171*(1+L171/100)</f>
        <v>0</v>
      </c>
      <c r="N171" s="237">
        <v>4.4999999999999997E-3</v>
      </c>
      <c r="O171" s="237">
        <f>ROUND(E171*N171,2)</f>
        <v>0.72</v>
      </c>
      <c r="P171" s="237">
        <v>0</v>
      </c>
      <c r="Q171" s="237">
        <f>ROUND(E171*P171,2)</f>
        <v>0</v>
      </c>
      <c r="R171" s="239" t="s">
        <v>295</v>
      </c>
      <c r="S171" s="239" t="s">
        <v>239</v>
      </c>
      <c r="T171" s="240" t="s">
        <v>240</v>
      </c>
      <c r="U171" s="224">
        <v>0</v>
      </c>
      <c r="V171" s="224">
        <f>ROUND(E171*U171,2)</f>
        <v>0</v>
      </c>
      <c r="W171" s="224"/>
      <c r="X171" s="224" t="s">
        <v>296</v>
      </c>
      <c r="Y171" s="213"/>
      <c r="Z171" s="213"/>
      <c r="AA171" s="213"/>
      <c r="AB171" s="213"/>
      <c r="AC171" s="213"/>
      <c r="AD171" s="213"/>
      <c r="AE171" s="213"/>
      <c r="AF171" s="213"/>
      <c r="AG171" s="213" t="s">
        <v>297</v>
      </c>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row>
    <row r="172" spans="1:60" outlineLevel="1" x14ac:dyDescent="0.2">
      <c r="A172" s="220">
        <v>108</v>
      </c>
      <c r="B172" s="221" t="s">
        <v>505</v>
      </c>
      <c r="C172" s="257" t="s">
        <v>506</v>
      </c>
      <c r="D172" s="222" t="s">
        <v>0</v>
      </c>
      <c r="E172" s="251"/>
      <c r="F172" s="225"/>
      <c r="G172" s="224">
        <f>ROUND(E172*F172,2)</f>
        <v>0</v>
      </c>
      <c r="H172" s="225"/>
      <c r="I172" s="224">
        <f>ROUND(E172*H172,2)</f>
        <v>0</v>
      </c>
      <c r="J172" s="225"/>
      <c r="K172" s="224">
        <f>ROUND(E172*J172,2)</f>
        <v>0</v>
      </c>
      <c r="L172" s="224">
        <v>15</v>
      </c>
      <c r="M172" s="224">
        <f>G172*(1+L172/100)</f>
        <v>0</v>
      </c>
      <c r="N172" s="223">
        <v>0</v>
      </c>
      <c r="O172" s="223">
        <f>ROUND(E172*N172,2)</f>
        <v>0</v>
      </c>
      <c r="P172" s="223">
        <v>0</v>
      </c>
      <c r="Q172" s="223">
        <f>ROUND(E172*P172,2)</f>
        <v>0</v>
      </c>
      <c r="R172" s="224" t="s">
        <v>466</v>
      </c>
      <c r="S172" s="224" t="s">
        <v>239</v>
      </c>
      <c r="T172" s="224" t="s">
        <v>259</v>
      </c>
      <c r="U172" s="224">
        <v>0</v>
      </c>
      <c r="V172" s="224">
        <f>ROUND(E172*U172,2)</f>
        <v>0</v>
      </c>
      <c r="W172" s="224"/>
      <c r="X172" s="224" t="s">
        <v>462</v>
      </c>
      <c r="Y172" s="213"/>
      <c r="Z172" s="213"/>
      <c r="AA172" s="213"/>
      <c r="AB172" s="213"/>
      <c r="AC172" s="213"/>
      <c r="AD172" s="213"/>
      <c r="AE172" s="213"/>
      <c r="AF172" s="213"/>
      <c r="AG172" s="213" t="s">
        <v>463</v>
      </c>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row>
    <row r="173" spans="1:60" outlineLevel="1" x14ac:dyDescent="0.2">
      <c r="A173" s="220"/>
      <c r="B173" s="221"/>
      <c r="C173" s="256" t="s">
        <v>507</v>
      </c>
      <c r="D173" s="250"/>
      <c r="E173" s="250"/>
      <c r="F173" s="250"/>
      <c r="G173" s="250"/>
      <c r="H173" s="224"/>
      <c r="I173" s="224"/>
      <c r="J173" s="224"/>
      <c r="K173" s="224"/>
      <c r="L173" s="224"/>
      <c r="M173" s="224"/>
      <c r="N173" s="223"/>
      <c r="O173" s="223"/>
      <c r="P173" s="223"/>
      <c r="Q173" s="223"/>
      <c r="R173" s="224"/>
      <c r="S173" s="224"/>
      <c r="T173" s="224"/>
      <c r="U173" s="224"/>
      <c r="V173" s="224"/>
      <c r="W173" s="224"/>
      <c r="X173" s="224"/>
      <c r="Y173" s="213"/>
      <c r="Z173" s="213"/>
      <c r="AA173" s="213"/>
      <c r="AB173" s="213"/>
      <c r="AC173" s="213"/>
      <c r="AD173" s="213"/>
      <c r="AE173" s="213"/>
      <c r="AF173" s="213"/>
      <c r="AG173" s="213" t="s">
        <v>244</v>
      </c>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row>
    <row r="174" spans="1:60" x14ac:dyDescent="0.2">
      <c r="A174" s="227" t="s">
        <v>233</v>
      </c>
      <c r="B174" s="228" t="s">
        <v>134</v>
      </c>
      <c r="C174" s="252" t="s">
        <v>135</v>
      </c>
      <c r="D174" s="229"/>
      <c r="E174" s="230"/>
      <c r="F174" s="231"/>
      <c r="G174" s="231">
        <f>SUMIF(AG175:AG185,"&lt;&gt;NOR",G175:G185)</f>
        <v>0</v>
      </c>
      <c r="H174" s="231"/>
      <c r="I174" s="231">
        <f>SUM(I175:I185)</f>
        <v>0</v>
      </c>
      <c r="J174" s="231"/>
      <c r="K174" s="231">
        <f>SUM(K175:K185)</f>
        <v>0</v>
      </c>
      <c r="L174" s="231"/>
      <c r="M174" s="231">
        <f>SUM(M175:M185)</f>
        <v>0</v>
      </c>
      <c r="N174" s="230"/>
      <c r="O174" s="230">
        <f>SUM(O175:O185)</f>
        <v>5.1899999999999995</v>
      </c>
      <c r="P174" s="230"/>
      <c r="Q174" s="230">
        <f>SUM(Q175:Q185)</f>
        <v>0</v>
      </c>
      <c r="R174" s="231"/>
      <c r="S174" s="231"/>
      <c r="T174" s="232"/>
      <c r="U174" s="226"/>
      <c r="V174" s="226">
        <f>SUM(V175:V185)</f>
        <v>194.3</v>
      </c>
      <c r="W174" s="226"/>
      <c r="X174" s="226"/>
      <c r="AG174" t="s">
        <v>234</v>
      </c>
    </row>
    <row r="175" spans="1:60" outlineLevel="1" x14ac:dyDescent="0.2">
      <c r="A175" s="242">
        <v>109</v>
      </c>
      <c r="B175" s="243" t="s">
        <v>508</v>
      </c>
      <c r="C175" s="255" t="s">
        <v>509</v>
      </c>
      <c r="D175" s="244" t="s">
        <v>252</v>
      </c>
      <c r="E175" s="245">
        <v>877.25341000000003</v>
      </c>
      <c r="F175" s="246"/>
      <c r="G175" s="247">
        <f>ROUND(E175*F175,2)</f>
        <v>0</v>
      </c>
      <c r="H175" s="246"/>
      <c r="I175" s="247">
        <f>ROUND(E175*H175,2)</f>
        <v>0</v>
      </c>
      <c r="J175" s="246"/>
      <c r="K175" s="247">
        <f>ROUND(E175*J175,2)</f>
        <v>0</v>
      </c>
      <c r="L175" s="247">
        <v>15</v>
      </c>
      <c r="M175" s="247">
        <f>G175*(1+L175/100)</f>
        <v>0</v>
      </c>
      <c r="N175" s="245">
        <v>0</v>
      </c>
      <c r="O175" s="245">
        <f>ROUND(E175*N175,2)</f>
        <v>0</v>
      </c>
      <c r="P175" s="245">
        <v>0</v>
      </c>
      <c r="Q175" s="245">
        <f>ROUND(E175*P175,2)</f>
        <v>0</v>
      </c>
      <c r="R175" s="247" t="s">
        <v>410</v>
      </c>
      <c r="S175" s="247" t="s">
        <v>239</v>
      </c>
      <c r="T175" s="248" t="s">
        <v>262</v>
      </c>
      <c r="U175" s="224">
        <v>0.15</v>
      </c>
      <c r="V175" s="224">
        <f>ROUND(E175*U175,2)</f>
        <v>131.59</v>
      </c>
      <c r="W175" s="224"/>
      <c r="X175" s="224" t="s">
        <v>241</v>
      </c>
      <c r="Y175" s="213"/>
      <c r="Z175" s="213"/>
      <c r="AA175" s="213"/>
      <c r="AB175" s="213"/>
      <c r="AC175" s="213"/>
      <c r="AD175" s="213"/>
      <c r="AE175" s="213"/>
      <c r="AF175" s="213"/>
      <c r="AG175" s="213" t="s">
        <v>242</v>
      </c>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row>
    <row r="176" spans="1:60" outlineLevel="1" x14ac:dyDescent="0.2">
      <c r="A176" s="242">
        <v>110</v>
      </c>
      <c r="B176" s="243" t="s">
        <v>510</v>
      </c>
      <c r="C176" s="255" t="s">
        <v>511</v>
      </c>
      <c r="D176" s="244" t="s">
        <v>268</v>
      </c>
      <c r="E176" s="245">
        <v>286.86</v>
      </c>
      <c r="F176" s="246"/>
      <c r="G176" s="247">
        <f>ROUND(E176*F176,2)</f>
        <v>0</v>
      </c>
      <c r="H176" s="246"/>
      <c r="I176" s="247">
        <f>ROUND(E176*H176,2)</f>
        <v>0</v>
      </c>
      <c r="J176" s="246"/>
      <c r="K176" s="247">
        <f>ROUND(E176*J176,2)</f>
        <v>0</v>
      </c>
      <c r="L176" s="247">
        <v>15</v>
      </c>
      <c r="M176" s="247">
        <f>G176*(1+L176/100)</f>
        <v>0</v>
      </c>
      <c r="N176" s="245">
        <v>3.2000000000000003E-4</v>
      </c>
      <c r="O176" s="245">
        <f>ROUND(E176*N176,2)</f>
        <v>0.09</v>
      </c>
      <c r="P176" s="245">
        <v>0</v>
      </c>
      <c r="Q176" s="245">
        <f>ROUND(E176*P176,2)</f>
        <v>0</v>
      </c>
      <c r="R176" s="247" t="s">
        <v>410</v>
      </c>
      <c r="S176" s="247" t="s">
        <v>239</v>
      </c>
      <c r="T176" s="248" t="s">
        <v>240</v>
      </c>
      <c r="U176" s="224">
        <v>0.05</v>
      </c>
      <c r="V176" s="224">
        <f>ROUND(E176*U176,2)</f>
        <v>14.34</v>
      </c>
      <c r="W176" s="224"/>
      <c r="X176" s="224" t="s">
        <v>241</v>
      </c>
      <c r="Y176" s="213"/>
      <c r="Z176" s="213"/>
      <c r="AA176" s="213"/>
      <c r="AB176" s="213"/>
      <c r="AC176" s="213"/>
      <c r="AD176" s="213"/>
      <c r="AE176" s="213"/>
      <c r="AF176" s="213"/>
      <c r="AG176" s="213" t="s">
        <v>242</v>
      </c>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row>
    <row r="177" spans="1:60" outlineLevel="1" x14ac:dyDescent="0.2">
      <c r="A177" s="242">
        <v>111</v>
      </c>
      <c r="B177" s="243" t="s">
        <v>512</v>
      </c>
      <c r="C177" s="255" t="s">
        <v>513</v>
      </c>
      <c r="D177" s="244" t="s">
        <v>252</v>
      </c>
      <c r="E177" s="245">
        <v>77.175749999999994</v>
      </c>
      <c r="F177" s="246"/>
      <c r="G177" s="247">
        <f>ROUND(E177*F177,2)</f>
        <v>0</v>
      </c>
      <c r="H177" s="246"/>
      <c r="I177" s="247">
        <f>ROUND(E177*H177,2)</f>
        <v>0</v>
      </c>
      <c r="J177" s="246"/>
      <c r="K177" s="247">
        <f>ROUND(E177*J177,2)</f>
        <v>0</v>
      </c>
      <c r="L177" s="247">
        <v>15</v>
      </c>
      <c r="M177" s="247">
        <f>G177*(1+L177/100)</f>
        <v>0</v>
      </c>
      <c r="N177" s="245">
        <v>3.9399999999999999E-3</v>
      </c>
      <c r="O177" s="245">
        <f>ROUND(E177*N177,2)</f>
        <v>0.3</v>
      </c>
      <c r="P177" s="245">
        <v>0</v>
      </c>
      <c r="Q177" s="245">
        <f>ROUND(E177*P177,2)</f>
        <v>0</v>
      </c>
      <c r="R177" s="247" t="s">
        <v>410</v>
      </c>
      <c r="S177" s="247" t="s">
        <v>239</v>
      </c>
      <c r="T177" s="248" t="s">
        <v>240</v>
      </c>
      <c r="U177" s="224">
        <v>0.21</v>
      </c>
      <c r="V177" s="224">
        <f>ROUND(E177*U177,2)</f>
        <v>16.21</v>
      </c>
      <c r="W177" s="224"/>
      <c r="X177" s="224" t="s">
        <v>241</v>
      </c>
      <c r="Y177" s="213"/>
      <c r="Z177" s="213"/>
      <c r="AA177" s="213"/>
      <c r="AB177" s="213"/>
      <c r="AC177" s="213"/>
      <c r="AD177" s="213"/>
      <c r="AE177" s="213"/>
      <c r="AF177" s="213"/>
      <c r="AG177" s="213" t="s">
        <v>242</v>
      </c>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row>
    <row r="178" spans="1:60" ht="22.5" outlineLevel="1" x14ac:dyDescent="0.2">
      <c r="A178" s="242">
        <v>112</v>
      </c>
      <c r="B178" s="243" t="s">
        <v>514</v>
      </c>
      <c r="C178" s="255" t="s">
        <v>515</v>
      </c>
      <c r="D178" s="244" t="s">
        <v>252</v>
      </c>
      <c r="E178" s="245">
        <v>227.82300000000001</v>
      </c>
      <c r="F178" s="246"/>
      <c r="G178" s="247">
        <f>ROUND(E178*F178,2)</f>
        <v>0</v>
      </c>
      <c r="H178" s="246"/>
      <c r="I178" s="247">
        <f>ROUND(E178*H178,2)</f>
        <v>0</v>
      </c>
      <c r="J178" s="246"/>
      <c r="K178" s="247">
        <f>ROUND(E178*J178,2)</f>
        <v>0</v>
      </c>
      <c r="L178" s="247">
        <v>15</v>
      </c>
      <c r="M178" s="247">
        <f>G178*(1+L178/100)</f>
        <v>0</v>
      </c>
      <c r="N178" s="245">
        <v>1.0000000000000001E-5</v>
      </c>
      <c r="O178" s="245">
        <f>ROUND(E178*N178,2)</f>
        <v>0</v>
      </c>
      <c r="P178" s="245">
        <v>0</v>
      </c>
      <c r="Q178" s="245">
        <f>ROUND(E178*P178,2)</f>
        <v>0</v>
      </c>
      <c r="R178" s="247" t="s">
        <v>410</v>
      </c>
      <c r="S178" s="247" t="s">
        <v>239</v>
      </c>
      <c r="T178" s="248" t="s">
        <v>240</v>
      </c>
      <c r="U178" s="224">
        <v>7.0000000000000007E-2</v>
      </c>
      <c r="V178" s="224">
        <f>ROUND(E178*U178,2)</f>
        <v>15.95</v>
      </c>
      <c r="W178" s="224"/>
      <c r="X178" s="224" t="s">
        <v>241</v>
      </c>
      <c r="Y178" s="213"/>
      <c r="Z178" s="213"/>
      <c r="AA178" s="213"/>
      <c r="AB178" s="213"/>
      <c r="AC178" s="213"/>
      <c r="AD178" s="213"/>
      <c r="AE178" s="213"/>
      <c r="AF178" s="213"/>
      <c r="AG178" s="213" t="s">
        <v>242</v>
      </c>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row>
    <row r="179" spans="1:60" ht="22.5" outlineLevel="1" x14ac:dyDescent="0.2">
      <c r="A179" s="242">
        <v>113</v>
      </c>
      <c r="B179" s="243" t="s">
        <v>516</v>
      </c>
      <c r="C179" s="255" t="s">
        <v>517</v>
      </c>
      <c r="D179" s="244" t="s">
        <v>268</v>
      </c>
      <c r="E179" s="245">
        <v>324.18</v>
      </c>
      <c r="F179" s="246"/>
      <c r="G179" s="247">
        <f>ROUND(E179*F179,2)</f>
        <v>0</v>
      </c>
      <c r="H179" s="246"/>
      <c r="I179" s="247">
        <f>ROUND(E179*H179,2)</f>
        <v>0</v>
      </c>
      <c r="J179" s="246"/>
      <c r="K179" s="247">
        <f>ROUND(E179*J179,2)</f>
        <v>0</v>
      </c>
      <c r="L179" s="247">
        <v>15</v>
      </c>
      <c r="M179" s="247">
        <f>G179*(1+L179/100)</f>
        <v>0</v>
      </c>
      <c r="N179" s="245">
        <v>3.2000000000000003E-4</v>
      </c>
      <c r="O179" s="245">
        <f>ROUND(E179*N179,2)</f>
        <v>0.1</v>
      </c>
      <c r="P179" s="245">
        <v>0</v>
      </c>
      <c r="Q179" s="245">
        <f>ROUND(E179*P179,2)</f>
        <v>0</v>
      </c>
      <c r="R179" s="247"/>
      <c r="S179" s="247" t="s">
        <v>279</v>
      </c>
      <c r="T179" s="248" t="s">
        <v>262</v>
      </c>
      <c r="U179" s="224">
        <v>0.05</v>
      </c>
      <c r="V179" s="224">
        <f>ROUND(E179*U179,2)</f>
        <v>16.21</v>
      </c>
      <c r="W179" s="224"/>
      <c r="X179" s="224" t="s">
        <v>241</v>
      </c>
      <c r="Y179" s="213"/>
      <c r="Z179" s="213"/>
      <c r="AA179" s="213"/>
      <c r="AB179" s="213"/>
      <c r="AC179" s="213"/>
      <c r="AD179" s="213"/>
      <c r="AE179" s="213"/>
      <c r="AF179" s="213"/>
      <c r="AG179" s="213" t="s">
        <v>242</v>
      </c>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row>
    <row r="180" spans="1:60" ht="22.5" outlineLevel="1" x14ac:dyDescent="0.2">
      <c r="A180" s="242">
        <v>114</v>
      </c>
      <c r="B180" s="243" t="s">
        <v>518</v>
      </c>
      <c r="C180" s="255" t="s">
        <v>519</v>
      </c>
      <c r="D180" s="244" t="s">
        <v>237</v>
      </c>
      <c r="E180" s="245">
        <v>41.757959999999997</v>
      </c>
      <c r="F180" s="246"/>
      <c r="G180" s="247">
        <f>ROUND(E180*F180,2)</f>
        <v>0</v>
      </c>
      <c r="H180" s="246"/>
      <c r="I180" s="247">
        <f>ROUND(E180*H180,2)</f>
        <v>0</v>
      </c>
      <c r="J180" s="246"/>
      <c r="K180" s="247">
        <f>ROUND(E180*J180,2)</f>
        <v>0</v>
      </c>
      <c r="L180" s="247">
        <v>15</v>
      </c>
      <c r="M180" s="247">
        <f>G180*(1+L180/100)</f>
        <v>0</v>
      </c>
      <c r="N180" s="245">
        <v>2.5000000000000001E-2</v>
      </c>
      <c r="O180" s="245">
        <f>ROUND(E180*N180,2)</f>
        <v>1.04</v>
      </c>
      <c r="P180" s="245">
        <v>0</v>
      </c>
      <c r="Q180" s="245">
        <f>ROUND(E180*P180,2)</f>
        <v>0</v>
      </c>
      <c r="R180" s="247" t="s">
        <v>295</v>
      </c>
      <c r="S180" s="247" t="s">
        <v>239</v>
      </c>
      <c r="T180" s="248" t="s">
        <v>240</v>
      </c>
      <c r="U180" s="224">
        <v>0</v>
      </c>
      <c r="V180" s="224">
        <f>ROUND(E180*U180,2)</f>
        <v>0</v>
      </c>
      <c r="W180" s="224"/>
      <c r="X180" s="224" t="s">
        <v>296</v>
      </c>
      <c r="Y180" s="213"/>
      <c r="Z180" s="213"/>
      <c r="AA180" s="213"/>
      <c r="AB180" s="213"/>
      <c r="AC180" s="213"/>
      <c r="AD180" s="213"/>
      <c r="AE180" s="213"/>
      <c r="AF180" s="213"/>
      <c r="AG180" s="213" t="s">
        <v>297</v>
      </c>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row>
    <row r="181" spans="1:60" ht="33.75" outlineLevel="1" x14ac:dyDescent="0.2">
      <c r="A181" s="242">
        <v>115</v>
      </c>
      <c r="B181" s="243" t="s">
        <v>520</v>
      </c>
      <c r="C181" s="255" t="s">
        <v>521</v>
      </c>
      <c r="D181" s="244" t="s">
        <v>252</v>
      </c>
      <c r="E181" s="245">
        <v>473.87184000000002</v>
      </c>
      <c r="F181" s="246"/>
      <c r="G181" s="247">
        <f>ROUND(E181*F181,2)</f>
        <v>0</v>
      </c>
      <c r="H181" s="246"/>
      <c r="I181" s="247">
        <f>ROUND(E181*H181,2)</f>
        <v>0</v>
      </c>
      <c r="J181" s="246"/>
      <c r="K181" s="247">
        <f>ROUND(E181*J181,2)</f>
        <v>0</v>
      </c>
      <c r="L181" s="247">
        <v>15</v>
      </c>
      <c r="M181" s="247">
        <f>G181*(1+L181/100)</f>
        <v>0</v>
      </c>
      <c r="N181" s="245">
        <v>1E-3</v>
      </c>
      <c r="O181" s="245">
        <f>ROUND(E181*N181,2)</f>
        <v>0.47</v>
      </c>
      <c r="P181" s="245">
        <v>0</v>
      </c>
      <c r="Q181" s="245">
        <f>ROUND(E181*P181,2)</f>
        <v>0</v>
      </c>
      <c r="R181" s="247" t="s">
        <v>295</v>
      </c>
      <c r="S181" s="247" t="s">
        <v>239</v>
      </c>
      <c r="T181" s="248" t="s">
        <v>240</v>
      </c>
      <c r="U181" s="224">
        <v>0</v>
      </c>
      <c r="V181" s="224">
        <f>ROUND(E181*U181,2)</f>
        <v>0</v>
      </c>
      <c r="W181" s="224"/>
      <c r="X181" s="224" t="s">
        <v>296</v>
      </c>
      <c r="Y181" s="213"/>
      <c r="Z181" s="213"/>
      <c r="AA181" s="213"/>
      <c r="AB181" s="213"/>
      <c r="AC181" s="213"/>
      <c r="AD181" s="213"/>
      <c r="AE181" s="213"/>
      <c r="AF181" s="213"/>
      <c r="AG181" s="213" t="s">
        <v>297</v>
      </c>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row>
    <row r="182" spans="1:60" ht="22.5" outlineLevel="1" x14ac:dyDescent="0.2">
      <c r="A182" s="242">
        <v>116</v>
      </c>
      <c r="B182" s="243" t="s">
        <v>522</v>
      </c>
      <c r="C182" s="255" t="s">
        <v>523</v>
      </c>
      <c r="D182" s="244" t="s">
        <v>237</v>
      </c>
      <c r="E182" s="245">
        <v>6.0197099999999999</v>
      </c>
      <c r="F182" s="246"/>
      <c r="G182" s="247">
        <f>ROUND(E182*F182,2)</f>
        <v>0</v>
      </c>
      <c r="H182" s="246"/>
      <c r="I182" s="247">
        <f>ROUND(E182*H182,2)</f>
        <v>0</v>
      </c>
      <c r="J182" s="246"/>
      <c r="K182" s="247">
        <f>ROUND(E182*J182,2)</f>
        <v>0</v>
      </c>
      <c r="L182" s="247">
        <v>15</v>
      </c>
      <c r="M182" s="247">
        <f>G182*(1+L182/100)</f>
        <v>0</v>
      </c>
      <c r="N182" s="245">
        <v>2.5000000000000001E-2</v>
      </c>
      <c r="O182" s="245">
        <f>ROUND(E182*N182,2)</f>
        <v>0.15</v>
      </c>
      <c r="P182" s="245">
        <v>0</v>
      </c>
      <c r="Q182" s="245">
        <f>ROUND(E182*P182,2)</f>
        <v>0</v>
      </c>
      <c r="R182" s="247" t="s">
        <v>295</v>
      </c>
      <c r="S182" s="247" t="s">
        <v>239</v>
      </c>
      <c r="T182" s="248" t="s">
        <v>240</v>
      </c>
      <c r="U182" s="224">
        <v>0</v>
      </c>
      <c r="V182" s="224">
        <f>ROUND(E182*U182,2)</f>
        <v>0</v>
      </c>
      <c r="W182" s="224"/>
      <c r="X182" s="224" t="s">
        <v>296</v>
      </c>
      <c r="Y182" s="213"/>
      <c r="Z182" s="213"/>
      <c r="AA182" s="213"/>
      <c r="AB182" s="213"/>
      <c r="AC182" s="213"/>
      <c r="AD182" s="213"/>
      <c r="AE182" s="213"/>
      <c r="AF182" s="213"/>
      <c r="AG182" s="213" t="s">
        <v>297</v>
      </c>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row>
    <row r="183" spans="1:60" ht="22.5" outlineLevel="1" x14ac:dyDescent="0.2">
      <c r="A183" s="234">
        <v>117</v>
      </c>
      <c r="B183" s="235" t="s">
        <v>524</v>
      </c>
      <c r="C183" s="253" t="s">
        <v>525</v>
      </c>
      <c r="D183" s="236" t="s">
        <v>252</v>
      </c>
      <c r="E183" s="237">
        <v>723.79222000000004</v>
      </c>
      <c r="F183" s="238"/>
      <c r="G183" s="239">
        <f>ROUND(E183*F183,2)</f>
        <v>0</v>
      </c>
      <c r="H183" s="238"/>
      <c r="I183" s="239">
        <f>ROUND(E183*H183,2)</f>
        <v>0</v>
      </c>
      <c r="J183" s="238"/>
      <c r="K183" s="239">
        <f>ROUND(E183*J183,2)</f>
        <v>0</v>
      </c>
      <c r="L183" s="239">
        <v>15</v>
      </c>
      <c r="M183" s="239">
        <f>G183*(1+L183/100)</f>
        <v>0</v>
      </c>
      <c r="N183" s="237">
        <v>4.1999999999999997E-3</v>
      </c>
      <c r="O183" s="237">
        <f>ROUND(E183*N183,2)</f>
        <v>3.04</v>
      </c>
      <c r="P183" s="237">
        <v>0</v>
      </c>
      <c r="Q183" s="237">
        <f>ROUND(E183*P183,2)</f>
        <v>0</v>
      </c>
      <c r="R183" s="239" t="s">
        <v>295</v>
      </c>
      <c r="S183" s="239" t="s">
        <v>239</v>
      </c>
      <c r="T183" s="240" t="s">
        <v>240</v>
      </c>
      <c r="U183" s="224">
        <v>0</v>
      </c>
      <c r="V183" s="224">
        <f>ROUND(E183*U183,2)</f>
        <v>0</v>
      </c>
      <c r="W183" s="224"/>
      <c r="X183" s="224" t="s">
        <v>296</v>
      </c>
      <c r="Y183" s="213"/>
      <c r="Z183" s="213"/>
      <c r="AA183" s="213"/>
      <c r="AB183" s="213"/>
      <c r="AC183" s="213"/>
      <c r="AD183" s="213"/>
      <c r="AE183" s="213"/>
      <c r="AF183" s="213"/>
      <c r="AG183" s="213" t="s">
        <v>297</v>
      </c>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row>
    <row r="184" spans="1:60" outlineLevel="1" x14ac:dyDescent="0.2">
      <c r="A184" s="220">
        <v>118</v>
      </c>
      <c r="B184" s="221" t="s">
        <v>526</v>
      </c>
      <c r="C184" s="257" t="s">
        <v>527</v>
      </c>
      <c r="D184" s="222" t="s">
        <v>0</v>
      </c>
      <c r="E184" s="251"/>
      <c r="F184" s="225"/>
      <c r="G184" s="224">
        <f>ROUND(E184*F184,2)</f>
        <v>0</v>
      </c>
      <c r="H184" s="225"/>
      <c r="I184" s="224">
        <f>ROUND(E184*H184,2)</f>
        <v>0</v>
      </c>
      <c r="J184" s="225"/>
      <c r="K184" s="224">
        <f>ROUND(E184*J184,2)</f>
        <v>0</v>
      </c>
      <c r="L184" s="224">
        <v>15</v>
      </c>
      <c r="M184" s="224">
        <f>G184*(1+L184/100)</f>
        <v>0</v>
      </c>
      <c r="N184" s="223">
        <v>0</v>
      </c>
      <c r="O184" s="223">
        <f>ROUND(E184*N184,2)</f>
        <v>0</v>
      </c>
      <c r="P184" s="223">
        <v>0</v>
      </c>
      <c r="Q184" s="223">
        <f>ROUND(E184*P184,2)</f>
        <v>0</v>
      </c>
      <c r="R184" s="224" t="s">
        <v>410</v>
      </c>
      <c r="S184" s="224" t="s">
        <v>239</v>
      </c>
      <c r="T184" s="224" t="s">
        <v>259</v>
      </c>
      <c r="U184" s="224">
        <v>0</v>
      </c>
      <c r="V184" s="224">
        <f>ROUND(E184*U184,2)</f>
        <v>0</v>
      </c>
      <c r="W184" s="224"/>
      <c r="X184" s="224" t="s">
        <v>462</v>
      </c>
      <c r="Y184" s="213"/>
      <c r="Z184" s="213"/>
      <c r="AA184" s="213"/>
      <c r="AB184" s="213"/>
      <c r="AC184" s="213"/>
      <c r="AD184" s="213"/>
      <c r="AE184" s="213"/>
      <c r="AF184" s="213"/>
      <c r="AG184" s="213" t="s">
        <v>463</v>
      </c>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row>
    <row r="185" spans="1:60" outlineLevel="1" x14ac:dyDescent="0.2">
      <c r="A185" s="220"/>
      <c r="B185" s="221"/>
      <c r="C185" s="256" t="s">
        <v>507</v>
      </c>
      <c r="D185" s="250"/>
      <c r="E185" s="250"/>
      <c r="F185" s="250"/>
      <c r="G185" s="250"/>
      <c r="H185" s="224"/>
      <c r="I185" s="224"/>
      <c r="J185" s="224"/>
      <c r="K185" s="224"/>
      <c r="L185" s="224"/>
      <c r="M185" s="224"/>
      <c r="N185" s="223"/>
      <c r="O185" s="223"/>
      <c r="P185" s="223"/>
      <c r="Q185" s="223"/>
      <c r="R185" s="224"/>
      <c r="S185" s="224"/>
      <c r="T185" s="224"/>
      <c r="U185" s="224"/>
      <c r="V185" s="224"/>
      <c r="W185" s="224"/>
      <c r="X185" s="224"/>
      <c r="Y185" s="213"/>
      <c r="Z185" s="213"/>
      <c r="AA185" s="213"/>
      <c r="AB185" s="213"/>
      <c r="AC185" s="213"/>
      <c r="AD185" s="213"/>
      <c r="AE185" s="213"/>
      <c r="AF185" s="213"/>
      <c r="AG185" s="213" t="s">
        <v>244</v>
      </c>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row>
    <row r="186" spans="1:60" x14ac:dyDescent="0.2">
      <c r="A186" s="227" t="s">
        <v>233</v>
      </c>
      <c r="B186" s="228" t="s">
        <v>136</v>
      </c>
      <c r="C186" s="252" t="s">
        <v>137</v>
      </c>
      <c r="D186" s="229"/>
      <c r="E186" s="230"/>
      <c r="F186" s="231"/>
      <c r="G186" s="231">
        <f>SUMIF(AG187:AG189,"&lt;&gt;NOR",G187:G189)</f>
        <v>0</v>
      </c>
      <c r="H186" s="231"/>
      <c r="I186" s="231">
        <f>SUM(I187:I189)</f>
        <v>0</v>
      </c>
      <c r="J186" s="231"/>
      <c r="K186" s="231">
        <f>SUM(K187:K189)</f>
        <v>0</v>
      </c>
      <c r="L186" s="231"/>
      <c r="M186" s="231">
        <f>SUM(M187:M189)</f>
        <v>0</v>
      </c>
      <c r="N186" s="230"/>
      <c r="O186" s="230">
        <f>SUM(O187:O189)</f>
        <v>0.61</v>
      </c>
      <c r="P186" s="230"/>
      <c r="Q186" s="230">
        <f>SUM(Q187:Q189)</f>
        <v>0</v>
      </c>
      <c r="R186" s="231"/>
      <c r="S186" s="231"/>
      <c r="T186" s="232"/>
      <c r="U186" s="226"/>
      <c r="V186" s="226">
        <f>SUM(V187:V189)</f>
        <v>4</v>
      </c>
      <c r="W186" s="226"/>
      <c r="X186" s="226"/>
      <c r="AG186" t="s">
        <v>234</v>
      </c>
    </row>
    <row r="187" spans="1:60" ht="33.75" outlineLevel="1" x14ac:dyDescent="0.2">
      <c r="A187" s="234">
        <v>119</v>
      </c>
      <c r="B187" s="235" t="s">
        <v>528</v>
      </c>
      <c r="C187" s="253" t="s">
        <v>529</v>
      </c>
      <c r="D187" s="236" t="s">
        <v>265</v>
      </c>
      <c r="E187" s="237">
        <v>8</v>
      </c>
      <c r="F187" s="238"/>
      <c r="G187" s="239">
        <f>ROUND(E187*F187,2)</f>
        <v>0</v>
      </c>
      <c r="H187" s="238"/>
      <c r="I187" s="239">
        <f>ROUND(E187*H187,2)</f>
        <v>0</v>
      </c>
      <c r="J187" s="238"/>
      <c r="K187" s="239">
        <f>ROUND(E187*J187,2)</f>
        <v>0</v>
      </c>
      <c r="L187" s="239">
        <v>15</v>
      </c>
      <c r="M187" s="239">
        <f>G187*(1+L187/100)</f>
        <v>0</v>
      </c>
      <c r="N187" s="237">
        <v>7.5800000000000006E-2</v>
      </c>
      <c r="O187" s="237">
        <f>ROUND(E187*N187,2)</f>
        <v>0.61</v>
      </c>
      <c r="P187" s="237">
        <v>0</v>
      </c>
      <c r="Q187" s="237">
        <f>ROUND(E187*P187,2)</f>
        <v>0</v>
      </c>
      <c r="R187" s="239" t="s">
        <v>530</v>
      </c>
      <c r="S187" s="239" t="s">
        <v>239</v>
      </c>
      <c r="T187" s="240" t="s">
        <v>240</v>
      </c>
      <c r="U187" s="224">
        <v>0.5</v>
      </c>
      <c r="V187" s="224">
        <f>ROUND(E187*U187,2)</f>
        <v>4</v>
      </c>
      <c r="W187" s="224"/>
      <c r="X187" s="224" t="s">
        <v>241</v>
      </c>
      <c r="Y187" s="213"/>
      <c r="Z187" s="213"/>
      <c r="AA187" s="213"/>
      <c r="AB187" s="213"/>
      <c r="AC187" s="213"/>
      <c r="AD187" s="213"/>
      <c r="AE187" s="213"/>
      <c r="AF187" s="213"/>
      <c r="AG187" s="213" t="s">
        <v>242</v>
      </c>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row>
    <row r="188" spans="1:60" outlineLevel="1" x14ac:dyDescent="0.2">
      <c r="A188" s="220">
        <v>120</v>
      </c>
      <c r="B188" s="221" t="s">
        <v>531</v>
      </c>
      <c r="C188" s="257" t="s">
        <v>532</v>
      </c>
      <c r="D188" s="222" t="s">
        <v>0</v>
      </c>
      <c r="E188" s="251"/>
      <c r="F188" s="225"/>
      <c r="G188" s="224">
        <f>ROUND(E188*F188,2)</f>
        <v>0</v>
      </c>
      <c r="H188" s="225"/>
      <c r="I188" s="224">
        <f>ROUND(E188*H188,2)</f>
        <v>0</v>
      </c>
      <c r="J188" s="225"/>
      <c r="K188" s="224">
        <f>ROUND(E188*J188,2)</f>
        <v>0</v>
      </c>
      <c r="L188" s="224">
        <v>15</v>
      </c>
      <c r="M188" s="224">
        <f>G188*(1+L188/100)</f>
        <v>0</v>
      </c>
      <c r="N188" s="223">
        <v>0</v>
      </c>
      <c r="O188" s="223">
        <f>ROUND(E188*N188,2)</f>
        <v>0</v>
      </c>
      <c r="P188" s="223">
        <v>0</v>
      </c>
      <c r="Q188" s="223">
        <f>ROUND(E188*P188,2)</f>
        <v>0</v>
      </c>
      <c r="R188" s="224" t="s">
        <v>530</v>
      </c>
      <c r="S188" s="224" t="s">
        <v>239</v>
      </c>
      <c r="T188" s="224" t="s">
        <v>259</v>
      </c>
      <c r="U188" s="224">
        <v>0</v>
      </c>
      <c r="V188" s="224">
        <f>ROUND(E188*U188,2)</f>
        <v>0</v>
      </c>
      <c r="W188" s="224"/>
      <c r="X188" s="224" t="s">
        <v>462</v>
      </c>
      <c r="Y188" s="213"/>
      <c r="Z188" s="213"/>
      <c r="AA188" s="213"/>
      <c r="AB188" s="213"/>
      <c r="AC188" s="213"/>
      <c r="AD188" s="213"/>
      <c r="AE188" s="213"/>
      <c r="AF188" s="213"/>
      <c r="AG188" s="213" t="s">
        <v>463</v>
      </c>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row>
    <row r="189" spans="1:60" outlineLevel="1" x14ac:dyDescent="0.2">
      <c r="A189" s="220"/>
      <c r="B189" s="221"/>
      <c r="C189" s="256" t="s">
        <v>533</v>
      </c>
      <c r="D189" s="250"/>
      <c r="E189" s="250"/>
      <c r="F189" s="250"/>
      <c r="G189" s="250"/>
      <c r="H189" s="224"/>
      <c r="I189" s="224"/>
      <c r="J189" s="224"/>
      <c r="K189" s="224"/>
      <c r="L189" s="224"/>
      <c r="M189" s="224"/>
      <c r="N189" s="223"/>
      <c r="O189" s="223"/>
      <c r="P189" s="223"/>
      <c r="Q189" s="223"/>
      <c r="R189" s="224"/>
      <c r="S189" s="224"/>
      <c r="T189" s="224"/>
      <c r="U189" s="224"/>
      <c r="V189" s="224"/>
      <c r="W189" s="224"/>
      <c r="X189" s="224"/>
      <c r="Y189" s="213"/>
      <c r="Z189" s="213"/>
      <c r="AA189" s="213"/>
      <c r="AB189" s="213"/>
      <c r="AC189" s="213"/>
      <c r="AD189" s="213"/>
      <c r="AE189" s="213"/>
      <c r="AF189" s="213"/>
      <c r="AG189" s="213" t="s">
        <v>244</v>
      </c>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row>
    <row r="190" spans="1:60" x14ac:dyDescent="0.2">
      <c r="A190" s="227" t="s">
        <v>233</v>
      </c>
      <c r="B190" s="228" t="s">
        <v>144</v>
      </c>
      <c r="C190" s="252" t="s">
        <v>145</v>
      </c>
      <c r="D190" s="229"/>
      <c r="E190" s="230"/>
      <c r="F190" s="231"/>
      <c r="G190" s="231">
        <f>SUMIF(AG191:AG195,"&lt;&gt;NOR",G191:G195)</f>
        <v>0</v>
      </c>
      <c r="H190" s="231"/>
      <c r="I190" s="231">
        <f>SUM(I191:I195)</f>
        <v>0</v>
      </c>
      <c r="J190" s="231"/>
      <c r="K190" s="231">
        <f>SUM(K191:K195)</f>
        <v>0</v>
      </c>
      <c r="L190" s="231"/>
      <c r="M190" s="231">
        <f>SUM(M191:M195)</f>
        <v>0</v>
      </c>
      <c r="N190" s="230"/>
      <c r="O190" s="230">
        <f>SUM(O191:O195)</f>
        <v>0</v>
      </c>
      <c r="P190" s="230"/>
      <c r="Q190" s="230">
        <f>SUM(Q191:Q195)</f>
        <v>0</v>
      </c>
      <c r="R190" s="231"/>
      <c r="S190" s="231"/>
      <c r="T190" s="232"/>
      <c r="U190" s="226"/>
      <c r="V190" s="226">
        <f>SUM(V191:V195)</f>
        <v>9.4600000000000009</v>
      </c>
      <c r="W190" s="226"/>
      <c r="X190" s="226"/>
      <c r="AG190" t="s">
        <v>234</v>
      </c>
    </row>
    <row r="191" spans="1:60" ht="22.5" outlineLevel="1" x14ac:dyDescent="0.2">
      <c r="A191" s="242">
        <v>121</v>
      </c>
      <c r="B191" s="243" t="s">
        <v>534</v>
      </c>
      <c r="C191" s="255" t="s">
        <v>535</v>
      </c>
      <c r="D191" s="244" t="s">
        <v>536</v>
      </c>
      <c r="E191" s="245">
        <v>6</v>
      </c>
      <c r="F191" s="246"/>
      <c r="G191" s="247">
        <f>ROUND(E191*F191,2)</f>
        <v>0</v>
      </c>
      <c r="H191" s="246"/>
      <c r="I191" s="247">
        <f>ROUND(E191*H191,2)</f>
        <v>0</v>
      </c>
      <c r="J191" s="246"/>
      <c r="K191" s="247">
        <f>ROUND(E191*J191,2)</f>
        <v>0</v>
      </c>
      <c r="L191" s="247">
        <v>15</v>
      </c>
      <c r="M191" s="247">
        <f>G191*(1+L191/100)</f>
        <v>0</v>
      </c>
      <c r="N191" s="245">
        <v>0</v>
      </c>
      <c r="O191" s="245">
        <f>ROUND(E191*N191,2)</f>
        <v>0</v>
      </c>
      <c r="P191" s="245">
        <v>0</v>
      </c>
      <c r="Q191" s="245">
        <f>ROUND(E191*P191,2)</f>
        <v>0</v>
      </c>
      <c r="R191" s="247"/>
      <c r="S191" s="247" t="s">
        <v>279</v>
      </c>
      <c r="T191" s="248" t="s">
        <v>262</v>
      </c>
      <c r="U191" s="224">
        <v>0.43</v>
      </c>
      <c r="V191" s="224">
        <f>ROUND(E191*U191,2)</f>
        <v>2.58</v>
      </c>
      <c r="W191" s="224"/>
      <c r="X191" s="224" t="s">
        <v>241</v>
      </c>
      <c r="Y191" s="213"/>
      <c r="Z191" s="213"/>
      <c r="AA191" s="213"/>
      <c r="AB191" s="213"/>
      <c r="AC191" s="213"/>
      <c r="AD191" s="213"/>
      <c r="AE191" s="213"/>
      <c r="AF191" s="213"/>
      <c r="AG191" s="213" t="s">
        <v>242</v>
      </c>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row>
    <row r="192" spans="1:60" ht="22.5" outlineLevel="1" x14ac:dyDescent="0.2">
      <c r="A192" s="242">
        <v>122</v>
      </c>
      <c r="B192" s="243" t="s">
        <v>537</v>
      </c>
      <c r="C192" s="255" t="s">
        <v>538</v>
      </c>
      <c r="D192" s="244" t="s">
        <v>536</v>
      </c>
      <c r="E192" s="245">
        <v>4</v>
      </c>
      <c r="F192" s="246"/>
      <c r="G192" s="247">
        <f>ROUND(E192*F192,2)</f>
        <v>0</v>
      </c>
      <c r="H192" s="246"/>
      <c r="I192" s="247">
        <f>ROUND(E192*H192,2)</f>
        <v>0</v>
      </c>
      <c r="J192" s="246"/>
      <c r="K192" s="247">
        <f>ROUND(E192*J192,2)</f>
        <v>0</v>
      </c>
      <c r="L192" s="247">
        <v>15</v>
      </c>
      <c r="M192" s="247">
        <f>G192*(1+L192/100)</f>
        <v>0</v>
      </c>
      <c r="N192" s="245">
        <v>0</v>
      </c>
      <c r="O192" s="245">
        <f>ROUND(E192*N192,2)</f>
        <v>0</v>
      </c>
      <c r="P192" s="245">
        <v>0</v>
      </c>
      <c r="Q192" s="245">
        <f>ROUND(E192*P192,2)</f>
        <v>0</v>
      </c>
      <c r="R192" s="247"/>
      <c r="S192" s="247" t="s">
        <v>279</v>
      </c>
      <c r="T192" s="248" t="s">
        <v>262</v>
      </c>
      <c r="U192" s="224">
        <v>0.43</v>
      </c>
      <c r="V192" s="224">
        <f>ROUND(E192*U192,2)</f>
        <v>1.72</v>
      </c>
      <c r="W192" s="224"/>
      <c r="X192" s="224" t="s">
        <v>241</v>
      </c>
      <c r="Y192" s="213"/>
      <c r="Z192" s="213"/>
      <c r="AA192" s="213"/>
      <c r="AB192" s="213"/>
      <c r="AC192" s="213"/>
      <c r="AD192" s="213"/>
      <c r="AE192" s="213"/>
      <c r="AF192" s="213"/>
      <c r="AG192" s="213" t="s">
        <v>242</v>
      </c>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row>
    <row r="193" spans="1:60" ht="22.5" outlineLevel="1" x14ac:dyDescent="0.2">
      <c r="A193" s="242">
        <v>123</v>
      </c>
      <c r="B193" s="243" t="s">
        <v>539</v>
      </c>
      <c r="C193" s="255" t="s">
        <v>540</v>
      </c>
      <c r="D193" s="244" t="s">
        <v>536</v>
      </c>
      <c r="E193" s="245">
        <v>2</v>
      </c>
      <c r="F193" s="246"/>
      <c r="G193" s="247">
        <f>ROUND(E193*F193,2)</f>
        <v>0</v>
      </c>
      <c r="H193" s="246"/>
      <c r="I193" s="247">
        <f>ROUND(E193*H193,2)</f>
        <v>0</v>
      </c>
      <c r="J193" s="246"/>
      <c r="K193" s="247">
        <f>ROUND(E193*J193,2)</f>
        <v>0</v>
      </c>
      <c r="L193" s="247">
        <v>15</v>
      </c>
      <c r="M193" s="247">
        <f>G193*(1+L193/100)</f>
        <v>0</v>
      </c>
      <c r="N193" s="245">
        <v>0</v>
      </c>
      <c r="O193" s="245">
        <f>ROUND(E193*N193,2)</f>
        <v>0</v>
      </c>
      <c r="P193" s="245">
        <v>0</v>
      </c>
      <c r="Q193" s="245">
        <f>ROUND(E193*P193,2)</f>
        <v>0</v>
      </c>
      <c r="R193" s="247"/>
      <c r="S193" s="247" t="s">
        <v>279</v>
      </c>
      <c r="T193" s="248" t="s">
        <v>262</v>
      </c>
      <c r="U193" s="224">
        <v>0.43</v>
      </c>
      <c r="V193" s="224">
        <f>ROUND(E193*U193,2)</f>
        <v>0.86</v>
      </c>
      <c r="W193" s="224"/>
      <c r="X193" s="224" t="s">
        <v>241</v>
      </c>
      <c r="Y193" s="213"/>
      <c r="Z193" s="213"/>
      <c r="AA193" s="213"/>
      <c r="AB193" s="213"/>
      <c r="AC193" s="213"/>
      <c r="AD193" s="213"/>
      <c r="AE193" s="213"/>
      <c r="AF193" s="213"/>
      <c r="AG193" s="213" t="s">
        <v>242</v>
      </c>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row>
    <row r="194" spans="1:60" ht="22.5" outlineLevel="1" x14ac:dyDescent="0.2">
      <c r="A194" s="242">
        <v>124</v>
      </c>
      <c r="B194" s="243" t="s">
        <v>541</v>
      </c>
      <c r="C194" s="255" t="s">
        <v>542</v>
      </c>
      <c r="D194" s="244" t="s">
        <v>536</v>
      </c>
      <c r="E194" s="245">
        <v>5</v>
      </c>
      <c r="F194" s="246"/>
      <c r="G194" s="247">
        <f>ROUND(E194*F194,2)</f>
        <v>0</v>
      </c>
      <c r="H194" s="246"/>
      <c r="I194" s="247">
        <f>ROUND(E194*H194,2)</f>
        <v>0</v>
      </c>
      <c r="J194" s="246"/>
      <c r="K194" s="247">
        <f>ROUND(E194*J194,2)</f>
        <v>0</v>
      </c>
      <c r="L194" s="247">
        <v>15</v>
      </c>
      <c r="M194" s="247">
        <f>G194*(1+L194/100)</f>
        <v>0</v>
      </c>
      <c r="N194" s="245">
        <v>0</v>
      </c>
      <c r="O194" s="245">
        <f>ROUND(E194*N194,2)</f>
        <v>0</v>
      </c>
      <c r="P194" s="245">
        <v>0</v>
      </c>
      <c r="Q194" s="245">
        <f>ROUND(E194*P194,2)</f>
        <v>0</v>
      </c>
      <c r="R194" s="247"/>
      <c r="S194" s="247" t="s">
        <v>279</v>
      </c>
      <c r="T194" s="248" t="s">
        <v>262</v>
      </c>
      <c r="U194" s="224">
        <v>0.43</v>
      </c>
      <c r="V194" s="224">
        <f>ROUND(E194*U194,2)</f>
        <v>2.15</v>
      </c>
      <c r="W194" s="224"/>
      <c r="X194" s="224" t="s">
        <v>241</v>
      </c>
      <c r="Y194" s="213"/>
      <c r="Z194" s="213"/>
      <c r="AA194" s="213"/>
      <c r="AB194" s="213"/>
      <c r="AC194" s="213"/>
      <c r="AD194" s="213"/>
      <c r="AE194" s="213"/>
      <c r="AF194" s="213"/>
      <c r="AG194" s="213" t="s">
        <v>242</v>
      </c>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row>
    <row r="195" spans="1:60" outlineLevel="1" x14ac:dyDescent="0.2">
      <c r="A195" s="242">
        <v>125</v>
      </c>
      <c r="B195" s="243" t="s">
        <v>543</v>
      </c>
      <c r="C195" s="255" t="s">
        <v>544</v>
      </c>
      <c r="D195" s="244" t="s">
        <v>536</v>
      </c>
      <c r="E195" s="245">
        <v>5</v>
      </c>
      <c r="F195" s="246"/>
      <c r="G195" s="247">
        <f>ROUND(E195*F195,2)</f>
        <v>0</v>
      </c>
      <c r="H195" s="246"/>
      <c r="I195" s="247">
        <f>ROUND(E195*H195,2)</f>
        <v>0</v>
      </c>
      <c r="J195" s="246"/>
      <c r="K195" s="247">
        <f>ROUND(E195*J195,2)</f>
        <v>0</v>
      </c>
      <c r="L195" s="247">
        <v>15</v>
      </c>
      <c r="M195" s="247">
        <f>G195*(1+L195/100)</f>
        <v>0</v>
      </c>
      <c r="N195" s="245">
        <v>0</v>
      </c>
      <c r="O195" s="245">
        <f>ROUND(E195*N195,2)</f>
        <v>0</v>
      </c>
      <c r="P195" s="245">
        <v>0</v>
      </c>
      <c r="Q195" s="245">
        <f>ROUND(E195*P195,2)</f>
        <v>0</v>
      </c>
      <c r="R195" s="247"/>
      <c r="S195" s="247" t="s">
        <v>279</v>
      </c>
      <c r="T195" s="248" t="s">
        <v>262</v>
      </c>
      <c r="U195" s="224">
        <v>0.43</v>
      </c>
      <c r="V195" s="224">
        <f>ROUND(E195*U195,2)</f>
        <v>2.15</v>
      </c>
      <c r="W195" s="224"/>
      <c r="X195" s="224" t="s">
        <v>241</v>
      </c>
      <c r="Y195" s="213"/>
      <c r="Z195" s="213"/>
      <c r="AA195" s="213"/>
      <c r="AB195" s="213"/>
      <c r="AC195" s="213"/>
      <c r="AD195" s="213"/>
      <c r="AE195" s="213"/>
      <c r="AF195" s="213"/>
      <c r="AG195" s="213" t="s">
        <v>242</v>
      </c>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row>
    <row r="196" spans="1:60" x14ac:dyDescent="0.2">
      <c r="A196" s="227" t="s">
        <v>233</v>
      </c>
      <c r="B196" s="228" t="s">
        <v>153</v>
      </c>
      <c r="C196" s="252" t="s">
        <v>154</v>
      </c>
      <c r="D196" s="229"/>
      <c r="E196" s="230"/>
      <c r="F196" s="231"/>
      <c r="G196" s="231">
        <f>SUMIF(AG197:AG211,"&lt;&gt;NOR",G197:G211)</f>
        <v>0</v>
      </c>
      <c r="H196" s="231"/>
      <c r="I196" s="231">
        <f>SUM(I197:I211)</f>
        <v>0</v>
      </c>
      <c r="J196" s="231"/>
      <c r="K196" s="231">
        <f>SUM(K197:K211)</f>
        <v>0</v>
      </c>
      <c r="L196" s="231"/>
      <c r="M196" s="231">
        <f>SUM(M197:M211)</f>
        <v>0</v>
      </c>
      <c r="N196" s="230"/>
      <c r="O196" s="230">
        <f>SUM(O197:O211)</f>
        <v>1.59</v>
      </c>
      <c r="P196" s="230"/>
      <c r="Q196" s="230">
        <f>SUM(Q197:Q211)</f>
        <v>0</v>
      </c>
      <c r="R196" s="231"/>
      <c r="S196" s="231"/>
      <c r="T196" s="232"/>
      <c r="U196" s="226"/>
      <c r="V196" s="226">
        <f>SUM(V197:V211)</f>
        <v>96.450000000000017</v>
      </c>
      <c r="W196" s="226"/>
      <c r="X196" s="226"/>
      <c r="AG196" t="s">
        <v>234</v>
      </c>
    </row>
    <row r="197" spans="1:60" ht="22.5" outlineLevel="1" x14ac:dyDescent="0.2">
      <c r="A197" s="242">
        <v>126</v>
      </c>
      <c r="B197" s="243" t="s">
        <v>545</v>
      </c>
      <c r="C197" s="255" t="s">
        <v>546</v>
      </c>
      <c r="D197" s="244" t="s">
        <v>265</v>
      </c>
      <c r="E197" s="245">
        <v>6</v>
      </c>
      <c r="F197" s="246"/>
      <c r="G197" s="247">
        <f>ROUND(E197*F197,2)</f>
        <v>0</v>
      </c>
      <c r="H197" s="246"/>
      <c r="I197" s="247">
        <f>ROUND(E197*H197,2)</f>
        <v>0</v>
      </c>
      <c r="J197" s="246"/>
      <c r="K197" s="247">
        <f>ROUND(E197*J197,2)</f>
        <v>0</v>
      </c>
      <c r="L197" s="247">
        <v>15</v>
      </c>
      <c r="M197" s="247">
        <f>G197*(1+L197/100)</f>
        <v>0</v>
      </c>
      <c r="N197" s="245">
        <v>3.32E-3</v>
      </c>
      <c r="O197" s="245">
        <f>ROUND(E197*N197,2)</f>
        <v>0.02</v>
      </c>
      <c r="P197" s="245">
        <v>0</v>
      </c>
      <c r="Q197" s="245">
        <f>ROUND(E197*P197,2)</f>
        <v>0</v>
      </c>
      <c r="R197" s="247" t="s">
        <v>547</v>
      </c>
      <c r="S197" s="247" t="s">
        <v>239</v>
      </c>
      <c r="T197" s="248" t="s">
        <v>240</v>
      </c>
      <c r="U197" s="224">
        <v>0.377</v>
      </c>
      <c r="V197" s="224">
        <f>ROUND(E197*U197,2)</f>
        <v>2.2599999999999998</v>
      </c>
      <c r="W197" s="224"/>
      <c r="X197" s="224" t="s">
        <v>241</v>
      </c>
      <c r="Y197" s="213"/>
      <c r="Z197" s="213"/>
      <c r="AA197" s="213"/>
      <c r="AB197" s="213"/>
      <c r="AC197" s="213"/>
      <c r="AD197" s="213"/>
      <c r="AE197" s="213"/>
      <c r="AF197" s="213"/>
      <c r="AG197" s="213" t="s">
        <v>242</v>
      </c>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row>
    <row r="198" spans="1:60" ht="33.75" outlineLevel="1" x14ac:dyDescent="0.2">
      <c r="A198" s="242">
        <v>127</v>
      </c>
      <c r="B198" s="243" t="s">
        <v>548</v>
      </c>
      <c r="C198" s="255" t="s">
        <v>549</v>
      </c>
      <c r="D198" s="244" t="s">
        <v>268</v>
      </c>
      <c r="E198" s="245">
        <v>17</v>
      </c>
      <c r="F198" s="246"/>
      <c r="G198" s="247">
        <f>ROUND(E198*F198,2)</f>
        <v>0</v>
      </c>
      <c r="H198" s="246"/>
      <c r="I198" s="247">
        <f>ROUND(E198*H198,2)</f>
        <v>0</v>
      </c>
      <c r="J198" s="246"/>
      <c r="K198" s="247">
        <f>ROUND(E198*J198,2)</f>
        <v>0</v>
      </c>
      <c r="L198" s="247">
        <v>15</v>
      </c>
      <c r="M198" s="247">
        <f>G198*(1+L198/100)</f>
        <v>0</v>
      </c>
      <c r="N198" s="245">
        <v>9.8999999999999999E-4</v>
      </c>
      <c r="O198" s="245">
        <f>ROUND(E198*N198,2)</f>
        <v>0.02</v>
      </c>
      <c r="P198" s="245">
        <v>0</v>
      </c>
      <c r="Q198" s="245">
        <f>ROUND(E198*P198,2)</f>
        <v>0</v>
      </c>
      <c r="R198" s="247" t="s">
        <v>547</v>
      </c>
      <c r="S198" s="247" t="s">
        <v>239</v>
      </c>
      <c r="T198" s="248" t="s">
        <v>240</v>
      </c>
      <c r="U198" s="224">
        <v>0.36099999999999999</v>
      </c>
      <c r="V198" s="224">
        <f>ROUND(E198*U198,2)</f>
        <v>6.14</v>
      </c>
      <c r="W198" s="224"/>
      <c r="X198" s="224" t="s">
        <v>241</v>
      </c>
      <c r="Y198" s="213"/>
      <c r="Z198" s="213"/>
      <c r="AA198" s="213"/>
      <c r="AB198" s="213"/>
      <c r="AC198" s="213"/>
      <c r="AD198" s="213"/>
      <c r="AE198" s="213"/>
      <c r="AF198" s="213"/>
      <c r="AG198" s="213" t="s">
        <v>242</v>
      </c>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row>
    <row r="199" spans="1:60" ht="22.5" outlineLevel="1" x14ac:dyDescent="0.2">
      <c r="A199" s="242">
        <v>128</v>
      </c>
      <c r="B199" s="243" t="s">
        <v>550</v>
      </c>
      <c r="C199" s="255" t="s">
        <v>551</v>
      </c>
      <c r="D199" s="244" t="s">
        <v>252</v>
      </c>
      <c r="E199" s="245">
        <v>10</v>
      </c>
      <c r="F199" s="246"/>
      <c r="G199" s="247">
        <f>ROUND(E199*F199,2)</f>
        <v>0</v>
      </c>
      <c r="H199" s="246"/>
      <c r="I199" s="247">
        <f>ROUND(E199*H199,2)</f>
        <v>0</v>
      </c>
      <c r="J199" s="246"/>
      <c r="K199" s="247">
        <f>ROUND(E199*J199,2)</f>
        <v>0</v>
      </c>
      <c r="L199" s="247">
        <v>15</v>
      </c>
      <c r="M199" s="247">
        <f>G199*(1+L199/100)</f>
        <v>0</v>
      </c>
      <c r="N199" s="245">
        <v>1.452E-2</v>
      </c>
      <c r="O199" s="245">
        <f>ROUND(E199*N199,2)</f>
        <v>0.15</v>
      </c>
      <c r="P199" s="245">
        <v>0</v>
      </c>
      <c r="Q199" s="245">
        <f>ROUND(E199*P199,2)</f>
        <v>0</v>
      </c>
      <c r="R199" s="247" t="s">
        <v>547</v>
      </c>
      <c r="S199" s="247" t="s">
        <v>239</v>
      </c>
      <c r="T199" s="248" t="s">
        <v>240</v>
      </c>
      <c r="U199" s="224">
        <v>0.27</v>
      </c>
      <c r="V199" s="224">
        <f>ROUND(E199*U199,2)</f>
        <v>2.7</v>
      </c>
      <c r="W199" s="224"/>
      <c r="X199" s="224" t="s">
        <v>241</v>
      </c>
      <c r="Y199" s="213"/>
      <c r="Z199" s="213"/>
      <c r="AA199" s="213"/>
      <c r="AB199" s="213"/>
      <c r="AC199" s="213"/>
      <c r="AD199" s="213"/>
      <c r="AE199" s="213"/>
      <c r="AF199" s="213"/>
      <c r="AG199" s="213" t="s">
        <v>242</v>
      </c>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row>
    <row r="200" spans="1:60" ht="22.5" outlineLevel="1" x14ac:dyDescent="0.2">
      <c r="A200" s="242">
        <v>129</v>
      </c>
      <c r="B200" s="243" t="s">
        <v>552</v>
      </c>
      <c r="C200" s="255" t="s">
        <v>553</v>
      </c>
      <c r="D200" s="244" t="s">
        <v>252</v>
      </c>
      <c r="E200" s="245">
        <v>51.5</v>
      </c>
      <c r="F200" s="246"/>
      <c r="G200" s="247">
        <f>ROUND(E200*F200,2)</f>
        <v>0</v>
      </c>
      <c r="H200" s="246"/>
      <c r="I200" s="247">
        <f>ROUND(E200*H200,2)</f>
        <v>0</v>
      </c>
      <c r="J200" s="246"/>
      <c r="K200" s="247">
        <f>ROUND(E200*J200,2)</f>
        <v>0</v>
      </c>
      <c r="L200" s="247">
        <v>15</v>
      </c>
      <c r="M200" s="247">
        <f>G200*(1+L200/100)</f>
        <v>0</v>
      </c>
      <c r="N200" s="245">
        <v>0</v>
      </c>
      <c r="O200" s="245">
        <f>ROUND(E200*N200,2)</f>
        <v>0</v>
      </c>
      <c r="P200" s="245">
        <v>0</v>
      </c>
      <c r="Q200" s="245">
        <f>ROUND(E200*P200,2)</f>
        <v>0</v>
      </c>
      <c r="R200" s="247" t="s">
        <v>547</v>
      </c>
      <c r="S200" s="247" t="s">
        <v>239</v>
      </c>
      <c r="T200" s="248" t="s">
        <v>240</v>
      </c>
      <c r="U200" s="224">
        <v>0.78200000000000003</v>
      </c>
      <c r="V200" s="224">
        <f>ROUND(E200*U200,2)</f>
        <v>40.270000000000003</v>
      </c>
      <c r="W200" s="224"/>
      <c r="X200" s="224" t="s">
        <v>241</v>
      </c>
      <c r="Y200" s="213"/>
      <c r="Z200" s="213"/>
      <c r="AA200" s="213"/>
      <c r="AB200" s="213"/>
      <c r="AC200" s="213"/>
      <c r="AD200" s="213"/>
      <c r="AE200" s="213"/>
      <c r="AF200" s="213"/>
      <c r="AG200" s="213" t="s">
        <v>242</v>
      </c>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row>
    <row r="201" spans="1:60" ht="22.5" outlineLevel="1" x14ac:dyDescent="0.2">
      <c r="A201" s="242">
        <v>130</v>
      </c>
      <c r="B201" s="243" t="s">
        <v>554</v>
      </c>
      <c r="C201" s="255" t="s">
        <v>555</v>
      </c>
      <c r="D201" s="244" t="s">
        <v>252</v>
      </c>
      <c r="E201" s="245">
        <v>10</v>
      </c>
      <c r="F201" s="246"/>
      <c r="G201" s="247">
        <f>ROUND(E201*F201,2)</f>
        <v>0</v>
      </c>
      <c r="H201" s="246"/>
      <c r="I201" s="247">
        <f>ROUND(E201*H201,2)</f>
        <v>0</v>
      </c>
      <c r="J201" s="246"/>
      <c r="K201" s="247">
        <f>ROUND(E201*J201,2)</f>
        <v>0</v>
      </c>
      <c r="L201" s="247">
        <v>15</v>
      </c>
      <c r="M201" s="247">
        <f>G201*(1+L201/100)</f>
        <v>0</v>
      </c>
      <c r="N201" s="245">
        <v>1.5499999999999999E-3</v>
      </c>
      <c r="O201" s="245">
        <f>ROUND(E201*N201,2)</f>
        <v>0.02</v>
      </c>
      <c r="P201" s="245">
        <v>0</v>
      </c>
      <c r="Q201" s="245">
        <f>ROUND(E201*P201,2)</f>
        <v>0</v>
      </c>
      <c r="R201" s="247" t="s">
        <v>547</v>
      </c>
      <c r="S201" s="247" t="s">
        <v>239</v>
      </c>
      <c r="T201" s="248" t="s">
        <v>240</v>
      </c>
      <c r="U201" s="224">
        <v>9.5000000000000001E-2</v>
      </c>
      <c r="V201" s="224">
        <f>ROUND(E201*U201,2)</f>
        <v>0.95</v>
      </c>
      <c r="W201" s="224"/>
      <c r="X201" s="224" t="s">
        <v>241</v>
      </c>
      <c r="Y201" s="213"/>
      <c r="Z201" s="213"/>
      <c r="AA201" s="213"/>
      <c r="AB201" s="213"/>
      <c r="AC201" s="213"/>
      <c r="AD201" s="213"/>
      <c r="AE201" s="213"/>
      <c r="AF201" s="213"/>
      <c r="AG201" s="213" t="s">
        <v>242</v>
      </c>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row>
    <row r="202" spans="1:60" outlineLevel="1" x14ac:dyDescent="0.2">
      <c r="A202" s="242">
        <v>131</v>
      </c>
      <c r="B202" s="243" t="s">
        <v>556</v>
      </c>
      <c r="C202" s="255" t="s">
        <v>557</v>
      </c>
      <c r="D202" s="244" t="s">
        <v>268</v>
      </c>
      <c r="E202" s="245">
        <v>387</v>
      </c>
      <c r="F202" s="246"/>
      <c r="G202" s="247">
        <f>ROUND(E202*F202,2)</f>
        <v>0</v>
      </c>
      <c r="H202" s="246"/>
      <c r="I202" s="247">
        <f>ROUND(E202*H202,2)</f>
        <v>0</v>
      </c>
      <c r="J202" s="246"/>
      <c r="K202" s="247">
        <f>ROUND(E202*J202,2)</f>
        <v>0</v>
      </c>
      <c r="L202" s="247">
        <v>15</v>
      </c>
      <c r="M202" s="247">
        <f>G202*(1+L202/100)</f>
        <v>0</v>
      </c>
      <c r="N202" s="245">
        <v>0</v>
      </c>
      <c r="O202" s="245">
        <f>ROUND(E202*N202,2)</f>
        <v>0</v>
      </c>
      <c r="P202" s="245">
        <v>0</v>
      </c>
      <c r="Q202" s="245">
        <f>ROUND(E202*P202,2)</f>
        <v>0</v>
      </c>
      <c r="R202" s="247" t="s">
        <v>547</v>
      </c>
      <c r="S202" s="247" t="s">
        <v>239</v>
      </c>
      <c r="T202" s="248" t="s">
        <v>240</v>
      </c>
      <c r="U202" s="224">
        <v>0.11</v>
      </c>
      <c r="V202" s="224">
        <f>ROUND(E202*U202,2)</f>
        <v>42.57</v>
      </c>
      <c r="W202" s="224"/>
      <c r="X202" s="224" t="s">
        <v>241</v>
      </c>
      <c r="Y202" s="213"/>
      <c r="Z202" s="213"/>
      <c r="AA202" s="213"/>
      <c r="AB202" s="213"/>
      <c r="AC202" s="213"/>
      <c r="AD202" s="213"/>
      <c r="AE202" s="213"/>
      <c r="AF202" s="213"/>
      <c r="AG202" s="213" t="s">
        <v>242</v>
      </c>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row>
    <row r="203" spans="1:60" outlineLevel="1" x14ac:dyDescent="0.2">
      <c r="A203" s="242">
        <v>132</v>
      </c>
      <c r="B203" s="243" t="s">
        <v>558</v>
      </c>
      <c r="C203" s="255" t="s">
        <v>559</v>
      </c>
      <c r="D203" s="244" t="s">
        <v>237</v>
      </c>
      <c r="E203" s="245">
        <v>2.3696999999999999</v>
      </c>
      <c r="F203" s="246"/>
      <c r="G203" s="247">
        <f>ROUND(E203*F203,2)</f>
        <v>0</v>
      </c>
      <c r="H203" s="246"/>
      <c r="I203" s="247">
        <f>ROUND(E203*H203,2)</f>
        <v>0</v>
      </c>
      <c r="J203" s="246"/>
      <c r="K203" s="247">
        <f>ROUND(E203*J203,2)</f>
        <v>0</v>
      </c>
      <c r="L203" s="247">
        <v>15</v>
      </c>
      <c r="M203" s="247">
        <f>G203*(1+L203/100)</f>
        <v>0</v>
      </c>
      <c r="N203" s="245">
        <v>2.3570000000000001E-2</v>
      </c>
      <c r="O203" s="245">
        <f>ROUND(E203*N203,2)</f>
        <v>0.06</v>
      </c>
      <c r="P203" s="245">
        <v>0</v>
      </c>
      <c r="Q203" s="245">
        <f>ROUND(E203*P203,2)</f>
        <v>0</v>
      </c>
      <c r="R203" s="247" t="s">
        <v>547</v>
      </c>
      <c r="S203" s="247" t="s">
        <v>239</v>
      </c>
      <c r="T203" s="248" t="s">
        <v>240</v>
      </c>
      <c r="U203" s="224">
        <v>0</v>
      </c>
      <c r="V203" s="224">
        <f>ROUND(E203*U203,2)</f>
        <v>0</v>
      </c>
      <c r="W203" s="224"/>
      <c r="X203" s="224" t="s">
        <v>241</v>
      </c>
      <c r="Y203" s="213"/>
      <c r="Z203" s="213"/>
      <c r="AA203" s="213"/>
      <c r="AB203" s="213"/>
      <c r="AC203" s="213"/>
      <c r="AD203" s="213"/>
      <c r="AE203" s="213"/>
      <c r="AF203" s="213"/>
      <c r="AG203" s="213" t="s">
        <v>242</v>
      </c>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row>
    <row r="204" spans="1:60" ht="22.5" outlineLevel="1" x14ac:dyDescent="0.2">
      <c r="A204" s="242">
        <v>133</v>
      </c>
      <c r="B204" s="243" t="s">
        <v>560</v>
      </c>
      <c r="C204" s="255" t="s">
        <v>561</v>
      </c>
      <c r="D204" s="244" t="s">
        <v>252</v>
      </c>
      <c r="E204" s="245">
        <v>77.400000000000006</v>
      </c>
      <c r="F204" s="246"/>
      <c r="G204" s="247">
        <f>ROUND(E204*F204,2)</f>
        <v>0</v>
      </c>
      <c r="H204" s="246"/>
      <c r="I204" s="247">
        <f>ROUND(E204*H204,2)</f>
        <v>0</v>
      </c>
      <c r="J204" s="246"/>
      <c r="K204" s="247">
        <f>ROUND(E204*J204,2)</f>
        <v>0</v>
      </c>
      <c r="L204" s="247">
        <v>15</v>
      </c>
      <c r="M204" s="247">
        <f>G204*(1+L204/100)</f>
        <v>0</v>
      </c>
      <c r="N204" s="245">
        <v>6.0000000000000002E-5</v>
      </c>
      <c r="O204" s="245">
        <f>ROUND(E204*N204,2)</f>
        <v>0</v>
      </c>
      <c r="P204" s="245">
        <v>0</v>
      </c>
      <c r="Q204" s="245">
        <f>ROUND(E204*P204,2)</f>
        <v>0</v>
      </c>
      <c r="R204" s="247" t="s">
        <v>547</v>
      </c>
      <c r="S204" s="247" t="s">
        <v>239</v>
      </c>
      <c r="T204" s="248" t="s">
        <v>240</v>
      </c>
      <c r="U204" s="224">
        <v>0</v>
      </c>
      <c r="V204" s="224">
        <f>ROUND(E204*U204,2)</f>
        <v>0</v>
      </c>
      <c r="W204" s="224"/>
      <c r="X204" s="224" t="s">
        <v>241</v>
      </c>
      <c r="Y204" s="213"/>
      <c r="Z204" s="213"/>
      <c r="AA204" s="213"/>
      <c r="AB204" s="213"/>
      <c r="AC204" s="213"/>
      <c r="AD204" s="213"/>
      <c r="AE204" s="213"/>
      <c r="AF204" s="213"/>
      <c r="AG204" s="213" t="s">
        <v>242</v>
      </c>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row>
    <row r="205" spans="1:60" outlineLevel="1" x14ac:dyDescent="0.2">
      <c r="A205" s="242">
        <v>134</v>
      </c>
      <c r="B205" s="243" t="s">
        <v>562</v>
      </c>
      <c r="C205" s="255" t="s">
        <v>563</v>
      </c>
      <c r="D205" s="244" t="s">
        <v>252</v>
      </c>
      <c r="E205" s="245">
        <v>10</v>
      </c>
      <c r="F205" s="246"/>
      <c r="G205" s="247">
        <f>ROUND(E205*F205,2)</f>
        <v>0</v>
      </c>
      <c r="H205" s="246"/>
      <c r="I205" s="247">
        <f>ROUND(E205*H205,2)</f>
        <v>0</v>
      </c>
      <c r="J205" s="246"/>
      <c r="K205" s="247">
        <f>ROUND(E205*J205,2)</f>
        <v>0</v>
      </c>
      <c r="L205" s="247">
        <v>15</v>
      </c>
      <c r="M205" s="247">
        <f>G205*(1+L205/100)</f>
        <v>0</v>
      </c>
      <c r="N205" s="245">
        <v>4.0299999999999997E-3</v>
      </c>
      <c r="O205" s="245">
        <f>ROUND(E205*N205,2)</f>
        <v>0.04</v>
      </c>
      <c r="P205" s="245">
        <v>0</v>
      </c>
      <c r="Q205" s="245">
        <f>ROUND(E205*P205,2)</f>
        <v>0</v>
      </c>
      <c r="R205" s="247"/>
      <c r="S205" s="247" t="s">
        <v>239</v>
      </c>
      <c r="T205" s="248" t="s">
        <v>240</v>
      </c>
      <c r="U205" s="224">
        <v>0.156</v>
      </c>
      <c r="V205" s="224">
        <f>ROUND(E205*U205,2)</f>
        <v>1.56</v>
      </c>
      <c r="W205" s="224"/>
      <c r="X205" s="224" t="s">
        <v>241</v>
      </c>
      <c r="Y205" s="213"/>
      <c r="Z205" s="213"/>
      <c r="AA205" s="213"/>
      <c r="AB205" s="213"/>
      <c r="AC205" s="213"/>
      <c r="AD205" s="213"/>
      <c r="AE205" s="213"/>
      <c r="AF205" s="213"/>
      <c r="AG205" s="213" t="s">
        <v>242</v>
      </c>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row>
    <row r="206" spans="1:60" outlineLevel="1" x14ac:dyDescent="0.2">
      <c r="A206" s="242">
        <v>135</v>
      </c>
      <c r="B206" s="243" t="s">
        <v>564</v>
      </c>
      <c r="C206" s="255" t="s">
        <v>565</v>
      </c>
      <c r="D206" s="244" t="s">
        <v>268</v>
      </c>
      <c r="E206" s="245">
        <v>1.8</v>
      </c>
      <c r="F206" s="246"/>
      <c r="G206" s="247">
        <f>ROUND(E206*F206,2)</f>
        <v>0</v>
      </c>
      <c r="H206" s="246"/>
      <c r="I206" s="247">
        <f>ROUND(E206*H206,2)</f>
        <v>0</v>
      </c>
      <c r="J206" s="246"/>
      <c r="K206" s="247">
        <f>ROUND(E206*J206,2)</f>
        <v>0</v>
      </c>
      <c r="L206" s="247">
        <v>15</v>
      </c>
      <c r="M206" s="247">
        <f>G206*(1+L206/100)</f>
        <v>0</v>
      </c>
      <c r="N206" s="245">
        <v>7.2000000000000005E-4</v>
      </c>
      <c r="O206" s="245">
        <f>ROUND(E206*N206,2)</f>
        <v>0</v>
      </c>
      <c r="P206" s="245">
        <v>0</v>
      </c>
      <c r="Q206" s="245">
        <f>ROUND(E206*P206,2)</f>
        <v>0</v>
      </c>
      <c r="R206" s="247" t="s">
        <v>295</v>
      </c>
      <c r="S206" s="247" t="s">
        <v>239</v>
      </c>
      <c r="T206" s="248" t="s">
        <v>240</v>
      </c>
      <c r="U206" s="224">
        <v>0</v>
      </c>
      <c r="V206" s="224">
        <f>ROUND(E206*U206,2)</f>
        <v>0</v>
      </c>
      <c r="W206" s="224"/>
      <c r="X206" s="224" t="s">
        <v>296</v>
      </c>
      <c r="Y206" s="213"/>
      <c r="Z206" s="213"/>
      <c r="AA206" s="213"/>
      <c r="AB206" s="213"/>
      <c r="AC206" s="213"/>
      <c r="AD206" s="213"/>
      <c r="AE206" s="213"/>
      <c r="AF206" s="213"/>
      <c r="AG206" s="213" t="s">
        <v>297</v>
      </c>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row>
    <row r="207" spans="1:60" outlineLevel="1" x14ac:dyDescent="0.2">
      <c r="A207" s="242">
        <v>136</v>
      </c>
      <c r="B207" s="243" t="s">
        <v>566</v>
      </c>
      <c r="C207" s="255" t="s">
        <v>567</v>
      </c>
      <c r="D207" s="244" t="s">
        <v>268</v>
      </c>
      <c r="E207" s="245">
        <v>417.96</v>
      </c>
      <c r="F207" s="246"/>
      <c r="G207" s="247">
        <f>ROUND(E207*F207,2)</f>
        <v>0</v>
      </c>
      <c r="H207" s="246"/>
      <c r="I207" s="247">
        <f>ROUND(E207*H207,2)</f>
        <v>0</v>
      </c>
      <c r="J207" s="246"/>
      <c r="K207" s="247">
        <f>ROUND(E207*J207,2)</f>
        <v>0</v>
      </c>
      <c r="L207" s="247">
        <v>15</v>
      </c>
      <c r="M207" s="247">
        <f>G207*(1+L207/100)</f>
        <v>0</v>
      </c>
      <c r="N207" s="245">
        <v>1.32E-3</v>
      </c>
      <c r="O207" s="245">
        <f>ROUND(E207*N207,2)</f>
        <v>0.55000000000000004</v>
      </c>
      <c r="P207" s="245">
        <v>0</v>
      </c>
      <c r="Q207" s="245">
        <f>ROUND(E207*P207,2)</f>
        <v>0</v>
      </c>
      <c r="R207" s="247" t="s">
        <v>295</v>
      </c>
      <c r="S207" s="247" t="s">
        <v>239</v>
      </c>
      <c r="T207" s="248" t="s">
        <v>240</v>
      </c>
      <c r="U207" s="224">
        <v>0</v>
      </c>
      <c r="V207" s="224">
        <f>ROUND(E207*U207,2)</f>
        <v>0</v>
      </c>
      <c r="W207" s="224"/>
      <c r="X207" s="224" t="s">
        <v>296</v>
      </c>
      <c r="Y207" s="213"/>
      <c r="Z207" s="213"/>
      <c r="AA207" s="213"/>
      <c r="AB207" s="213"/>
      <c r="AC207" s="213"/>
      <c r="AD207" s="213"/>
      <c r="AE207" s="213"/>
      <c r="AF207" s="213"/>
      <c r="AG207" s="213" t="s">
        <v>297</v>
      </c>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row>
    <row r="208" spans="1:60" outlineLevel="1" x14ac:dyDescent="0.2">
      <c r="A208" s="242">
        <v>137</v>
      </c>
      <c r="B208" s="243" t="s">
        <v>568</v>
      </c>
      <c r="C208" s="255" t="s">
        <v>569</v>
      </c>
      <c r="D208" s="244" t="s">
        <v>237</v>
      </c>
      <c r="E208" s="245">
        <v>0.33955000000000002</v>
      </c>
      <c r="F208" s="246"/>
      <c r="G208" s="247">
        <f>ROUND(E208*F208,2)</f>
        <v>0</v>
      </c>
      <c r="H208" s="246"/>
      <c r="I208" s="247">
        <f>ROUND(E208*H208,2)</f>
        <v>0</v>
      </c>
      <c r="J208" s="246"/>
      <c r="K208" s="247">
        <f>ROUND(E208*J208,2)</f>
        <v>0</v>
      </c>
      <c r="L208" s="247">
        <v>15</v>
      </c>
      <c r="M208" s="247">
        <f>G208*(1+L208/100)</f>
        <v>0</v>
      </c>
      <c r="N208" s="245">
        <v>0.55000000000000004</v>
      </c>
      <c r="O208" s="245">
        <f>ROUND(E208*N208,2)</f>
        <v>0.19</v>
      </c>
      <c r="P208" s="245">
        <v>0</v>
      </c>
      <c r="Q208" s="245">
        <f>ROUND(E208*P208,2)</f>
        <v>0</v>
      </c>
      <c r="R208" s="247" t="s">
        <v>295</v>
      </c>
      <c r="S208" s="247" t="s">
        <v>239</v>
      </c>
      <c r="T208" s="248" t="s">
        <v>262</v>
      </c>
      <c r="U208" s="224">
        <v>0</v>
      </c>
      <c r="V208" s="224">
        <f>ROUND(E208*U208,2)</f>
        <v>0</v>
      </c>
      <c r="W208" s="224"/>
      <c r="X208" s="224" t="s">
        <v>296</v>
      </c>
      <c r="Y208" s="213"/>
      <c r="Z208" s="213"/>
      <c r="AA208" s="213"/>
      <c r="AB208" s="213"/>
      <c r="AC208" s="213"/>
      <c r="AD208" s="213"/>
      <c r="AE208" s="213"/>
      <c r="AF208" s="213"/>
      <c r="AG208" s="213" t="s">
        <v>297</v>
      </c>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row>
    <row r="209" spans="1:60" ht="22.5" outlineLevel="1" x14ac:dyDescent="0.2">
      <c r="A209" s="234">
        <v>138</v>
      </c>
      <c r="B209" s="235" t="s">
        <v>570</v>
      </c>
      <c r="C209" s="253" t="s">
        <v>571</v>
      </c>
      <c r="D209" s="236" t="s">
        <v>252</v>
      </c>
      <c r="E209" s="237">
        <v>56.65</v>
      </c>
      <c r="F209" s="238"/>
      <c r="G209" s="239">
        <f>ROUND(E209*F209,2)</f>
        <v>0</v>
      </c>
      <c r="H209" s="238"/>
      <c r="I209" s="239">
        <f>ROUND(E209*H209,2)</f>
        <v>0</v>
      </c>
      <c r="J209" s="238"/>
      <c r="K209" s="239">
        <f>ROUND(E209*J209,2)</f>
        <v>0</v>
      </c>
      <c r="L209" s="239">
        <v>15</v>
      </c>
      <c r="M209" s="239">
        <f>G209*(1+L209/100)</f>
        <v>0</v>
      </c>
      <c r="N209" s="237">
        <v>9.4999999999999998E-3</v>
      </c>
      <c r="O209" s="237">
        <f>ROUND(E209*N209,2)</f>
        <v>0.54</v>
      </c>
      <c r="P209" s="237">
        <v>0</v>
      </c>
      <c r="Q209" s="237">
        <f>ROUND(E209*P209,2)</f>
        <v>0</v>
      </c>
      <c r="R209" s="239" t="s">
        <v>295</v>
      </c>
      <c r="S209" s="239" t="s">
        <v>239</v>
      </c>
      <c r="T209" s="240" t="s">
        <v>240</v>
      </c>
      <c r="U209" s="224">
        <v>0</v>
      </c>
      <c r="V209" s="224">
        <f>ROUND(E209*U209,2)</f>
        <v>0</v>
      </c>
      <c r="W209" s="224"/>
      <c r="X209" s="224" t="s">
        <v>296</v>
      </c>
      <c r="Y209" s="213"/>
      <c r="Z209" s="213"/>
      <c r="AA209" s="213"/>
      <c r="AB209" s="213"/>
      <c r="AC209" s="213"/>
      <c r="AD209" s="213"/>
      <c r="AE209" s="213"/>
      <c r="AF209" s="213"/>
      <c r="AG209" s="213" t="s">
        <v>297</v>
      </c>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row>
    <row r="210" spans="1:60" outlineLevel="1" x14ac:dyDescent="0.2">
      <c r="A210" s="220">
        <v>139</v>
      </c>
      <c r="B210" s="221" t="s">
        <v>572</v>
      </c>
      <c r="C210" s="257" t="s">
        <v>573</v>
      </c>
      <c r="D210" s="222" t="s">
        <v>0</v>
      </c>
      <c r="E210" s="251"/>
      <c r="F210" s="225"/>
      <c r="G210" s="224">
        <f>ROUND(E210*F210,2)</f>
        <v>0</v>
      </c>
      <c r="H210" s="225"/>
      <c r="I210" s="224">
        <f>ROUND(E210*H210,2)</f>
        <v>0</v>
      </c>
      <c r="J210" s="225"/>
      <c r="K210" s="224">
        <f>ROUND(E210*J210,2)</f>
        <v>0</v>
      </c>
      <c r="L210" s="224">
        <v>15</v>
      </c>
      <c r="M210" s="224">
        <f>G210*(1+L210/100)</f>
        <v>0</v>
      </c>
      <c r="N210" s="223">
        <v>0</v>
      </c>
      <c r="O210" s="223">
        <f>ROUND(E210*N210,2)</f>
        <v>0</v>
      </c>
      <c r="P210" s="223">
        <v>0</v>
      </c>
      <c r="Q210" s="223">
        <f>ROUND(E210*P210,2)</f>
        <v>0</v>
      </c>
      <c r="R210" s="224" t="s">
        <v>547</v>
      </c>
      <c r="S210" s="224" t="s">
        <v>239</v>
      </c>
      <c r="T210" s="224" t="s">
        <v>259</v>
      </c>
      <c r="U210" s="224">
        <v>0</v>
      </c>
      <c r="V210" s="224">
        <f>ROUND(E210*U210,2)</f>
        <v>0</v>
      </c>
      <c r="W210" s="224"/>
      <c r="X210" s="224" t="s">
        <v>462</v>
      </c>
      <c r="Y210" s="213"/>
      <c r="Z210" s="213"/>
      <c r="AA210" s="213"/>
      <c r="AB210" s="213"/>
      <c r="AC210" s="213"/>
      <c r="AD210" s="213"/>
      <c r="AE210" s="213"/>
      <c r="AF210" s="213"/>
      <c r="AG210" s="213" t="s">
        <v>463</v>
      </c>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row>
    <row r="211" spans="1:60" outlineLevel="1" x14ac:dyDescent="0.2">
      <c r="A211" s="220"/>
      <c r="B211" s="221"/>
      <c r="C211" s="256" t="s">
        <v>507</v>
      </c>
      <c r="D211" s="250"/>
      <c r="E211" s="250"/>
      <c r="F211" s="250"/>
      <c r="G211" s="250"/>
      <c r="H211" s="224"/>
      <c r="I211" s="224"/>
      <c r="J211" s="224"/>
      <c r="K211" s="224"/>
      <c r="L211" s="224"/>
      <c r="M211" s="224"/>
      <c r="N211" s="223"/>
      <c r="O211" s="223"/>
      <c r="P211" s="223"/>
      <c r="Q211" s="223"/>
      <c r="R211" s="224"/>
      <c r="S211" s="224"/>
      <c r="T211" s="224"/>
      <c r="U211" s="224"/>
      <c r="V211" s="224"/>
      <c r="W211" s="224"/>
      <c r="X211" s="224"/>
      <c r="Y211" s="213"/>
      <c r="Z211" s="213"/>
      <c r="AA211" s="213"/>
      <c r="AB211" s="213"/>
      <c r="AC211" s="213"/>
      <c r="AD211" s="213"/>
      <c r="AE211" s="213"/>
      <c r="AF211" s="213"/>
      <c r="AG211" s="213" t="s">
        <v>244</v>
      </c>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row>
    <row r="212" spans="1:60" x14ac:dyDescent="0.2">
      <c r="A212" s="227" t="s">
        <v>233</v>
      </c>
      <c r="B212" s="228" t="s">
        <v>155</v>
      </c>
      <c r="C212" s="252" t="s">
        <v>156</v>
      </c>
      <c r="D212" s="229"/>
      <c r="E212" s="230"/>
      <c r="F212" s="231"/>
      <c r="G212" s="231">
        <f>SUMIF(AG213:AG230,"&lt;&gt;NOR",G213:G230)</f>
        <v>0</v>
      </c>
      <c r="H212" s="231"/>
      <c r="I212" s="231">
        <f>SUM(I213:I230)</f>
        <v>0</v>
      </c>
      <c r="J212" s="231"/>
      <c r="K212" s="231">
        <f>SUM(K213:K230)</f>
        <v>0</v>
      </c>
      <c r="L212" s="231"/>
      <c r="M212" s="231">
        <f>SUM(M213:M230)</f>
        <v>0</v>
      </c>
      <c r="N212" s="230"/>
      <c r="O212" s="230">
        <f>SUM(O213:O230)</f>
        <v>0.37</v>
      </c>
      <c r="P212" s="230"/>
      <c r="Q212" s="230">
        <f>SUM(Q213:Q230)</f>
        <v>0.01</v>
      </c>
      <c r="R212" s="231"/>
      <c r="S212" s="231"/>
      <c r="T212" s="232"/>
      <c r="U212" s="226"/>
      <c r="V212" s="226">
        <f>SUM(V213:V230)</f>
        <v>45.379999999999995</v>
      </c>
      <c r="W212" s="226"/>
      <c r="X212" s="226"/>
      <c r="AG212" t="s">
        <v>234</v>
      </c>
    </row>
    <row r="213" spans="1:60" ht="33.75" outlineLevel="1" x14ac:dyDescent="0.2">
      <c r="A213" s="242">
        <v>140</v>
      </c>
      <c r="B213" s="243" t="s">
        <v>574</v>
      </c>
      <c r="C213" s="255" t="s">
        <v>575</v>
      </c>
      <c r="D213" s="244" t="s">
        <v>268</v>
      </c>
      <c r="E213" s="245">
        <v>2.5</v>
      </c>
      <c r="F213" s="246"/>
      <c r="G213" s="247">
        <f>ROUND(E213*F213,2)</f>
        <v>0</v>
      </c>
      <c r="H213" s="246"/>
      <c r="I213" s="247">
        <f>ROUND(E213*H213,2)</f>
        <v>0</v>
      </c>
      <c r="J213" s="246"/>
      <c r="K213" s="247">
        <f>ROUND(E213*J213,2)</f>
        <v>0</v>
      </c>
      <c r="L213" s="247">
        <v>15</v>
      </c>
      <c r="M213" s="247">
        <f>G213*(1+L213/100)</f>
        <v>0</v>
      </c>
      <c r="N213" s="245">
        <v>1.8E-3</v>
      </c>
      <c r="O213" s="245">
        <f>ROUND(E213*N213,2)</f>
        <v>0</v>
      </c>
      <c r="P213" s="245">
        <v>0</v>
      </c>
      <c r="Q213" s="245">
        <f>ROUND(E213*P213,2)</f>
        <v>0</v>
      </c>
      <c r="R213" s="247" t="s">
        <v>576</v>
      </c>
      <c r="S213" s="247" t="s">
        <v>239</v>
      </c>
      <c r="T213" s="248" t="s">
        <v>240</v>
      </c>
      <c r="U213" s="224">
        <v>0.15755</v>
      </c>
      <c r="V213" s="224">
        <f>ROUND(E213*U213,2)</f>
        <v>0.39</v>
      </c>
      <c r="W213" s="224"/>
      <c r="X213" s="224" t="s">
        <v>241</v>
      </c>
      <c r="Y213" s="213"/>
      <c r="Z213" s="213"/>
      <c r="AA213" s="213"/>
      <c r="AB213" s="213"/>
      <c r="AC213" s="213"/>
      <c r="AD213" s="213"/>
      <c r="AE213" s="213"/>
      <c r="AF213" s="213"/>
      <c r="AG213" s="213" t="s">
        <v>242</v>
      </c>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row>
    <row r="214" spans="1:60" ht="22.5" outlineLevel="1" x14ac:dyDescent="0.2">
      <c r="A214" s="234">
        <v>141</v>
      </c>
      <c r="B214" s="235" t="s">
        <v>577</v>
      </c>
      <c r="C214" s="253" t="s">
        <v>578</v>
      </c>
      <c r="D214" s="236" t="s">
        <v>252</v>
      </c>
      <c r="E214" s="237">
        <v>3.2</v>
      </c>
      <c r="F214" s="238"/>
      <c r="G214" s="239">
        <f>ROUND(E214*F214,2)</f>
        <v>0</v>
      </c>
      <c r="H214" s="238"/>
      <c r="I214" s="239">
        <f>ROUND(E214*H214,2)</f>
        <v>0</v>
      </c>
      <c r="J214" s="238"/>
      <c r="K214" s="239">
        <f>ROUND(E214*J214,2)</f>
        <v>0</v>
      </c>
      <c r="L214" s="239">
        <v>15</v>
      </c>
      <c r="M214" s="239">
        <f>G214*(1+L214/100)</f>
        <v>0</v>
      </c>
      <c r="N214" s="237">
        <v>5.2199999999999998E-3</v>
      </c>
      <c r="O214" s="237">
        <f>ROUND(E214*N214,2)</f>
        <v>0.02</v>
      </c>
      <c r="P214" s="237">
        <v>0</v>
      </c>
      <c r="Q214" s="237">
        <f>ROUND(E214*P214,2)</f>
        <v>0</v>
      </c>
      <c r="R214" s="239" t="s">
        <v>576</v>
      </c>
      <c r="S214" s="239" t="s">
        <v>239</v>
      </c>
      <c r="T214" s="240" t="s">
        <v>240</v>
      </c>
      <c r="U214" s="224">
        <v>1.2524999999999999</v>
      </c>
      <c r="V214" s="224">
        <f>ROUND(E214*U214,2)</f>
        <v>4.01</v>
      </c>
      <c r="W214" s="224"/>
      <c r="X214" s="224" t="s">
        <v>241</v>
      </c>
      <c r="Y214" s="213"/>
      <c r="Z214" s="213"/>
      <c r="AA214" s="213"/>
      <c r="AB214" s="213"/>
      <c r="AC214" s="213"/>
      <c r="AD214" s="213"/>
      <c r="AE214" s="213"/>
      <c r="AF214" s="213"/>
      <c r="AG214" s="213" t="s">
        <v>242</v>
      </c>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row>
    <row r="215" spans="1:60" outlineLevel="1" x14ac:dyDescent="0.2">
      <c r="A215" s="220"/>
      <c r="B215" s="221"/>
      <c r="C215" s="254" t="s">
        <v>579</v>
      </c>
      <c r="D215" s="241"/>
      <c r="E215" s="241"/>
      <c r="F215" s="241"/>
      <c r="G215" s="241"/>
      <c r="H215" s="224"/>
      <c r="I215" s="224"/>
      <c r="J215" s="224"/>
      <c r="K215" s="224"/>
      <c r="L215" s="224"/>
      <c r="M215" s="224"/>
      <c r="N215" s="223"/>
      <c r="O215" s="223"/>
      <c r="P215" s="223"/>
      <c r="Q215" s="223"/>
      <c r="R215" s="224"/>
      <c r="S215" s="224"/>
      <c r="T215" s="224"/>
      <c r="U215" s="224"/>
      <c r="V215" s="224"/>
      <c r="W215" s="224"/>
      <c r="X215" s="224"/>
      <c r="Y215" s="213"/>
      <c r="Z215" s="213"/>
      <c r="AA215" s="213"/>
      <c r="AB215" s="213"/>
      <c r="AC215" s="213"/>
      <c r="AD215" s="213"/>
      <c r="AE215" s="213"/>
      <c r="AF215" s="213"/>
      <c r="AG215" s="213" t="s">
        <v>244</v>
      </c>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row>
    <row r="216" spans="1:60" ht="22.5" outlineLevel="1" x14ac:dyDescent="0.2">
      <c r="A216" s="234">
        <v>142</v>
      </c>
      <c r="B216" s="235" t="s">
        <v>580</v>
      </c>
      <c r="C216" s="253" t="s">
        <v>581</v>
      </c>
      <c r="D216" s="236" t="s">
        <v>268</v>
      </c>
      <c r="E216" s="237">
        <v>2.5</v>
      </c>
      <c r="F216" s="238"/>
      <c r="G216" s="239">
        <f>ROUND(E216*F216,2)</f>
        <v>0</v>
      </c>
      <c r="H216" s="238"/>
      <c r="I216" s="239">
        <f>ROUND(E216*H216,2)</f>
        <v>0</v>
      </c>
      <c r="J216" s="238"/>
      <c r="K216" s="239">
        <f>ROUND(E216*J216,2)</f>
        <v>0</v>
      </c>
      <c r="L216" s="239">
        <v>15</v>
      </c>
      <c r="M216" s="239">
        <f>G216*(1+L216/100)</f>
        <v>0</v>
      </c>
      <c r="N216" s="237">
        <v>2.47E-3</v>
      </c>
      <c r="O216" s="237">
        <f>ROUND(E216*N216,2)</f>
        <v>0.01</v>
      </c>
      <c r="P216" s="237">
        <v>0</v>
      </c>
      <c r="Q216" s="237">
        <f>ROUND(E216*P216,2)</f>
        <v>0</v>
      </c>
      <c r="R216" s="239" t="s">
        <v>576</v>
      </c>
      <c r="S216" s="239" t="s">
        <v>239</v>
      </c>
      <c r="T216" s="240" t="s">
        <v>240</v>
      </c>
      <c r="U216" s="224">
        <v>0.50365000000000004</v>
      </c>
      <c r="V216" s="224">
        <f>ROUND(E216*U216,2)</f>
        <v>1.26</v>
      </c>
      <c r="W216" s="224"/>
      <c r="X216" s="224" t="s">
        <v>241</v>
      </c>
      <c r="Y216" s="213"/>
      <c r="Z216" s="213"/>
      <c r="AA216" s="213"/>
      <c r="AB216" s="213"/>
      <c r="AC216" s="213"/>
      <c r="AD216" s="213"/>
      <c r="AE216" s="213"/>
      <c r="AF216" s="213"/>
      <c r="AG216" s="213" t="s">
        <v>242</v>
      </c>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row>
    <row r="217" spans="1:60" outlineLevel="1" x14ac:dyDescent="0.2">
      <c r="A217" s="220"/>
      <c r="B217" s="221"/>
      <c r="C217" s="254" t="s">
        <v>582</v>
      </c>
      <c r="D217" s="241"/>
      <c r="E217" s="241"/>
      <c r="F217" s="241"/>
      <c r="G217" s="241"/>
      <c r="H217" s="224"/>
      <c r="I217" s="224"/>
      <c r="J217" s="224"/>
      <c r="K217" s="224"/>
      <c r="L217" s="224"/>
      <c r="M217" s="224"/>
      <c r="N217" s="223"/>
      <c r="O217" s="223"/>
      <c r="P217" s="223"/>
      <c r="Q217" s="223"/>
      <c r="R217" s="224"/>
      <c r="S217" s="224"/>
      <c r="T217" s="224"/>
      <c r="U217" s="224"/>
      <c r="V217" s="224"/>
      <c r="W217" s="224"/>
      <c r="X217" s="224"/>
      <c r="Y217" s="213"/>
      <c r="Z217" s="213"/>
      <c r="AA217" s="213"/>
      <c r="AB217" s="213"/>
      <c r="AC217" s="213"/>
      <c r="AD217" s="213"/>
      <c r="AE217" s="213"/>
      <c r="AF217" s="213"/>
      <c r="AG217" s="213" t="s">
        <v>244</v>
      </c>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row>
    <row r="218" spans="1:60" ht="22.5" outlineLevel="1" x14ac:dyDescent="0.2">
      <c r="A218" s="242">
        <v>143</v>
      </c>
      <c r="B218" s="243" t="s">
        <v>583</v>
      </c>
      <c r="C218" s="255" t="s">
        <v>584</v>
      </c>
      <c r="D218" s="244" t="s">
        <v>268</v>
      </c>
      <c r="E218" s="245">
        <v>11</v>
      </c>
      <c r="F218" s="246"/>
      <c r="G218" s="247">
        <f>ROUND(E218*F218,2)</f>
        <v>0</v>
      </c>
      <c r="H218" s="246"/>
      <c r="I218" s="247">
        <f>ROUND(E218*H218,2)</f>
        <v>0</v>
      </c>
      <c r="J218" s="246"/>
      <c r="K218" s="247">
        <f>ROUND(E218*J218,2)</f>
        <v>0</v>
      </c>
      <c r="L218" s="247">
        <v>15</v>
      </c>
      <c r="M218" s="247">
        <f>G218*(1+L218/100)</f>
        <v>0</v>
      </c>
      <c r="N218" s="245">
        <v>2.1099999999999999E-3</v>
      </c>
      <c r="O218" s="245">
        <f>ROUND(E218*N218,2)</f>
        <v>0.02</v>
      </c>
      <c r="P218" s="245">
        <v>0</v>
      </c>
      <c r="Q218" s="245">
        <f>ROUND(E218*P218,2)</f>
        <v>0</v>
      </c>
      <c r="R218" s="247" t="s">
        <v>576</v>
      </c>
      <c r="S218" s="247" t="s">
        <v>239</v>
      </c>
      <c r="T218" s="248" t="s">
        <v>240</v>
      </c>
      <c r="U218" s="224">
        <v>0.36725000000000002</v>
      </c>
      <c r="V218" s="224">
        <f>ROUND(E218*U218,2)</f>
        <v>4.04</v>
      </c>
      <c r="W218" s="224"/>
      <c r="X218" s="224" t="s">
        <v>241</v>
      </c>
      <c r="Y218" s="213"/>
      <c r="Z218" s="213"/>
      <c r="AA218" s="213"/>
      <c r="AB218" s="213"/>
      <c r="AC218" s="213"/>
      <c r="AD218" s="213"/>
      <c r="AE218" s="213"/>
      <c r="AF218" s="213"/>
      <c r="AG218" s="213" t="s">
        <v>242</v>
      </c>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row>
    <row r="219" spans="1:60" ht="22.5" outlineLevel="1" x14ac:dyDescent="0.2">
      <c r="A219" s="242">
        <v>144</v>
      </c>
      <c r="B219" s="243" t="s">
        <v>585</v>
      </c>
      <c r="C219" s="255" t="s">
        <v>586</v>
      </c>
      <c r="D219" s="244" t="s">
        <v>268</v>
      </c>
      <c r="E219" s="245">
        <v>8.44</v>
      </c>
      <c r="F219" s="246"/>
      <c r="G219" s="247">
        <f>ROUND(E219*F219,2)</f>
        <v>0</v>
      </c>
      <c r="H219" s="246"/>
      <c r="I219" s="247">
        <f>ROUND(E219*H219,2)</f>
        <v>0</v>
      </c>
      <c r="J219" s="246"/>
      <c r="K219" s="247">
        <f>ROUND(E219*J219,2)</f>
        <v>0</v>
      </c>
      <c r="L219" s="247">
        <v>15</v>
      </c>
      <c r="M219" s="247">
        <f>G219*(1+L219/100)</f>
        <v>0</v>
      </c>
      <c r="N219" s="245">
        <v>1.98E-3</v>
      </c>
      <c r="O219" s="245">
        <f>ROUND(E219*N219,2)</f>
        <v>0.02</v>
      </c>
      <c r="P219" s="245">
        <v>0</v>
      </c>
      <c r="Q219" s="245">
        <f>ROUND(E219*P219,2)</f>
        <v>0</v>
      </c>
      <c r="R219" s="247" t="s">
        <v>576</v>
      </c>
      <c r="S219" s="247" t="s">
        <v>239</v>
      </c>
      <c r="T219" s="248" t="s">
        <v>240</v>
      </c>
      <c r="U219" s="224">
        <v>0.29344999999999999</v>
      </c>
      <c r="V219" s="224">
        <f>ROUND(E219*U219,2)</f>
        <v>2.48</v>
      </c>
      <c r="W219" s="224"/>
      <c r="X219" s="224" t="s">
        <v>241</v>
      </c>
      <c r="Y219" s="213"/>
      <c r="Z219" s="213"/>
      <c r="AA219" s="213"/>
      <c r="AB219" s="213"/>
      <c r="AC219" s="213"/>
      <c r="AD219" s="213"/>
      <c r="AE219" s="213"/>
      <c r="AF219" s="213"/>
      <c r="AG219" s="213" t="s">
        <v>242</v>
      </c>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row>
    <row r="220" spans="1:60" ht="22.5" outlineLevel="1" x14ac:dyDescent="0.2">
      <c r="A220" s="242">
        <v>145</v>
      </c>
      <c r="B220" s="243" t="s">
        <v>587</v>
      </c>
      <c r="C220" s="255" t="s">
        <v>588</v>
      </c>
      <c r="D220" s="244" t="s">
        <v>268</v>
      </c>
      <c r="E220" s="245">
        <v>55.5</v>
      </c>
      <c r="F220" s="246"/>
      <c r="G220" s="247">
        <f>ROUND(E220*F220,2)</f>
        <v>0</v>
      </c>
      <c r="H220" s="246"/>
      <c r="I220" s="247">
        <f>ROUND(E220*H220,2)</f>
        <v>0</v>
      </c>
      <c r="J220" s="246"/>
      <c r="K220" s="247">
        <f>ROUND(E220*J220,2)</f>
        <v>0</v>
      </c>
      <c r="L220" s="247">
        <v>15</v>
      </c>
      <c r="M220" s="247">
        <f>G220*(1+L220/100)</f>
        <v>0</v>
      </c>
      <c r="N220" s="245">
        <v>3.1700000000000001E-3</v>
      </c>
      <c r="O220" s="245">
        <f>ROUND(E220*N220,2)</f>
        <v>0.18</v>
      </c>
      <c r="P220" s="245">
        <v>0</v>
      </c>
      <c r="Q220" s="245">
        <f>ROUND(E220*P220,2)</f>
        <v>0</v>
      </c>
      <c r="R220" s="247" t="s">
        <v>576</v>
      </c>
      <c r="S220" s="247" t="s">
        <v>239</v>
      </c>
      <c r="T220" s="248" t="s">
        <v>240</v>
      </c>
      <c r="U220" s="224">
        <v>0.219</v>
      </c>
      <c r="V220" s="224">
        <f>ROUND(E220*U220,2)</f>
        <v>12.15</v>
      </c>
      <c r="W220" s="224"/>
      <c r="X220" s="224" t="s">
        <v>241</v>
      </c>
      <c r="Y220" s="213"/>
      <c r="Z220" s="213"/>
      <c r="AA220" s="213"/>
      <c r="AB220" s="213"/>
      <c r="AC220" s="213"/>
      <c r="AD220" s="213"/>
      <c r="AE220" s="213"/>
      <c r="AF220" s="213"/>
      <c r="AG220" s="213" t="s">
        <v>242</v>
      </c>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row>
    <row r="221" spans="1:60" ht="22.5" outlineLevel="1" x14ac:dyDescent="0.2">
      <c r="A221" s="234">
        <v>146</v>
      </c>
      <c r="B221" s="235" t="s">
        <v>589</v>
      </c>
      <c r="C221" s="253" t="s">
        <v>590</v>
      </c>
      <c r="D221" s="236" t="s">
        <v>268</v>
      </c>
      <c r="E221" s="237">
        <v>12.82</v>
      </c>
      <c r="F221" s="238"/>
      <c r="G221" s="239">
        <f>ROUND(E221*F221,2)</f>
        <v>0</v>
      </c>
      <c r="H221" s="238"/>
      <c r="I221" s="239">
        <f>ROUND(E221*H221,2)</f>
        <v>0</v>
      </c>
      <c r="J221" s="238"/>
      <c r="K221" s="239">
        <f>ROUND(E221*J221,2)</f>
        <v>0</v>
      </c>
      <c r="L221" s="239">
        <v>15</v>
      </c>
      <c r="M221" s="239">
        <f>G221*(1+L221/100)</f>
        <v>0</v>
      </c>
      <c r="N221" s="237">
        <v>2.3999999999999998E-3</v>
      </c>
      <c r="O221" s="237">
        <f>ROUND(E221*N221,2)</f>
        <v>0.03</v>
      </c>
      <c r="P221" s="237">
        <v>0</v>
      </c>
      <c r="Q221" s="237">
        <f>ROUND(E221*P221,2)</f>
        <v>0</v>
      </c>
      <c r="R221" s="239" t="s">
        <v>576</v>
      </c>
      <c r="S221" s="239" t="s">
        <v>239</v>
      </c>
      <c r="T221" s="240" t="s">
        <v>240</v>
      </c>
      <c r="U221" s="224">
        <v>0.26</v>
      </c>
      <c r="V221" s="224">
        <f>ROUND(E221*U221,2)</f>
        <v>3.33</v>
      </c>
      <c r="W221" s="224"/>
      <c r="X221" s="224" t="s">
        <v>241</v>
      </c>
      <c r="Y221" s="213"/>
      <c r="Z221" s="213"/>
      <c r="AA221" s="213"/>
      <c r="AB221" s="213"/>
      <c r="AC221" s="213"/>
      <c r="AD221" s="213"/>
      <c r="AE221" s="213"/>
      <c r="AF221" s="213"/>
      <c r="AG221" s="213" t="s">
        <v>242</v>
      </c>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row>
    <row r="222" spans="1:60" outlineLevel="1" x14ac:dyDescent="0.2">
      <c r="A222" s="220"/>
      <c r="B222" s="221"/>
      <c r="C222" s="254" t="s">
        <v>591</v>
      </c>
      <c r="D222" s="241"/>
      <c r="E222" s="241"/>
      <c r="F222" s="241"/>
      <c r="G222" s="241"/>
      <c r="H222" s="224"/>
      <c r="I222" s="224"/>
      <c r="J222" s="224"/>
      <c r="K222" s="224"/>
      <c r="L222" s="224"/>
      <c r="M222" s="224"/>
      <c r="N222" s="223"/>
      <c r="O222" s="223"/>
      <c r="P222" s="223"/>
      <c r="Q222" s="223"/>
      <c r="R222" s="224"/>
      <c r="S222" s="224"/>
      <c r="T222" s="224"/>
      <c r="U222" s="224"/>
      <c r="V222" s="224"/>
      <c r="W222" s="224"/>
      <c r="X222" s="224"/>
      <c r="Y222" s="213"/>
      <c r="Z222" s="213"/>
      <c r="AA222" s="213"/>
      <c r="AB222" s="213"/>
      <c r="AC222" s="213"/>
      <c r="AD222" s="213"/>
      <c r="AE222" s="213"/>
      <c r="AF222" s="213"/>
      <c r="AG222" s="213" t="s">
        <v>244</v>
      </c>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row>
    <row r="223" spans="1:60" ht="22.5" outlineLevel="1" x14ac:dyDescent="0.2">
      <c r="A223" s="242">
        <v>147</v>
      </c>
      <c r="B223" s="243" t="s">
        <v>592</v>
      </c>
      <c r="C223" s="255" t="s">
        <v>593</v>
      </c>
      <c r="D223" s="244" t="s">
        <v>265</v>
      </c>
      <c r="E223" s="245">
        <v>1</v>
      </c>
      <c r="F223" s="246"/>
      <c r="G223" s="247">
        <f>ROUND(E223*F223,2)</f>
        <v>0</v>
      </c>
      <c r="H223" s="246"/>
      <c r="I223" s="247">
        <f>ROUND(E223*H223,2)</f>
        <v>0</v>
      </c>
      <c r="J223" s="246"/>
      <c r="K223" s="247">
        <f>ROUND(E223*J223,2)</f>
        <v>0</v>
      </c>
      <c r="L223" s="247">
        <v>15</v>
      </c>
      <c r="M223" s="247">
        <f>G223*(1+L223/100)</f>
        <v>0</v>
      </c>
      <c r="N223" s="245">
        <v>4.0000000000000002E-4</v>
      </c>
      <c r="O223" s="245">
        <f>ROUND(E223*N223,2)</f>
        <v>0</v>
      </c>
      <c r="P223" s="245">
        <v>0</v>
      </c>
      <c r="Q223" s="245">
        <f>ROUND(E223*P223,2)</f>
        <v>0</v>
      </c>
      <c r="R223" s="247" t="s">
        <v>576</v>
      </c>
      <c r="S223" s="247" t="s">
        <v>239</v>
      </c>
      <c r="T223" s="248" t="s">
        <v>240</v>
      </c>
      <c r="U223" s="224">
        <v>0.41</v>
      </c>
      <c r="V223" s="224">
        <f>ROUND(E223*U223,2)</f>
        <v>0.41</v>
      </c>
      <c r="W223" s="224"/>
      <c r="X223" s="224" t="s">
        <v>241</v>
      </c>
      <c r="Y223" s="213"/>
      <c r="Z223" s="213"/>
      <c r="AA223" s="213"/>
      <c r="AB223" s="213"/>
      <c r="AC223" s="213"/>
      <c r="AD223" s="213"/>
      <c r="AE223" s="213"/>
      <c r="AF223" s="213"/>
      <c r="AG223" s="213" t="s">
        <v>242</v>
      </c>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row>
    <row r="224" spans="1:60" outlineLevel="1" x14ac:dyDescent="0.2">
      <c r="A224" s="242">
        <v>148</v>
      </c>
      <c r="B224" s="243" t="s">
        <v>594</v>
      </c>
      <c r="C224" s="255" t="s">
        <v>595</v>
      </c>
      <c r="D224" s="244" t="s">
        <v>268</v>
      </c>
      <c r="E224" s="245">
        <v>4</v>
      </c>
      <c r="F224" s="246"/>
      <c r="G224" s="247">
        <f>ROUND(E224*F224,2)</f>
        <v>0</v>
      </c>
      <c r="H224" s="246"/>
      <c r="I224" s="247">
        <f>ROUND(E224*H224,2)</f>
        <v>0</v>
      </c>
      <c r="J224" s="246"/>
      <c r="K224" s="247">
        <f>ROUND(E224*J224,2)</f>
        <v>0</v>
      </c>
      <c r="L224" s="247">
        <v>15</v>
      </c>
      <c r="M224" s="247">
        <f>G224*(1+L224/100)</f>
        <v>0</v>
      </c>
      <c r="N224" s="245">
        <v>8.1999999999999998E-4</v>
      </c>
      <c r="O224" s="245">
        <f>ROUND(E224*N224,2)</f>
        <v>0</v>
      </c>
      <c r="P224" s="245">
        <v>0</v>
      </c>
      <c r="Q224" s="245">
        <f>ROUND(E224*P224,2)</f>
        <v>0</v>
      </c>
      <c r="R224" s="247" t="s">
        <v>576</v>
      </c>
      <c r="S224" s="247" t="s">
        <v>239</v>
      </c>
      <c r="T224" s="248" t="s">
        <v>240</v>
      </c>
      <c r="U224" s="224">
        <v>0.24</v>
      </c>
      <c r="V224" s="224">
        <f>ROUND(E224*U224,2)</f>
        <v>0.96</v>
      </c>
      <c r="W224" s="224"/>
      <c r="X224" s="224" t="s">
        <v>241</v>
      </c>
      <c r="Y224" s="213"/>
      <c r="Z224" s="213"/>
      <c r="AA224" s="213"/>
      <c r="AB224" s="213"/>
      <c r="AC224" s="213"/>
      <c r="AD224" s="213"/>
      <c r="AE224" s="213"/>
      <c r="AF224" s="213"/>
      <c r="AG224" s="213" t="s">
        <v>242</v>
      </c>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row>
    <row r="225" spans="1:60" ht="22.5" outlineLevel="1" x14ac:dyDescent="0.2">
      <c r="A225" s="234">
        <v>149</v>
      </c>
      <c r="B225" s="235" t="s">
        <v>596</v>
      </c>
      <c r="C225" s="253" t="s">
        <v>597</v>
      </c>
      <c r="D225" s="236" t="s">
        <v>268</v>
      </c>
      <c r="E225" s="237">
        <v>55.15</v>
      </c>
      <c r="F225" s="238"/>
      <c r="G225" s="239">
        <f>ROUND(E225*F225,2)</f>
        <v>0</v>
      </c>
      <c r="H225" s="238"/>
      <c r="I225" s="239">
        <f>ROUND(E225*H225,2)</f>
        <v>0</v>
      </c>
      <c r="J225" s="238"/>
      <c r="K225" s="239">
        <f>ROUND(E225*J225,2)</f>
        <v>0</v>
      </c>
      <c r="L225" s="239">
        <v>15</v>
      </c>
      <c r="M225" s="239">
        <f>G225*(1+L225/100)</f>
        <v>0</v>
      </c>
      <c r="N225" s="237">
        <v>1.6100000000000001E-3</v>
      </c>
      <c r="O225" s="237">
        <f>ROUND(E225*N225,2)</f>
        <v>0.09</v>
      </c>
      <c r="P225" s="237">
        <v>0</v>
      </c>
      <c r="Q225" s="237">
        <f>ROUND(E225*P225,2)</f>
        <v>0</v>
      </c>
      <c r="R225" s="239" t="s">
        <v>576</v>
      </c>
      <c r="S225" s="239" t="s">
        <v>239</v>
      </c>
      <c r="T225" s="240" t="s">
        <v>240</v>
      </c>
      <c r="U225" s="224">
        <v>0.28000000000000003</v>
      </c>
      <c r="V225" s="224">
        <f>ROUND(E225*U225,2)</f>
        <v>15.44</v>
      </c>
      <c r="W225" s="224"/>
      <c r="X225" s="224" t="s">
        <v>241</v>
      </c>
      <c r="Y225" s="213"/>
      <c r="Z225" s="213"/>
      <c r="AA225" s="213"/>
      <c r="AB225" s="213"/>
      <c r="AC225" s="213"/>
      <c r="AD225" s="213"/>
      <c r="AE225" s="213"/>
      <c r="AF225" s="213"/>
      <c r="AG225" s="213" t="s">
        <v>242</v>
      </c>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row>
    <row r="226" spans="1:60" outlineLevel="1" x14ac:dyDescent="0.2">
      <c r="A226" s="220"/>
      <c r="B226" s="221"/>
      <c r="C226" s="254" t="s">
        <v>598</v>
      </c>
      <c r="D226" s="241"/>
      <c r="E226" s="241"/>
      <c r="F226" s="241"/>
      <c r="G226" s="241"/>
      <c r="H226" s="224"/>
      <c r="I226" s="224"/>
      <c r="J226" s="224"/>
      <c r="K226" s="224"/>
      <c r="L226" s="224"/>
      <c r="M226" s="224"/>
      <c r="N226" s="223"/>
      <c r="O226" s="223"/>
      <c r="P226" s="223"/>
      <c r="Q226" s="223"/>
      <c r="R226" s="224"/>
      <c r="S226" s="224"/>
      <c r="T226" s="224"/>
      <c r="U226" s="224"/>
      <c r="V226" s="224"/>
      <c r="W226" s="224"/>
      <c r="X226" s="224"/>
      <c r="Y226" s="213"/>
      <c r="Z226" s="213"/>
      <c r="AA226" s="213"/>
      <c r="AB226" s="213"/>
      <c r="AC226" s="213"/>
      <c r="AD226" s="213"/>
      <c r="AE226" s="213"/>
      <c r="AF226" s="213"/>
      <c r="AG226" s="213" t="s">
        <v>244</v>
      </c>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row>
    <row r="227" spans="1:60" ht="22.5" outlineLevel="1" x14ac:dyDescent="0.2">
      <c r="A227" s="242">
        <v>150</v>
      </c>
      <c r="B227" s="243" t="s">
        <v>599</v>
      </c>
      <c r="C227" s="255" t="s">
        <v>600</v>
      </c>
      <c r="D227" s="244" t="s">
        <v>268</v>
      </c>
      <c r="E227" s="245">
        <v>4</v>
      </c>
      <c r="F227" s="246"/>
      <c r="G227" s="247">
        <f>ROUND(E227*F227,2)</f>
        <v>0</v>
      </c>
      <c r="H227" s="246"/>
      <c r="I227" s="247">
        <f>ROUND(E227*H227,2)</f>
        <v>0</v>
      </c>
      <c r="J227" s="246"/>
      <c r="K227" s="247">
        <f>ROUND(E227*J227,2)</f>
        <v>0</v>
      </c>
      <c r="L227" s="247">
        <v>15</v>
      </c>
      <c r="M227" s="247">
        <f>G227*(1+L227/100)</f>
        <v>0</v>
      </c>
      <c r="N227" s="245">
        <v>0</v>
      </c>
      <c r="O227" s="245">
        <f>ROUND(E227*N227,2)</f>
        <v>0</v>
      </c>
      <c r="P227" s="245">
        <v>1.92E-3</v>
      </c>
      <c r="Q227" s="245">
        <f>ROUND(E227*P227,2)</f>
        <v>0.01</v>
      </c>
      <c r="R227" s="247" t="s">
        <v>576</v>
      </c>
      <c r="S227" s="247" t="s">
        <v>239</v>
      </c>
      <c r="T227" s="248" t="s">
        <v>240</v>
      </c>
      <c r="U227" s="224">
        <v>6.5549999999999997E-2</v>
      </c>
      <c r="V227" s="224">
        <f>ROUND(E227*U227,2)</f>
        <v>0.26</v>
      </c>
      <c r="W227" s="224"/>
      <c r="X227" s="224" t="s">
        <v>241</v>
      </c>
      <c r="Y227" s="213"/>
      <c r="Z227" s="213"/>
      <c r="AA227" s="213"/>
      <c r="AB227" s="213"/>
      <c r="AC227" s="213"/>
      <c r="AD227" s="213"/>
      <c r="AE227" s="213"/>
      <c r="AF227" s="213"/>
      <c r="AG227" s="213" t="s">
        <v>242</v>
      </c>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row>
    <row r="228" spans="1:60" outlineLevel="1" x14ac:dyDescent="0.2">
      <c r="A228" s="234">
        <v>151</v>
      </c>
      <c r="B228" s="235" t="s">
        <v>601</v>
      </c>
      <c r="C228" s="253" t="s">
        <v>602</v>
      </c>
      <c r="D228" s="236" t="s">
        <v>268</v>
      </c>
      <c r="E228" s="237">
        <v>2.5</v>
      </c>
      <c r="F228" s="238"/>
      <c r="G228" s="239">
        <f>ROUND(E228*F228,2)</f>
        <v>0</v>
      </c>
      <c r="H228" s="238"/>
      <c r="I228" s="239">
        <f>ROUND(E228*H228,2)</f>
        <v>0</v>
      </c>
      <c r="J228" s="238"/>
      <c r="K228" s="239">
        <f>ROUND(E228*J228,2)</f>
        <v>0</v>
      </c>
      <c r="L228" s="239">
        <v>15</v>
      </c>
      <c r="M228" s="239">
        <f>G228*(1+L228/100)</f>
        <v>0</v>
      </c>
      <c r="N228" s="237">
        <v>1.8400000000000001E-3</v>
      </c>
      <c r="O228" s="237">
        <f>ROUND(E228*N228,2)</f>
        <v>0</v>
      </c>
      <c r="P228" s="237">
        <v>0</v>
      </c>
      <c r="Q228" s="237">
        <f>ROUND(E228*P228,2)</f>
        <v>0</v>
      </c>
      <c r="R228" s="239"/>
      <c r="S228" s="239" t="s">
        <v>279</v>
      </c>
      <c r="T228" s="240" t="s">
        <v>262</v>
      </c>
      <c r="U228" s="224">
        <v>0.26</v>
      </c>
      <c r="V228" s="224">
        <f>ROUND(E228*U228,2)</f>
        <v>0.65</v>
      </c>
      <c r="W228" s="224"/>
      <c r="X228" s="224" t="s">
        <v>241</v>
      </c>
      <c r="Y228" s="213"/>
      <c r="Z228" s="213"/>
      <c r="AA228" s="213"/>
      <c r="AB228" s="213"/>
      <c r="AC228" s="213"/>
      <c r="AD228" s="213"/>
      <c r="AE228" s="213"/>
      <c r="AF228" s="213"/>
      <c r="AG228" s="213" t="s">
        <v>242</v>
      </c>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row>
    <row r="229" spans="1:60" outlineLevel="1" x14ac:dyDescent="0.2">
      <c r="A229" s="220">
        <v>152</v>
      </c>
      <c r="B229" s="221" t="s">
        <v>603</v>
      </c>
      <c r="C229" s="257" t="s">
        <v>604</v>
      </c>
      <c r="D229" s="222" t="s">
        <v>0</v>
      </c>
      <c r="E229" s="251"/>
      <c r="F229" s="225"/>
      <c r="G229" s="224">
        <f>ROUND(E229*F229,2)</f>
        <v>0</v>
      </c>
      <c r="H229" s="225"/>
      <c r="I229" s="224">
        <f>ROUND(E229*H229,2)</f>
        <v>0</v>
      </c>
      <c r="J229" s="225"/>
      <c r="K229" s="224">
        <f>ROUND(E229*J229,2)</f>
        <v>0</v>
      </c>
      <c r="L229" s="224">
        <v>15</v>
      </c>
      <c r="M229" s="224">
        <f>G229*(1+L229/100)</f>
        <v>0</v>
      </c>
      <c r="N229" s="223">
        <v>0</v>
      </c>
      <c r="O229" s="223">
        <f>ROUND(E229*N229,2)</f>
        <v>0</v>
      </c>
      <c r="P229" s="223">
        <v>0</v>
      </c>
      <c r="Q229" s="223">
        <f>ROUND(E229*P229,2)</f>
        <v>0</v>
      </c>
      <c r="R229" s="224" t="s">
        <v>576</v>
      </c>
      <c r="S229" s="224" t="s">
        <v>239</v>
      </c>
      <c r="T229" s="224" t="s">
        <v>259</v>
      </c>
      <c r="U229" s="224">
        <v>0</v>
      </c>
      <c r="V229" s="224">
        <f>ROUND(E229*U229,2)</f>
        <v>0</v>
      </c>
      <c r="W229" s="224"/>
      <c r="X229" s="224" t="s">
        <v>462</v>
      </c>
      <c r="Y229" s="213"/>
      <c r="Z229" s="213"/>
      <c r="AA229" s="213"/>
      <c r="AB229" s="213"/>
      <c r="AC229" s="213"/>
      <c r="AD229" s="213"/>
      <c r="AE229" s="213"/>
      <c r="AF229" s="213"/>
      <c r="AG229" s="213" t="s">
        <v>463</v>
      </c>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row>
    <row r="230" spans="1:60" outlineLevel="1" x14ac:dyDescent="0.2">
      <c r="A230" s="220"/>
      <c r="B230" s="221"/>
      <c r="C230" s="256" t="s">
        <v>507</v>
      </c>
      <c r="D230" s="250"/>
      <c r="E230" s="250"/>
      <c r="F230" s="250"/>
      <c r="G230" s="250"/>
      <c r="H230" s="224"/>
      <c r="I230" s="224"/>
      <c r="J230" s="224"/>
      <c r="K230" s="224"/>
      <c r="L230" s="224"/>
      <c r="M230" s="224"/>
      <c r="N230" s="223"/>
      <c r="O230" s="223"/>
      <c r="P230" s="223"/>
      <c r="Q230" s="223"/>
      <c r="R230" s="224"/>
      <c r="S230" s="224"/>
      <c r="T230" s="224"/>
      <c r="U230" s="224"/>
      <c r="V230" s="224"/>
      <c r="W230" s="224"/>
      <c r="X230" s="224"/>
      <c r="Y230" s="213"/>
      <c r="Z230" s="213"/>
      <c r="AA230" s="213"/>
      <c r="AB230" s="213"/>
      <c r="AC230" s="213"/>
      <c r="AD230" s="213"/>
      <c r="AE230" s="213"/>
      <c r="AF230" s="213"/>
      <c r="AG230" s="213" t="s">
        <v>244</v>
      </c>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row>
    <row r="231" spans="1:60" x14ac:dyDescent="0.2">
      <c r="A231" s="227" t="s">
        <v>233</v>
      </c>
      <c r="B231" s="228" t="s">
        <v>157</v>
      </c>
      <c r="C231" s="252" t="s">
        <v>158</v>
      </c>
      <c r="D231" s="229"/>
      <c r="E231" s="230"/>
      <c r="F231" s="231"/>
      <c r="G231" s="231">
        <f>SUMIF(AG232:AG239,"&lt;&gt;NOR",G232:G239)</f>
        <v>0</v>
      </c>
      <c r="H231" s="231"/>
      <c r="I231" s="231">
        <f>SUM(I232:I239)</f>
        <v>0</v>
      </c>
      <c r="J231" s="231"/>
      <c r="K231" s="231">
        <f>SUM(K232:K239)</f>
        <v>0</v>
      </c>
      <c r="L231" s="231"/>
      <c r="M231" s="231">
        <f>SUM(M232:M239)</f>
        <v>0</v>
      </c>
      <c r="N231" s="230"/>
      <c r="O231" s="230">
        <f>SUM(O232:O239)</f>
        <v>0.48</v>
      </c>
      <c r="P231" s="230"/>
      <c r="Q231" s="230">
        <f>SUM(Q232:Q239)</f>
        <v>0</v>
      </c>
      <c r="R231" s="231"/>
      <c r="S231" s="231"/>
      <c r="T231" s="232"/>
      <c r="U231" s="226"/>
      <c r="V231" s="226">
        <f>SUM(V232:V239)</f>
        <v>7.7900000000000009</v>
      </c>
      <c r="W231" s="226"/>
      <c r="X231" s="226"/>
      <c r="AG231" t="s">
        <v>234</v>
      </c>
    </row>
    <row r="232" spans="1:60" ht="22.5" outlineLevel="1" x14ac:dyDescent="0.2">
      <c r="A232" s="242">
        <v>153</v>
      </c>
      <c r="B232" s="243" t="s">
        <v>605</v>
      </c>
      <c r="C232" s="255" t="s">
        <v>606</v>
      </c>
      <c r="D232" s="244" t="s">
        <v>252</v>
      </c>
      <c r="E232" s="245">
        <v>10</v>
      </c>
      <c r="F232" s="246"/>
      <c r="G232" s="247">
        <f>ROUND(E232*F232,2)</f>
        <v>0</v>
      </c>
      <c r="H232" s="246"/>
      <c r="I232" s="247">
        <f>ROUND(E232*H232,2)</f>
        <v>0</v>
      </c>
      <c r="J232" s="246"/>
      <c r="K232" s="247">
        <f>ROUND(E232*J232,2)</f>
        <v>0</v>
      </c>
      <c r="L232" s="247">
        <v>15</v>
      </c>
      <c r="M232" s="247">
        <f>G232*(1+L232/100)</f>
        <v>0</v>
      </c>
      <c r="N232" s="245">
        <v>4.4380000000000003E-2</v>
      </c>
      <c r="O232" s="245">
        <f>ROUND(E232*N232,2)</f>
        <v>0.44</v>
      </c>
      <c r="P232" s="245">
        <v>0</v>
      </c>
      <c r="Q232" s="245">
        <f>ROUND(E232*P232,2)</f>
        <v>0</v>
      </c>
      <c r="R232" s="247" t="s">
        <v>607</v>
      </c>
      <c r="S232" s="247" t="s">
        <v>239</v>
      </c>
      <c r="T232" s="248" t="s">
        <v>240</v>
      </c>
      <c r="U232" s="224">
        <v>0.373</v>
      </c>
      <c r="V232" s="224">
        <f>ROUND(E232*U232,2)</f>
        <v>3.73</v>
      </c>
      <c r="W232" s="224"/>
      <c r="X232" s="224" t="s">
        <v>241</v>
      </c>
      <c r="Y232" s="213"/>
      <c r="Z232" s="213"/>
      <c r="AA232" s="213"/>
      <c r="AB232" s="213"/>
      <c r="AC232" s="213"/>
      <c r="AD232" s="213"/>
      <c r="AE232" s="213"/>
      <c r="AF232" s="213"/>
      <c r="AG232" s="213" t="s">
        <v>242</v>
      </c>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row>
    <row r="233" spans="1:60" outlineLevel="1" x14ac:dyDescent="0.2">
      <c r="A233" s="242">
        <v>154</v>
      </c>
      <c r="B233" s="243" t="s">
        <v>608</v>
      </c>
      <c r="C233" s="255" t="s">
        <v>609</v>
      </c>
      <c r="D233" s="244" t="s">
        <v>268</v>
      </c>
      <c r="E233" s="245">
        <v>2.5</v>
      </c>
      <c r="F233" s="246"/>
      <c r="G233" s="247">
        <f>ROUND(E233*F233,2)</f>
        <v>0</v>
      </c>
      <c r="H233" s="246"/>
      <c r="I233" s="247">
        <f>ROUND(E233*H233,2)</f>
        <v>0</v>
      </c>
      <c r="J233" s="246"/>
      <c r="K233" s="247">
        <f>ROUND(E233*J233,2)</f>
        <v>0</v>
      </c>
      <c r="L233" s="247">
        <v>15</v>
      </c>
      <c r="M233" s="247">
        <f>G233*(1+L233/100)</f>
        <v>0</v>
      </c>
      <c r="N233" s="245">
        <v>5.1000000000000004E-4</v>
      </c>
      <c r="O233" s="245">
        <f>ROUND(E233*N233,2)</f>
        <v>0</v>
      </c>
      <c r="P233" s="245">
        <v>0</v>
      </c>
      <c r="Q233" s="245">
        <f>ROUND(E233*P233,2)</f>
        <v>0</v>
      </c>
      <c r="R233" s="247" t="s">
        <v>607</v>
      </c>
      <c r="S233" s="247" t="s">
        <v>239</v>
      </c>
      <c r="T233" s="248" t="s">
        <v>240</v>
      </c>
      <c r="U233" s="224">
        <v>6.7000000000000004E-2</v>
      </c>
      <c r="V233" s="224">
        <f>ROUND(E233*U233,2)</f>
        <v>0.17</v>
      </c>
      <c r="W233" s="224"/>
      <c r="X233" s="224" t="s">
        <v>241</v>
      </c>
      <c r="Y233" s="213"/>
      <c r="Z233" s="213"/>
      <c r="AA233" s="213"/>
      <c r="AB233" s="213"/>
      <c r="AC233" s="213"/>
      <c r="AD233" s="213"/>
      <c r="AE233" s="213"/>
      <c r="AF233" s="213"/>
      <c r="AG233" s="213" t="s">
        <v>242</v>
      </c>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row>
    <row r="234" spans="1:60" outlineLevel="1" x14ac:dyDescent="0.2">
      <c r="A234" s="242">
        <v>155</v>
      </c>
      <c r="B234" s="243" t="s">
        <v>610</v>
      </c>
      <c r="C234" s="255" t="s">
        <v>611</v>
      </c>
      <c r="D234" s="244" t="s">
        <v>268</v>
      </c>
      <c r="E234" s="245">
        <v>2.5</v>
      </c>
      <c r="F234" s="246"/>
      <c r="G234" s="247">
        <f>ROUND(E234*F234,2)</f>
        <v>0</v>
      </c>
      <c r="H234" s="246"/>
      <c r="I234" s="247">
        <f>ROUND(E234*H234,2)</f>
        <v>0</v>
      </c>
      <c r="J234" s="246"/>
      <c r="K234" s="247">
        <f>ROUND(E234*J234,2)</f>
        <v>0</v>
      </c>
      <c r="L234" s="247">
        <v>15</v>
      </c>
      <c r="M234" s="247">
        <f>G234*(1+L234/100)</f>
        <v>0</v>
      </c>
      <c r="N234" s="245">
        <v>2.4000000000000001E-4</v>
      </c>
      <c r="O234" s="245">
        <f>ROUND(E234*N234,2)</f>
        <v>0</v>
      </c>
      <c r="P234" s="245">
        <v>0</v>
      </c>
      <c r="Q234" s="245">
        <f>ROUND(E234*P234,2)</f>
        <v>0</v>
      </c>
      <c r="R234" s="247" t="s">
        <v>607</v>
      </c>
      <c r="S234" s="247" t="s">
        <v>239</v>
      </c>
      <c r="T234" s="248" t="s">
        <v>240</v>
      </c>
      <c r="U234" s="224">
        <v>0.1</v>
      </c>
      <c r="V234" s="224">
        <f>ROUND(E234*U234,2)</f>
        <v>0.25</v>
      </c>
      <c r="W234" s="224"/>
      <c r="X234" s="224" t="s">
        <v>241</v>
      </c>
      <c r="Y234" s="213"/>
      <c r="Z234" s="213"/>
      <c r="AA234" s="213"/>
      <c r="AB234" s="213"/>
      <c r="AC234" s="213"/>
      <c r="AD234" s="213"/>
      <c r="AE234" s="213"/>
      <c r="AF234" s="213"/>
      <c r="AG234" s="213" t="s">
        <v>242</v>
      </c>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row>
    <row r="235" spans="1:60" outlineLevel="1" x14ac:dyDescent="0.2">
      <c r="A235" s="242">
        <v>156</v>
      </c>
      <c r="B235" s="243" t="s">
        <v>612</v>
      </c>
      <c r="C235" s="255" t="s">
        <v>613</v>
      </c>
      <c r="D235" s="244" t="s">
        <v>252</v>
      </c>
      <c r="E235" s="245">
        <v>10</v>
      </c>
      <c r="F235" s="246"/>
      <c r="G235" s="247">
        <f>ROUND(E235*F235,2)</f>
        <v>0</v>
      </c>
      <c r="H235" s="246"/>
      <c r="I235" s="247">
        <f>ROUND(E235*H235,2)</f>
        <v>0</v>
      </c>
      <c r="J235" s="246"/>
      <c r="K235" s="247">
        <f>ROUND(E235*J235,2)</f>
        <v>0</v>
      </c>
      <c r="L235" s="247">
        <v>15</v>
      </c>
      <c r="M235" s="247">
        <f>G235*(1+L235/100)</f>
        <v>0</v>
      </c>
      <c r="N235" s="245">
        <v>2.3000000000000001E-4</v>
      </c>
      <c r="O235" s="245">
        <f>ROUND(E235*N235,2)</f>
        <v>0</v>
      </c>
      <c r="P235" s="245">
        <v>0</v>
      </c>
      <c r="Q235" s="245">
        <f>ROUND(E235*P235,2)</f>
        <v>0</v>
      </c>
      <c r="R235" s="247" t="s">
        <v>607</v>
      </c>
      <c r="S235" s="247" t="s">
        <v>239</v>
      </c>
      <c r="T235" s="248" t="s">
        <v>240</v>
      </c>
      <c r="U235" s="224">
        <v>0.1</v>
      </c>
      <c r="V235" s="224">
        <f>ROUND(E235*U235,2)</f>
        <v>1</v>
      </c>
      <c r="W235" s="224"/>
      <c r="X235" s="224" t="s">
        <v>241</v>
      </c>
      <c r="Y235" s="213"/>
      <c r="Z235" s="213"/>
      <c r="AA235" s="213"/>
      <c r="AB235" s="213"/>
      <c r="AC235" s="213"/>
      <c r="AD235" s="213"/>
      <c r="AE235" s="213"/>
      <c r="AF235" s="213"/>
      <c r="AG235" s="213" t="s">
        <v>242</v>
      </c>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row>
    <row r="236" spans="1:60" ht="22.5" outlineLevel="1" x14ac:dyDescent="0.2">
      <c r="A236" s="242">
        <v>157</v>
      </c>
      <c r="B236" s="243" t="s">
        <v>614</v>
      </c>
      <c r="C236" s="255" t="s">
        <v>615</v>
      </c>
      <c r="D236" s="244" t="s">
        <v>265</v>
      </c>
      <c r="E236" s="245">
        <v>10</v>
      </c>
      <c r="F236" s="246"/>
      <c r="G236" s="247">
        <f>ROUND(E236*F236,2)</f>
        <v>0</v>
      </c>
      <c r="H236" s="246"/>
      <c r="I236" s="247">
        <f>ROUND(E236*H236,2)</f>
        <v>0</v>
      </c>
      <c r="J236" s="246"/>
      <c r="K236" s="247">
        <f>ROUND(E236*J236,2)</f>
        <v>0</v>
      </c>
      <c r="L236" s="247">
        <v>15</v>
      </c>
      <c r="M236" s="247">
        <f>G236*(1+L236/100)</f>
        <v>0</v>
      </c>
      <c r="N236" s="245">
        <v>3.8500000000000001E-3</v>
      </c>
      <c r="O236" s="245">
        <f>ROUND(E236*N236,2)</f>
        <v>0.04</v>
      </c>
      <c r="P236" s="245">
        <v>0</v>
      </c>
      <c r="Q236" s="245">
        <f>ROUND(E236*P236,2)</f>
        <v>0</v>
      </c>
      <c r="R236" s="247"/>
      <c r="S236" s="247" t="s">
        <v>239</v>
      </c>
      <c r="T236" s="248" t="s">
        <v>240</v>
      </c>
      <c r="U236" s="224">
        <v>0.24</v>
      </c>
      <c r="V236" s="224">
        <f>ROUND(E236*U236,2)</f>
        <v>2.4</v>
      </c>
      <c r="W236" s="224"/>
      <c r="X236" s="224" t="s">
        <v>241</v>
      </c>
      <c r="Y236" s="213"/>
      <c r="Z236" s="213"/>
      <c r="AA236" s="213"/>
      <c r="AB236" s="213"/>
      <c r="AC236" s="213"/>
      <c r="AD236" s="213"/>
      <c r="AE236" s="213"/>
      <c r="AF236" s="213"/>
      <c r="AG236" s="213" t="s">
        <v>242</v>
      </c>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row>
    <row r="237" spans="1:60" ht="22.5" outlineLevel="1" x14ac:dyDescent="0.2">
      <c r="A237" s="234">
        <v>158</v>
      </c>
      <c r="B237" s="235" t="s">
        <v>616</v>
      </c>
      <c r="C237" s="253" t="s">
        <v>617</v>
      </c>
      <c r="D237" s="236" t="s">
        <v>265</v>
      </c>
      <c r="E237" s="237">
        <v>1</v>
      </c>
      <c r="F237" s="238"/>
      <c r="G237" s="239">
        <f>ROUND(E237*F237,2)</f>
        <v>0</v>
      </c>
      <c r="H237" s="238"/>
      <c r="I237" s="239">
        <f>ROUND(E237*H237,2)</f>
        <v>0</v>
      </c>
      <c r="J237" s="238"/>
      <c r="K237" s="239">
        <f>ROUND(E237*J237,2)</f>
        <v>0</v>
      </c>
      <c r="L237" s="239">
        <v>15</v>
      </c>
      <c r="M237" s="239">
        <f>G237*(1+L237/100)</f>
        <v>0</v>
      </c>
      <c r="N237" s="237">
        <v>3.8500000000000001E-3</v>
      </c>
      <c r="O237" s="237">
        <f>ROUND(E237*N237,2)</f>
        <v>0</v>
      </c>
      <c r="P237" s="237">
        <v>0</v>
      </c>
      <c r="Q237" s="237">
        <f>ROUND(E237*P237,2)</f>
        <v>0</v>
      </c>
      <c r="R237" s="239"/>
      <c r="S237" s="239" t="s">
        <v>239</v>
      </c>
      <c r="T237" s="240" t="s">
        <v>240</v>
      </c>
      <c r="U237" s="224">
        <v>0.24</v>
      </c>
      <c r="V237" s="224">
        <f>ROUND(E237*U237,2)</f>
        <v>0.24</v>
      </c>
      <c r="W237" s="224"/>
      <c r="X237" s="224" t="s">
        <v>241</v>
      </c>
      <c r="Y237" s="213"/>
      <c r="Z237" s="213"/>
      <c r="AA237" s="213"/>
      <c r="AB237" s="213"/>
      <c r="AC237" s="213"/>
      <c r="AD237" s="213"/>
      <c r="AE237" s="213"/>
      <c r="AF237" s="213"/>
      <c r="AG237" s="213" t="s">
        <v>242</v>
      </c>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row>
    <row r="238" spans="1:60" outlineLevel="1" x14ac:dyDescent="0.2">
      <c r="A238" s="220">
        <v>159</v>
      </c>
      <c r="B238" s="221" t="s">
        <v>618</v>
      </c>
      <c r="C238" s="257" t="s">
        <v>619</v>
      </c>
      <c r="D238" s="222" t="s">
        <v>0</v>
      </c>
      <c r="E238" s="251"/>
      <c r="F238" s="225"/>
      <c r="G238" s="224">
        <f>ROUND(E238*F238,2)</f>
        <v>0</v>
      </c>
      <c r="H238" s="225"/>
      <c r="I238" s="224">
        <f>ROUND(E238*H238,2)</f>
        <v>0</v>
      </c>
      <c r="J238" s="225"/>
      <c r="K238" s="224">
        <f>ROUND(E238*J238,2)</f>
        <v>0</v>
      </c>
      <c r="L238" s="224">
        <v>15</v>
      </c>
      <c r="M238" s="224">
        <f>G238*(1+L238/100)</f>
        <v>0</v>
      </c>
      <c r="N238" s="223">
        <v>0</v>
      </c>
      <c r="O238" s="223">
        <f>ROUND(E238*N238,2)</f>
        <v>0</v>
      </c>
      <c r="P238" s="223">
        <v>0</v>
      </c>
      <c r="Q238" s="223">
        <f>ROUND(E238*P238,2)</f>
        <v>0</v>
      </c>
      <c r="R238" s="224" t="s">
        <v>607</v>
      </c>
      <c r="S238" s="224" t="s">
        <v>239</v>
      </c>
      <c r="T238" s="224" t="s">
        <v>259</v>
      </c>
      <c r="U238" s="224">
        <v>2.3E-2</v>
      </c>
      <c r="V238" s="224">
        <f>ROUND(E238*U238,2)</f>
        <v>0</v>
      </c>
      <c r="W238" s="224"/>
      <c r="X238" s="224" t="s">
        <v>462</v>
      </c>
      <c r="Y238" s="213"/>
      <c r="Z238" s="213"/>
      <c r="AA238" s="213"/>
      <c r="AB238" s="213"/>
      <c r="AC238" s="213"/>
      <c r="AD238" s="213"/>
      <c r="AE238" s="213"/>
      <c r="AF238" s="213"/>
      <c r="AG238" s="213" t="s">
        <v>463</v>
      </c>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row>
    <row r="239" spans="1:60" outlineLevel="1" x14ac:dyDescent="0.2">
      <c r="A239" s="220"/>
      <c r="B239" s="221"/>
      <c r="C239" s="256" t="s">
        <v>507</v>
      </c>
      <c r="D239" s="250"/>
      <c r="E239" s="250"/>
      <c r="F239" s="250"/>
      <c r="G239" s="250"/>
      <c r="H239" s="224"/>
      <c r="I239" s="224"/>
      <c r="J239" s="224"/>
      <c r="K239" s="224"/>
      <c r="L239" s="224"/>
      <c r="M239" s="224"/>
      <c r="N239" s="223"/>
      <c r="O239" s="223"/>
      <c r="P239" s="223"/>
      <c r="Q239" s="223"/>
      <c r="R239" s="224"/>
      <c r="S239" s="224"/>
      <c r="T239" s="224"/>
      <c r="U239" s="224"/>
      <c r="V239" s="224"/>
      <c r="W239" s="224"/>
      <c r="X239" s="224"/>
      <c r="Y239" s="213"/>
      <c r="Z239" s="213"/>
      <c r="AA239" s="213"/>
      <c r="AB239" s="213"/>
      <c r="AC239" s="213"/>
      <c r="AD239" s="213"/>
      <c r="AE239" s="213"/>
      <c r="AF239" s="213"/>
      <c r="AG239" s="213" t="s">
        <v>244</v>
      </c>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row>
    <row r="240" spans="1:60" x14ac:dyDescent="0.2">
      <c r="A240" s="227" t="s">
        <v>233</v>
      </c>
      <c r="B240" s="228" t="s">
        <v>159</v>
      </c>
      <c r="C240" s="252" t="s">
        <v>160</v>
      </c>
      <c r="D240" s="229"/>
      <c r="E240" s="230"/>
      <c r="F240" s="231"/>
      <c r="G240" s="231">
        <f>SUMIF(AG241:AG261,"&lt;&gt;NOR",G241:G261)</f>
        <v>0</v>
      </c>
      <c r="H240" s="231"/>
      <c r="I240" s="231">
        <f>SUM(I241:I261)</f>
        <v>0</v>
      </c>
      <c r="J240" s="231"/>
      <c r="K240" s="231">
        <f>SUM(K241:K261)</f>
        <v>0</v>
      </c>
      <c r="L240" s="231"/>
      <c r="M240" s="231">
        <f>SUM(M241:M261)</f>
        <v>0</v>
      </c>
      <c r="N240" s="230"/>
      <c r="O240" s="230">
        <f>SUM(O241:O261)</f>
        <v>2.4200000000000004</v>
      </c>
      <c r="P240" s="230"/>
      <c r="Q240" s="230">
        <f>SUM(Q241:Q261)</f>
        <v>0</v>
      </c>
      <c r="R240" s="231"/>
      <c r="S240" s="231"/>
      <c r="T240" s="232"/>
      <c r="U240" s="226"/>
      <c r="V240" s="226">
        <f>SUM(V241:V261)</f>
        <v>198.77</v>
      </c>
      <c r="W240" s="226"/>
      <c r="X240" s="226"/>
      <c r="AG240" t="s">
        <v>234</v>
      </c>
    </row>
    <row r="241" spans="1:60" ht="22.5" outlineLevel="1" x14ac:dyDescent="0.2">
      <c r="A241" s="242">
        <v>160</v>
      </c>
      <c r="B241" s="243" t="s">
        <v>620</v>
      </c>
      <c r="C241" s="255" t="s">
        <v>621</v>
      </c>
      <c r="D241" s="244" t="s">
        <v>265</v>
      </c>
      <c r="E241" s="245">
        <v>14</v>
      </c>
      <c r="F241" s="246"/>
      <c r="G241" s="247">
        <f>ROUND(E241*F241,2)</f>
        <v>0</v>
      </c>
      <c r="H241" s="246"/>
      <c r="I241" s="247">
        <f>ROUND(E241*H241,2)</f>
        <v>0</v>
      </c>
      <c r="J241" s="246"/>
      <c r="K241" s="247">
        <f>ROUND(E241*J241,2)</f>
        <v>0</v>
      </c>
      <c r="L241" s="247">
        <v>15</v>
      </c>
      <c r="M241" s="247">
        <f>G241*(1+L241/100)</f>
        <v>0</v>
      </c>
      <c r="N241" s="245">
        <v>0</v>
      </c>
      <c r="O241" s="245">
        <f>ROUND(E241*N241,2)</f>
        <v>0</v>
      </c>
      <c r="P241" s="245">
        <v>0</v>
      </c>
      <c r="Q241" s="245">
        <f>ROUND(E241*P241,2)</f>
        <v>0</v>
      </c>
      <c r="R241" s="247" t="s">
        <v>286</v>
      </c>
      <c r="S241" s="247" t="s">
        <v>239</v>
      </c>
      <c r="T241" s="248" t="s">
        <v>240</v>
      </c>
      <c r="U241" s="224">
        <v>1.45</v>
      </c>
      <c r="V241" s="224">
        <f>ROUND(E241*U241,2)</f>
        <v>20.3</v>
      </c>
      <c r="W241" s="224"/>
      <c r="X241" s="224" t="s">
        <v>241</v>
      </c>
      <c r="Y241" s="213"/>
      <c r="Z241" s="213"/>
      <c r="AA241" s="213"/>
      <c r="AB241" s="213"/>
      <c r="AC241" s="213"/>
      <c r="AD241" s="213"/>
      <c r="AE241" s="213"/>
      <c r="AF241" s="213"/>
      <c r="AG241" s="213" t="s">
        <v>242</v>
      </c>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row>
    <row r="242" spans="1:60" ht="22.5" outlineLevel="1" x14ac:dyDescent="0.2">
      <c r="A242" s="242">
        <v>161</v>
      </c>
      <c r="B242" s="243" t="s">
        <v>622</v>
      </c>
      <c r="C242" s="255" t="s">
        <v>623</v>
      </c>
      <c r="D242" s="244" t="s">
        <v>265</v>
      </c>
      <c r="E242" s="245">
        <v>15</v>
      </c>
      <c r="F242" s="246"/>
      <c r="G242" s="247">
        <f>ROUND(E242*F242,2)</f>
        <v>0</v>
      </c>
      <c r="H242" s="246"/>
      <c r="I242" s="247">
        <f>ROUND(E242*H242,2)</f>
        <v>0</v>
      </c>
      <c r="J242" s="246"/>
      <c r="K242" s="247">
        <f>ROUND(E242*J242,2)</f>
        <v>0</v>
      </c>
      <c r="L242" s="247">
        <v>15</v>
      </c>
      <c r="M242" s="247">
        <f>G242*(1+L242/100)</f>
        <v>0</v>
      </c>
      <c r="N242" s="245">
        <v>0</v>
      </c>
      <c r="O242" s="245">
        <f>ROUND(E242*N242,2)</f>
        <v>0</v>
      </c>
      <c r="P242" s="245">
        <v>0</v>
      </c>
      <c r="Q242" s="245">
        <f>ROUND(E242*P242,2)</f>
        <v>0</v>
      </c>
      <c r="R242" s="247" t="s">
        <v>286</v>
      </c>
      <c r="S242" s="247" t="s">
        <v>239</v>
      </c>
      <c r="T242" s="248" t="s">
        <v>240</v>
      </c>
      <c r="U242" s="224">
        <v>1.56</v>
      </c>
      <c r="V242" s="224">
        <f>ROUND(E242*U242,2)</f>
        <v>23.4</v>
      </c>
      <c r="W242" s="224"/>
      <c r="X242" s="224" t="s">
        <v>241</v>
      </c>
      <c r="Y242" s="213"/>
      <c r="Z242" s="213"/>
      <c r="AA242" s="213"/>
      <c r="AB242" s="213"/>
      <c r="AC242" s="213"/>
      <c r="AD242" s="213"/>
      <c r="AE242" s="213"/>
      <c r="AF242" s="213"/>
      <c r="AG242" s="213" t="s">
        <v>242</v>
      </c>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row>
    <row r="243" spans="1:60" outlineLevel="1" x14ac:dyDescent="0.2">
      <c r="A243" s="242">
        <v>162</v>
      </c>
      <c r="B243" s="243" t="s">
        <v>624</v>
      </c>
      <c r="C243" s="255" t="s">
        <v>625</v>
      </c>
      <c r="D243" s="244" t="s">
        <v>265</v>
      </c>
      <c r="E243" s="245">
        <v>16</v>
      </c>
      <c r="F243" s="246"/>
      <c r="G243" s="247">
        <f>ROUND(E243*F243,2)</f>
        <v>0</v>
      </c>
      <c r="H243" s="246"/>
      <c r="I243" s="247">
        <f>ROUND(E243*H243,2)</f>
        <v>0</v>
      </c>
      <c r="J243" s="246"/>
      <c r="K243" s="247">
        <f>ROUND(E243*J243,2)</f>
        <v>0</v>
      </c>
      <c r="L243" s="247">
        <v>15</v>
      </c>
      <c r="M243" s="247">
        <f>G243*(1+L243/100)</f>
        <v>0</v>
      </c>
      <c r="N243" s="245">
        <v>2.0000000000000002E-5</v>
      </c>
      <c r="O243" s="245">
        <f>ROUND(E243*N243,2)</f>
        <v>0</v>
      </c>
      <c r="P243" s="245">
        <v>0</v>
      </c>
      <c r="Q243" s="245">
        <f>ROUND(E243*P243,2)</f>
        <v>0</v>
      </c>
      <c r="R243" s="247" t="s">
        <v>286</v>
      </c>
      <c r="S243" s="247" t="s">
        <v>239</v>
      </c>
      <c r="T243" s="248" t="s">
        <v>240</v>
      </c>
      <c r="U243" s="224">
        <v>4.0199999999999996</v>
      </c>
      <c r="V243" s="224">
        <f>ROUND(E243*U243,2)</f>
        <v>64.319999999999993</v>
      </c>
      <c r="W243" s="224"/>
      <c r="X243" s="224" t="s">
        <v>241</v>
      </c>
      <c r="Y243" s="213"/>
      <c r="Z243" s="213"/>
      <c r="AA243" s="213"/>
      <c r="AB243" s="213"/>
      <c r="AC243" s="213"/>
      <c r="AD243" s="213"/>
      <c r="AE243" s="213"/>
      <c r="AF243" s="213"/>
      <c r="AG243" s="213" t="s">
        <v>242</v>
      </c>
      <c r="AH243" s="213"/>
      <c r="AI243" s="213"/>
      <c r="AJ243" s="213"/>
      <c r="AK243" s="213"/>
      <c r="AL243" s="213"/>
      <c r="AM243" s="213"/>
      <c r="AN243" s="213"/>
      <c r="AO243" s="213"/>
      <c r="AP243" s="213"/>
      <c r="AQ243" s="213"/>
      <c r="AR243" s="213"/>
      <c r="AS243" s="213"/>
      <c r="AT243" s="213"/>
      <c r="AU243" s="213"/>
      <c r="AV243" s="213"/>
      <c r="AW243" s="213"/>
      <c r="AX243" s="213"/>
      <c r="AY243" s="213"/>
      <c r="AZ243" s="213"/>
      <c r="BA243" s="213"/>
      <c r="BB243" s="213"/>
      <c r="BC243" s="213"/>
      <c r="BD243" s="213"/>
      <c r="BE243" s="213"/>
      <c r="BF243" s="213"/>
      <c r="BG243" s="213"/>
      <c r="BH243" s="213"/>
    </row>
    <row r="244" spans="1:60" outlineLevel="1" x14ac:dyDescent="0.2">
      <c r="A244" s="242">
        <v>163</v>
      </c>
      <c r="B244" s="243" t="s">
        <v>626</v>
      </c>
      <c r="C244" s="255" t="s">
        <v>627</v>
      </c>
      <c r="D244" s="244" t="s">
        <v>265</v>
      </c>
      <c r="E244" s="245">
        <v>45</v>
      </c>
      <c r="F244" s="246"/>
      <c r="G244" s="247">
        <f>ROUND(E244*F244,2)</f>
        <v>0</v>
      </c>
      <c r="H244" s="246"/>
      <c r="I244" s="247">
        <f>ROUND(E244*H244,2)</f>
        <v>0</v>
      </c>
      <c r="J244" s="246"/>
      <c r="K244" s="247">
        <f>ROUND(E244*J244,2)</f>
        <v>0</v>
      </c>
      <c r="L244" s="247">
        <v>15</v>
      </c>
      <c r="M244" s="247">
        <f>G244*(1+L244/100)</f>
        <v>0</v>
      </c>
      <c r="N244" s="245">
        <v>0</v>
      </c>
      <c r="O244" s="245">
        <f>ROUND(E244*N244,2)</f>
        <v>0</v>
      </c>
      <c r="P244" s="245">
        <v>0</v>
      </c>
      <c r="Q244" s="245">
        <f>ROUND(E244*P244,2)</f>
        <v>0</v>
      </c>
      <c r="R244" s="247" t="s">
        <v>286</v>
      </c>
      <c r="S244" s="247" t="s">
        <v>239</v>
      </c>
      <c r="T244" s="248" t="s">
        <v>240</v>
      </c>
      <c r="U244" s="224">
        <v>0.77500000000000002</v>
      </c>
      <c r="V244" s="224">
        <f>ROUND(E244*U244,2)</f>
        <v>34.880000000000003</v>
      </c>
      <c r="W244" s="224"/>
      <c r="X244" s="224" t="s">
        <v>241</v>
      </c>
      <c r="Y244" s="213"/>
      <c r="Z244" s="213"/>
      <c r="AA244" s="213"/>
      <c r="AB244" s="213"/>
      <c r="AC244" s="213"/>
      <c r="AD244" s="213"/>
      <c r="AE244" s="213"/>
      <c r="AF244" s="213"/>
      <c r="AG244" s="213" t="s">
        <v>242</v>
      </c>
      <c r="AH244" s="213"/>
      <c r="AI244" s="213"/>
      <c r="AJ244" s="213"/>
      <c r="AK244" s="213"/>
      <c r="AL244" s="213"/>
      <c r="AM244" s="213"/>
      <c r="AN244" s="213"/>
      <c r="AO244" s="213"/>
      <c r="AP244" s="213"/>
      <c r="AQ244" s="213"/>
      <c r="AR244" s="213"/>
      <c r="AS244" s="213"/>
      <c r="AT244" s="213"/>
      <c r="AU244" s="213"/>
      <c r="AV244" s="213"/>
      <c r="AW244" s="213"/>
      <c r="AX244" s="213"/>
      <c r="AY244" s="213"/>
      <c r="AZ244" s="213"/>
      <c r="BA244" s="213"/>
      <c r="BB244" s="213"/>
      <c r="BC244" s="213"/>
      <c r="BD244" s="213"/>
      <c r="BE244" s="213"/>
      <c r="BF244" s="213"/>
      <c r="BG244" s="213"/>
      <c r="BH244" s="213"/>
    </row>
    <row r="245" spans="1:60" outlineLevel="1" x14ac:dyDescent="0.2">
      <c r="A245" s="242">
        <v>164</v>
      </c>
      <c r="B245" s="243" t="s">
        <v>628</v>
      </c>
      <c r="C245" s="255" t="s">
        <v>629</v>
      </c>
      <c r="D245" s="244" t="s">
        <v>536</v>
      </c>
      <c r="E245" s="245">
        <v>5</v>
      </c>
      <c r="F245" s="246"/>
      <c r="G245" s="247">
        <f>ROUND(E245*F245,2)</f>
        <v>0</v>
      </c>
      <c r="H245" s="246"/>
      <c r="I245" s="247">
        <f>ROUND(E245*H245,2)</f>
        <v>0</v>
      </c>
      <c r="J245" s="246"/>
      <c r="K245" s="247">
        <f>ROUND(E245*J245,2)</f>
        <v>0</v>
      </c>
      <c r="L245" s="247">
        <v>15</v>
      </c>
      <c r="M245" s="247">
        <f>G245*(1+L245/100)</f>
        <v>0</v>
      </c>
      <c r="N245" s="245">
        <v>0.184</v>
      </c>
      <c r="O245" s="245">
        <f>ROUND(E245*N245,2)</f>
        <v>0.92</v>
      </c>
      <c r="P245" s="245">
        <v>0</v>
      </c>
      <c r="Q245" s="245">
        <f>ROUND(E245*P245,2)</f>
        <v>0</v>
      </c>
      <c r="R245" s="247" t="s">
        <v>630</v>
      </c>
      <c r="S245" s="247" t="s">
        <v>239</v>
      </c>
      <c r="T245" s="248" t="s">
        <v>262</v>
      </c>
      <c r="U245" s="224">
        <v>11.17347</v>
      </c>
      <c r="V245" s="224">
        <f>ROUND(E245*U245,2)</f>
        <v>55.87</v>
      </c>
      <c r="W245" s="224"/>
      <c r="X245" s="224" t="s">
        <v>631</v>
      </c>
      <c r="Y245" s="213"/>
      <c r="Z245" s="213"/>
      <c r="AA245" s="213"/>
      <c r="AB245" s="213"/>
      <c r="AC245" s="213"/>
      <c r="AD245" s="213"/>
      <c r="AE245" s="213"/>
      <c r="AF245" s="213"/>
      <c r="AG245" s="213" t="s">
        <v>632</v>
      </c>
      <c r="AH245" s="213"/>
      <c r="AI245" s="213"/>
      <c r="AJ245" s="213"/>
      <c r="AK245" s="213"/>
      <c r="AL245" s="213"/>
      <c r="AM245" s="213"/>
      <c r="AN245" s="213"/>
      <c r="AO245" s="213"/>
      <c r="AP245" s="213"/>
      <c r="AQ245" s="213"/>
      <c r="AR245" s="213"/>
      <c r="AS245" s="213"/>
      <c r="AT245" s="213"/>
      <c r="AU245" s="213"/>
      <c r="AV245" s="213"/>
      <c r="AW245" s="213"/>
      <c r="AX245" s="213"/>
      <c r="AY245" s="213"/>
      <c r="AZ245" s="213"/>
      <c r="BA245" s="213"/>
      <c r="BB245" s="213"/>
      <c r="BC245" s="213"/>
      <c r="BD245" s="213"/>
      <c r="BE245" s="213"/>
      <c r="BF245" s="213"/>
      <c r="BG245" s="213"/>
      <c r="BH245" s="213"/>
    </row>
    <row r="246" spans="1:60" outlineLevel="1" x14ac:dyDescent="0.2">
      <c r="A246" s="242">
        <v>165</v>
      </c>
      <c r="B246" s="243" t="s">
        <v>633</v>
      </c>
      <c r="C246" s="255" t="s">
        <v>634</v>
      </c>
      <c r="D246" s="244" t="s">
        <v>265</v>
      </c>
      <c r="E246" s="245">
        <v>19</v>
      </c>
      <c r="F246" s="246"/>
      <c r="G246" s="247">
        <f>ROUND(E246*F246,2)</f>
        <v>0</v>
      </c>
      <c r="H246" s="246"/>
      <c r="I246" s="247">
        <f>ROUND(E246*H246,2)</f>
        <v>0</v>
      </c>
      <c r="J246" s="246"/>
      <c r="K246" s="247">
        <f>ROUND(E246*J246,2)</f>
        <v>0</v>
      </c>
      <c r="L246" s="247">
        <v>15</v>
      </c>
      <c r="M246" s="247">
        <f>G246*(1+L246/100)</f>
        <v>0</v>
      </c>
      <c r="N246" s="245">
        <v>8.0000000000000004E-4</v>
      </c>
      <c r="O246" s="245">
        <f>ROUND(E246*N246,2)</f>
        <v>0.02</v>
      </c>
      <c r="P246" s="245">
        <v>0</v>
      </c>
      <c r="Q246" s="245">
        <f>ROUND(E246*P246,2)</f>
        <v>0</v>
      </c>
      <c r="R246" s="247"/>
      <c r="S246" s="247" t="s">
        <v>279</v>
      </c>
      <c r="T246" s="248" t="s">
        <v>262</v>
      </c>
      <c r="U246" s="224">
        <v>0</v>
      </c>
      <c r="V246" s="224">
        <f>ROUND(E246*U246,2)</f>
        <v>0</v>
      </c>
      <c r="W246" s="224"/>
      <c r="X246" s="224" t="s">
        <v>296</v>
      </c>
      <c r="Y246" s="213"/>
      <c r="Z246" s="213"/>
      <c r="AA246" s="213"/>
      <c r="AB246" s="213"/>
      <c r="AC246" s="213"/>
      <c r="AD246" s="213"/>
      <c r="AE246" s="213"/>
      <c r="AF246" s="213"/>
      <c r="AG246" s="213" t="s">
        <v>297</v>
      </c>
      <c r="AH246" s="213"/>
      <c r="AI246" s="213"/>
      <c r="AJ246" s="213"/>
      <c r="AK246" s="213"/>
      <c r="AL246" s="213"/>
      <c r="AM246" s="213"/>
      <c r="AN246" s="213"/>
      <c r="AO246" s="213"/>
      <c r="AP246" s="213"/>
      <c r="AQ246" s="213"/>
      <c r="AR246" s="213"/>
      <c r="AS246" s="213"/>
      <c r="AT246" s="213"/>
      <c r="AU246" s="213"/>
      <c r="AV246" s="213"/>
      <c r="AW246" s="213"/>
      <c r="AX246" s="213"/>
      <c r="AY246" s="213"/>
      <c r="AZ246" s="213"/>
      <c r="BA246" s="213"/>
      <c r="BB246" s="213"/>
      <c r="BC246" s="213"/>
      <c r="BD246" s="213"/>
      <c r="BE246" s="213"/>
      <c r="BF246" s="213"/>
      <c r="BG246" s="213"/>
      <c r="BH246" s="213"/>
    </row>
    <row r="247" spans="1:60" outlineLevel="1" x14ac:dyDescent="0.2">
      <c r="A247" s="242">
        <v>166</v>
      </c>
      <c r="B247" s="243" t="s">
        <v>635</v>
      </c>
      <c r="C247" s="255" t="s">
        <v>636</v>
      </c>
      <c r="D247" s="244" t="s">
        <v>265</v>
      </c>
      <c r="E247" s="245">
        <v>5</v>
      </c>
      <c r="F247" s="246"/>
      <c r="G247" s="247">
        <f>ROUND(E247*F247,2)</f>
        <v>0</v>
      </c>
      <c r="H247" s="246"/>
      <c r="I247" s="247">
        <f>ROUND(E247*H247,2)</f>
        <v>0</v>
      </c>
      <c r="J247" s="246"/>
      <c r="K247" s="247">
        <f>ROUND(E247*J247,2)</f>
        <v>0</v>
      </c>
      <c r="L247" s="247">
        <v>15</v>
      </c>
      <c r="M247" s="247">
        <f>G247*(1+L247/100)</f>
        <v>0</v>
      </c>
      <c r="N247" s="245">
        <v>8.0000000000000004E-4</v>
      </c>
      <c r="O247" s="245">
        <f>ROUND(E247*N247,2)</f>
        <v>0</v>
      </c>
      <c r="P247" s="245">
        <v>0</v>
      </c>
      <c r="Q247" s="245">
        <f>ROUND(E247*P247,2)</f>
        <v>0</v>
      </c>
      <c r="R247" s="247"/>
      <c r="S247" s="247" t="s">
        <v>279</v>
      </c>
      <c r="T247" s="248" t="s">
        <v>262</v>
      </c>
      <c r="U247" s="224">
        <v>0</v>
      </c>
      <c r="V247" s="224">
        <f>ROUND(E247*U247,2)</f>
        <v>0</v>
      </c>
      <c r="W247" s="224"/>
      <c r="X247" s="224" t="s">
        <v>296</v>
      </c>
      <c r="Y247" s="213"/>
      <c r="Z247" s="213"/>
      <c r="AA247" s="213"/>
      <c r="AB247" s="213"/>
      <c r="AC247" s="213"/>
      <c r="AD247" s="213"/>
      <c r="AE247" s="213"/>
      <c r="AF247" s="213"/>
      <c r="AG247" s="213" t="s">
        <v>297</v>
      </c>
      <c r="AH247" s="213"/>
      <c r="AI247" s="213"/>
      <c r="AJ247" s="213"/>
      <c r="AK247" s="213"/>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row>
    <row r="248" spans="1:60" outlineLevel="1" x14ac:dyDescent="0.2">
      <c r="A248" s="242">
        <v>167</v>
      </c>
      <c r="B248" s="243" t="s">
        <v>637</v>
      </c>
      <c r="C248" s="255" t="s">
        <v>638</v>
      </c>
      <c r="D248" s="244" t="s">
        <v>265</v>
      </c>
      <c r="E248" s="245">
        <v>11</v>
      </c>
      <c r="F248" s="246"/>
      <c r="G248" s="247">
        <f>ROUND(E248*F248,2)</f>
        <v>0</v>
      </c>
      <c r="H248" s="246"/>
      <c r="I248" s="247">
        <f>ROUND(E248*H248,2)</f>
        <v>0</v>
      </c>
      <c r="J248" s="246"/>
      <c r="K248" s="247">
        <f>ROUND(E248*J248,2)</f>
        <v>0</v>
      </c>
      <c r="L248" s="247">
        <v>15</v>
      </c>
      <c r="M248" s="247">
        <f>G248*(1+L248/100)</f>
        <v>0</v>
      </c>
      <c r="N248" s="245">
        <v>8.0000000000000004E-4</v>
      </c>
      <c r="O248" s="245">
        <f>ROUND(E248*N248,2)</f>
        <v>0.01</v>
      </c>
      <c r="P248" s="245">
        <v>0</v>
      </c>
      <c r="Q248" s="245">
        <f>ROUND(E248*P248,2)</f>
        <v>0</v>
      </c>
      <c r="R248" s="247"/>
      <c r="S248" s="247" t="s">
        <v>279</v>
      </c>
      <c r="T248" s="248" t="s">
        <v>262</v>
      </c>
      <c r="U248" s="224">
        <v>0</v>
      </c>
      <c r="V248" s="224">
        <f>ROUND(E248*U248,2)</f>
        <v>0</v>
      </c>
      <c r="W248" s="224"/>
      <c r="X248" s="224" t="s">
        <v>296</v>
      </c>
      <c r="Y248" s="213"/>
      <c r="Z248" s="213"/>
      <c r="AA248" s="213"/>
      <c r="AB248" s="213"/>
      <c r="AC248" s="213"/>
      <c r="AD248" s="213"/>
      <c r="AE248" s="213"/>
      <c r="AF248" s="213"/>
      <c r="AG248" s="213" t="s">
        <v>297</v>
      </c>
      <c r="AH248" s="213"/>
      <c r="AI248" s="213"/>
      <c r="AJ248" s="213"/>
      <c r="AK248" s="213"/>
      <c r="AL248" s="213"/>
      <c r="AM248" s="213"/>
      <c r="AN248" s="213"/>
      <c r="AO248" s="213"/>
      <c r="AP248" s="213"/>
      <c r="AQ248" s="213"/>
      <c r="AR248" s="213"/>
      <c r="AS248" s="213"/>
      <c r="AT248" s="213"/>
      <c r="AU248" s="213"/>
      <c r="AV248" s="213"/>
      <c r="AW248" s="213"/>
      <c r="AX248" s="213"/>
      <c r="AY248" s="213"/>
      <c r="AZ248" s="213"/>
      <c r="BA248" s="213"/>
      <c r="BB248" s="213"/>
      <c r="BC248" s="213"/>
      <c r="BD248" s="213"/>
      <c r="BE248" s="213"/>
      <c r="BF248" s="213"/>
      <c r="BG248" s="213"/>
      <c r="BH248" s="213"/>
    </row>
    <row r="249" spans="1:60" outlineLevel="1" x14ac:dyDescent="0.2">
      <c r="A249" s="242">
        <v>168</v>
      </c>
      <c r="B249" s="243" t="s">
        <v>639</v>
      </c>
      <c r="C249" s="255" t="s">
        <v>640</v>
      </c>
      <c r="D249" s="244" t="s">
        <v>265</v>
      </c>
      <c r="E249" s="245">
        <v>10</v>
      </c>
      <c r="F249" s="246"/>
      <c r="G249" s="247">
        <f>ROUND(E249*F249,2)</f>
        <v>0</v>
      </c>
      <c r="H249" s="246"/>
      <c r="I249" s="247">
        <f>ROUND(E249*H249,2)</f>
        <v>0</v>
      </c>
      <c r="J249" s="246"/>
      <c r="K249" s="247">
        <f>ROUND(E249*J249,2)</f>
        <v>0</v>
      </c>
      <c r="L249" s="247">
        <v>15</v>
      </c>
      <c r="M249" s="247">
        <f>G249*(1+L249/100)</f>
        <v>0</v>
      </c>
      <c r="N249" s="245">
        <v>8.0000000000000004E-4</v>
      </c>
      <c r="O249" s="245">
        <f>ROUND(E249*N249,2)</f>
        <v>0.01</v>
      </c>
      <c r="P249" s="245">
        <v>0</v>
      </c>
      <c r="Q249" s="245">
        <f>ROUND(E249*P249,2)</f>
        <v>0</v>
      </c>
      <c r="R249" s="247"/>
      <c r="S249" s="247" t="s">
        <v>279</v>
      </c>
      <c r="T249" s="248" t="s">
        <v>262</v>
      </c>
      <c r="U249" s="224">
        <v>0</v>
      </c>
      <c r="V249" s="224">
        <f>ROUND(E249*U249,2)</f>
        <v>0</v>
      </c>
      <c r="W249" s="224"/>
      <c r="X249" s="224" t="s">
        <v>296</v>
      </c>
      <c r="Y249" s="213"/>
      <c r="Z249" s="213"/>
      <c r="AA249" s="213"/>
      <c r="AB249" s="213"/>
      <c r="AC249" s="213"/>
      <c r="AD249" s="213"/>
      <c r="AE249" s="213"/>
      <c r="AF249" s="213"/>
      <c r="AG249" s="213" t="s">
        <v>297</v>
      </c>
      <c r="AH249" s="213"/>
      <c r="AI249" s="213"/>
      <c r="AJ249" s="213"/>
      <c r="AK249" s="213"/>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row>
    <row r="250" spans="1:60" ht="22.5" outlineLevel="1" x14ac:dyDescent="0.2">
      <c r="A250" s="242">
        <v>169</v>
      </c>
      <c r="B250" s="243" t="s">
        <v>641</v>
      </c>
      <c r="C250" s="255" t="s">
        <v>642</v>
      </c>
      <c r="D250" s="244" t="s">
        <v>265</v>
      </c>
      <c r="E250" s="245">
        <v>4</v>
      </c>
      <c r="F250" s="246"/>
      <c r="G250" s="247">
        <f>ROUND(E250*F250,2)</f>
        <v>0</v>
      </c>
      <c r="H250" s="246"/>
      <c r="I250" s="247">
        <f>ROUND(E250*H250,2)</f>
        <v>0</v>
      </c>
      <c r="J250" s="246"/>
      <c r="K250" s="247">
        <f>ROUND(E250*J250,2)</f>
        <v>0</v>
      </c>
      <c r="L250" s="247">
        <v>15</v>
      </c>
      <c r="M250" s="247">
        <f>G250*(1+L250/100)</f>
        <v>0</v>
      </c>
      <c r="N250" s="245">
        <v>2.3E-2</v>
      </c>
      <c r="O250" s="245">
        <f>ROUND(E250*N250,2)</f>
        <v>0.09</v>
      </c>
      <c r="P250" s="245">
        <v>0</v>
      </c>
      <c r="Q250" s="245">
        <f>ROUND(E250*P250,2)</f>
        <v>0</v>
      </c>
      <c r="R250" s="247" t="s">
        <v>295</v>
      </c>
      <c r="S250" s="247" t="s">
        <v>239</v>
      </c>
      <c r="T250" s="248" t="s">
        <v>262</v>
      </c>
      <c r="U250" s="224">
        <v>0</v>
      </c>
      <c r="V250" s="224">
        <f>ROUND(E250*U250,2)</f>
        <v>0</v>
      </c>
      <c r="W250" s="224"/>
      <c r="X250" s="224" t="s">
        <v>296</v>
      </c>
      <c r="Y250" s="213"/>
      <c r="Z250" s="213"/>
      <c r="AA250" s="213"/>
      <c r="AB250" s="213"/>
      <c r="AC250" s="213"/>
      <c r="AD250" s="213"/>
      <c r="AE250" s="213"/>
      <c r="AF250" s="213"/>
      <c r="AG250" s="213" t="s">
        <v>297</v>
      </c>
      <c r="AH250" s="213"/>
      <c r="AI250" s="213"/>
      <c r="AJ250" s="213"/>
      <c r="AK250" s="213"/>
      <c r="AL250" s="213"/>
      <c r="AM250" s="213"/>
      <c r="AN250" s="213"/>
      <c r="AO250" s="213"/>
      <c r="AP250" s="213"/>
      <c r="AQ250" s="213"/>
      <c r="AR250" s="213"/>
      <c r="AS250" s="213"/>
      <c r="AT250" s="213"/>
      <c r="AU250" s="213"/>
      <c r="AV250" s="213"/>
      <c r="AW250" s="213"/>
      <c r="AX250" s="213"/>
      <c r="AY250" s="213"/>
      <c r="AZ250" s="213"/>
      <c r="BA250" s="213"/>
      <c r="BB250" s="213"/>
      <c r="BC250" s="213"/>
      <c r="BD250" s="213"/>
      <c r="BE250" s="213"/>
      <c r="BF250" s="213"/>
      <c r="BG250" s="213"/>
      <c r="BH250" s="213"/>
    </row>
    <row r="251" spans="1:60" ht="22.5" outlineLevel="1" x14ac:dyDescent="0.2">
      <c r="A251" s="242">
        <v>170</v>
      </c>
      <c r="B251" s="243" t="s">
        <v>643</v>
      </c>
      <c r="C251" s="255" t="s">
        <v>644</v>
      </c>
      <c r="D251" s="244" t="s">
        <v>265</v>
      </c>
      <c r="E251" s="245">
        <v>14</v>
      </c>
      <c r="F251" s="246"/>
      <c r="G251" s="247">
        <f>ROUND(E251*F251,2)</f>
        <v>0</v>
      </c>
      <c r="H251" s="246"/>
      <c r="I251" s="247">
        <f>ROUND(E251*H251,2)</f>
        <v>0</v>
      </c>
      <c r="J251" s="246"/>
      <c r="K251" s="247">
        <f>ROUND(E251*J251,2)</f>
        <v>0</v>
      </c>
      <c r="L251" s="247">
        <v>15</v>
      </c>
      <c r="M251" s="247">
        <f>G251*(1+L251/100)</f>
        <v>0</v>
      </c>
      <c r="N251" s="245">
        <v>2.5999999999999999E-2</v>
      </c>
      <c r="O251" s="245">
        <f>ROUND(E251*N251,2)</f>
        <v>0.36</v>
      </c>
      <c r="P251" s="245">
        <v>0</v>
      </c>
      <c r="Q251" s="245">
        <f>ROUND(E251*P251,2)</f>
        <v>0</v>
      </c>
      <c r="R251" s="247" t="s">
        <v>295</v>
      </c>
      <c r="S251" s="247" t="s">
        <v>239</v>
      </c>
      <c r="T251" s="248" t="s">
        <v>262</v>
      </c>
      <c r="U251" s="224">
        <v>0</v>
      </c>
      <c r="V251" s="224">
        <f>ROUND(E251*U251,2)</f>
        <v>0</v>
      </c>
      <c r="W251" s="224"/>
      <c r="X251" s="224" t="s">
        <v>296</v>
      </c>
      <c r="Y251" s="213"/>
      <c r="Z251" s="213"/>
      <c r="AA251" s="213"/>
      <c r="AB251" s="213"/>
      <c r="AC251" s="213"/>
      <c r="AD251" s="213"/>
      <c r="AE251" s="213"/>
      <c r="AF251" s="213"/>
      <c r="AG251" s="213" t="s">
        <v>297</v>
      </c>
      <c r="AH251" s="213"/>
      <c r="AI251" s="213"/>
      <c r="AJ251" s="213"/>
      <c r="AK251" s="213"/>
      <c r="AL251" s="213"/>
      <c r="AM251" s="213"/>
      <c r="AN251" s="213"/>
      <c r="AO251" s="213"/>
      <c r="AP251" s="213"/>
      <c r="AQ251" s="213"/>
      <c r="AR251" s="213"/>
      <c r="AS251" s="213"/>
      <c r="AT251" s="213"/>
      <c r="AU251" s="213"/>
      <c r="AV251" s="213"/>
      <c r="AW251" s="213"/>
      <c r="AX251" s="213"/>
      <c r="AY251" s="213"/>
      <c r="AZ251" s="213"/>
      <c r="BA251" s="213"/>
      <c r="BB251" s="213"/>
      <c r="BC251" s="213"/>
      <c r="BD251" s="213"/>
      <c r="BE251" s="213"/>
      <c r="BF251" s="213"/>
      <c r="BG251" s="213"/>
      <c r="BH251" s="213"/>
    </row>
    <row r="252" spans="1:60" ht="33.75" outlineLevel="1" x14ac:dyDescent="0.2">
      <c r="A252" s="242">
        <v>171</v>
      </c>
      <c r="B252" s="243" t="s">
        <v>645</v>
      </c>
      <c r="C252" s="255" t="s">
        <v>646</v>
      </c>
      <c r="D252" s="244" t="s">
        <v>265</v>
      </c>
      <c r="E252" s="245">
        <v>12</v>
      </c>
      <c r="F252" s="246"/>
      <c r="G252" s="247">
        <f>ROUND(E252*F252,2)</f>
        <v>0</v>
      </c>
      <c r="H252" s="246"/>
      <c r="I252" s="247">
        <f>ROUND(E252*H252,2)</f>
        <v>0</v>
      </c>
      <c r="J252" s="246"/>
      <c r="K252" s="247">
        <f>ROUND(E252*J252,2)</f>
        <v>0</v>
      </c>
      <c r="L252" s="247">
        <v>15</v>
      </c>
      <c r="M252" s="247">
        <f>G252*(1+L252/100)</f>
        <v>0</v>
      </c>
      <c r="N252" s="245">
        <v>2.5999999999999999E-2</v>
      </c>
      <c r="O252" s="245">
        <f>ROUND(E252*N252,2)</f>
        <v>0.31</v>
      </c>
      <c r="P252" s="245">
        <v>0</v>
      </c>
      <c r="Q252" s="245">
        <f>ROUND(E252*P252,2)</f>
        <v>0</v>
      </c>
      <c r="R252" s="247" t="s">
        <v>295</v>
      </c>
      <c r="S252" s="247" t="s">
        <v>239</v>
      </c>
      <c r="T252" s="248" t="s">
        <v>262</v>
      </c>
      <c r="U252" s="224">
        <v>0</v>
      </c>
      <c r="V252" s="224">
        <f>ROUND(E252*U252,2)</f>
        <v>0</v>
      </c>
      <c r="W252" s="224"/>
      <c r="X252" s="224" t="s">
        <v>296</v>
      </c>
      <c r="Y252" s="213"/>
      <c r="Z252" s="213"/>
      <c r="AA252" s="213"/>
      <c r="AB252" s="213"/>
      <c r="AC252" s="213"/>
      <c r="AD252" s="213"/>
      <c r="AE252" s="213"/>
      <c r="AF252" s="213"/>
      <c r="AG252" s="213" t="s">
        <v>297</v>
      </c>
      <c r="AH252" s="213"/>
      <c r="AI252" s="213"/>
      <c r="AJ252" s="213"/>
      <c r="AK252" s="213"/>
      <c r="AL252" s="213"/>
      <c r="AM252" s="213"/>
      <c r="AN252" s="213"/>
      <c r="AO252" s="213"/>
      <c r="AP252" s="213"/>
      <c r="AQ252" s="213"/>
      <c r="AR252" s="213"/>
      <c r="AS252" s="213"/>
      <c r="AT252" s="213"/>
      <c r="AU252" s="213"/>
      <c r="AV252" s="213"/>
      <c r="AW252" s="213"/>
      <c r="AX252" s="213"/>
      <c r="AY252" s="213"/>
      <c r="AZ252" s="213"/>
      <c r="BA252" s="213"/>
      <c r="BB252" s="213"/>
      <c r="BC252" s="213"/>
      <c r="BD252" s="213"/>
      <c r="BE252" s="213"/>
      <c r="BF252" s="213"/>
      <c r="BG252" s="213"/>
      <c r="BH252" s="213"/>
    </row>
    <row r="253" spans="1:60" ht="22.5" outlineLevel="1" x14ac:dyDescent="0.2">
      <c r="A253" s="242">
        <v>172</v>
      </c>
      <c r="B253" s="243" t="s">
        <v>647</v>
      </c>
      <c r="C253" s="255" t="s">
        <v>648</v>
      </c>
      <c r="D253" s="244" t="s">
        <v>265</v>
      </c>
      <c r="E253" s="245">
        <v>1</v>
      </c>
      <c r="F253" s="246"/>
      <c r="G253" s="247">
        <f>ROUND(E253*F253,2)</f>
        <v>0</v>
      </c>
      <c r="H253" s="246"/>
      <c r="I253" s="247">
        <f>ROUND(E253*H253,2)</f>
        <v>0</v>
      </c>
      <c r="J253" s="246"/>
      <c r="K253" s="247">
        <f>ROUND(E253*J253,2)</f>
        <v>0</v>
      </c>
      <c r="L253" s="247">
        <v>15</v>
      </c>
      <c r="M253" s="247">
        <f>G253*(1+L253/100)</f>
        <v>0</v>
      </c>
      <c r="N253" s="245">
        <v>2.3E-2</v>
      </c>
      <c r="O253" s="245">
        <f>ROUND(E253*N253,2)</f>
        <v>0.02</v>
      </c>
      <c r="P253" s="245">
        <v>0</v>
      </c>
      <c r="Q253" s="245">
        <f>ROUND(E253*P253,2)</f>
        <v>0</v>
      </c>
      <c r="R253" s="247" t="s">
        <v>295</v>
      </c>
      <c r="S253" s="247" t="s">
        <v>239</v>
      </c>
      <c r="T253" s="248" t="s">
        <v>262</v>
      </c>
      <c r="U253" s="224">
        <v>0</v>
      </c>
      <c r="V253" s="224">
        <f>ROUND(E253*U253,2)</f>
        <v>0</v>
      </c>
      <c r="W253" s="224"/>
      <c r="X253" s="224" t="s">
        <v>296</v>
      </c>
      <c r="Y253" s="213"/>
      <c r="Z253" s="213"/>
      <c r="AA253" s="213"/>
      <c r="AB253" s="213"/>
      <c r="AC253" s="213"/>
      <c r="AD253" s="213"/>
      <c r="AE253" s="213"/>
      <c r="AF253" s="213"/>
      <c r="AG253" s="213" t="s">
        <v>297</v>
      </c>
      <c r="AH253" s="213"/>
      <c r="AI253" s="213"/>
      <c r="AJ253" s="213"/>
      <c r="AK253" s="213"/>
      <c r="AL253" s="213"/>
      <c r="AM253" s="213"/>
      <c r="AN253" s="213"/>
      <c r="AO253" s="213"/>
      <c r="AP253" s="213"/>
      <c r="AQ253" s="213"/>
      <c r="AR253" s="213"/>
      <c r="AS253" s="213"/>
      <c r="AT253" s="213"/>
      <c r="AU253" s="213"/>
      <c r="AV253" s="213"/>
      <c r="AW253" s="213"/>
      <c r="AX253" s="213"/>
      <c r="AY253" s="213"/>
      <c r="AZ253" s="213"/>
      <c r="BA253" s="213"/>
      <c r="BB253" s="213"/>
      <c r="BC253" s="213"/>
      <c r="BD253" s="213"/>
      <c r="BE253" s="213"/>
      <c r="BF253" s="213"/>
      <c r="BG253" s="213"/>
      <c r="BH253" s="213"/>
    </row>
    <row r="254" spans="1:60" ht="22.5" outlineLevel="1" x14ac:dyDescent="0.2">
      <c r="A254" s="242">
        <v>173</v>
      </c>
      <c r="B254" s="243" t="s">
        <v>649</v>
      </c>
      <c r="C254" s="255" t="s">
        <v>650</v>
      </c>
      <c r="D254" s="244" t="s">
        <v>265</v>
      </c>
      <c r="E254" s="245">
        <v>6</v>
      </c>
      <c r="F254" s="246"/>
      <c r="G254" s="247">
        <f>ROUND(E254*F254,2)</f>
        <v>0</v>
      </c>
      <c r="H254" s="246"/>
      <c r="I254" s="247">
        <f>ROUND(E254*H254,2)</f>
        <v>0</v>
      </c>
      <c r="J254" s="246"/>
      <c r="K254" s="247">
        <f>ROUND(E254*J254,2)</f>
        <v>0</v>
      </c>
      <c r="L254" s="247">
        <v>15</v>
      </c>
      <c r="M254" s="247">
        <f>G254*(1+L254/100)</f>
        <v>0</v>
      </c>
      <c r="N254" s="245">
        <v>2.5000000000000001E-2</v>
      </c>
      <c r="O254" s="245">
        <f>ROUND(E254*N254,2)</f>
        <v>0.15</v>
      </c>
      <c r="P254" s="245">
        <v>0</v>
      </c>
      <c r="Q254" s="245">
        <f>ROUND(E254*P254,2)</f>
        <v>0</v>
      </c>
      <c r="R254" s="247" t="s">
        <v>295</v>
      </c>
      <c r="S254" s="247" t="s">
        <v>239</v>
      </c>
      <c r="T254" s="248" t="s">
        <v>262</v>
      </c>
      <c r="U254" s="224">
        <v>0</v>
      </c>
      <c r="V254" s="224">
        <f>ROUND(E254*U254,2)</f>
        <v>0</v>
      </c>
      <c r="W254" s="224"/>
      <c r="X254" s="224" t="s">
        <v>296</v>
      </c>
      <c r="Y254" s="213"/>
      <c r="Z254" s="213"/>
      <c r="AA254" s="213"/>
      <c r="AB254" s="213"/>
      <c r="AC254" s="213"/>
      <c r="AD254" s="213"/>
      <c r="AE254" s="213"/>
      <c r="AF254" s="213"/>
      <c r="AG254" s="213" t="s">
        <v>297</v>
      </c>
      <c r="AH254" s="213"/>
      <c r="AI254" s="213"/>
      <c r="AJ254" s="213"/>
      <c r="AK254" s="213"/>
      <c r="AL254" s="213"/>
      <c r="AM254" s="213"/>
      <c r="AN254" s="213"/>
      <c r="AO254" s="213"/>
      <c r="AP254" s="213"/>
      <c r="AQ254" s="213"/>
      <c r="AR254" s="213"/>
      <c r="AS254" s="213"/>
      <c r="AT254" s="213"/>
      <c r="AU254" s="213"/>
      <c r="AV254" s="213"/>
      <c r="AW254" s="213"/>
      <c r="AX254" s="213"/>
      <c r="AY254" s="213"/>
      <c r="AZ254" s="213"/>
      <c r="BA254" s="213"/>
      <c r="BB254" s="213"/>
      <c r="BC254" s="213"/>
      <c r="BD254" s="213"/>
      <c r="BE254" s="213"/>
      <c r="BF254" s="213"/>
      <c r="BG254" s="213"/>
      <c r="BH254" s="213"/>
    </row>
    <row r="255" spans="1:60" ht="22.5" outlineLevel="1" x14ac:dyDescent="0.2">
      <c r="A255" s="242">
        <v>174</v>
      </c>
      <c r="B255" s="243" t="s">
        <v>651</v>
      </c>
      <c r="C255" s="255" t="s">
        <v>652</v>
      </c>
      <c r="D255" s="244" t="s">
        <v>265</v>
      </c>
      <c r="E255" s="245">
        <v>8</v>
      </c>
      <c r="F255" s="246"/>
      <c r="G255" s="247">
        <f>ROUND(E255*F255,2)</f>
        <v>0</v>
      </c>
      <c r="H255" s="246"/>
      <c r="I255" s="247">
        <f>ROUND(E255*H255,2)</f>
        <v>0</v>
      </c>
      <c r="J255" s="246"/>
      <c r="K255" s="247">
        <f>ROUND(E255*J255,2)</f>
        <v>0</v>
      </c>
      <c r="L255" s="247">
        <v>15</v>
      </c>
      <c r="M255" s="247">
        <f>G255*(1+L255/100)</f>
        <v>0</v>
      </c>
      <c r="N255" s="245">
        <v>2.7E-2</v>
      </c>
      <c r="O255" s="245">
        <f>ROUND(E255*N255,2)</f>
        <v>0.22</v>
      </c>
      <c r="P255" s="245">
        <v>0</v>
      </c>
      <c r="Q255" s="245">
        <f>ROUND(E255*P255,2)</f>
        <v>0</v>
      </c>
      <c r="R255" s="247" t="s">
        <v>295</v>
      </c>
      <c r="S255" s="247" t="s">
        <v>239</v>
      </c>
      <c r="T255" s="248" t="s">
        <v>262</v>
      </c>
      <c r="U255" s="224">
        <v>0</v>
      </c>
      <c r="V255" s="224">
        <f>ROUND(E255*U255,2)</f>
        <v>0</v>
      </c>
      <c r="W255" s="224"/>
      <c r="X255" s="224" t="s">
        <v>296</v>
      </c>
      <c r="Y255" s="213"/>
      <c r="Z255" s="213"/>
      <c r="AA255" s="213"/>
      <c r="AB255" s="213"/>
      <c r="AC255" s="213"/>
      <c r="AD255" s="213"/>
      <c r="AE255" s="213"/>
      <c r="AF255" s="213"/>
      <c r="AG255" s="213" t="s">
        <v>297</v>
      </c>
      <c r="AH255" s="213"/>
      <c r="AI255" s="213"/>
      <c r="AJ255" s="213"/>
      <c r="AK255" s="213"/>
      <c r="AL255" s="213"/>
      <c r="AM255" s="213"/>
      <c r="AN255" s="213"/>
      <c r="AO255" s="213"/>
      <c r="AP255" s="213"/>
      <c r="AQ255" s="213"/>
      <c r="AR255" s="213"/>
      <c r="AS255" s="213"/>
      <c r="AT255" s="213"/>
      <c r="AU255" s="213"/>
      <c r="AV255" s="213"/>
      <c r="AW255" s="213"/>
      <c r="AX255" s="213"/>
      <c r="AY255" s="213"/>
      <c r="AZ255" s="213"/>
      <c r="BA255" s="213"/>
      <c r="BB255" s="213"/>
      <c r="BC255" s="213"/>
      <c r="BD255" s="213"/>
      <c r="BE255" s="213"/>
      <c r="BF255" s="213"/>
      <c r="BG255" s="213"/>
      <c r="BH255" s="213"/>
    </row>
    <row r="256" spans="1:60" ht="33.75" outlineLevel="1" x14ac:dyDescent="0.2">
      <c r="A256" s="242">
        <v>175</v>
      </c>
      <c r="B256" s="243" t="s">
        <v>653</v>
      </c>
      <c r="C256" s="255" t="s">
        <v>654</v>
      </c>
      <c r="D256" s="244" t="s">
        <v>265</v>
      </c>
      <c r="E256" s="245">
        <v>3</v>
      </c>
      <c r="F256" s="246"/>
      <c r="G256" s="247">
        <f>ROUND(E256*F256,2)</f>
        <v>0</v>
      </c>
      <c r="H256" s="246"/>
      <c r="I256" s="247">
        <f>ROUND(E256*H256,2)</f>
        <v>0</v>
      </c>
      <c r="J256" s="246"/>
      <c r="K256" s="247">
        <f>ROUND(E256*J256,2)</f>
        <v>0</v>
      </c>
      <c r="L256" s="247">
        <v>15</v>
      </c>
      <c r="M256" s="247">
        <f>G256*(1+L256/100)</f>
        <v>0</v>
      </c>
      <c r="N256" s="245">
        <v>1.6E-2</v>
      </c>
      <c r="O256" s="245">
        <f>ROUND(E256*N256,2)</f>
        <v>0.05</v>
      </c>
      <c r="P256" s="245">
        <v>0</v>
      </c>
      <c r="Q256" s="245">
        <f>ROUND(E256*P256,2)</f>
        <v>0</v>
      </c>
      <c r="R256" s="247" t="s">
        <v>295</v>
      </c>
      <c r="S256" s="247" t="s">
        <v>239</v>
      </c>
      <c r="T256" s="248" t="s">
        <v>262</v>
      </c>
      <c r="U256" s="224">
        <v>0</v>
      </c>
      <c r="V256" s="224">
        <f>ROUND(E256*U256,2)</f>
        <v>0</v>
      </c>
      <c r="W256" s="224"/>
      <c r="X256" s="224" t="s">
        <v>296</v>
      </c>
      <c r="Y256" s="213"/>
      <c r="Z256" s="213"/>
      <c r="AA256" s="213"/>
      <c r="AB256" s="213"/>
      <c r="AC256" s="213"/>
      <c r="AD256" s="213"/>
      <c r="AE256" s="213"/>
      <c r="AF256" s="213"/>
      <c r="AG256" s="213" t="s">
        <v>297</v>
      </c>
      <c r="AH256" s="213"/>
      <c r="AI256" s="213"/>
      <c r="AJ256" s="213"/>
      <c r="AK256" s="213"/>
      <c r="AL256" s="213"/>
      <c r="AM256" s="213"/>
      <c r="AN256" s="213"/>
      <c r="AO256" s="213"/>
      <c r="AP256" s="213"/>
      <c r="AQ256" s="213"/>
      <c r="AR256" s="213"/>
      <c r="AS256" s="213"/>
      <c r="AT256" s="213"/>
      <c r="AU256" s="213"/>
      <c r="AV256" s="213"/>
      <c r="AW256" s="213"/>
      <c r="AX256" s="213"/>
      <c r="AY256" s="213"/>
      <c r="AZ256" s="213"/>
      <c r="BA256" s="213"/>
      <c r="BB256" s="213"/>
      <c r="BC256" s="213"/>
      <c r="BD256" s="213"/>
      <c r="BE256" s="213"/>
      <c r="BF256" s="213"/>
      <c r="BG256" s="213"/>
      <c r="BH256" s="213"/>
    </row>
    <row r="257" spans="1:60" ht="33.75" outlineLevel="1" x14ac:dyDescent="0.2">
      <c r="A257" s="242">
        <v>176</v>
      </c>
      <c r="B257" s="243" t="s">
        <v>655</v>
      </c>
      <c r="C257" s="255" t="s">
        <v>656</v>
      </c>
      <c r="D257" s="244" t="s">
        <v>265</v>
      </c>
      <c r="E257" s="245">
        <v>10</v>
      </c>
      <c r="F257" s="246"/>
      <c r="G257" s="247">
        <f>ROUND(E257*F257,2)</f>
        <v>0</v>
      </c>
      <c r="H257" s="246"/>
      <c r="I257" s="247">
        <f>ROUND(E257*H257,2)</f>
        <v>0</v>
      </c>
      <c r="J257" s="246"/>
      <c r="K257" s="247">
        <f>ROUND(E257*J257,2)</f>
        <v>0</v>
      </c>
      <c r="L257" s="247">
        <v>15</v>
      </c>
      <c r="M257" s="247">
        <f>G257*(1+L257/100)</f>
        <v>0</v>
      </c>
      <c r="N257" s="245">
        <v>1.6E-2</v>
      </c>
      <c r="O257" s="245">
        <f>ROUND(E257*N257,2)</f>
        <v>0.16</v>
      </c>
      <c r="P257" s="245">
        <v>0</v>
      </c>
      <c r="Q257" s="245">
        <f>ROUND(E257*P257,2)</f>
        <v>0</v>
      </c>
      <c r="R257" s="247" t="s">
        <v>295</v>
      </c>
      <c r="S257" s="247" t="s">
        <v>239</v>
      </c>
      <c r="T257" s="248" t="s">
        <v>262</v>
      </c>
      <c r="U257" s="224">
        <v>0</v>
      </c>
      <c r="V257" s="224">
        <f>ROUND(E257*U257,2)</f>
        <v>0</v>
      </c>
      <c r="W257" s="224"/>
      <c r="X257" s="224" t="s">
        <v>296</v>
      </c>
      <c r="Y257" s="213"/>
      <c r="Z257" s="213"/>
      <c r="AA257" s="213"/>
      <c r="AB257" s="213"/>
      <c r="AC257" s="213"/>
      <c r="AD257" s="213"/>
      <c r="AE257" s="213"/>
      <c r="AF257" s="213"/>
      <c r="AG257" s="213" t="s">
        <v>297</v>
      </c>
      <c r="AH257" s="213"/>
      <c r="AI257" s="213"/>
      <c r="AJ257" s="213"/>
      <c r="AK257" s="213"/>
      <c r="AL257" s="213"/>
      <c r="AM257" s="213"/>
      <c r="AN257" s="213"/>
      <c r="AO257" s="213"/>
      <c r="AP257" s="213"/>
      <c r="AQ257" s="213"/>
      <c r="AR257" s="213"/>
      <c r="AS257" s="213"/>
      <c r="AT257" s="213"/>
      <c r="AU257" s="213"/>
      <c r="AV257" s="213"/>
      <c r="AW257" s="213"/>
      <c r="AX257" s="213"/>
      <c r="AY257" s="213"/>
      <c r="AZ257" s="213"/>
      <c r="BA257" s="213"/>
      <c r="BB257" s="213"/>
      <c r="BC257" s="213"/>
      <c r="BD257" s="213"/>
      <c r="BE257" s="213"/>
      <c r="BF257" s="213"/>
      <c r="BG257" s="213"/>
      <c r="BH257" s="213"/>
    </row>
    <row r="258" spans="1:60" ht="33.75" outlineLevel="1" x14ac:dyDescent="0.2">
      <c r="A258" s="242">
        <v>177</v>
      </c>
      <c r="B258" s="243" t="s">
        <v>657</v>
      </c>
      <c r="C258" s="255" t="s">
        <v>658</v>
      </c>
      <c r="D258" s="244" t="s">
        <v>265</v>
      </c>
      <c r="E258" s="245">
        <v>2</v>
      </c>
      <c r="F258" s="246"/>
      <c r="G258" s="247">
        <f>ROUND(E258*F258,2)</f>
        <v>0</v>
      </c>
      <c r="H258" s="246"/>
      <c r="I258" s="247">
        <f>ROUND(E258*H258,2)</f>
        <v>0</v>
      </c>
      <c r="J258" s="246"/>
      <c r="K258" s="247">
        <f>ROUND(E258*J258,2)</f>
        <v>0</v>
      </c>
      <c r="L258" s="247">
        <v>15</v>
      </c>
      <c r="M258" s="247">
        <f>G258*(1+L258/100)</f>
        <v>0</v>
      </c>
      <c r="N258" s="245">
        <v>0.03</v>
      </c>
      <c r="O258" s="245">
        <f>ROUND(E258*N258,2)</f>
        <v>0.06</v>
      </c>
      <c r="P258" s="245">
        <v>0</v>
      </c>
      <c r="Q258" s="245">
        <f>ROUND(E258*P258,2)</f>
        <v>0</v>
      </c>
      <c r="R258" s="247" t="s">
        <v>295</v>
      </c>
      <c r="S258" s="247" t="s">
        <v>239</v>
      </c>
      <c r="T258" s="248" t="s">
        <v>262</v>
      </c>
      <c r="U258" s="224">
        <v>0</v>
      </c>
      <c r="V258" s="224">
        <f>ROUND(E258*U258,2)</f>
        <v>0</v>
      </c>
      <c r="W258" s="224"/>
      <c r="X258" s="224" t="s">
        <v>296</v>
      </c>
      <c r="Y258" s="213"/>
      <c r="Z258" s="213"/>
      <c r="AA258" s="213"/>
      <c r="AB258" s="213"/>
      <c r="AC258" s="213"/>
      <c r="AD258" s="213"/>
      <c r="AE258" s="213"/>
      <c r="AF258" s="213"/>
      <c r="AG258" s="213" t="s">
        <v>297</v>
      </c>
      <c r="AH258" s="213"/>
      <c r="AI258" s="213"/>
      <c r="AJ258" s="213"/>
      <c r="AK258" s="213"/>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row>
    <row r="259" spans="1:60" ht="33.75" outlineLevel="1" x14ac:dyDescent="0.2">
      <c r="A259" s="234">
        <v>178</v>
      </c>
      <c r="B259" s="235" t="s">
        <v>659</v>
      </c>
      <c r="C259" s="253" t="s">
        <v>660</v>
      </c>
      <c r="D259" s="236" t="s">
        <v>265</v>
      </c>
      <c r="E259" s="237">
        <v>1</v>
      </c>
      <c r="F259" s="238"/>
      <c r="G259" s="239">
        <f>ROUND(E259*F259,2)</f>
        <v>0</v>
      </c>
      <c r="H259" s="238"/>
      <c r="I259" s="239">
        <f>ROUND(E259*H259,2)</f>
        <v>0</v>
      </c>
      <c r="J259" s="238"/>
      <c r="K259" s="239">
        <f>ROUND(E259*J259,2)</f>
        <v>0</v>
      </c>
      <c r="L259" s="239">
        <v>15</v>
      </c>
      <c r="M259" s="239">
        <f>G259*(1+L259/100)</f>
        <v>0</v>
      </c>
      <c r="N259" s="237">
        <v>3.5000000000000003E-2</v>
      </c>
      <c r="O259" s="237">
        <f>ROUND(E259*N259,2)</f>
        <v>0.04</v>
      </c>
      <c r="P259" s="237">
        <v>0</v>
      </c>
      <c r="Q259" s="237">
        <f>ROUND(E259*P259,2)</f>
        <v>0</v>
      </c>
      <c r="R259" s="239" t="s">
        <v>295</v>
      </c>
      <c r="S259" s="239" t="s">
        <v>239</v>
      </c>
      <c r="T259" s="240" t="s">
        <v>262</v>
      </c>
      <c r="U259" s="224">
        <v>0</v>
      </c>
      <c r="V259" s="224">
        <f>ROUND(E259*U259,2)</f>
        <v>0</v>
      </c>
      <c r="W259" s="224"/>
      <c r="X259" s="224" t="s">
        <v>296</v>
      </c>
      <c r="Y259" s="213"/>
      <c r="Z259" s="213"/>
      <c r="AA259" s="213"/>
      <c r="AB259" s="213"/>
      <c r="AC259" s="213"/>
      <c r="AD259" s="213"/>
      <c r="AE259" s="213"/>
      <c r="AF259" s="213"/>
      <c r="AG259" s="213" t="s">
        <v>297</v>
      </c>
      <c r="AH259" s="213"/>
      <c r="AI259" s="213"/>
      <c r="AJ259" s="213"/>
      <c r="AK259" s="213"/>
      <c r="AL259" s="213"/>
      <c r="AM259" s="213"/>
      <c r="AN259" s="213"/>
      <c r="AO259" s="213"/>
      <c r="AP259" s="213"/>
      <c r="AQ259" s="213"/>
      <c r="AR259" s="213"/>
      <c r="AS259" s="213"/>
      <c r="AT259" s="213"/>
      <c r="AU259" s="213"/>
      <c r="AV259" s="213"/>
      <c r="AW259" s="213"/>
      <c r="AX259" s="213"/>
      <c r="AY259" s="213"/>
      <c r="AZ259" s="213"/>
      <c r="BA259" s="213"/>
      <c r="BB259" s="213"/>
      <c r="BC259" s="213"/>
      <c r="BD259" s="213"/>
      <c r="BE259" s="213"/>
      <c r="BF259" s="213"/>
      <c r="BG259" s="213"/>
      <c r="BH259" s="213"/>
    </row>
    <row r="260" spans="1:60" outlineLevel="1" x14ac:dyDescent="0.2">
      <c r="A260" s="220">
        <v>179</v>
      </c>
      <c r="B260" s="221" t="s">
        <v>661</v>
      </c>
      <c r="C260" s="257" t="s">
        <v>662</v>
      </c>
      <c r="D260" s="222" t="s">
        <v>0</v>
      </c>
      <c r="E260" s="251"/>
      <c r="F260" s="225"/>
      <c r="G260" s="224">
        <f>ROUND(E260*F260,2)</f>
        <v>0</v>
      </c>
      <c r="H260" s="225"/>
      <c r="I260" s="224">
        <f>ROUND(E260*H260,2)</f>
        <v>0</v>
      </c>
      <c r="J260" s="225"/>
      <c r="K260" s="224">
        <f>ROUND(E260*J260,2)</f>
        <v>0</v>
      </c>
      <c r="L260" s="224">
        <v>15</v>
      </c>
      <c r="M260" s="224">
        <f>G260*(1+L260/100)</f>
        <v>0</v>
      </c>
      <c r="N260" s="223">
        <v>0</v>
      </c>
      <c r="O260" s="223">
        <f>ROUND(E260*N260,2)</f>
        <v>0</v>
      </c>
      <c r="P260" s="223">
        <v>0</v>
      </c>
      <c r="Q260" s="223">
        <f>ROUND(E260*P260,2)</f>
        <v>0</v>
      </c>
      <c r="R260" s="224" t="s">
        <v>286</v>
      </c>
      <c r="S260" s="224" t="s">
        <v>239</v>
      </c>
      <c r="T260" s="224" t="s">
        <v>259</v>
      </c>
      <c r="U260" s="224">
        <v>0</v>
      </c>
      <c r="V260" s="224">
        <f>ROUND(E260*U260,2)</f>
        <v>0</v>
      </c>
      <c r="W260" s="224"/>
      <c r="X260" s="224" t="s">
        <v>462</v>
      </c>
      <c r="Y260" s="213"/>
      <c r="Z260" s="213"/>
      <c r="AA260" s="213"/>
      <c r="AB260" s="213"/>
      <c r="AC260" s="213"/>
      <c r="AD260" s="213"/>
      <c r="AE260" s="213"/>
      <c r="AF260" s="213"/>
      <c r="AG260" s="213" t="s">
        <v>463</v>
      </c>
      <c r="AH260" s="213"/>
      <c r="AI260" s="213"/>
      <c r="AJ260" s="213"/>
      <c r="AK260" s="213"/>
      <c r="AL260" s="213"/>
      <c r="AM260" s="213"/>
      <c r="AN260" s="213"/>
      <c r="AO260" s="213"/>
      <c r="AP260" s="213"/>
      <c r="AQ260" s="213"/>
      <c r="AR260" s="213"/>
      <c r="AS260" s="213"/>
      <c r="AT260" s="213"/>
      <c r="AU260" s="213"/>
      <c r="AV260" s="213"/>
      <c r="AW260" s="213"/>
      <c r="AX260" s="213"/>
      <c r="AY260" s="213"/>
      <c r="AZ260" s="213"/>
      <c r="BA260" s="213"/>
      <c r="BB260" s="213"/>
      <c r="BC260" s="213"/>
      <c r="BD260" s="213"/>
      <c r="BE260" s="213"/>
      <c r="BF260" s="213"/>
      <c r="BG260" s="213"/>
      <c r="BH260" s="213"/>
    </row>
    <row r="261" spans="1:60" outlineLevel="1" x14ac:dyDescent="0.2">
      <c r="A261" s="220"/>
      <c r="B261" s="221"/>
      <c r="C261" s="256" t="s">
        <v>507</v>
      </c>
      <c r="D261" s="250"/>
      <c r="E261" s="250"/>
      <c r="F261" s="250"/>
      <c r="G261" s="250"/>
      <c r="H261" s="224"/>
      <c r="I261" s="224"/>
      <c r="J261" s="224"/>
      <c r="K261" s="224"/>
      <c r="L261" s="224"/>
      <c r="M261" s="224"/>
      <c r="N261" s="223"/>
      <c r="O261" s="223"/>
      <c r="P261" s="223"/>
      <c r="Q261" s="223"/>
      <c r="R261" s="224"/>
      <c r="S261" s="224"/>
      <c r="T261" s="224"/>
      <c r="U261" s="224"/>
      <c r="V261" s="224"/>
      <c r="W261" s="224"/>
      <c r="X261" s="224"/>
      <c r="Y261" s="213"/>
      <c r="Z261" s="213"/>
      <c r="AA261" s="213"/>
      <c r="AB261" s="213"/>
      <c r="AC261" s="213"/>
      <c r="AD261" s="213"/>
      <c r="AE261" s="213"/>
      <c r="AF261" s="213"/>
      <c r="AG261" s="213" t="s">
        <v>244</v>
      </c>
      <c r="AH261" s="213"/>
      <c r="AI261" s="213"/>
      <c r="AJ261" s="213"/>
      <c r="AK261" s="213"/>
      <c r="AL261" s="213"/>
      <c r="AM261" s="213"/>
      <c r="AN261" s="213"/>
      <c r="AO261" s="213"/>
      <c r="AP261" s="213"/>
      <c r="AQ261" s="213"/>
      <c r="AR261" s="213"/>
      <c r="AS261" s="213"/>
      <c r="AT261" s="213"/>
      <c r="AU261" s="213"/>
      <c r="AV261" s="213"/>
      <c r="AW261" s="213"/>
      <c r="AX261" s="213"/>
      <c r="AY261" s="213"/>
      <c r="AZ261" s="213"/>
      <c r="BA261" s="213"/>
      <c r="BB261" s="213"/>
      <c r="BC261" s="213"/>
      <c r="BD261" s="213"/>
      <c r="BE261" s="213"/>
      <c r="BF261" s="213"/>
      <c r="BG261" s="213"/>
      <c r="BH261" s="213"/>
    </row>
    <row r="262" spans="1:60" x14ac:dyDescent="0.2">
      <c r="A262" s="227" t="s">
        <v>233</v>
      </c>
      <c r="B262" s="228" t="s">
        <v>161</v>
      </c>
      <c r="C262" s="252" t="s">
        <v>162</v>
      </c>
      <c r="D262" s="229"/>
      <c r="E262" s="230"/>
      <c r="F262" s="231"/>
      <c r="G262" s="231">
        <f>SUMIF(AG263:AG271,"&lt;&gt;NOR",G263:G271)</f>
        <v>0</v>
      </c>
      <c r="H262" s="231"/>
      <c r="I262" s="231">
        <f>SUM(I263:I271)</f>
        <v>0</v>
      </c>
      <c r="J262" s="231"/>
      <c r="K262" s="231">
        <f>SUM(K263:K271)</f>
        <v>0</v>
      </c>
      <c r="L262" s="231"/>
      <c r="M262" s="231">
        <f>SUM(M263:M271)</f>
        <v>0</v>
      </c>
      <c r="N262" s="230"/>
      <c r="O262" s="230">
        <f>SUM(O263:O271)</f>
        <v>19.029999999999998</v>
      </c>
      <c r="P262" s="230"/>
      <c r="Q262" s="230">
        <f>SUM(Q263:Q271)</f>
        <v>0</v>
      </c>
      <c r="R262" s="231"/>
      <c r="S262" s="231"/>
      <c r="T262" s="232"/>
      <c r="U262" s="226"/>
      <c r="V262" s="226">
        <f>SUM(V263:V271)</f>
        <v>906.94</v>
      </c>
      <c r="W262" s="226"/>
      <c r="X262" s="226"/>
      <c r="AG262" t="s">
        <v>234</v>
      </c>
    </row>
    <row r="263" spans="1:60" outlineLevel="1" x14ac:dyDescent="0.2">
      <c r="A263" s="242">
        <v>180</v>
      </c>
      <c r="B263" s="243" t="s">
        <v>663</v>
      </c>
      <c r="C263" s="255" t="s">
        <v>664</v>
      </c>
      <c r="D263" s="244" t="s">
        <v>665</v>
      </c>
      <c r="E263" s="245">
        <v>15023</v>
      </c>
      <c r="F263" s="246"/>
      <c r="G263" s="247">
        <f>ROUND(E263*F263,2)</f>
        <v>0</v>
      </c>
      <c r="H263" s="246"/>
      <c r="I263" s="247">
        <f>ROUND(E263*H263,2)</f>
        <v>0</v>
      </c>
      <c r="J263" s="246"/>
      <c r="K263" s="247">
        <f>ROUND(E263*J263,2)</f>
        <v>0</v>
      </c>
      <c r="L263" s="247">
        <v>15</v>
      </c>
      <c r="M263" s="247">
        <f>G263*(1+L263/100)</f>
        <v>0</v>
      </c>
      <c r="N263" s="245">
        <v>5.0000000000000002E-5</v>
      </c>
      <c r="O263" s="245">
        <f>ROUND(E263*N263,2)</f>
        <v>0.75</v>
      </c>
      <c r="P263" s="245">
        <v>0</v>
      </c>
      <c r="Q263" s="245">
        <f>ROUND(E263*P263,2)</f>
        <v>0</v>
      </c>
      <c r="R263" s="247" t="s">
        <v>666</v>
      </c>
      <c r="S263" s="247" t="s">
        <v>239</v>
      </c>
      <c r="T263" s="248" t="s">
        <v>240</v>
      </c>
      <c r="U263" s="224">
        <v>5.1999999999999998E-2</v>
      </c>
      <c r="V263" s="224">
        <f>ROUND(E263*U263,2)</f>
        <v>781.2</v>
      </c>
      <c r="W263" s="224"/>
      <c r="X263" s="224" t="s">
        <v>241</v>
      </c>
      <c r="Y263" s="213"/>
      <c r="Z263" s="213"/>
      <c r="AA263" s="213"/>
      <c r="AB263" s="213"/>
      <c r="AC263" s="213"/>
      <c r="AD263" s="213"/>
      <c r="AE263" s="213"/>
      <c r="AF263" s="213"/>
      <c r="AG263" s="213" t="s">
        <v>242</v>
      </c>
      <c r="AH263" s="213"/>
      <c r="AI263" s="213"/>
      <c r="AJ263" s="213"/>
      <c r="AK263" s="213"/>
      <c r="AL263" s="213"/>
      <c r="AM263" s="213"/>
      <c r="AN263" s="213"/>
      <c r="AO263" s="213"/>
      <c r="AP263" s="213"/>
      <c r="AQ263" s="213"/>
      <c r="AR263" s="213"/>
      <c r="AS263" s="213"/>
      <c r="AT263" s="213"/>
      <c r="AU263" s="213"/>
      <c r="AV263" s="213"/>
      <c r="AW263" s="213"/>
      <c r="AX263" s="213"/>
      <c r="AY263" s="213"/>
      <c r="AZ263" s="213"/>
      <c r="BA263" s="213"/>
      <c r="BB263" s="213"/>
      <c r="BC263" s="213"/>
      <c r="BD263" s="213"/>
      <c r="BE263" s="213"/>
      <c r="BF263" s="213"/>
      <c r="BG263" s="213"/>
      <c r="BH263" s="213"/>
    </row>
    <row r="264" spans="1:60" outlineLevel="1" x14ac:dyDescent="0.2">
      <c r="A264" s="242">
        <v>181</v>
      </c>
      <c r="B264" s="243" t="s">
        <v>667</v>
      </c>
      <c r="C264" s="255" t="s">
        <v>668</v>
      </c>
      <c r="D264" s="244" t="s">
        <v>268</v>
      </c>
      <c r="E264" s="245">
        <v>15.7</v>
      </c>
      <c r="F264" s="246"/>
      <c r="G264" s="247">
        <f>ROUND(E264*F264,2)</f>
        <v>0</v>
      </c>
      <c r="H264" s="246"/>
      <c r="I264" s="247">
        <f>ROUND(E264*H264,2)</f>
        <v>0</v>
      </c>
      <c r="J264" s="246"/>
      <c r="K264" s="247">
        <f>ROUND(E264*J264,2)</f>
        <v>0</v>
      </c>
      <c r="L264" s="247">
        <v>15</v>
      </c>
      <c r="M264" s="247">
        <f>G264*(1+L264/100)</f>
        <v>0</v>
      </c>
      <c r="N264" s="245">
        <v>1.8079999999999999E-2</v>
      </c>
      <c r="O264" s="245">
        <f>ROUND(E264*N264,2)</f>
        <v>0.28000000000000003</v>
      </c>
      <c r="P264" s="245">
        <v>0</v>
      </c>
      <c r="Q264" s="245">
        <f>ROUND(E264*P264,2)</f>
        <v>0</v>
      </c>
      <c r="R264" s="247"/>
      <c r="S264" s="247" t="s">
        <v>279</v>
      </c>
      <c r="T264" s="248" t="s">
        <v>262</v>
      </c>
      <c r="U264" s="224">
        <v>0.99851000000000001</v>
      </c>
      <c r="V264" s="224">
        <f>ROUND(E264*U264,2)</f>
        <v>15.68</v>
      </c>
      <c r="W264" s="224"/>
      <c r="X264" s="224" t="s">
        <v>631</v>
      </c>
      <c r="Y264" s="213"/>
      <c r="Z264" s="213"/>
      <c r="AA264" s="213"/>
      <c r="AB264" s="213"/>
      <c r="AC264" s="213"/>
      <c r="AD264" s="213"/>
      <c r="AE264" s="213"/>
      <c r="AF264" s="213"/>
      <c r="AG264" s="213" t="s">
        <v>632</v>
      </c>
      <c r="AH264" s="213"/>
      <c r="AI264" s="213"/>
      <c r="AJ264" s="213"/>
      <c r="AK264" s="213"/>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row>
    <row r="265" spans="1:60" outlineLevel="1" x14ac:dyDescent="0.2">
      <c r="A265" s="242">
        <v>182</v>
      </c>
      <c r="B265" s="243" t="s">
        <v>669</v>
      </c>
      <c r="C265" s="255" t="s">
        <v>670</v>
      </c>
      <c r="D265" s="244" t="s">
        <v>268</v>
      </c>
      <c r="E265" s="245">
        <v>14</v>
      </c>
      <c r="F265" s="246"/>
      <c r="G265" s="247">
        <f>ROUND(E265*F265,2)</f>
        <v>0</v>
      </c>
      <c r="H265" s="246"/>
      <c r="I265" s="247">
        <f>ROUND(E265*H265,2)</f>
        <v>0</v>
      </c>
      <c r="J265" s="246"/>
      <c r="K265" s="247">
        <f>ROUND(E265*J265,2)</f>
        <v>0</v>
      </c>
      <c r="L265" s="247">
        <v>15</v>
      </c>
      <c r="M265" s="247">
        <f>G265*(1+L265/100)</f>
        <v>0</v>
      </c>
      <c r="N265" s="245">
        <v>1.8079999999999999E-2</v>
      </c>
      <c r="O265" s="245">
        <f>ROUND(E265*N265,2)</f>
        <v>0.25</v>
      </c>
      <c r="P265" s="245">
        <v>0</v>
      </c>
      <c r="Q265" s="245">
        <f>ROUND(E265*P265,2)</f>
        <v>0</v>
      </c>
      <c r="R265" s="247"/>
      <c r="S265" s="247" t="s">
        <v>279</v>
      </c>
      <c r="T265" s="248" t="s">
        <v>262</v>
      </c>
      <c r="U265" s="224">
        <v>0.99851000000000001</v>
      </c>
      <c r="V265" s="224">
        <f>ROUND(E265*U265,2)</f>
        <v>13.98</v>
      </c>
      <c r="W265" s="224"/>
      <c r="X265" s="224" t="s">
        <v>631</v>
      </c>
      <c r="Y265" s="213"/>
      <c r="Z265" s="213"/>
      <c r="AA265" s="213"/>
      <c r="AB265" s="213"/>
      <c r="AC265" s="213"/>
      <c r="AD265" s="213"/>
      <c r="AE265" s="213"/>
      <c r="AF265" s="213"/>
      <c r="AG265" s="213" t="s">
        <v>632</v>
      </c>
      <c r="AH265" s="213"/>
      <c r="AI265" s="213"/>
      <c r="AJ265" s="213"/>
      <c r="AK265" s="213"/>
      <c r="AL265" s="213"/>
      <c r="AM265" s="213"/>
      <c r="AN265" s="213"/>
      <c r="AO265" s="213"/>
      <c r="AP265" s="213"/>
      <c r="AQ265" s="213"/>
      <c r="AR265" s="213"/>
      <c r="AS265" s="213"/>
      <c r="AT265" s="213"/>
      <c r="AU265" s="213"/>
      <c r="AV265" s="213"/>
      <c r="AW265" s="213"/>
      <c r="AX265" s="213"/>
      <c r="AY265" s="213"/>
      <c r="AZ265" s="213"/>
      <c r="BA265" s="213"/>
      <c r="BB265" s="213"/>
      <c r="BC265" s="213"/>
      <c r="BD265" s="213"/>
      <c r="BE265" s="213"/>
      <c r="BF265" s="213"/>
      <c r="BG265" s="213"/>
      <c r="BH265" s="213"/>
    </row>
    <row r="266" spans="1:60" ht="22.5" outlineLevel="1" x14ac:dyDescent="0.2">
      <c r="A266" s="242">
        <v>183</v>
      </c>
      <c r="B266" s="243" t="s">
        <v>671</v>
      </c>
      <c r="C266" s="255" t="s">
        <v>672</v>
      </c>
      <c r="D266" s="244" t="s">
        <v>268</v>
      </c>
      <c r="E266" s="245">
        <v>53.5</v>
      </c>
      <c r="F266" s="246"/>
      <c r="G266" s="247">
        <f>ROUND(E266*F266,2)</f>
        <v>0</v>
      </c>
      <c r="H266" s="246"/>
      <c r="I266" s="247">
        <f>ROUND(E266*H266,2)</f>
        <v>0</v>
      </c>
      <c r="J266" s="246"/>
      <c r="K266" s="247">
        <f>ROUND(E266*J266,2)</f>
        <v>0</v>
      </c>
      <c r="L266" s="247">
        <v>15</v>
      </c>
      <c r="M266" s="247">
        <f>G266*(1+L266/100)</f>
        <v>0</v>
      </c>
      <c r="N266" s="245">
        <v>2.513E-2</v>
      </c>
      <c r="O266" s="245">
        <f>ROUND(E266*N266,2)</f>
        <v>1.34</v>
      </c>
      <c r="P266" s="245">
        <v>0</v>
      </c>
      <c r="Q266" s="245">
        <f>ROUND(E266*P266,2)</f>
        <v>0</v>
      </c>
      <c r="R266" s="247"/>
      <c r="S266" s="247" t="s">
        <v>279</v>
      </c>
      <c r="T266" s="248" t="s">
        <v>262</v>
      </c>
      <c r="U266" s="224">
        <v>1.5774900000000001</v>
      </c>
      <c r="V266" s="224">
        <f>ROUND(E266*U266,2)</f>
        <v>84.4</v>
      </c>
      <c r="W266" s="224"/>
      <c r="X266" s="224" t="s">
        <v>631</v>
      </c>
      <c r="Y266" s="213"/>
      <c r="Z266" s="213"/>
      <c r="AA266" s="213"/>
      <c r="AB266" s="213"/>
      <c r="AC266" s="213"/>
      <c r="AD266" s="213"/>
      <c r="AE266" s="213"/>
      <c r="AF266" s="213"/>
      <c r="AG266" s="213" t="s">
        <v>632</v>
      </c>
      <c r="AH266" s="213"/>
      <c r="AI266" s="213"/>
      <c r="AJ266" s="213"/>
      <c r="AK266" s="213"/>
      <c r="AL266" s="213"/>
      <c r="AM266" s="213"/>
      <c r="AN266" s="213"/>
      <c r="AO266" s="213"/>
      <c r="AP266" s="213"/>
      <c r="AQ266" s="213"/>
      <c r="AR266" s="213"/>
      <c r="AS266" s="213"/>
      <c r="AT266" s="213"/>
      <c r="AU266" s="213"/>
      <c r="AV266" s="213"/>
      <c r="AW266" s="213"/>
      <c r="AX266" s="213"/>
      <c r="AY266" s="213"/>
      <c r="AZ266" s="213"/>
      <c r="BA266" s="213"/>
      <c r="BB266" s="213"/>
      <c r="BC266" s="213"/>
      <c r="BD266" s="213"/>
      <c r="BE266" s="213"/>
      <c r="BF266" s="213"/>
      <c r="BG266" s="213"/>
      <c r="BH266" s="213"/>
    </row>
    <row r="267" spans="1:60" outlineLevel="1" x14ac:dyDescent="0.2">
      <c r="A267" s="242">
        <v>184</v>
      </c>
      <c r="B267" s="243" t="s">
        <v>673</v>
      </c>
      <c r="C267" s="255" t="s">
        <v>674</v>
      </c>
      <c r="D267" s="244" t="s">
        <v>268</v>
      </c>
      <c r="E267" s="245">
        <v>6.4</v>
      </c>
      <c r="F267" s="246"/>
      <c r="G267" s="247">
        <f>ROUND(E267*F267,2)</f>
        <v>0</v>
      </c>
      <c r="H267" s="246"/>
      <c r="I267" s="247">
        <f>ROUND(E267*H267,2)</f>
        <v>0</v>
      </c>
      <c r="J267" s="246"/>
      <c r="K267" s="247">
        <f>ROUND(E267*J267,2)</f>
        <v>0</v>
      </c>
      <c r="L267" s="247">
        <v>15</v>
      </c>
      <c r="M267" s="247">
        <f>G267*(1+L267/100)</f>
        <v>0</v>
      </c>
      <c r="N267" s="245">
        <v>2.513E-2</v>
      </c>
      <c r="O267" s="245">
        <f>ROUND(E267*N267,2)</f>
        <v>0.16</v>
      </c>
      <c r="P267" s="245">
        <v>0</v>
      </c>
      <c r="Q267" s="245">
        <f>ROUND(E267*P267,2)</f>
        <v>0</v>
      </c>
      <c r="R267" s="247"/>
      <c r="S267" s="247" t="s">
        <v>279</v>
      </c>
      <c r="T267" s="248" t="s">
        <v>262</v>
      </c>
      <c r="U267" s="224">
        <v>1.5774900000000001</v>
      </c>
      <c r="V267" s="224">
        <f>ROUND(E267*U267,2)</f>
        <v>10.1</v>
      </c>
      <c r="W267" s="224"/>
      <c r="X267" s="224" t="s">
        <v>631</v>
      </c>
      <c r="Y267" s="213"/>
      <c r="Z267" s="213"/>
      <c r="AA267" s="213"/>
      <c r="AB267" s="213"/>
      <c r="AC267" s="213"/>
      <c r="AD267" s="213"/>
      <c r="AE267" s="213"/>
      <c r="AF267" s="213"/>
      <c r="AG267" s="213" t="s">
        <v>632</v>
      </c>
      <c r="AH267" s="213"/>
      <c r="AI267" s="213"/>
      <c r="AJ267" s="213"/>
      <c r="AK267" s="213"/>
      <c r="AL267" s="213"/>
      <c r="AM267" s="213"/>
      <c r="AN267" s="213"/>
      <c r="AO267" s="213"/>
      <c r="AP267" s="213"/>
      <c r="AQ267" s="213"/>
      <c r="AR267" s="213"/>
      <c r="AS267" s="213"/>
      <c r="AT267" s="213"/>
      <c r="AU267" s="213"/>
      <c r="AV267" s="213"/>
      <c r="AW267" s="213"/>
      <c r="AX267" s="213"/>
      <c r="AY267" s="213"/>
      <c r="AZ267" s="213"/>
      <c r="BA267" s="213"/>
      <c r="BB267" s="213"/>
      <c r="BC267" s="213"/>
      <c r="BD267" s="213"/>
      <c r="BE267" s="213"/>
      <c r="BF267" s="213"/>
      <c r="BG267" s="213"/>
      <c r="BH267" s="213"/>
    </row>
    <row r="268" spans="1:60" outlineLevel="1" x14ac:dyDescent="0.2">
      <c r="A268" s="242">
        <v>185</v>
      </c>
      <c r="B268" s="243" t="s">
        <v>675</v>
      </c>
      <c r="C268" s="255" t="s">
        <v>676</v>
      </c>
      <c r="D268" s="244" t="s">
        <v>536</v>
      </c>
      <c r="E268" s="245">
        <v>1</v>
      </c>
      <c r="F268" s="246"/>
      <c r="G268" s="247">
        <f>ROUND(E268*F268,2)</f>
        <v>0</v>
      </c>
      <c r="H268" s="246"/>
      <c r="I268" s="247">
        <f>ROUND(E268*H268,2)</f>
        <v>0</v>
      </c>
      <c r="J268" s="246"/>
      <c r="K268" s="247">
        <f>ROUND(E268*J268,2)</f>
        <v>0</v>
      </c>
      <c r="L268" s="247">
        <v>15</v>
      </c>
      <c r="M268" s="247">
        <f>G268*(1+L268/100)</f>
        <v>0</v>
      </c>
      <c r="N268" s="245">
        <v>2.513E-2</v>
      </c>
      <c r="O268" s="245">
        <f>ROUND(E268*N268,2)</f>
        <v>0.03</v>
      </c>
      <c r="P268" s="245">
        <v>0</v>
      </c>
      <c r="Q268" s="245">
        <f>ROUND(E268*P268,2)</f>
        <v>0</v>
      </c>
      <c r="R268" s="247"/>
      <c r="S268" s="247" t="s">
        <v>279</v>
      </c>
      <c r="T268" s="248" t="s">
        <v>262</v>
      </c>
      <c r="U268" s="224">
        <v>1.5774900000000001</v>
      </c>
      <c r="V268" s="224">
        <f>ROUND(E268*U268,2)</f>
        <v>1.58</v>
      </c>
      <c r="W268" s="224"/>
      <c r="X268" s="224" t="s">
        <v>631</v>
      </c>
      <c r="Y268" s="213"/>
      <c r="Z268" s="213"/>
      <c r="AA268" s="213"/>
      <c r="AB268" s="213"/>
      <c r="AC268" s="213"/>
      <c r="AD268" s="213"/>
      <c r="AE268" s="213"/>
      <c r="AF268" s="213"/>
      <c r="AG268" s="213" t="s">
        <v>632</v>
      </c>
      <c r="AH268" s="213"/>
      <c r="AI268" s="213"/>
      <c r="AJ268" s="213"/>
      <c r="AK268" s="213"/>
      <c r="AL268" s="213"/>
      <c r="AM268" s="213"/>
      <c r="AN268" s="213"/>
      <c r="AO268" s="213"/>
      <c r="AP268" s="213"/>
      <c r="AQ268" s="213"/>
      <c r="AR268" s="213"/>
      <c r="AS268" s="213"/>
      <c r="AT268" s="213"/>
      <c r="AU268" s="213"/>
      <c r="AV268" s="213"/>
      <c r="AW268" s="213"/>
      <c r="AX268" s="213"/>
      <c r="AY268" s="213"/>
      <c r="AZ268" s="213"/>
      <c r="BA268" s="213"/>
      <c r="BB268" s="213"/>
      <c r="BC268" s="213"/>
      <c r="BD268" s="213"/>
      <c r="BE268" s="213"/>
      <c r="BF268" s="213"/>
      <c r="BG268" s="213"/>
      <c r="BH268" s="213"/>
    </row>
    <row r="269" spans="1:60" outlineLevel="1" x14ac:dyDescent="0.2">
      <c r="A269" s="234">
        <v>186</v>
      </c>
      <c r="B269" s="235" t="s">
        <v>677</v>
      </c>
      <c r="C269" s="253" t="s">
        <v>678</v>
      </c>
      <c r="D269" s="236" t="s">
        <v>300</v>
      </c>
      <c r="E269" s="237">
        <v>16.22484</v>
      </c>
      <c r="F269" s="238"/>
      <c r="G269" s="239">
        <f>ROUND(E269*F269,2)</f>
        <v>0</v>
      </c>
      <c r="H269" s="238"/>
      <c r="I269" s="239">
        <f>ROUND(E269*H269,2)</f>
        <v>0</v>
      </c>
      <c r="J269" s="238"/>
      <c r="K269" s="239">
        <f>ROUND(E269*J269,2)</f>
        <v>0</v>
      </c>
      <c r="L269" s="239">
        <v>15</v>
      </c>
      <c r="M269" s="239">
        <f>G269*(1+L269/100)</f>
        <v>0</v>
      </c>
      <c r="N269" s="237">
        <v>1</v>
      </c>
      <c r="O269" s="237">
        <f>ROUND(E269*N269,2)</f>
        <v>16.22</v>
      </c>
      <c r="P269" s="237">
        <v>0</v>
      </c>
      <c r="Q269" s="237">
        <f>ROUND(E269*P269,2)</f>
        <v>0</v>
      </c>
      <c r="R269" s="239" t="s">
        <v>295</v>
      </c>
      <c r="S269" s="239" t="s">
        <v>239</v>
      </c>
      <c r="T269" s="240" t="s">
        <v>240</v>
      </c>
      <c r="U269" s="224">
        <v>0</v>
      </c>
      <c r="V269" s="224">
        <f>ROUND(E269*U269,2)</f>
        <v>0</v>
      </c>
      <c r="W269" s="224"/>
      <c r="X269" s="224" t="s">
        <v>296</v>
      </c>
      <c r="Y269" s="213"/>
      <c r="Z269" s="213"/>
      <c r="AA269" s="213"/>
      <c r="AB269" s="213"/>
      <c r="AC269" s="213"/>
      <c r="AD269" s="213"/>
      <c r="AE269" s="213"/>
      <c r="AF269" s="213"/>
      <c r="AG269" s="213" t="s">
        <v>297</v>
      </c>
      <c r="AH269" s="213"/>
      <c r="AI269" s="213"/>
      <c r="AJ269" s="213"/>
      <c r="AK269" s="213"/>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row>
    <row r="270" spans="1:60" outlineLevel="1" x14ac:dyDescent="0.2">
      <c r="A270" s="220">
        <v>187</v>
      </c>
      <c r="B270" s="221" t="s">
        <v>679</v>
      </c>
      <c r="C270" s="257" t="s">
        <v>680</v>
      </c>
      <c r="D270" s="222" t="s">
        <v>0</v>
      </c>
      <c r="E270" s="251"/>
      <c r="F270" s="225"/>
      <c r="G270" s="224">
        <f>ROUND(E270*F270,2)</f>
        <v>0</v>
      </c>
      <c r="H270" s="225"/>
      <c r="I270" s="224">
        <f>ROUND(E270*H270,2)</f>
        <v>0</v>
      </c>
      <c r="J270" s="225"/>
      <c r="K270" s="224">
        <f>ROUND(E270*J270,2)</f>
        <v>0</v>
      </c>
      <c r="L270" s="224">
        <v>15</v>
      </c>
      <c r="M270" s="224">
        <f>G270*(1+L270/100)</f>
        <v>0</v>
      </c>
      <c r="N270" s="223">
        <v>0</v>
      </c>
      <c r="O270" s="223">
        <f>ROUND(E270*N270,2)</f>
        <v>0</v>
      </c>
      <c r="P270" s="223">
        <v>0</v>
      </c>
      <c r="Q270" s="223">
        <f>ROUND(E270*P270,2)</f>
        <v>0</v>
      </c>
      <c r="R270" s="224" t="s">
        <v>666</v>
      </c>
      <c r="S270" s="224" t="s">
        <v>239</v>
      </c>
      <c r="T270" s="224" t="s">
        <v>259</v>
      </c>
      <c r="U270" s="224">
        <v>0</v>
      </c>
      <c r="V270" s="224">
        <f>ROUND(E270*U270,2)</f>
        <v>0</v>
      </c>
      <c r="W270" s="224"/>
      <c r="X270" s="224" t="s">
        <v>462</v>
      </c>
      <c r="Y270" s="213"/>
      <c r="Z270" s="213"/>
      <c r="AA270" s="213"/>
      <c r="AB270" s="213"/>
      <c r="AC270" s="213"/>
      <c r="AD270" s="213"/>
      <c r="AE270" s="213"/>
      <c r="AF270" s="213"/>
      <c r="AG270" s="213" t="s">
        <v>463</v>
      </c>
      <c r="AH270" s="213"/>
      <c r="AI270" s="213"/>
      <c r="AJ270" s="213"/>
      <c r="AK270" s="213"/>
      <c r="AL270" s="213"/>
      <c r="AM270" s="213"/>
      <c r="AN270" s="213"/>
      <c r="AO270" s="213"/>
      <c r="AP270" s="213"/>
      <c r="AQ270" s="213"/>
      <c r="AR270" s="213"/>
      <c r="AS270" s="213"/>
      <c r="AT270" s="213"/>
      <c r="AU270" s="213"/>
      <c r="AV270" s="213"/>
      <c r="AW270" s="213"/>
      <c r="AX270" s="213"/>
      <c r="AY270" s="213"/>
      <c r="AZ270" s="213"/>
      <c r="BA270" s="213"/>
      <c r="BB270" s="213"/>
      <c r="BC270" s="213"/>
      <c r="BD270" s="213"/>
      <c r="BE270" s="213"/>
      <c r="BF270" s="213"/>
      <c r="BG270" s="213"/>
      <c r="BH270" s="213"/>
    </row>
    <row r="271" spans="1:60" outlineLevel="1" x14ac:dyDescent="0.2">
      <c r="A271" s="220"/>
      <c r="B271" s="221"/>
      <c r="C271" s="256" t="s">
        <v>507</v>
      </c>
      <c r="D271" s="250"/>
      <c r="E271" s="250"/>
      <c r="F271" s="250"/>
      <c r="G271" s="250"/>
      <c r="H271" s="224"/>
      <c r="I271" s="224"/>
      <c r="J271" s="224"/>
      <c r="K271" s="224"/>
      <c r="L271" s="224"/>
      <c r="M271" s="224"/>
      <c r="N271" s="223"/>
      <c r="O271" s="223"/>
      <c r="P271" s="223"/>
      <c r="Q271" s="223"/>
      <c r="R271" s="224"/>
      <c r="S271" s="224"/>
      <c r="T271" s="224"/>
      <c r="U271" s="224"/>
      <c r="V271" s="224"/>
      <c r="W271" s="224"/>
      <c r="X271" s="224"/>
      <c r="Y271" s="213"/>
      <c r="Z271" s="213"/>
      <c r="AA271" s="213"/>
      <c r="AB271" s="213"/>
      <c r="AC271" s="213"/>
      <c r="AD271" s="213"/>
      <c r="AE271" s="213"/>
      <c r="AF271" s="213"/>
      <c r="AG271" s="213" t="s">
        <v>244</v>
      </c>
      <c r="AH271" s="213"/>
      <c r="AI271" s="213"/>
      <c r="AJ271" s="213"/>
      <c r="AK271" s="213"/>
      <c r="AL271" s="213"/>
      <c r="AM271" s="213"/>
      <c r="AN271" s="213"/>
      <c r="AO271" s="213"/>
      <c r="AP271" s="213"/>
      <c r="AQ271" s="213"/>
      <c r="AR271" s="213"/>
      <c r="AS271" s="213"/>
      <c r="AT271" s="213"/>
      <c r="AU271" s="213"/>
      <c r="AV271" s="213"/>
      <c r="AW271" s="213"/>
      <c r="AX271" s="213"/>
      <c r="AY271" s="213"/>
      <c r="AZ271" s="213"/>
      <c r="BA271" s="213"/>
      <c r="BB271" s="213"/>
      <c r="BC271" s="213"/>
      <c r="BD271" s="213"/>
      <c r="BE271" s="213"/>
      <c r="BF271" s="213"/>
      <c r="BG271" s="213"/>
      <c r="BH271" s="213"/>
    </row>
    <row r="272" spans="1:60" x14ac:dyDescent="0.2">
      <c r="A272" s="227" t="s">
        <v>233</v>
      </c>
      <c r="B272" s="228" t="s">
        <v>163</v>
      </c>
      <c r="C272" s="252" t="s">
        <v>164</v>
      </c>
      <c r="D272" s="229"/>
      <c r="E272" s="230"/>
      <c r="F272" s="231"/>
      <c r="G272" s="231">
        <f>SUMIF(AG273:AG296,"&lt;&gt;NOR",G273:G296)</f>
        <v>0</v>
      </c>
      <c r="H272" s="231"/>
      <c r="I272" s="231">
        <f>SUM(I273:I296)</f>
        <v>0</v>
      </c>
      <c r="J272" s="231"/>
      <c r="K272" s="231">
        <f>SUM(K273:K296)</f>
        <v>0</v>
      </c>
      <c r="L272" s="231"/>
      <c r="M272" s="231">
        <f>SUM(M273:M296)</f>
        <v>0</v>
      </c>
      <c r="N272" s="230"/>
      <c r="O272" s="230">
        <f>SUM(O273:O296)</f>
        <v>10.629999999999999</v>
      </c>
      <c r="P272" s="230"/>
      <c r="Q272" s="230">
        <f>SUM(Q273:Q296)</f>
        <v>0</v>
      </c>
      <c r="R272" s="231"/>
      <c r="S272" s="231"/>
      <c r="T272" s="232"/>
      <c r="U272" s="226"/>
      <c r="V272" s="226">
        <f>SUM(V273:V296)</f>
        <v>554.65000000000009</v>
      </c>
      <c r="W272" s="226"/>
      <c r="X272" s="226"/>
      <c r="AG272" t="s">
        <v>234</v>
      </c>
    </row>
    <row r="273" spans="1:60" outlineLevel="1" x14ac:dyDescent="0.2">
      <c r="A273" s="242">
        <v>188</v>
      </c>
      <c r="B273" s="243" t="s">
        <v>681</v>
      </c>
      <c r="C273" s="255" t="s">
        <v>682</v>
      </c>
      <c r="D273" s="244" t="s">
        <v>252</v>
      </c>
      <c r="E273" s="245">
        <v>322.31079999999997</v>
      </c>
      <c r="F273" s="246"/>
      <c r="G273" s="247">
        <f>ROUND(E273*F273,2)</f>
        <v>0</v>
      </c>
      <c r="H273" s="246"/>
      <c r="I273" s="247">
        <f>ROUND(E273*H273,2)</f>
        <v>0</v>
      </c>
      <c r="J273" s="246"/>
      <c r="K273" s="247">
        <f>ROUND(E273*J273,2)</f>
        <v>0</v>
      </c>
      <c r="L273" s="247">
        <v>15</v>
      </c>
      <c r="M273" s="247">
        <f>G273*(1+L273/100)</f>
        <v>0</v>
      </c>
      <c r="N273" s="245">
        <v>2.1000000000000001E-4</v>
      </c>
      <c r="O273" s="245">
        <f>ROUND(E273*N273,2)</f>
        <v>7.0000000000000007E-2</v>
      </c>
      <c r="P273" s="245">
        <v>0</v>
      </c>
      <c r="Q273" s="245">
        <f>ROUND(E273*P273,2)</f>
        <v>0</v>
      </c>
      <c r="R273" s="247" t="s">
        <v>683</v>
      </c>
      <c r="S273" s="247" t="s">
        <v>239</v>
      </c>
      <c r="T273" s="248" t="s">
        <v>240</v>
      </c>
      <c r="U273" s="224">
        <v>0.05</v>
      </c>
      <c r="V273" s="224">
        <f>ROUND(E273*U273,2)</f>
        <v>16.12</v>
      </c>
      <c r="W273" s="224"/>
      <c r="X273" s="224" t="s">
        <v>241</v>
      </c>
      <c r="Y273" s="213"/>
      <c r="Z273" s="213"/>
      <c r="AA273" s="213"/>
      <c r="AB273" s="213"/>
      <c r="AC273" s="213"/>
      <c r="AD273" s="213"/>
      <c r="AE273" s="213"/>
      <c r="AF273" s="213"/>
      <c r="AG273" s="213" t="s">
        <v>242</v>
      </c>
      <c r="AH273" s="213"/>
      <c r="AI273" s="213"/>
      <c r="AJ273" s="213"/>
      <c r="AK273" s="213"/>
      <c r="AL273" s="213"/>
      <c r="AM273" s="213"/>
      <c r="AN273" s="213"/>
      <c r="AO273" s="213"/>
      <c r="AP273" s="213"/>
      <c r="AQ273" s="213"/>
      <c r="AR273" s="213"/>
      <c r="AS273" s="213"/>
      <c r="AT273" s="213"/>
      <c r="AU273" s="213"/>
      <c r="AV273" s="213"/>
      <c r="AW273" s="213"/>
      <c r="AX273" s="213"/>
      <c r="AY273" s="213"/>
      <c r="AZ273" s="213"/>
      <c r="BA273" s="213"/>
      <c r="BB273" s="213"/>
      <c r="BC273" s="213"/>
      <c r="BD273" s="213"/>
      <c r="BE273" s="213"/>
      <c r="BF273" s="213"/>
      <c r="BG273" s="213"/>
      <c r="BH273" s="213"/>
    </row>
    <row r="274" spans="1:60" ht="22.5" outlineLevel="1" x14ac:dyDescent="0.2">
      <c r="A274" s="242">
        <v>189</v>
      </c>
      <c r="B274" s="243" t="s">
        <v>684</v>
      </c>
      <c r="C274" s="255" t="s">
        <v>685</v>
      </c>
      <c r="D274" s="244" t="s">
        <v>268</v>
      </c>
      <c r="E274" s="245">
        <v>59.91</v>
      </c>
      <c r="F274" s="246"/>
      <c r="G274" s="247">
        <f>ROUND(E274*F274,2)</f>
        <v>0</v>
      </c>
      <c r="H274" s="246"/>
      <c r="I274" s="247">
        <f>ROUND(E274*H274,2)</f>
        <v>0</v>
      </c>
      <c r="J274" s="246"/>
      <c r="K274" s="247">
        <f>ROUND(E274*J274,2)</f>
        <v>0</v>
      </c>
      <c r="L274" s="247">
        <v>15</v>
      </c>
      <c r="M274" s="247">
        <f>G274*(1+L274/100)</f>
        <v>0</v>
      </c>
      <c r="N274" s="245">
        <v>2.4399999999999999E-3</v>
      </c>
      <c r="O274" s="245">
        <f>ROUND(E274*N274,2)</f>
        <v>0.15</v>
      </c>
      <c r="P274" s="245">
        <v>0</v>
      </c>
      <c r="Q274" s="245">
        <f>ROUND(E274*P274,2)</f>
        <v>0</v>
      </c>
      <c r="R274" s="247" t="s">
        <v>683</v>
      </c>
      <c r="S274" s="247" t="s">
        <v>239</v>
      </c>
      <c r="T274" s="248" t="s">
        <v>240</v>
      </c>
      <c r="U274" s="224">
        <v>0.45600000000000002</v>
      </c>
      <c r="V274" s="224">
        <f>ROUND(E274*U274,2)</f>
        <v>27.32</v>
      </c>
      <c r="W274" s="224"/>
      <c r="X274" s="224" t="s">
        <v>241</v>
      </c>
      <c r="Y274" s="213"/>
      <c r="Z274" s="213"/>
      <c r="AA274" s="213"/>
      <c r="AB274" s="213"/>
      <c r="AC274" s="213"/>
      <c r="AD274" s="213"/>
      <c r="AE274" s="213"/>
      <c r="AF274" s="213"/>
      <c r="AG274" s="213" t="s">
        <v>242</v>
      </c>
      <c r="AH274" s="213"/>
      <c r="AI274" s="213"/>
      <c r="AJ274" s="213"/>
      <c r="AK274" s="213"/>
      <c r="AL274" s="213"/>
      <c r="AM274" s="213"/>
      <c r="AN274" s="213"/>
      <c r="AO274" s="213"/>
      <c r="AP274" s="213"/>
      <c r="AQ274" s="213"/>
      <c r="AR274" s="213"/>
      <c r="AS274" s="213"/>
      <c r="AT274" s="213"/>
      <c r="AU274" s="213"/>
      <c r="AV274" s="213"/>
      <c r="AW274" s="213"/>
      <c r="AX274" s="213"/>
      <c r="AY274" s="213"/>
      <c r="AZ274" s="213"/>
      <c r="BA274" s="213"/>
      <c r="BB274" s="213"/>
      <c r="BC274" s="213"/>
      <c r="BD274" s="213"/>
      <c r="BE274" s="213"/>
      <c r="BF274" s="213"/>
      <c r="BG274" s="213"/>
      <c r="BH274" s="213"/>
    </row>
    <row r="275" spans="1:60" ht="22.5" outlineLevel="1" x14ac:dyDescent="0.2">
      <c r="A275" s="242">
        <v>190</v>
      </c>
      <c r="B275" s="243" t="s">
        <v>686</v>
      </c>
      <c r="C275" s="255" t="s">
        <v>687</v>
      </c>
      <c r="D275" s="244" t="s">
        <v>268</v>
      </c>
      <c r="E275" s="245">
        <v>59.91</v>
      </c>
      <c r="F275" s="246"/>
      <c r="G275" s="247">
        <f>ROUND(E275*F275,2)</f>
        <v>0</v>
      </c>
      <c r="H275" s="246"/>
      <c r="I275" s="247">
        <f>ROUND(E275*H275,2)</f>
        <v>0</v>
      </c>
      <c r="J275" s="246"/>
      <c r="K275" s="247">
        <f>ROUND(E275*J275,2)</f>
        <v>0</v>
      </c>
      <c r="L275" s="247">
        <v>15</v>
      </c>
      <c r="M275" s="247">
        <f>G275*(1+L275/100)</f>
        <v>0</v>
      </c>
      <c r="N275" s="245">
        <v>2.0200000000000001E-3</v>
      </c>
      <c r="O275" s="245">
        <f>ROUND(E275*N275,2)</f>
        <v>0.12</v>
      </c>
      <c r="P275" s="245">
        <v>0</v>
      </c>
      <c r="Q275" s="245">
        <f>ROUND(E275*P275,2)</f>
        <v>0</v>
      </c>
      <c r="R275" s="247" t="s">
        <v>683</v>
      </c>
      <c r="S275" s="247" t="s">
        <v>239</v>
      </c>
      <c r="T275" s="248" t="s">
        <v>240</v>
      </c>
      <c r="U275" s="224">
        <v>0.23</v>
      </c>
      <c r="V275" s="224">
        <f>ROUND(E275*U275,2)</f>
        <v>13.78</v>
      </c>
      <c r="W275" s="224"/>
      <c r="X275" s="224" t="s">
        <v>241</v>
      </c>
      <c r="Y275" s="213"/>
      <c r="Z275" s="213"/>
      <c r="AA275" s="213"/>
      <c r="AB275" s="213"/>
      <c r="AC275" s="213"/>
      <c r="AD275" s="213"/>
      <c r="AE275" s="213"/>
      <c r="AF275" s="213"/>
      <c r="AG275" s="213" t="s">
        <v>242</v>
      </c>
      <c r="AH275" s="213"/>
      <c r="AI275" s="213"/>
      <c r="AJ275" s="213"/>
      <c r="AK275" s="213"/>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row>
    <row r="276" spans="1:60" ht="22.5" outlineLevel="1" x14ac:dyDescent="0.2">
      <c r="A276" s="234">
        <v>191</v>
      </c>
      <c r="B276" s="235" t="s">
        <v>688</v>
      </c>
      <c r="C276" s="253" t="s">
        <v>689</v>
      </c>
      <c r="D276" s="236" t="s">
        <v>268</v>
      </c>
      <c r="E276" s="237">
        <v>59.91</v>
      </c>
      <c r="F276" s="238"/>
      <c r="G276" s="239">
        <f>ROUND(E276*F276,2)</f>
        <v>0</v>
      </c>
      <c r="H276" s="238"/>
      <c r="I276" s="239">
        <f>ROUND(E276*H276,2)</f>
        <v>0</v>
      </c>
      <c r="J276" s="238"/>
      <c r="K276" s="239">
        <f>ROUND(E276*J276,2)</f>
        <v>0</v>
      </c>
      <c r="L276" s="239">
        <v>15</v>
      </c>
      <c r="M276" s="239">
        <f>G276*(1+L276/100)</f>
        <v>0</v>
      </c>
      <c r="N276" s="237">
        <v>2.3000000000000001E-4</v>
      </c>
      <c r="O276" s="237">
        <f>ROUND(E276*N276,2)</f>
        <v>0.01</v>
      </c>
      <c r="P276" s="237">
        <v>0</v>
      </c>
      <c r="Q276" s="237">
        <f>ROUND(E276*P276,2)</f>
        <v>0</v>
      </c>
      <c r="R276" s="239" t="s">
        <v>683</v>
      </c>
      <c r="S276" s="239" t="s">
        <v>239</v>
      </c>
      <c r="T276" s="240" t="s">
        <v>240</v>
      </c>
      <c r="U276" s="224">
        <v>0.17</v>
      </c>
      <c r="V276" s="224">
        <f>ROUND(E276*U276,2)</f>
        <v>10.18</v>
      </c>
      <c r="W276" s="224"/>
      <c r="X276" s="224" t="s">
        <v>241</v>
      </c>
      <c r="Y276" s="213"/>
      <c r="Z276" s="213"/>
      <c r="AA276" s="213"/>
      <c r="AB276" s="213"/>
      <c r="AC276" s="213"/>
      <c r="AD276" s="213"/>
      <c r="AE276" s="213"/>
      <c r="AF276" s="213"/>
      <c r="AG276" s="213" t="s">
        <v>242</v>
      </c>
      <c r="AH276" s="213"/>
      <c r="AI276" s="213"/>
      <c r="AJ276" s="213"/>
      <c r="AK276" s="213"/>
      <c r="AL276" s="213"/>
      <c r="AM276" s="213"/>
      <c r="AN276" s="213"/>
      <c r="AO276" s="213"/>
      <c r="AP276" s="213"/>
      <c r="AQ276" s="213"/>
      <c r="AR276" s="213"/>
      <c r="AS276" s="213"/>
      <c r="AT276" s="213"/>
      <c r="AU276" s="213"/>
      <c r="AV276" s="213"/>
      <c r="AW276" s="213"/>
      <c r="AX276" s="213"/>
      <c r="AY276" s="213"/>
      <c r="AZ276" s="213"/>
      <c r="BA276" s="213"/>
      <c r="BB276" s="213"/>
      <c r="BC276" s="213"/>
      <c r="BD276" s="213"/>
      <c r="BE276" s="213"/>
      <c r="BF276" s="213"/>
      <c r="BG276" s="213"/>
      <c r="BH276" s="213"/>
    </row>
    <row r="277" spans="1:60" outlineLevel="1" x14ac:dyDescent="0.2">
      <c r="A277" s="220"/>
      <c r="B277" s="221"/>
      <c r="C277" s="254" t="s">
        <v>690</v>
      </c>
      <c r="D277" s="241"/>
      <c r="E277" s="241"/>
      <c r="F277" s="241"/>
      <c r="G277" s="241"/>
      <c r="H277" s="224"/>
      <c r="I277" s="224"/>
      <c r="J277" s="224"/>
      <c r="K277" s="224"/>
      <c r="L277" s="224"/>
      <c r="M277" s="224"/>
      <c r="N277" s="223"/>
      <c r="O277" s="223"/>
      <c r="P277" s="223"/>
      <c r="Q277" s="223"/>
      <c r="R277" s="224"/>
      <c r="S277" s="224"/>
      <c r="T277" s="224"/>
      <c r="U277" s="224"/>
      <c r="V277" s="224"/>
      <c r="W277" s="224"/>
      <c r="X277" s="224"/>
      <c r="Y277" s="213"/>
      <c r="Z277" s="213"/>
      <c r="AA277" s="213"/>
      <c r="AB277" s="213"/>
      <c r="AC277" s="213"/>
      <c r="AD277" s="213"/>
      <c r="AE277" s="213"/>
      <c r="AF277" s="213"/>
      <c r="AG277" s="213" t="s">
        <v>244</v>
      </c>
      <c r="AH277" s="213"/>
      <c r="AI277" s="213"/>
      <c r="AJ277" s="213"/>
      <c r="AK277" s="213"/>
      <c r="AL277" s="213"/>
      <c r="AM277" s="213"/>
      <c r="AN277" s="213"/>
      <c r="AO277" s="213"/>
      <c r="AP277" s="213"/>
      <c r="AQ277" s="213"/>
      <c r="AR277" s="213"/>
      <c r="AS277" s="213"/>
      <c r="AT277" s="213"/>
      <c r="AU277" s="213"/>
      <c r="AV277" s="213"/>
      <c r="AW277" s="213"/>
      <c r="AX277" s="213"/>
      <c r="AY277" s="213"/>
      <c r="AZ277" s="213"/>
      <c r="BA277" s="213"/>
      <c r="BB277" s="213"/>
      <c r="BC277" s="213"/>
      <c r="BD277" s="213"/>
      <c r="BE277" s="213"/>
      <c r="BF277" s="213"/>
      <c r="BG277" s="213"/>
      <c r="BH277" s="213"/>
    </row>
    <row r="278" spans="1:60" ht="22.5" outlineLevel="1" x14ac:dyDescent="0.2">
      <c r="A278" s="242">
        <v>192</v>
      </c>
      <c r="B278" s="243" t="s">
        <v>691</v>
      </c>
      <c r="C278" s="255" t="s">
        <v>692</v>
      </c>
      <c r="D278" s="244" t="s">
        <v>268</v>
      </c>
      <c r="E278" s="245">
        <v>290.63</v>
      </c>
      <c r="F278" s="246"/>
      <c r="G278" s="247">
        <f>ROUND(E278*F278,2)</f>
        <v>0</v>
      </c>
      <c r="H278" s="246"/>
      <c r="I278" s="247">
        <f>ROUND(E278*H278,2)</f>
        <v>0</v>
      </c>
      <c r="J278" s="246"/>
      <c r="K278" s="247">
        <f>ROUND(E278*J278,2)</f>
        <v>0</v>
      </c>
      <c r="L278" s="247">
        <v>15</v>
      </c>
      <c r="M278" s="247">
        <f>G278*(1+L278/100)</f>
        <v>0</v>
      </c>
      <c r="N278" s="245">
        <v>3.2000000000000003E-4</v>
      </c>
      <c r="O278" s="245">
        <f>ROUND(E278*N278,2)</f>
        <v>0.09</v>
      </c>
      <c r="P278" s="245">
        <v>0</v>
      </c>
      <c r="Q278" s="245">
        <f>ROUND(E278*P278,2)</f>
        <v>0</v>
      </c>
      <c r="R278" s="247" t="s">
        <v>683</v>
      </c>
      <c r="S278" s="247" t="s">
        <v>239</v>
      </c>
      <c r="T278" s="248" t="s">
        <v>240</v>
      </c>
      <c r="U278" s="224">
        <v>0.23599999999999999</v>
      </c>
      <c r="V278" s="224">
        <f>ROUND(E278*U278,2)</f>
        <v>68.59</v>
      </c>
      <c r="W278" s="224"/>
      <c r="X278" s="224" t="s">
        <v>241</v>
      </c>
      <c r="Y278" s="213"/>
      <c r="Z278" s="213"/>
      <c r="AA278" s="213"/>
      <c r="AB278" s="213"/>
      <c r="AC278" s="213"/>
      <c r="AD278" s="213"/>
      <c r="AE278" s="213"/>
      <c r="AF278" s="213"/>
      <c r="AG278" s="213" t="s">
        <v>242</v>
      </c>
      <c r="AH278" s="213"/>
      <c r="AI278" s="213"/>
      <c r="AJ278" s="213"/>
      <c r="AK278" s="213"/>
      <c r="AL278" s="213"/>
      <c r="AM278" s="213"/>
      <c r="AN278" s="213"/>
      <c r="AO278" s="213"/>
      <c r="AP278" s="213"/>
      <c r="AQ278" s="213"/>
      <c r="AR278" s="213"/>
      <c r="AS278" s="213"/>
      <c r="AT278" s="213"/>
      <c r="AU278" s="213"/>
      <c r="AV278" s="213"/>
      <c r="AW278" s="213"/>
      <c r="AX278" s="213"/>
      <c r="AY278" s="213"/>
      <c r="AZ278" s="213"/>
      <c r="BA278" s="213"/>
      <c r="BB278" s="213"/>
      <c r="BC278" s="213"/>
      <c r="BD278" s="213"/>
      <c r="BE278" s="213"/>
      <c r="BF278" s="213"/>
      <c r="BG278" s="213"/>
      <c r="BH278" s="213"/>
    </row>
    <row r="279" spans="1:60" ht="22.5" outlineLevel="1" x14ac:dyDescent="0.2">
      <c r="A279" s="242">
        <v>193</v>
      </c>
      <c r="B279" s="243" t="s">
        <v>693</v>
      </c>
      <c r="C279" s="255" t="s">
        <v>694</v>
      </c>
      <c r="D279" s="244" t="s">
        <v>268</v>
      </c>
      <c r="E279" s="245">
        <v>54.84</v>
      </c>
      <c r="F279" s="246"/>
      <c r="G279" s="247">
        <f>ROUND(E279*F279,2)</f>
        <v>0</v>
      </c>
      <c r="H279" s="246"/>
      <c r="I279" s="247">
        <f>ROUND(E279*H279,2)</f>
        <v>0</v>
      </c>
      <c r="J279" s="246"/>
      <c r="K279" s="247">
        <f>ROUND(E279*J279,2)</f>
        <v>0</v>
      </c>
      <c r="L279" s="247">
        <v>15</v>
      </c>
      <c r="M279" s="247">
        <f>G279*(1+L279/100)</f>
        <v>0</v>
      </c>
      <c r="N279" s="245">
        <v>3.2000000000000003E-4</v>
      </c>
      <c r="O279" s="245">
        <f>ROUND(E279*N279,2)</f>
        <v>0.02</v>
      </c>
      <c r="P279" s="245">
        <v>0</v>
      </c>
      <c r="Q279" s="245">
        <f>ROUND(E279*P279,2)</f>
        <v>0</v>
      </c>
      <c r="R279" s="247" t="s">
        <v>683</v>
      </c>
      <c r="S279" s="247" t="s">
        <v>239</v>
      </c>
      <c r="T279" s="248" t="s">
        <v>240</v>
      </c>
      <c r="U279" s="224">
        <v>0.377</v>
      </c>
      <c r="V279" s="224">
        <f>ROUND(E279*U279,2)</f>
        <v>20.67</v>
      </c>
      <c r="W279" s="224"/>
      <c r="X279" s="224" t="s">
        <v>241</v>
      </c>
      <c r="Y279" s="213"/>
      <c r="Z279" s="213"/>
      <c r="AA279" s="213"/>
      <c r="AB279" s="213"/>
      <c r="AC279" s="213"/>
      <c r="AD279" s="213"/>
      <c r="AE279" s="213"/>
      <c r="AF279" s="213"/>
      <c r="AG279" s="213" t="s">
        <v>242</v>
      </c>
      <c r="AH279" s="213"/>
      <c r="AI279" s="213"/>
      <c r="AJ279" s="213"/>
      <c r="AK279" s="213"/>
      <c r="AL279" s="213"/>
      <c r="AM279" s="213"/>
      <c r="AN279" s="213"/>
      <c r="AO279" s="213"/>
      <c r="AP279" s="213"/>
      <c r="AQ279" s="213"/>
      <c r="AR279" s="213"/>
      <c r="AS279" s="213"/>
      <c r="AT279" s="213"/>
      <c r="AU279" s="213"/>
      <c r="AV279" s="213"/>
      <c r="AW279" s="213"/>
      <c r="AX279" s="213"/>
      <c r="AY279" s="213"/>
      <c r="AZ279" s="213"/>
      <c r="BA279" s="213"/>
      <c r="BB279" s="213"/>
      <c r="BC279" s="213"/>
      <c r="BD279" s="213"/>
      <c r="BE279" s="213"/>
      <c r="BF279" s="213"/>
      <c r="BG279" s="213"/>
      <c r="BH279" s="213"/>
    </row>
    <row r="280" spans="1:60" outlineLevel="1" x14ac:dyDescent="0.2">
      <c r="A280" s="242">
        <v>194</v>
      </c>
      <c r="B280" s="243" t="s">
        <v>695</v>
      </c>
      <c r="C280" s="255" t="s">
        <v>696</v>
      </c>
      <c r="D280" s="244" t="s">
        <v>268</v>
      </c>
      <c r="E280" s="245">
        <v>290.63</v>
      </c>
      <c r="F280" s="246"/>
      <c r="G280" s="247">
        <f>ROUND(E280*F280,2)</f>
        <v>0</v>
      </c>
      <c r="H280" s="246"/>
      <c r="I280" s="247">
        <f>ROUND(E280*H280,2)</f>
        <v>0</v>
      </c>
      <c r="J280" s="246"/>
      <c r="K280" s="247">
        <f>ROUND(E280*J280,2)</f>
        <v>0</v>
      </c>
      <c r="L280" s="247">
        <v>15</v>
      </c>
      <c r="M280" s="247">
        <f>G280*(1+L280/100)</f>
        <v>0</v>
      </c>
      <c r="N280" s="245">
        <v>0</v>
      </c>
      <c r="O280" s="245">
        <f>ROUND(E280*N280,2)</f>
        <v>0</v>
      </c>
      <c r="P280" s="245">
        <v>0</v>
      </c>
      <c r="Q280" s="245">
        <f>ROUND(E280*P280,2)</f>
        <v>0</v>
      </c>
      <c r="R280" s="247" t="s">
        <v>683</v>
      </c>
      <c r="S280" s="247" t="s">
        <v>239</v>
      </c>
      <c r="T280" s="248" t="s">
        <v>240</v>
      </c>
      <c r="U280" s="224">
        <v>0.154</v>
      </c>
      <c r="V280" s="224">
        <f>ROUND(E280*U280,2)</f>
        <v>44.76</v>
      </c>
      <c r="W280" s="224"/>
      <c r="X280" s="224" t="s">
        <v>241</v>
      </c>
      <c r="Y280" s="213"/>
      <c r="Z280" s="213"/>
      <c r="AA280" s="213"/>
      <c r="AB280" s="213"/>
      <c r="AC280" s="213"/>
      <c r="AD280" s="213"/>
      <c r="AE280" s="213"/>
      <c r="AF280" s="213"/>
      <c r="AG280" s="213" t="s">
        <v>242</v>
      </c>
      <c r="AH280" s="213"/>
      <c r="AI280" s="213"/>
      <c r="AJ280" s="213"/>
      <c r="AK280" s="213"/>
      <c r="AL280" s="213"/>
      <c r="AM280" s="213"/>
      <c r="AN280" s="213"/>
      <c r="AO280" s="213"/>
      <c r="AP280" s="213"/>
      <c r="AQ280" s="213"/>
      <c r="AR280" s="213"/>
      <c r="AS280" s="213"/>
      <c r="AT280" s="213"/>
      <c r="AU280" s="213"/>
      <c r="AV280" s="213"/>
      <c r="AW280" s="213"/>
      <c r="AX280" s="213"/>
      <c r="AY280" s="213"/>
      <c r="AZ280" s="213"/>
      <c r="BA280" s="213"/>
      <c r="BB280" s="213"/>
      <c r="BC280" s="213"/>
      <c r="BD280" s="213"/>
      <c r="BE280" s="213"/>
      <c r="BF280" s="213"/>
      <c r="BG280" s="213"/>
      <c r="BH280" s="213"/>
    </row>
    <row r="281" spans="1:60" ht="22.5" outlineLevel="1" x14ac:dyDescent="0.2">
      <c r="A281" s="242">
        <v>195</v>
      </c>
      <c r="B281" s="243" t="s">
        <v>697</v>
      </c>
      <c r="C281" s="255" t="s">
        <v>698</v>
      </c>
      <c r="D281" s="244" t="s">
        <v>252</v>
      </c>
      <c r="E281" s="245">
        <v>247.57499999999999</v>
      </c>
      <c r="F281" s="246"/>
      <c r="G281" s="247">
        <f>ROUND(E281*F281,2)</f>
        <v>0</v>
      </c>
      <c r="H281" s="246"/>
      <c r="I281" s="247">
        <f>ROUND(E281*H281,2)</f>
        <v>0</v>
      </c>
      <c r="J281" s="246"/>
      <c r="K281" s="247">
        <f>ROUND(E281*J281,2)</f>
        <v>0</v>
      </c>
      <c r="L281" s="247">
        <v>15</v>
      </c>
      <c r="M281" s="247">
        <f>G281*(1+L281/100)</f>
        <v>0</v>
      </c>
      <c r="N281" s="245">
        <v>5.0400000000000002E-3</v>
      </c>
      <c r="O281" s="245">
        <f>ROUND(E281*N281,2)</f>
        <v>1.25</v>
      </c>
      <c r="P281" s="245">
        <v>0</v>
      </c>
      <c r="Q281" s="245">
        <f>ROUND(E281*P281,2)</f>
        <v>0</v>
      </c>
      <c r="R281" s="247" t="s">
        <v>683</v>
      </c>
      <c r="S281" s="247" t="s">
        <v>239</v>
      </c>
      <c r="T281" s="248" t="s">
        <v>240</v>
      </c>
      <c r="U281" s="224">
        <v>0.97799999999999998</v>
      </c>
      <c r="V281" s="224">
        <f>ROUND(E281*U281,2)</f>
        <v>242.13</v>
      </c>
      <c r="W281" s="224"/>
      <c r="X281" s="224" t="s">
        <v>241</v>
      </c>
      <c r="Y281" s="213"/>
      <c r="Z281" s="213"/>
      <c r="AA281" s="213"/>
      <c r="AB281" s="213"/>
      <c r="AC281" s="213"/>
      <c r="AD281" s="213"/>
      <c r="AE281" s="213"/>
      <c r="AF281" s="213"/>
      <c r="AG281" s="213" t="s">
        <v>242</v>
      </c>
      <c r="AH281" s="213"/>
      <c r="AI281" s="213"/>
      <c r="AJ281" s="213"/>
      <c r="AK281" s="213"/>
      <c r="AL281" s="213"/>
      <c r="AM281" s="213"/>
      <c r="AN281" s="213"/>
      <c r="AO281" s="213"/>
      <c r="AP281" s="213"/>
      <c r="AQ281" s="213"/>
      <c r="AR281" s="213"/>
      <c r="AS281" s="213"/>
      <c r="AT281" s="213"/>
      <c r="AU281" s="213"/>
      <c r="AV281" s="213"/>
      <c r="AW281" s="213"/>
      <c r="AX281" s="213"/>
      <c r="AY281" s="213"/>
      <c r="AZ281" s="213"/>
      <c r="BA281" s="213"/>
      <c r="BB281" s="213"/>
      <c r="BC281" s="213"/>
      <c r="BD281" s="213"/>
      <c r="BE281" s="213"/>
      <c r="BF281" s="213"/>
      <c r="BG281" s="213"/>
      <c r="BH281" s="213"/>
    </row>
    <row r="282" spans="1:60" ht="22.5" outlineLevel="1" x14ac:dyDescent="0.2">
      <c r="A282" s="242">
        <v>196</v>
      </c>
      <c r="B282" s="243" t="s">
        <v>699</v>
      </c>
      <c r="C282" s="255" t="s">
        <v>700</v>
      </c>
      <c r="D282" s="244" t="s">
        <v>252</v>
      </c>
      <c r="E282" s="245">
        <v>52.847799999999999</v>
      </c>
      <c r="F282" s="246"/>
      <c r="G282" s="247">
        <f>ROUND(E282*F282,2)</f>
        <v>0</v>
      </c>
      <c r="H282" s="246"/>
      <c r="I282" s="247">
        <f>ROUND(E282*H282,2)</f>
        <v>0</v>
      </c>
      <c r="J282" s="246"/>
      <c r="K282" s="247">
        <f>ROUND(E282*J282,2)</f>
        <v>0</v>
      </c>
      <c r="L282" s="247">
        <v>15</v>
      </c>
      <c r="M282" s="247">
        <f>G282*(1+L282/100)</f>
        <v>0</v>
      </c>
      <c r="N282" s="245">
        <v>6.9300000000000004E-3</v>
      </c>
      <c r="O282" s="245">
        <f>ROUND(E282*N282,2)</f>
        <v>0.37</v>
      </c>
      <c r="P282" s="245">
        <v>0</v>
      </c>
      <c r="Q282" s="245">
        <f>ROUND(E282*P282,2)</f>
        <v>0</v>
      </c>
      <c r="R282" s="247" t="s">
        <v>683</v>
      </c>
      <c r="S282" s="247" t="s">
        <v>239</v>
      </c>
      <c r="T282" s="248" t="s">
        <v>259</v>
      </c>
      <c r="U282" s="224">
        <v>1.3466</v>
      </c>
      <c r="V282" s="224">
        <f>ROUND(E282*U282,2)</f>
        <v>71.16</v>
      </c>
      <c r="W282" s="224"/>
      <c r="X282" s="224" t="s">
        <v>241</v>
      </c>
      <c r="Y282" s="213"/>
      <c r="Z282" s="213"/>
      <c r="AA282" s="213"/>
      <c r="AB282" s="213"/>
      <c r="AC282" s="213"/>
      <c r="AD282" s="213"/>
      <c r="AE282" s="213"/>
      <c r="AF282" s="213"/>
      <c r="AG282" s="213" t="s">
        <v>242</v>
      </c>
      <c r="AH282" s="213"/>
      <c r="AI282" s="213"/>
      <c r="AJ282" s="213"/>
      <c r="AK282" s="213"/>
      <c r="AL282" s="213"/>
      <c r="AM282" s="213"/>
      <c r="AN282" s="213"/>
      <c r="AO282" s="213"/>
      <c r="AP282" s="213"/>
      <c r="AQ282" s="213"/>
      <c r="AR282" s="213"/>
      <c r="AS282" s="213"/>
      <c r="AT282" s="213"/>
      <c r="AU282" s="213"/>
      <c r="AV282" s="213"/>
      <c r="AW282" s="213"/>
      <c r="AX282" s="213"/>
      <c r="AY282" s="213"/>
      <c r="AZ282" s="213"/>
      <c r="BA282" s="213"/>
      <c r="BB282" s="213"/>
      <c r="BC282" s="213"/>
      <c r="BD282" s="213"/>
      <c r="BE282" s="213"/>
      <c r="BF282" s="213"/>
      <c r="BG282" s="213"/>
      <c r="BH282" s="213"/>
    </row>
    <row r="283" spans="1:60" ht="33.75" outlineLevel="1" x14ac:dyDescent="0.2">
      <c r="A283" s="242">
        <v>197</v>
      </c>
      <c r="B283" s="243" t="s">
        <v>701</v>
      </c>
      <c r="C283" s="255" t="s">
        <v>702</v>
      </c>
      <c r="D283" s="244" t="s">
        <v>268</v>
      </c>
      <c r="E283" s="245">
        <v>51.895000000000003</v>
      </c>
      <c r="F283" s="246"/>
      <c r="G283" s="247">
        <f>ROUND(E283*F283,2)</f>
        <v>0</v>
      </c>
      <c r="H283" s="246"/>
      <c r="I283" s="247">
        <f>ROUND(E283*H283,2)</f>
        <v>0</v>
      </c>
      <c r="J283" s="246"/>
      <c r="K283" s="247">
        <f>ROUND(E283*J283,2)</f>
        <v>0</v>
      </c>
      <c r="L283" s="247">
        <v>15</v>
      </c>
      <c r="M283" s="247">
        <f>G283*(1+L283/100)</f>
        <v>0</v>
      </c>
      <c r="N283" s="245">
        <v>2.3000000000000001E-4</v>
      </c>
      <c r="O283" s="245">
        <f>ROUND(E283*N283,2)</f>
        <v>0.01</v>
      </c>
      <c r="P283" s="245">
        <v>0</v>
      </c>
      <c r="Q283" s="245">
        <f>ROUND(E283*P283,2)</f>
        <v>0</v>
      </c>
      <c r="R283" s="247" t="s">
        <v>683</v>
      </c>
      <c r="S283" s="247" t="s">
        <v>239</v>
      </c>
      <c r="T283" s="248" t="s">
        <v>240</v>
      </c>
      <c r="U283" s="224">
        <v>0.20805000000000001</v>
      </c>
      <c r="V283" s="224">
        <f>ROUND(E283*U283,2)</f>
        <v>10.8</v>
      </c>
      <c r="W283" s="224"/>
      <c r="X283" s="224" t="s">
        <v>241</v>
      </c>
      <c r="Y283" s="213"/>
      <c r="Z283" s="213"/>
      <c r="AA283" s="213"/>
      <c r="AB283" s="213"/>
      <c r="AC283" s="213"/>
      <c r="AD283" s="213"/>
      <c r="AE283" s="213"/>
      <c r="AF283" s="213"/>
      <c r="AG283" s="213" t="s">
        <v>242</v>
      </c>
      <c r="AH283" s="213"/>
      <c r="AI283" s="213"/>
      <c r="AJ283" s="213"/>
      <c r="AK283" s="213"/>
      <c r="AL283" s="213"/>
      <c r="AM283" s="213"/>
      <c r="AN283" s="213"/>
      <c r="AO283" s="213"/>
      <c r="AP283" s="213"/>
      <c r="AQ283" s="213"/>
      <c r="AR283" s="213"/>
      <c r="AS283" s="213"/>
      <c r="AT283" s="213"/>
      <c r="AU283" s="213"/>
      <c r="AV283" s="213"/>
      <c r="AW283" s="213"/>
      <c r="AX283" s="213"/>
      <c r="AY283" s="213"/>
      <c r="AZ283" s="213"/>
      <c r="BA283" s="213"/>
      <c r="BB283" s="213"/>
      <c r="BC283" s="213"/>
      <c r="BD283" s="213"/>
      <c r="BE283" s="213"/>
      <c r="BF283" s="213"/>
      <c r="BG283" s="213"/>
      <c r="BH283" s="213"/>
    </row>
    <row r="284" spans="1:60" ht="45" outlineLevel="1" x14ac:dyDescent="0.2">
      <c r="A284" s="242">
        <v>198</v>
      </c>
      <c r="B284" s="243" t="s">
        <v>703</v>
      </c>
      <c r="C284" s="255" t="s">
        <v>704</v>
      </c>
      <c r="D284" s="244" t="s">
        <v>268</v>
      </c>
      <c r="E284" s="245">
        <v>16.260000000000002</v>
      </c>
      <c r="F284" s="246"/>
      <c r="G284" s="247">
        <f>ROUND(E284*F284,2)</f>
        <v>0</v>
      </c>
      <c r="H284" s="246"/>
      <c r="I284" s="247">
        <f>ROUND(E284*H284,2)</f>
        <v>0</v>
      </c>
      <c r="J284" s="246"/>
      <c r="K284" s="247">
        <f>ROUND(E284*J284,2)</f>
        <v>0</v>
      </c>
      <c r="L284" s="247">
        <v>15</v>
      </c>
      <c r="M284" s="247">
        <f>G284*(1+L284/100)</f>
        <v>0</v>
      </c>
      <c r="N284" s="245">
        <v>2.3000000000000001E-4</v>
      </c>
      <c r="O284" s="245">
        <f>ROUND(E284*N284,2)</f>
        <v>0</v>
      </c>
      <c r="P284" s="245">
        <v>0</v>
      </c>
      <c r="Q284" s="245">
        <f>ROUND(E284*P284,2)</f>
        <v>0</v>
      </c>
      <c r="R284" s="247" t="s">
        <v>683</v>
      </c>
      <c r="S284" s="247" t="s">
        <v>239</v>
      </c>
      <c r="T284" s="248" t="s">
        <v>240</v>
      </c>
      <c r="U284" s="224">
        <v>0.15</v>
      </c>
      <c r="V284" s="224">
        <f>ROUND(E284*U284,2)</f>
        <v>2.44</v>
      </c>
      <c r="W284" s="224"/>
      <c r="X284" s="224" t="s">
        <v>241</v>
      </c>
      <c r="Y284" s="213"/>
      <c r="Z284" s="213"/>
      <c r="AA284" s="213"/>
      <c r="AB284" s="213"/>
      <c r="AC284" s="213"/>
      <c r="AD284" s="213"/>
      <c r="AE284" s="213"/>
      <c r="AF284" s="213"/>
      <c r="AG284" s="213" t="s">
        <v>242</v>
      </c>
      <c r="AH284" s="213"/>
      <c r="AI284" s="213"/>
      <c r="AJ284" s="213"/>
      <c r="AK284" s="213"/>
      <c r="AL284" s="213"/>
      <c r="AM284" s="213"/>
      <c r="AN284" s="213"/>
      <c r="AO284" s="213"/>
      <c r="AP284" s="213"/>
      <c r="AQ284" s="213"/>
      <c r="AR284" s="213"/>
      <c r="AS284" s="213"/>
      <c r="AT284" s="213"/>
      <c r="AU284" s="213"/>
      <c r="AV284" s="213"/>
      <c r="AW284" s="213"/>
      <c r="AX284" s="213"/>
      <c r="AY284" s="213"/>
      <c r="AZ284" s="213"/>
      <c r="BA284" s="213"/>
      <c r="BB284" s="213"/>
      <c r="BC284" s="213"/>
      <c r="BD284" s="213"/>
      <c r="BE284" s="213"/>
      <c r="BF284" s="213"/>
      <c r="BG284" s="213"/>
      <c r="BH284" s="213"/>
    </row>
    <row r="285" spans="1:60" ht="33.75" outlineLevel="1" x14ac:dyDescent="0.2">
      <c r="A285" s="242">
        <v>199</v>
      </c>
      <c r="B285" s="243" t="s">
        <v>705</v>
      </c>
      <c r="C285" s="255" t="s">
        <v>706</v>
      </c>
      <c r="D285" s="244" t="s">
        <v>707</v>
      </c>
      <c r="E285" s="245">
        <v>2.4</v>
      </c>
      <c r="F285" s="246"/>
      <c r="G285" s="247">
        <f>ROUND(E285*F285,2)</f>
        <v>0</v>
      </c>
      <c r="H285" s="246"/>
      <c r="I285" s="247">
        <f>ROUND(E285*H285,2)</f>
        <v>0</v>
      </c>
      <c r="J285" s="246"/>
      <c r="K285" s="247">
        <f>ROUND(E285*J285,2)</f>
        <v>0</v>
      </c>
      <c r="L285" s="247">
        <v>15</v>
      </c>
      <c r="M285" s="247">
        <f>G285*(1+L285/100)</f>
        <v>0</v>
      </c>
      <c r="N285" s="245">
        <v>5.8E-4</v>
      </c>
      <c r="O285" s="245">
        <f>ROUND(E285*N285,2)</f>
        <v>0</v>
      </c>
      <c r="P285" s="245">
        <v>0</v>
      </c>
      <c r="Q285" s="245">
        <f>ROUND(E285*P285,2)</f>
        <v>0</v>
      </c>
      <c r="R285" s="247" t="s">
        <v>683</v>
      </c>
      <c r="S285" s="247" t="s">
        <v>239</v>
      </c>
      <c r="T285" s="248" t="s">
        <v>240</v>
      </c>
      <c r="U285" s="224">
        <v>0.15</v>
      </c>
      <c r="V285" s="224">
        <f>ROUND(E285*U285,2)</f>
        <v>0.36</v>
      </c>
      <c r="W285" s="224"/>
      <c r="X285" s="224" t="s">
        <v>241</v>
      </c>
      <c r="Y285" s="213"/>
      <c r="Z285" s="213"/>
      <c r="AA285" s="213"/>
      <c r="AB285" s="213"/>
      <c r="AC285" s="213"/>
      <c r="AD285" s="213"/>
      <c r="AE285" s="213"/>
      <c r="AF285" s="213"/>
      <c r="AG285" s="213" t="s">
        <v>242</v>
      </c>
      <c r="AH285" s="213"/>
      <c r="AI285" s="213"/>
      <c r="AJ285" s="213"/>
      <c r="AK285" s="213"/>
      <c r="AL285" s="213"/>
      <c r="AM285" s="213"/>
      <c r="AN285" s="213"/>
      <c r="AO285" s="213"/>
      <c r="AP285" s="213"/>
      <c r="AQ285" s="213"/>
      <c r="AR285" s="213"/>
      <c r="AS285" s="213"/>
      <c r="AT285" s="213"/>
      <c r="AU285" s="213"/>
      <c r="AV285" s="213"/>
      <c r="AW285" s="213"/>
      <c r="AX285" s="213"/>
      <c r="AY285" s="213"/>
      <c r="AZ285" s="213"/>
      <c r="BA285" s="213"/>
      <c r="BB285" s="213"/>
      <c r="BC285" s="213"/>
      <c r="BD285" s="213"/>
      <c r="BE285" s="213"/>
      <c r="BF285" s="213"/>
      <c r="BG285" s="213"/>
      <c r="BH285" s="213"/>
    </row>
    <row r="286" spans="1:60" ht="33.75" outlineLevel="1" x14ac:dyDescent="0.2">
      <c r="A286" s="242">
        <v>200</v>
      </c>
      <c r="B286" s="243" t="s">
        <v>708</v>
      </c>
      <c r="C286" s="255" t="s">
        <v>709</v>
      </c>
      <c r="D286" s="244" t="s">
        <v>268</v>
      </c>
      <c r="E286" s="245">
        <v>19.2</v>
      </c>
      <c r="F286" s="246"/>
      <c r="G286" s="247">
        <f>ROUND(E286*F286,2)</f>
        <v>0</v>
      </c>
      <c r="H286" s="246"/>
      <c r="I286" s="247">
        <f>ROUND(E286*H286,2)</f>
        <v>0</v>
      </c>
      <c r="J286" s="246"/>
      <c r="K286" s="247">
        <f>ROUND(E286*J286,2)</f>
        <v>0</v>
      </c>
      <c r="L286" s="247">
        <v>15</v>
      </c>
      <c r="M286" s="247">
        <f>G286*(1+L286/100)</f>
        <v>0</v>
      </c>
      <c r="N286" s="245">
        <v>1.3999999999999999E-4</v>
      </c>
      <c r="O286" s="245">
        <f>ROUND(E286*N286,2)</f>
        <v>0</v>
      </c>
      <c r="P286" s="245">
        <v>0</v>
      </c>
      <c r="Q286" s="245">
        <f>ROUND(E286*P286,2)</f>
        <v>0</v>
      </c>
      <c r="R286" s="247" t="s">
        <v>683</v>
      </c>
      <c r="S286" s="247" t="s">
        <v>239</v>
      </c>
      <c r="T286" s="248" t="s">
        <v>240</v>
      </c>
      <c r="U286" s="224">
        <v>0.15</v>
      </c>
      <c r="V286" s="224">
        <f>ROUND(E286*U286,2)</f>
        <v>2.88</v>
      </c>
      <c r="W286" s="224"/>
      <c r="X286" s="224" t="s">
        <v>241</v>
      </c>
      <c r="Y286" s="213"/>
      <c r="Z286" s="213"/>
      <c r="AA286" s="213"/>
      <c r="AB286" s="213"/>
      <c r="AC286" s="213"/>
      <c r="AD286" s="213"/>
      <c r="AE286" s="213"/>
      <c r="AF286" s="213"/>
      <c r="AG286" s="213" t="s">
        <v>242</v>
      </c>
      <c r="AH286" s="213"/>
      <c r="AI286" s="213"/>
      <c r="AJ286" s="213"/>
      <c r="AK286" s="213"/>
      <c r="AL286" s="213"/>
      <c r="AM286" s="213"/>
      <c r="AN286" s="213"/>
      <c r="AO286" s="213"/>
      <c r="AP286" s="213"/>
      <c r="AQ286" s="213"/>
      <c r="AR286" s="213"/>
      <c r="AS286" s="213"/>
      <c r="AT286" s="213"/>
      <c r="AU286" s="213"/>
      <c r="AV286" s="213"/>
      <c r="AW286" s="213"/>
      <c r="AX286" s="213"/>
      <c r="AY286" s="213"/>
      <c r="AZ286" s="213"/>
      <c r="BA286" s="213"/>
      <c r="BB286" s="213"/>
      <c r="BC286" s="213"/>
      <c r="BD286" s="213"/>
      <c r="BE286" s="213"/>
      <c r="BF286" s="213"/>
      <c r="BG286" s="213"/>
      <c r="BH286" s="213"/>
    </row>
    <row r="287" spans="1:60" outlineLevel="1" x14ac:dyDescent="0.2">
      <c r="A287" s="242">
        <v>201</v>
      </c>
      <c r="B287" s="243" t="s">
        <v>710</v>
      </c>
      <c r="C287" s="255" t="s">
        <v>711</v>
      </c>
      <c r="D287" s="244" t="s">
        <v>268</v>
      </c>
      <c r="E287" s="245">
        <v>90.8</v>
      </c>
      <c r="F287" s="246"/>
      <c r="G287" s="247">
        <f>ROUND(E287*F287,2)</f>
        <v>0</v>
      </c>
      <c r="H287" s="246"/>
      <c r="I287" s="247">
        <f>ROUND(E287*H287,2)</f>
        <v>0</v>
      </c>
      <c r="J287" s="246"/>
      <c r="K287" s="247">
        <f>ROUND(E287*J287,2)</f>
        <v>0</v>
      </c>
      <c r="L287" s="247">
        <v>15</v>
      </c>
      <c r="M287" s="247">
        <f>G287*(1+L287/100)</f>
        <v>0</v>
      </c>
      <c r="N287" s="245">
        <v>4.0000000000000003E-5</v>
      </c>
      <c r="O287" s="245">
        <f>ROUND(E287*N287,2)</f>
        <v>0</v>
      </c>
      <c r="P287" s="245">
        <v>0</v>
      </c>
      <c r="Q287" s="245">
        <f>ROUND(E287*P287,2)</f>
        <v>0</v>
      </c>
      <c r="R287" s="247" t="s">
        <v>683</v>
      </c>
      <c r="S287" s="247" t="s">
        <v>239</v>
      </c>
      <c r="T287" s="248" t="s">
        <v>240</v>
      </c>
      <c r="U287" s="224">
        <v>7.0000000000000007E-2</v>
      </c>
      <c r="V287" s="224">
        <f>ROUND(E287*U287,2)</f>
        <v>6.36</v>
      </c>
      <c r="W287" s="224"/>
      <c r="X287" s="224" t="s">
        <v>241</v>
      </c>
      <c r="Y287" s="213"/>
      <c r="Z287" s="213"/>
      <c r="AA287" s="213"/>
      <c r="AB287" s="213"/>
      <c r="AC287" s="213"/>
      <c r="AD287" s="213"/>
      <c r="AE287" s="213"/>
      <c r="AF287" s="213"/>
      <c r="AG287" s="213" t="s">
        <v>242</v>
      </c>
      <c r="AH287" s="213"/>
      <c r="AI287" s="213"/>
      <c r="AJ287" s="213"/>
      <c r="AK287" s="213"/>
      <c r="AL287" s="213"/>
      <c r="AM287" s="213"/>
      <c r="AN287" s="213"/>
      <c r="AO287" s="213"/>
      <c r="AP287" s="213"/>
      <c r="AQ287" s="213"/>
      <c r="AR287" s="213"/>
      <c r="AS287" s="213"/>
      <c r="AT287" s="213"/>
      <c r="AU287" s="213"/>
      <c r="AV287" s="213"/>
      <c r="AW287" s="213"/>
      <c r="AX287" s="213"/>
      <c r="AY287" s="213"/>
      <c r="AZ287" s="213"/>
      <c r="BA287" s="213"/>
      <c r="BB287" s="213"/>
      <c r="BC287" s="213"/>
      <c r="BD287" s="213"/>
      <c r="BE287" s="213"/>
      <c r="BF287" s="213"/>
      <c r="BG287" s="213"/>
      <c r="BH287" s="213"/>
    </row>
    <row r="288" spans="1:60" outlineLevel="1" x14ac:dyDescent="0.2">
      <c r="A288" s="242">
        <v>202</v>
      </c>
      <c r="B288" s="243" t="s">
        <v>712</v>
      </c>
      <c r="C288" s="255" t="s">
        <v>713</v>
      </c>
      <c r="D288" s="244" t="s">
        <v>252</v>
      </c>
      <c r="E288" s="245">
        <v>61.656500000000001</v>
      </c>
      <c r="F288" s="246"/>
      <c r="G288" s="247">
        <f>ROUND(E288*F288,2)</f>
        <v>0</v>
      </c>
      <c r="H288" s="246"/>
      <c r="I288" s="247">
        <f>ROUND(E288*H288,2)</f>
        <v>0</v>
      </c>
      <c r="J288" s="246"/>
      <c r="K288" s="247">
        <f>ROUND(E288*J288,2)</f>
        <v>0</v>
      </c>
      <c r="L288" s="247">
        <v>15</v>
      </c>
      <c r="M288" s="247">
        <f>G288*(1+L288/100)</f>
        <v>0</v>
      </c>
      <c r="N288" s="245">
        <v>0</v>
      </c>
      <c r="O288" s="245">
        <f>ROUND(E288*N288,2)</f>
        <v>0</v>
      </c>
      <c r="P288" s="245">
        <v>0</v>
      </c>
      <c r="Q288" s="245">
        <f>ROUND(E288*P288,2)</f>
        <v>0</v>
      </c>
      <c r="R288" s="247" t="s">
        <v>683</v>
      </c>
      <c r="S288" s="247" t="s">
        <v>239</v>
      </c>
      <c r="T288" s="248" t="s">
        <v>240</v>
      </c>
      <c r="U288" s="224">
        <v>0.15</v>
      </c>
      <c r="V288" s="224">
        <f>ROUND(E288*U288,2)</f>
        <v>9.25</v>
      </c>
      <c r="W288" s="224"/>
      <c r="X288" s="224" t="s">
        <v>241</v>
      </c>
      <c r="Y288" s="213"/>
      <c r="Z288" s="213"/>
      <c r="AA288" s="213"/>
      <c r="AB288" s="213"/>
      <c r="AC288" s="213"/>
      <c r="AD288" s="213"/>
      <c r="AE288" s="213"/>
      <c r="AF288" s="213"/>
      <c r="AG288" s="213" t="s">
        <v>242</v>
      </c>
      <c r="AH288" s="213"/>
      <c r="AI288" s="213"/>
      <c r="AJ288" s="213"/>
      <c r="AK288" s="213"/>
      <c r="AL288" s="213"/>
      <c r="AM288" s="213"/>
      <c r="AN288" s="213"/>
      <c r="AO288" s="213"/>
      <c r="AP288" s="213"/>
      <c r="AQ288" s="213"/>
      <c r="AR288" s="213"/>
      <c r="AS288" s="213"/>
      <c r="AT288" s="213"/>
      <c r="AU288" s="213"/>
      <c r="AV288" s="213"/>
      <c r="AW288" s="213"/>
      <c r="AX288" s="213"/>
      <c r="AY288" s="213"/>
      <c r="AZ288" s="213"/>
      <c r="BA288" s="213"/>
      <c r="BB288" s="213"/>
      <c r="BC288" s="213"/>
      <c r="BD288" s="213"/>
      <c r="BE288" s="213"/>
      <c r="BF288" s="213"/>
      <c r="BG288" s="213"/>
      <c r="BH288" s="213"/>
    </row>
    <row r="289" spans="1:60" ht="22.5" outlineLevel="1" x14ac:dyDescent="0.2">
      <c r="A289" s="242">
        <v>203</v>
      </c>
      <c r="B289" s="243" t="s">
        <v>714</v>
      </c>
      <c r="C289" s="255" t="s">
        <v>715</v>
      </c>
      <c r="D289" s="244" t="s">
        <v>252</v>
      </c>
      <c r="E289" s="245">
        <v>7.173</v>
      </c>
      <c r="F289" s="246"/>
      <c r="G289" s="247">
        <f>ROUND(E289*F289,2)</f>
        <v>0</v>
      </c>
      <c r="H289" s="246"/>
      <c r="I289" s="247">
        <f>ROUND(E289*H289,2)</f>
        <v>0</v>
      </c>
      <c r="J289" s="246"/>
      <c r="K289" s="247">
        <f>ROUND(E289*J289,2)</f>
        <v>0</v>
      </c>
      <c r="L289" s="247">
        <v>15</v>
      </c>
      <c r="M289" s="247">
        <f>G289*(1+L289/100)</f>
        <v>0</v>
      </c>
      <c r="N289" s="245">
        <v>7.1399999999999996E-3</v>
      </c>
      <c r="O289" s="245">
        <f>ROUND(E289*N289,2)</f>
        <v>0.05</v>
      </c>
      <c r="P289" s="245">
        <v>0</v>
      </c>
      <c r="Q289" s="245">
        <f>ROUND(E289*P289,2)</f>
        <v>0</v>
      </c>
      <c r="R289" s="247" t="s">
        <v>683</v>
      </c>
      <c r="S289" s="247" t="s">
        <v>239</v>
      </c>
      <c r="T289" s="248" t="s">
        <v>240</v>
      </c>
      <c r="U289" s="224">
        <v>1.0946</v>
      </c>
      <c r="V289" s="224">
        <f>ROUND(E289*U289,2)</f>
        <v>7.85</v>
      </c>
      <c r="W289" s="224"/>
      <c r="X289" s="224" t="s">
        <v>241</v>
      </c>
      <c r="Y289" s="213"/>
      <c r="Z289" s="213"/>
      <c r="AA289" s="213"/>
      <c r="AB289" s="213"/>
      <c r="AC289" s="213"/>
      <c r="AD289" s="213"/>
      <c r="AE289" s="213"/>
      <c r="AF289" s="213"/>
      <c r="AG289" s="213" t="s">
        <v>242</v>
      </c>
      <c r="AH289" s="213"/>
      <c r="AI289" s="213"/>
      <c r="AJ289" s="213"/>
      <c r="AK289" s="213"/>
      <c r="AL289" s="213"/>
      <c r="AM289" s="213"/>
      <c r="AN289" s="213"/>
      <c r="AO289" s="213"/>
      <c r="AP289" s="213"/>
      <c r="AQ289" s="213"/>
      <c r="AR289" s="213"/>
      <c r="AS289" s="213"/>
      <c r="AT289" s="213"/>
      <c r="AU289" s="213"/>
      <c r="AV289" s="213"/>
      <c r="AW289" s="213"/>
      <c r="AX289" s="213"/>
      <c r="AY289" s="213"/>
      <c r="AZ289" s="213"/>
      <c r="BA289" s="213"/>
      <c r="BB289" s="213"/>
      <c r="BC289" s="213"/>
      <c r="BD289" s="213"/>
      <c r="BE289" s="213"/>
      <c r="BF289" s="213"/>
      <c r="BG289" s="213"/>
      <c r="BH289" s="213"/>
    </row>
    <row r="290" spans="1:60" ht="22.5" outlineLevel="1" x14ac:dyDescent="0.2">
      <c r="A290" s="242">
        <v>204</v>
      </c>
      <c r="B290" s="243" t="s">
        <v>716</v>
      </c>
      <c r="C290" s="255" t="s">
        <v>717</v>
      </c>
      <c r="D290" s="244" t="s">
        <v>252</v>
      </c>
      <c r="E290" s="245">
        <v>338.05743000000001</v>
      </c>
      <c r="F290" s="246"/>
      <c r="G290" s="247">
        <f>ROUND(E290*F290,2)</f>
        <v>0</v>
      </c>
      <c r="H290" s="246"/>
      <c r="I290" s="247">
        <f>ROUND(E290*H290,2)</f>
        <v>0</v>
      </c>
      <c r="J290" s="246"/>
      <c r="K290" s="247">
        <f>ROUND(E290*J290,2)</f>
        <v>0</v>
      </c>
      <c r="L290" s="247">
        <v>15</v>
      </c>
      <c r="M290" s="247">
        <f>G290*(1+L290/100)</f>
        <v>0</v>
      </c>
      <c r="N290" s="245">
        <v>1.9199999999999998E-2</v>
      </c>
      <c r="O290" s="245">
        <f>ROUND(E290*N290,2)</f>
        <v>6.49</v>
      </c>
      <c r="P290" s="245">
        <v>0</v>
      </c>
      <c r="Q290" s="245">
        <f>ROUND(E290*P290,2)</f>
        <v>0</v>
      </c>
      <c r="R290" s="247" t="s">
        <v>295</v>
      </c>
      <c r="S290" s="247" t="s">
        <v>239</v>
      </c>
      <c r="T290" s="248" t="s">
        <v>240</v>
      </c>
      <c r="U290" s="224">
        <v>0</v>
      </c>
      <c r="V290" s="224">
        <f>ROUND(E290*U290,2)</f>
        <v>0</v>
      </c>
      <c r="W290" s="224"/>
      <c r="X290" s="224" t="s">
        <v>296</v>
      </c>
      <c r="Y290" s="213"/>
      <c r="Z290" s="213"/>
      <c r="AA290" s="213"/>
      <c r="AB290" s="213"/>
      <c r="AC290" s="213"/>
      <c r="AD290" s="213"/>
      <c r="AE290" s="213"/>
      <c r="AF290" s="213"/>
      <c r="AG290" s="213" t="s">
        <v>297</v>
      </c>
      <c r="AH290" s="213"/>
      <c r="AI290" s="213"/>
      <c r="AJ290" s="213"/>
      <c r="AK290" s="213"/>
      <c r="AL290" s="213"/>
      <c r="AM290" s="213"/>
      <c r="AN290" s="213"/>
      <c r="AO290" s="213"/>
      <c r="AP290" s="213"/>
      <c r="AQ290" s="213"/>
      <c r="AR290" s="213"/>
      <c r="AS290" s="213"/>
      <c r="AT290" s="213"/>
      <c r="AU290" s="213"/>
      <c r="AV290" s="213"/>
      <c r="AW290" s="213"/>
      <c r="AX290" s="213"/>
      <c r="AY290" s="213"/>
      <c r="AZ290" s="213"/>
      <c r="BA290" s="213"/>
      <c r="BB290" s="213"/>
      <c r="BC290" s="213"/>
      <c r="BD290" s="213"/>
      <c r="BE290" s="213"/>
      <c r="BF290" s="213"/>
      <c r="BG290" s="213"/>
      <c r="BH290" s="213"/>
    </row>
    <row r="291" spans="1:60" ht="22.5" outlineLevel="1" x14ac:dyDescent="0.2">
      <c r="A291" s="242">
        <v>205</v>
      </c>
      <c r="B291" s="243" t="s">
        <v>718</v>
      </c>
      <c r="C291" s="255" t="s">
        <v>719</v>
      </c>
      <c r="D291" s="244" t="s">
        <v>252</v>
      </c>
      <c r="E291" s="245">
        <v>56.547150000000002</v>
      </c>
      <c r="F291" s="246"/>
      <c r="G291" s="247">
        <f>ROUND(E291*F291,2)</f>
        <v>0</v>
      </c>
      <c r="H291" s="246"/>
      <c r="I291" s="247">
        <f>ROUND(E291*H291,2)</f>
        <v>0</v>
      </c>
      <c r="J291" s="246"/>
      <c r="K291" s="247">
        <f>ROUND(E291*J291,2)</f>
        <v>0</v>
      </c>
      <c r="L291" s="247">
        <v>15</v>
      </c>
      <c r="M291" s="247">
        <f>G291*(1+L291/100)</f>
        <v>0</v>
      </c>
      <c r="N291" s="245">
        <v>1.9199999999999998E-2</v>
      </c>
      <c r="O291" s="245">
        <f>ROUND(E291*N291,2)</f>
        <v>1.0900000000000001</v>
      </c>
      <c r="P291" s="245">
        <v>0</v>
      </c>
      <c r="Q291" s="245">
        <f>ROUND(E291*P291,2)</f>
        <v>0</v>
      </c>
      <c r="R291" s="247" t="s">
        <v>295</v>
      </c>
      <c r="S291" s="247" t="s">
        <v>239</v>
      </c>
      <c r="T291" s="248" t="s">
        <v>259</v>
      </c>
      <c r="U291" s="224">
        <v>0</v>
      </c>
      <c r="V291" s="224">
        <f>ROUND(E291*U291,2)</f>
        <v>0</v>
      </c>
      <c r="W291" s="224"/>
      <c r="X291" s="224" t="s">
        <v>296</v>
      </c>
      <c r="Y291" s="213"/>
      <c r="Z291" s="213"/>
      <c r="AA291" s="213"/>
      <c r="AB291" s="213"/>
      <c r="AC291" s="213"/>
      <c r="AD291" s="213"/>
      <c r="AE291" s="213"/>
      <c r="AF291" s="213"/>
      <c r="AG291" s="213" t="s">
        <v>297</v>
      </c>
      <c r="AH291" s="213"/>
      <c r="AI291" s="213"/>
      <c r="AJ291" s="213"/>
      <c r="AK291" s="213"/>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row>
    <row r="292" spans="1:60" ht="22.5" outlineLevel="1" x14ac:dyDescent="0.2">
      <c r="A292" s="242">
        <v>206</v>
      </c>
      <c r="B292" s="243" t="s">
        <v>720</v>
      </c>
      <c r="C292" s="255" t="s">
        <v>721</v>
      </c>
      <c r="D292" s="244" t="s">
        <v>252</v>
      </c>
      <c r="E292" s="245">
        <v>7.53165</v>
      </c>
      <c r="F292" s="246"/>
      <c r="G292" s="247">
        <f>ROUND(E292*F292,2)</f>
        <v>0</v>
      </c>
      <c r="H292" s="246"/>
      <c r="I292" s="247">
        <f>ROUND(E292*H292,2)</f>
        <v>0</v>
      </c>
      <c r="J292" s="246"/>
      <c r="K292" s="247">
        <f>ROUND(E292*J292,2)</f>
        <v>0</v>
      </c>
      <c r="L292" s="247">
        <v>15</v>
      </c>
      <c r="M292" s="247">
        <f>G292*(1+L292/100)</f>
        <v>0</v>
      </c>
      <c r="N292" s="245">
        <v>1.9199999999999998E-2</v>
      </c>
      <c r="O292" s="245">
        <f>ROUND(E292*N292,2)</f>
        <v>0.14000000000000001</v>
      </c>
      <c r="P292" s="245">
        <v>0</v>
      </c>
      <c r="Q292" s="245">
        <f>ROUND(E292*P292,2)</f>
        <v>0</v>
      </c>
      <c r="R292" s="247" t="s">
        <v>295</v>
      </c>
      <c r="S292" s="247" t="s">
        <v>239</v>
      </c>
      <c r="T292" s="248" t="s">
        <v>240</v>
      </c>
      <c r="U292" s="224">
        <v>0</v>
      </c>
      <c r="V292" s="224">
        <f>ROUND(E292*U292,2)</f>
        <v>0</v>
      </c>
      <c r="W292" s="224"/>
      <c r="X292" s="224" t="s">
        <v>296</v>
      </c>
      <c r="Y292" s="213"/>
      <c r="Z292" s="213"/>
      <c r="AA292" s="213"/>
      <c r="AB292" s="213"/>
      <c r="AC292" s="213"/>
      <c r="AD292" s="213"/>
      <c r="AE292" s="213"/>
      <c r="AF292" s="213"/>
      <c r="AG292" s="213" t="s">
        <v>297</v>
      </c>
      <c r="AH292" s="213"/>
      <c r="AI292" s="213"/>
      <c r="AJ292" s="213"/>
      <c r="AK292" s="213"/>
      <c r="AL292" s="213"/>
      <c r="AM292" s="213"/>
      <c r="AN292" s="213"/>
      <c r="AO292" s="213"/>
      <c r="AP292" s="213"/>
      <c r="AQ292" s="213"/>
      <c r="AR292" s="213"/>
      <c r="AS292" s="213"/>
      <c r="AT292" s="213"/>
      <c r="AU292" s="213"/>
      <c r="AV292" s="213"/>
      <c r="AW292" s="213"/>
      <c r="AX292" s="213"/>
      <c r="AY292" s="213"/>
      <c r="AZ292" s="213"/>
      <c r="BA292" s="213"/>
      <c r="BB292" s="213"/>
      <c r="BC292" s="213"/>
      <c r="BD292" s="213"/>
      <c r="BE292" s="213"/>
      <c r="BF292" s="213"/>
      <c r="BG292" s="213"/>
      <c r="BH292" s="213"/>
    </row>
    <row r="293" spans="1:60" ht="22.5" outlineLevel="1" x14ac:dyDescent="0.2">
      <c r="A293" s="242">
        <v>207</v>
      </c>
      <c r="B293" s="243" t="s">
        <v>722</v>
      </c>
      <c r="C293" s="255" t="s">
        <v>723</v>
      </c>
      <c r="D293" s="244" t="s">
        <v>252</v>
      </c>
      <c r="E293" s="245">
        <v>34.851599999999998</v>
      </c>
      <c r="F293" s="246"/>
      <c r="G293" s="247">
        <f>ROUND(E293*F293,2)</f>
        <v>0</v>
      </c>
      <c r="H293" s="246"/>
      <c r="I293" s="247">
        <f>ROUND(E293*H293,2)</f>
        <v>0</v>
      </c>
      <c r="J293" s="246"/>
      <c r="K293" s="247">
        <f>ROUND(E293*J293,2)</f>
        <v>0</v>
      </c>
      <c r="L293" s="247">
        <v>15</v>
      </c>
      <c r="M293" s="247">
        <f>G293*(1+L293/100)</f>
        <v>0</v>
      </c>
      <c r="N293" s="245">
        <v>1.9199999999999998E-2</v>
      </c>
      <c r="O293" s="245">
        <f>ROUND(E293*N293,2)</f>
        <v>0.67</v>
      </c>
      <c r="P293" s="245">
        <v>0</v>
      </c>
      <c r="Q293" s="245">
        <f>ROUND(E293*P293,2)</f>
        <v>0</v>
      </c>
      <c r="R293" s="247" t="s">
        <v>295</v>
      </c>
      <c r="S293" s="247" t="s">
        <v>239</v>
      </c>
      <c r="T293" s="248" t="s">
        <v>240</v>
      </c>
      <c r="U293" s="224">
        <v>0</v>
      </c>
      <c r="V293" s="224">
        <f>ROUND(E293*U293,2)</f>
        <v>0</v>
      </c>
      <c r="W293" s="224"/>
      <c r="X293" s="224" t="s">
        <v>296</v>
      </c>
      <c r="Y293" s="213"/>
      <c r="Z293" s="213"/>
      <c r="AA293" s="213"/>
      <c r="AB293" s="213"/>
      <c r="AC293" s="213"/>
      <c r="AD293" s="213"/>
      <c r="AE293" s="213"/>
      <c r="AF293" s="213"/>
      <c r="AG293" s="213" t="s">
        <v>297</v>
      </c>
      <c r="AH293" s="213"/>
      <c r="AI293" s="213"/>
      <c r="AJ293" s="213"/>
      <c r="AK293" s="213"/>
      <c r="AL293" s="213"/>
      <c r="AM293" s="213"/>
      <c r="AN293" s="213"/>
      <c r="AO293" s="213"/>
      <c r="AP293" s="213"/>
      <c r="AQ293" s="213"/>
      <c r="AR293" s="213"/>
      <c r="AS293" s="213"/>
      <c r="AT293" s="213"/>
      <c r="AU293" s="213"/>
      <c r="AV293" s="213"/>
      <c r="AW293" s="213"/>
      <c r="AX293" s="213"/>
      <c r="AY293" s="213"/>
      <c r="AZ293" s="213"/>
      <c r="BA293" s="213"/>
      <c r="BB293" s="213"/>
      <c r="BC293" s="213"/>
      <c r="BD293" s="213"/>
      <c r="BE293" s="213"/>
      <c r="BF293" s="213"/>
      <c r="BG293" s="213"/>
      <c r="BH293" s="213"/>
    </row>
    <row r="294" spans="1:60" ht="22.5" outlineLevel="1" x14ac:dyDescent="0.2">
      <c r="A294" s="234">
        <v>208</v>
      </c>
      <c r="B294" s="235" t="s">
        <v>724</v>
      </c>
      <c r="C294" s="253" t="s">
        <v>725</v>
      </c>
      <c r="D294" s="236" t="s">
        <v>265</v>
      </c>
      <c r="E294" s="237">
        <v>220</v>
      </c>
      <c r="F294" s="238"/>
      <c r="G294" s="239">
        <f>ROUND(E294*F294,2)</f>
        <v>0</v>
      </c>
      <c r="H294" s="238"/>
      <c r="I294" s="239">
        <f>ROUND(E294*H294,2)</f>
        <v>0</v>
      </c>
      <c r="J294" s="238"/>
      <c r="K294" s="239">
        <f>ROUND(E294*J294,2)</f>
        <v>0</v>
      </c>
      <c r="L294" s="239">
        <v>15</v>
      </c>
      <c r="M294" s="239">
        <f>G294*(1+L294/100)</f>
        <v>0</v>
      </c>
      <c r="N294" s="237">
        <v>4.4999999999999999E-4</v>
      </c>
      <c r="O294" s="237">
        <f>ROUND(E294*N294,2)</f>
        <v>0.1</v>
      </c>
      <c r="P294" s="237">
        <v>0</v>
      </c>
      <c r="Q294" s="237">
        <f>ROUND(E294*P294,2)</f>
        <v>0</v>
      </c>
      <c r="R294" s="239" t="s">
        <v>295</v>
      </c>
      <c r="S294" s="239" t="s">
        <v>239</v>
      </c>
      <c r="T294" s="240" t="s">
        <v>240</v>
      </c>
      <c r="U294" s="224">
        <v>0</v>
      </c>
      <c r="V294" s="224">
        <f>ROUND(E294*U294,2)</f>
        <v>0</v>
      </c>
      <c r="W294" s="224"/>
      <c r="X294" s="224" t="s">
        <v>296</v>
      </c>
      <c r="Y294" s="213"/>
      <c r="Z294" s="213"/>
      <c r="AA294" s="213"/>
      <c r="AB294" s="213"/>
      <c r="AC294" s="213"/>
      <c r="AD294" s="213"/>
      <c r="AE294" s="213"/>
      <c r="AF294" s="213"/>
      <c r="AG294" s="213" t="s">
        <v>297</v>
      </c>
      <c r="AH294" s="213"/>
      <c r="AI294" s="213"/>
      <c r="AJ294" s="213"/>
      <c r="AK294" s="213"/>
      <c r="AL294" s="213"/>
      <c r="AM294" s="213"/>
      <c r="AN294" s="213"/>
      <c r="AO294" s="213"/>
      <c r="AP294" s="213"/>
      <c r="AQ294" s="213"/>
      <c r="AR294" s="213"/>
      <c r="AS294" s="213"/>
      <c r="AT294" s="213"/>
      <c r="AU294" s="213"/>
      <c r="AV294" s="213"/>
      <c r="AW294" s="213"/>
      <c r="AX294" s="213"/>
      <c r="AY294" s="213"/>
      <c r="AZ294" s="213"/>
      <c r="BA294" s="213"/>
      <c r="BB294" s="213"/>
      <c r="BC294" s="213"/>
      <c r="BD294" s="213"/>
      <c r="BE294" s="213"/>
      <c r="BF294" s="213"/>
      <c r="BG294" s="213"/>
      <c r="BH294" s="213"/>
    </row>
    <row r="295" spans="1:60" outlineLevel="1" x14ac:dyDescent="0.2">
      <c r="A295" s="220">
        <v>209</v>
      </c>
      <c r="B295" s="221" t="s">
        <v>726</v>
      </c>
      <c r="C295" s="257" t="s">
        <v>727</v>
      </c>
      <c r="D295" s="222" t="s">
        <v>0</v>
      </c>
      <c r="E295" s="251"/>
      <c r="F295" s="225"/>
      <c r="G295" s="224">
        <f>ROUND(E295*F295,2)</f>
        <v>0</v>
      </c>
      <c r="H295" s="225"/>
      <c r="I295" s="224">
        <f>ROUND(E295*H295,2)</f>
        <v>0</v>
      </c>
      <c r="J295" s="225"/>
      <c r="K295" s="224">
        <f>ROUND(E295*J295,2)</f>
        <v>0</v>
      </c>
      <c r="L295" s="224">
        <v>15</v>
      </c>
      <c r="M295" s="224">
        <f>G295*(1+L295/100)</f>
        <v>0</v>
      </c>
      <c r="N295" s="223">
        <v>0</v>
      </c>
      <c r="O295" s="223">
        <f>ROUND(E295*N295,2)</f>
        <v>0</v>
      </c>
      <c r="P295" s="223">
        <v>0</v>
      </c>
      <c r="Q295" s="223">
        <f>ROUND(E295*P295,2)</f>
        <v>0</v>
      </c>
      <c r="R295" s="224" t="s">
        <v>683</v>
      </c>
      <c r="S295" s="224" t="s">
        <v>239</v>
      </c>
      <c r="T295" s="224" t="s">
        <v>259</v>
      </c>
      <c r="U295" s="224">
        <v>0</v>
      </c>
      <c r="V295" s="224">
        <f>ROUND(E295*U295,2)</f>
        <v>0</v>
      </c>
      <c r="W295" s="224"/>
      <c r="X295" s="224" t="s">
        <v>462</v>
      </c>
      <c r="Y295" s="213"/>
      <c r="Z295" s="213"/>
      <c r="AA295" s="213"/>
      <c r="AB295" s="213"/>
      <c r="AC295" s="213"/>
      <c r="AD295" s="213"/>
      <c r="AE295" s="213"/>
      <c r="AF295" s="213"/>
      <c r="AG295" s="213" t="s">
        <v>463</v>
      </c>
      <c r="AH295" s="213"/>
      <c r="AI295" s="213"/>
      <c r="AJ295" s="213"/>
      <c r="AK295" s="213"/>
      <c r="AL295" s="213"/>
      <c r="AM295" s="213"/>
      <c r="AN295" s="213"/>
      <c r="AO295" s="213"/>
      <c r="AP295" s="213"/>
      <c r="AQ295" s="213"/>
      <c r="AR295" s="213"/>
      <c r="AS295" s="213"/>
      <c r="AT295" s="213"/>
      <c r="AU295" s="213"/>
      <c r="AV295" s="213"/>
      <c r="AW295" s="213"/>
      <c r="AX295" s="213"/>
      <c r="AY295" s="213"/>
      <c r="AZ295" s="213"/>
      <c r="BA295" s="213"/>
      <c r="BB295" s="213"/>
      <c r="BC295" s="213"/>
      <c r="BD295" s="213"/>
      <c r="BE295" s="213"/>
      <c r="BF295" s="213"/>
      <c r="BG295" s="213"/>
      <c r="BH295" s="213"/>
    </row>
    <row r="296" spans="1:60" outlineLevel="1" x14ac:dyDescent="0.2">
      <c r="A296" s="220"/>
      <c r="B296" s="221"/>
      <c r="C296" s="256" t="s">
        <v>507</v>
      </c>
      <c r="D296" s="250"/>
      <c r="E296" s="250"/>
      <c r="F296" s="250"/>
      <c r="G296" s="250"/>
      <c r="H296" s="224"/>
      <c r="I296" s="224"/>
      <c r="J296" s="224"/>
      <c r="K296" s="224"/>
      <c r="L296" s="224"/>
      <c r="M296" s="224"/>
      <c r="N296" s="223"/>
      <c r="O296" s="223"/>
      <c r="P296" s="223"/>
      <c r="Q296" s="223"/>
      <c r="R296" s="224"/>
      <c r="S296" s="224"/>
      <c r="T296" s="224"/>
      <c r="U296" s="224"/>
      <c r="V296" s="224"/>
      <c r="W296" s="224"/>
      <c r="X296" s="224"/>
      <c r="Y296" s="213"/>
      <c r="Z296" s="213"/>
      <c r="AA296" s="213"/>
      <c r="AB296" s="213"/>
      <c r="AC296" s="213"/>
      <c r="AD296" s="213"/>
      <c r="AE296" s="213"/>
      <c r="AF296" s="213"/>
      <c r="AG296" s="213" t="s">
        <v>244</v>
      </c>
      <c r="AH296" s="213"/>
      <c r="AI296" s="213"/>
      <c r="AJ296" s="213"/>
      <c r="AK296" s="213"/>
      <c r="AL296" s="213"/>
      <c r="AM296" s="213"/>
      <c r="AN296" s="213"/>
      <c r="AO296" s="213"/>
      <c r="AP296" s="213"/>
      <c r="AQ296" s="213"/>
      <c r="AR296" s="213"/>
      <c r="AS296" s="213"/>
      <c r="AT296" s="213"/>
      <c r="AU296" s="213"/>
      <c r="AV296" s="213"/>
      <c r="AW296" s="213"/>
      <c r="AX296" s="213"/>
      <c r="AY296" s="213"/>
      <c r="AZ296" s="213"/>
      <c r="BA296" s="213"/>
      <c r="BB296" s="213"/>
      <c r="BC296" s="213"/>
      <c r="BD296" s="213"/>
      <c r="BE296" s="213"/>
      <c r="BF296" s="213"/>
      <c r="BG296" s="213"/>
      <c r="BH296" s="213"/>
    </row>
    <row r="297" spans="1:60" x14ac:dyDescent="0.2">
      <c r="A297" s="227" t="s">
        <v>233</v>
      </c>
      <c r="B297" s="228" t="s">
        <v>165</v>
      </c>
      <c r="C297" s="252" t="s">
        <v>166</v>
      </c>
      <c r="D297" s="229"/>
      <c r="E297" s="230"/>
      <c r="F297" s="231"/>
      <c r="G297" s="231">
        <f>SUMIF(AG298:AG306,"&lt;&gt;NOR",G298:G306)</f>
        <v>0</v>
      </c>
      <c r="H297" s="231"/>
      <c r="I297" s="231">
        <f>SUM(I298:I306)</f>
        <v>0</v>
      </c>
      <c r="J297" s="231"/>
      <c r="K297" s="231">
        <f>SUM(K298:K306)</f>
        <v>0</v>
      </c>
      <c r="L297" s="231"/>
      <c r="M297" s="231">
        <f>SUM(M298:M306)</f>
        <v>0</v>
      </c>
      <c r="N297" s="230"/>
      <c r="O297" s="230">
        <f>SUM(O298:O306)</f>
        <v>2.4900000000000002</v>
      </c>
      <c r="P297" s="230"/>
      <c r="Q297" s="230">
        <f>SUM(Q298:Q306)</f>
        <v>0</v>
      </c>
      <c r="R297" s="231"/>
      <c r="S297" s="231"/>
      <c r="T297" s="232"/>
      <c r="U297" s="226"/>
      <c r="V297" s="226">
        <f>SUM(V298:V306)</f>
        <v>218.69</v>
      </c>
      <c r="W297" s="226"/>
      <c r="X297" s="226"/>
      <c r="AG297" t="s">
        <v>234</v>
      </c>
    </row>
    <row r="298" spans="1:60" outlineLevel="1" x14ac:dyDescent="0.2">
      <c r="A298" s="234">
        <v>210</v>
      </c>
      <c r="B298" s="235" t="s">
        <v>728</v>
      </c>
      <c r="C298" s="253" t="s">
        <v>729</v>
      </c>
      <c r="D298" s="236" t="s">
        <v>268</v>
      </c>
      <c r="E298" s="237">
        <v>254.31</v>
      </c>
      <c r="F298" s="238"/>
      <c r="G298" s="239">
        <f>ROUND(E298*F298,2)</f>
        <v>0</v>
      </c>
      <c r="H298" s="238"/>
      <c r="I298" s="239">
        <f>ROUND(E298*H298,2)</f>
        <v>0</v>
      </c>
      <c r="J298" s="238"/>
      <c r="K298" s="239">
        <f>ROUND(E298*J298,2)</f>
        <v>0</v>
      </c>
      <c r="L298" s="239">
        <v>15</v>
      </c>
      <c r="M298" s="239">
        <f>G298*(1+L298/100)</f>
        <v>0</v>
      </c>
      <c r="N298" s="237">
        <v>6.0000000000000002E-5</v>
      </c>
      <c r="O298" s="237">
        <f>ROUND(E298*N298,2)</f>
        <v>0.02</v>
      </c>
      <c r="P298" s="237">
        <v>0</v>
      </c>
      <c r="Q298" s="237">
        <f>ROUND(E298*P298,2)</f>
        <v>0</v>
      </c>
      <c r="R298" s="239" t="s">
        <v>730</v>
      </c>
      <c r="S298" s="239" t="s">
        <v>239</v>
      </c>
      <c r="T298" s="240" t="s">
        <v>240</v>
      </c>
      <c r="U298" s="224">
        <v>0.152</v>
      </c>
      <c r="V298" s="224">
        <f>ROUND(E298*U298,2)</f>
        <v>38.659999999999997</v>
      </c>
      <c r="W298" s="224"/>
      <c r="X298" s="224" t="s">
        <v>241</v>
      </c>
      <c r="Y298" s="213"/>
      <c r="Z298" s="213"/>
      <c r="AA298" s="213"/>
      <c r="AB298" s="213"/>
      <c r="AC298" s="213"/>
      <c r="AD298" s="213"/>
      <c r="AE298" s="213"/>
      <c r="AF298" s="213"/>
      <c r="AG298" s="213" t="s">
        <v>242</v>
      </c>
      <c r="AH298" s="213"/>
      <c r="AI298" s="213"/>
      <c r="AJ298" s="213"/>
      <c r="AK298" s="213"/>
      <c r="AL298" s="213"/>
      <c r="AM298" s="213"/>
      <c r="AN298" s="213"/>
      <c r="AO298" s="213"/>
      <c r="AP298" s="213"/>
      <c r="AQ298" s="213"/>
      <c r="AR298" s="213"/>
      <c r="AS298" s="213"/>
      <c r="AT298" s="213"/>
      <c r="AU298" s="213"/>
      <c r="AV298" s="213"/>
      <c r="AW298" s="213"/>
      <c r="AX298" s="213"/>
      <c r="AY298" s="213"/>
      <c r="AZ298" s="213"/>
      <c r="BA298" s="213"/>
      <c r="BB298" s="213"/>
      <c r="BC298" s="213"/>
      <c r="BD298" s="213"/>
      <c r="BE298" s="213"/>
      <c r="BF298" s="213"/>
      <c r="BG298" s="213"/>
      <c r="BH298" s="213"/>
    </row>
    <row r="299" spans="1:60" outlineLevel="1" x14ac:dyDescent="0.2">
      <c r="A299" s="220"/>
      <c r="B299" s="221"/>
      <c r="C299" s="254" t="s">
        <v>731</v>
      </c>
      <c r="D299" s="241"/>
      <c r="E299" s="241"/>
      <c r="F299" s="241"/>
      <c r="G299" s="241"/>
      <c r="H299" s="224"/>
      <c r="I299" s="224"/>
      <c r="J299" s="224"/>
      <c r="K299" s="224"/>
      <c r="L299" s="224"/>
      <c r="M299" s="224"/>
      <c r="N299" s="223"/>
      <c r="O299" s="223"/>
      <c r="P299" s="223"/>
      <c r="Q299" s="223"/>
      <c r="R299" s="224"/>
      <c r="S299" s="224"/>
      <c r="T299" s="224"/>
      <c r="U299" s="224"/>
      <c r="V299" s="224"/>
      <c r="W299" s="224"/>
      <c r="X299" s="224"/>
      <c r="Y299" s="213"/>
      <c r="Z299" s="213"/>
      <c r="AA299" s="213"/>
      <c r="AB299" s="213"/>
      <c r="AC299" s="213"/>
      <c r="AD299" s="213"/>
      <c r="AE299" s="213"/>
      <c r="AF299" s="213"/>
      <c r="AG299" s="213" t="s">
        <v>244</v>
      </c>
      <c r="AH299" s="213"/>
      <c r="AI299" s="213"/>
      <c r="AJ299" s="213"/>
      <c r="AK299" s="213"/>
      <c r="AL299" s="213"/>
      <c r="AM299" s="213"/>
      <c r="AN299" s="213"/>
      <c r="AO299" s="213"/>
      <c r="AP299" s="213"/>
      <c r="AQ299" s="213"/>
      <c r="AR299" s="213"/>
      <c r="AS299" s="213"/>
      <c r="AT299" s="213"/>
      <c r="AU299" s="213"/>
      <c r="AV299" s="213"/>
      <c r="AW299" s="213"/>
      <c r="AX299" s="213"/>
      <c r="AY299" s="213"/>
      <c r="AZ299" s="213"/>
      <c r="BA299" s="213"/>
      <c r="BB299" s="213"/>
      <c r="BC299" s="213"/>
      <c r="BD299" s="213"/>
      <c r="BE299" s="213"/>
      <c r="BF299" s="213"/>
      <c r="BG299" s="213"/>
      <c r="BH299" s="213"/>
    </row>
    <row r="300" spans="1:60" ht="22.5" outlineLevel="1" x14ac:dyDescent="0.2">
      <c r="A300" s="242">
        <v>211</v>
      </c>
      <c r="B300" s="243" t="s">
        <v>732</v>
      </c>
      <c r="C300" s="255" t="s">
        <v>733</v>
      </c>
      <c r="D300" s="244" t="s">
        <v>252</v>
      </c>
      <c r="E300" s="245">
        <v>295.12923000000001</v>
      </c>
      <c r="F300" s="246"/>
      <c r="G300" s="247">
        <f>ROUND(E300*F300,2)</f>
        <v>0</v>
      </c>
      <c r="H300" s="246"/>
      <c r="I300" s="247">
        <f>ROUND(E300*H300,2)</f>
        <v>0</v>
      </c>
      <c r="J300" s="246"/>
      <c r="K300" s="247">
        <f>ROUND(E300*J300,2)</f>
        <v>0</v>
      </c>
      <c r="L300" s="247">
        <v>15</v>
      </c>
      <c r="M300" s="247">
        <f>G300*(1+L300/100)</f>
        <v>0</v>
      </c>
      <c r="N300" s="245">
        <v>0</v>
      </c>
      <c r="O300" s="245">
        <f>ROUND(E300*N300,2)</f>
        <v>0</v>
      </c>
      <c r="P300" s="245">
        <v>0</v>
      </c>
      <c r="Q300" s="245">
        <f>ROUND(E300*P300,2)</f>
        <v>0</v>
      </c>
      <c r="R300" s="247" t="s">
        <v>730</v>
      </c>
      <c r="S300" s="247" t="s">
        <v>239</v>
      </c>
      <c r="T300" s="248" t="s">
        <v>240</v>
      </c>
      <c r="U300" s="224">
        <v>0.55000000000000004</v>
      </c>
      <c r="V300" s="224">
        <f>ROUND(E300*U300,2)</f>
        <v>162.32</v>
      </c>
      <c r="W300" s="224"/>
      <c r="X300" s="224" t="s">
        <v>241</v>
      </c>
      <c r="Y300" s="213"/>
      <c r="Z300" s="213"/>
      <c r="AA300" s="213"/>
      <c r="AB300" s="213"/>
      <c r="AC300" s="213"/>
      <c r="AD300" s="213"/>
      <c r="AE300" s="213"/>
      <c r="AF300" s="213"/>
      <c r="AG300" s="213" t="s">
        <v>242</v>
      </c>
      <c r="AH300" s="213"/>
      <c r="AI300" s="213"/>
      <c r="AJ300" s="213"/>
      <c r="AK300" s="213"/>
      <c r="AL300" s="213"/>
      <c r="AM300" s="213"/>
      <c r="AN300" s="213"/>
      <c r="AO300" s="213"/>
      <c r="AP300" s="213"/>
      <c r="AQ300" s="213"/>
      <c r="AR300" s="213"/>
      <c r="AS300" s="213"/>
      <c r="AT300" s="213"/>
      <c r="AU300" s="213"/>
      <c r="AV300" s="213"/>
      <c r="AW300" s="213"/>
      <c r="AX300" s="213"/>
      <c r="AY300" s="213"/>
      <c r="AZ300" s="213"/>
      <c r="BA300" s="213"/>
      <c r="BB300" s="213"/>
      <c r="BC300" s="213"/>
      <c r="BD300" s="213"/>
      <c r="BE300" s="213"/>
      <c r="BF300" s="213"/>
      <c r="BG300" s="213"/>
      <c r="BH300" s="213"/>
    </row>
    <row r="301" spans="1:60" outlineLevel="1" x14ac:dyDescent="0.2">
      <c r="A301" s="242">
        <v>212</v>
      </c>
      <c r="B301" s="243" t="s">
        <v>734</v>
      </c>
      <c r="C301" s="255" t="s">
        <v>735</v>
      </c>
      <c r="D301" s="244" t="s">
        <v>252</v>
      </c>
      <c r="E301" s="245">
        <v>295.12923000000001</v>
      </c>
      <c r="F301" s="246"/>
      <c r="G301" s="247">
        <f>ROUND(E301*F301,2)</f>
        <v>0</v>
      </c>
      <c r="H301" s="246"/>
      <c r="I301" s="247">
        <f>ROUND(E301*H301,2)</f>
        <v>0</v>
      </c>
      <c r="J301" s="246"/>
      <c r="K301" s="247">
        <f>ROUND(E301*J301,2)</f>
        <v>0</v>
      </c>
      <c r="L301" s="247">
        <v>15</v>
      </c>
      <c r="M301" s="247">
        <f>G301*(1+L301/100)</f>
        <v>0</v>
      </c>
      <c r="N301" s="245">
        <v>0</v>
      </c>
      <c r="O301" s="245">
        <f>ROUND(E301*N301,2)</f>
        <v>0</v>
      </c>
      <c r="P301" s="245">
        <v>0</v>
      </c>
      <c r="Q301" s="245">
        <f>ROUND(E301*P301,2)</f>
        <v>0</v>
      </c>
      <c r="R301" s="247" t="s">
        <v>730</v>
      </c>
      <c r="S301" s="247" t="s">
        <v>239</v>
      </c>
      <c r="T301" s="248" t="s">
        <v>240</v>
      </c>
      <c r="U301" s="224">
        <v>0.06</v>
      </c>
      <c r="V301" s="224">
        <f>ROUND(E301*U301,2)</f>
        <v>17.71</v>
      </c>
      <c r="W301" s="224"/>
      <c r="X301" s="224" t="s">
        <v>241</v>
      </c>
      <c r="Y301" s="213"/>
      <c r="Z301" s="213"/>
      <c r="AA301" s="213"/>
      <c r="AB301" s="213"/>
      <c r="AC301" s="213"/>
      <c r="AD301" s="213"/>
      <c r="AE301" s="213"/>
      <c r="AF301" s="213"/>
      <c r="AG301" s="213" t="s">
        <v>242</v>
      </c>
      <c r="AH301" s="213"/>
      <c r="AI301" s="213"/>
      <c r="AJ301" s="213"/>
      <c r="AK301" s="213"/>
      <c r="AL301" s="213"/>
      <c r="AM301" s="213"/>
      <c r="AN301" s="213"/>
      <c r="AO301" s="213"/>
      <c r="AP301" s="213"/>
      <c r="AQ301" s="213"/>
      <c r="AR301" s="213"/>
      <c r="AS301" s="213"/>
      <c r="AT301" s="213"/>
      <c r="AU301" s="213"/>
      <c r="AV301" s="213"/>
      <c r="AW301" s="213"/>
      <c r="AX301" s="213"/>
      <c r="AY301" s="213"/>
      <c r="AZ301" s="213"/>
      <c r="BA301" s="213"/>
      <c r="BB301" s="213"/>
      <c r="BC301" s="213"/>
      <c r="BD301" s="213"/>
      <c r="BE301" s="213"/>
      <c r="BF301" s="213"/>
      <c r="BG301" s="213"/>
      <c r="BH301" s="213"/>
    </row>
    <row r="302" spans="1:60" ht="22.5" outlineLevel="1" x14ac:dyDescent="0.2">
      <c r="A302" s="242">
        <v>213</v>
      </c>
      <c r="B302" s="243" t="s">
        <v>736</v>
      </c>
      <c r="C302" s="255" t="s">
        <v>737</v>
      </c>
      <c r="D302" s="244" t="s">
        <v>252</v>
      </c>
      <c r="E302" s="245">
        <v>324.64215000000002</v>
      </c>
      <c r="F302" s="246"/>
      <c r="G302" s="247">
        <f>ROUND(E302*F302,2)</f>
        <v>0</v>
      </c>
      <c r="H302" s="246"/>
      <c r="I302" s="247">
        <f>ROUND(E302*H302,2)</f>
        <v>0</v>
      </c>
      <c r="J302" s="246"/>
      <c r="K302" s="247">
        <f>ROUND(E302*J302,2)</f>
        <v>0</v>
      </c>
      <c r="L302" s="247">
        <v>15</v>
      </c>
      <c r="M302" s="247">
        <f>G302*(1+L302/100)</f>
        <v>0</v>
      </c>
      <c r="N302" s="245">
        <v>5.0000000000000002E-5</v>
      </c>
      <c r="O302" s="245">
        <f>ROUND(E302*N302,2)</f>
        <v>0.02</v>
      </c>
      <c r="P302" s="245">
        <v>0</v>
      </c>
      <c r="Q302" s="245">
        <f>ROUND(E302*P302,2)</f>
        <v>0</v>
      </c>
      <c r="R302" s="247" t="s">
        <v>295</v>
      </c>
      <c r="S302" s="247" t="s">
        <v>239</v>
      </c>
      <c r="T302" s="248" t="s">
        <v>240</v>
      </c>
      <c r="U302" s="224">
        <v>0</v>
      </c>
      <c r="V302" s="224">
        <f>ROUND(E302*U302,2)</f>
        <v>0</v>
      </c>
      <c r="W302" s="224"/>
      <c r="X302" s="224" t="s">
        <v>296</v>
      </c>
      <c r="Y302" s="213"/>
      <c r="Z302" s="213"/>
      <c r="AA302" s="213"/>
      <c r="AB302" s="213"/>
      <c r="AC302" s="213"/>
      <c r="AD302" s="213"/>
      <c r="AE302" s="213"/>
      <c r="AF302" s="213"/>
      <c r="AG302" s="213" t="s">
        <v>297</v>
      </c>
      <c r="AH302" s="213"/>
      <c r="AI302" s="213"/>
      <c r="AJ302" s="213"/>
      <c r="AK302" s="213"/>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row>
    <row r="303" spans="1:60" ht="22.5" outlineLevel="1" x14ac:dyDescent="0.2">
      <c r="A303" s="242">
        <v>214</v>
      </c>
      <c r="B303" s="243" t="s">
        <v>738</v>
      </c>
      <c r="C303" s="255" t="s">
        <v>739</v>
      </c>
      <c r="D303" s="244" t="s">
        <v>268</v>
      </c>
      <c r="E303" s="245">
        <v>274.65480000000002</v>
      </c>
      <c r="F303" s="246"/>
      <c r="G303" s="247">
        <f>ROUND(E303*F303,2)</f>
        <v>0</v>
      </c>
      <c r="H303" s="246"/>
      <c r="I303" s="247">
        <f>ROUND(E303*H303,2)</f>
        <v>0</v>
      </c>
      <c r="J303" s="246"/>
      <c r="K303" s="247">
        <f>ROUND(E303*J303,2)</f>
        <v>0</v>
      </c>
      <c r="L303" s="247">
        <v>15</v>
      </c>
      <c r="M303" s="247">
        <f>G303*(1+L303/100)</f>
        <v>0</v>
      </c>
      <c r="N303" s="245">
        <v>6.4999999999999997E-4</v>
      </c>
      <c r="O303" s="245">
        <f>ROUND(E303*N303,2)</f>
        <v>0.18</v>
      </c>
      <c r="P303" s="245">
        <v>0</v>
      </c>
      <c r="Q303" s="245">
        <f>ROUND(E303*P303,2)</f>
        <v>0</v>
      </c>
      <c r="R303" s="247" t="s">
        <v>295</v>
      </c>
      <c r="S303" s="247" t="s">
        <v>239</v>
      </c>
      <c r="T303" s="248" t="s">
        <v>240</v>
      </c>
      <c r="U303" s="224">
        <v>0</v>
      </c>
      <c r="V303" s="224">
        <f>ROUND(E303*U303,2)</f>
        <v>0</v>
      </c>
      <c r="W303" s="224"/>
      <c r="X303" s="224" t="s">
        <v>296</v>
      </c>
      <c r="Y303" s="213"/>
      <c r="Z303" s="213"/>
      <c r="AA303" s="213"/>
      <c r="AB303" s="213"/>
      <c r="AC303" s="213"/>
      <c r="AD303" s="213"/>
      <c r="AE303" s="213"/>
      <c r="AF303" s="213"/>
      <c r="AG303" s="213" t="s">
        <v>297</v>
      </c>
      <c r="AH303" s="213"/>
      <c r="AI303" s="213"/>
      <c r="AJ303" s="213"/>
      <c r="AK303" s="213"/>
      <c r="AL303" s="213"/>
      <c r="AM303" s="213"/>
      <c r="AN303" s="213"/>
      <c r="AO303" s="213"/>
      <c r="AP303" s="213"/>
      <c r="AQ303" s="213"/>
      <c r="AR303" s="213"/>
      <c r="AS303" s="213"/>
      <c r="AT303" s="213"/>
      <c r="AU303" s="213"/>
      <c r="AV303" s="213"/>
      <c r="AW303" s="213"/>
      <c r="AX303" s="213"/>
      <c r="AY303" s="213"/>
      <c r="AZ303" s="213"/>
      <c r="BA303" s="213"/>
      <c r="BB303" s="213"/>
      <c r="BC303" s="213"/>
      <c r="BD303" s="213"/>
      <c r="BE303" s="213"/>
      <c r="BF303" s="213"/>
      <c r="BG303" s="213"/>
      <c r="BH303" s="213"/>
    </row>
    <row r="304" spans="1:60" ht="22.5" outlineLevel="1" x14ac:dyDescent="0.2">
      <c r="A304" s="234">
        <v>215</v>
      </c>
      <c r="B304" s="235" t="s">
        <v>740</v>
      </c>
      <c r="C304" s="253" t="s">
        <v>741</v>
      </c>
      <c r="D304" s="236" t="s">
        <v>252</v>
      </c>
      <c r="E304" s="237">
        <v>324.64215000000002</v>
      </c>
      <c r="F304" s="238"/>
      <c r="G304" s="239">
        <f>ROUND(E304*F304,2)</f>
        <v>0</v>
      </c>
      <c r="H304" s="238"/>
      <c r="I304" s="239">
        <f>ROUND(E304*H304,2)</f>
        <v>0</v>
      </c>
      <c r="J304" s="238"/>
      <c r="K304" s="239">
        <f>ROUND(E304*J304,2)</f>
        <v>0</v>
      </c>
      <c r="L304" s="239">
        <v>15</v>
      </c>
      <c r="M304" s="239">
        <f>G304*(1+L304/100)</f>
        <v>0</v>
      </c>
      <c r="N304" s="237">
        <v>7.0000000000000001E-3</v>
      </c>
      <c r="O304" s="237">
        <f>ROUND(E304*N304,2)</f>
        <v>2.27</v>
      </c>
      <c r="P304" s="237">
        <v>0</v>
      </c>
      <c r="Q304" s="237">
        <f>ROUND(E304*P304,2)</f>
        <v>0</v>
      </c>
      <c r="R304" s="239" t="s">
        <v>295</v>
      </c>
      <c r="S304" s="239" t="s">
        <v>239</v>
      </c>
      <c r="T304" s="240" t="s">
        <v>240</v>
      </c>
      <c r="U304" s="224">
        <v>0</v>
      </c>
      <c r="V304" s="224">
        <f>ROUND(E304*U304,2)</f>
        <v>0</v>
      </c>
      <c r="W304" s="224"/>
      <c r="X304" s="224" t="s">
        <v>296</v>
      </c>
      <c r="Y304" s="213"/>
      <c r="Z304" s="213"/>
      <c r="AA304" s="213"/>
      <c r="AB304" s="213"/>
      <c r="AC304" s="213"/>
      <c r="AD304" s="213"/>
      <c r="AE304" s="213"/>
      <c r="AF304" s="213"/>
      <c r="AG304" s="213" t="s">
        <v>297</v>
      </c>
      <c r="AH304" s="213"/>
      <c r="AI304" s="213"/>
      <c r="AJ304" s="213"/>
      <c r="AK304" s="213"/>
      <c r="AL304" s="213"/>
      <c r="AM304" s="213"/>
      <c r="AN304" s="213"/>
      <c r="AO304" s="213"/>
      <c r="AP304" s="213"/>
      <c r="AQ304" s="213"/>
      <c r="AR304" s="213"/>
      <c r="AS304" s="213"/>
      <c r="AT304" s="213"/>
      <c r="AU304" s="213"/>
      <c r="AV304" s="213"/>
      <c r="AW304" s="213"/>
      <c r="AX304" s="213"/>
      <c r="AY304" s="213"/>
      <c r="AZ304" s="213"/>
      <c r="BA304" s="213"/>
      <c r="BB304" s="213"/>
      <c r="BC304" s="213"/>
      <c r="BD304" s="213"/>
      <c r="BE304" s="213"/>
      <c r="BF304" s="213"/>
      <c r="BG304" s="213"/>
      <c r="BH304" s="213"/>
    </row>
    <row r="305" spans="1:60" outlineLevel="1" x14ac:dyDescent="0.2">
      <c r="A305" s="220">
        <v>216</v>
      </c>
      <c r="B305" s="221" t="s">
        <v>742</v>
      </c>
      <c r="C305" s="257" t="s">
        <v>743</v>
      </c>
      <c r="D305" s="222" t="s">
        <v>0</v>
      </c>
      <c r="E305" s="251"/>
      <c r="F305" s="225"/>
      <c r="G305" s="224">
        <f>ROUND(E305*F305,2)</f>
        <v>0</v>
      </c>
      <c r="H305" s="225"/>
      <c r="I305" s="224">
        <f>ROUND(E305*H305,2)</f>
        <v>0</v>
      </c>
      <c r="J305" s="225"/>
      <c r="K305" s="224">
        <f>ROUND(E305*J305,2)</f>
        <v>0</v>
      </c>
      <c r="L305" s="224">
        <v>15</v>
      </c>
      <c r="M305" s="224">
        <f>G305*(1+L305/100)</f>
        <v>0</v>
      </c>
      <c r="N305" s="223">
        <v>0</v>
      </c>
      <c r="O305" s="223">
        <f>ROUND(E305*N305,2)</f>
        <v>0</v>
      </c>
      <c r="P305" s="223">
        <v>0</v>
      </c>
      <c r="Q305" s="223">
        <f>ROUND(E305*P305,2)</f>
        <v>0</v>
      </c>
      <c r="R305" s="224" t="s">
        <v>730</v>
      </c>
      <c r="S305" s="224" t="s">
        <v>239</v>
      </c>
      <c r="T305" s="224" t="s">
        <v>259</v>
      </c>
      <c r="U305" s="224">
        <v>0</v>
      </c>
      <c r="V305" s="224">
        <f>ROUND(E305*U305,2)</f>
        <v>0</v>
      </c>
      <c r="W305" s="224"/>
      <c r="X305" s="224" t="s">
        <v>462</v>
      </c>
      <c r="Y305" s="213"/>
      <c r="Z305" s="213"/>
      <c r="AA305" s="213"/>
      <c r="AB305" s="213"/>
      <c r="AC305" s="213"/>
      <c r="AD305" s="213"/>
      <c r="AE305" s="213"/>
      <c r="AF305" s="213"/>
      <c r="AG305" s="213" t="s">
        <v>463</v>
      </c>
      <c r="AH305" s="213"/>
      <c r="AI305" s="213"/>
      <c r="AJ305" s="213"/>
      <c r="AK305" s="213"/>
      <c r="AL305" s="213"/>
      <c r="AM305" s="213"/>
      <c r="AN305" s="213"/>
      <c r="AO305" s="213"/>
      <c r="AP305" s="213"/>
      <c r="AQ305" s="213"/>
      <c r="AR305" s="213"/>
      <c r="AS305" s="213"/>
      <c r="AT305" s="213"/>
      <c r="AU305" s="213"/>
      <c r="AV305" s="213"/>
      <c r="AW305" s="213"/>
      <c r="AX305" s="213"/>
      <c r="AY305" s="213"/>
      <c r="AZ305" s="213"/>
      <c r="BA305" s="213"/>
      <c r="BB305" s="213"/>
      <c r="BC305" s="213"/>
      <c r="BD305" s="213"/>
      <c r="BE305" s="213"/>
      <c r="BF305" s="213"/>
      <c r="BG305" s="213"/>
      <c r="BH305" s="213"/>
    </row>
    <row r="306" spans="1:60" outlineLevel="1" x14ac:dyDescent="0.2">
      <c r="A306" s="220"/>
      <c r="B306" s="221"/>
      <c r="C306" s="256" t="s">
        <v>507</v>
      </c>
      <c r="D306" s="250"/>
      <c r="E306" s="250"/>
      <c r="F306" s="250"/>
      <c r="G306" s="250"/>
      <c r="H306" s="224"/>
      <c r="I306" s="224"/>
      <c r="J306" s="224"/>
      <c r="K306" s="224"/>
      <c r="L306" s="224"/>
      <c r="M306" s="224"/>
      <c r="N306" s="223"/>
      <c r="O306" s="223"/>
      <c r="P306" s="223"/>
      <c r="Q306" s="223"/>
      <c r="R306" s="224"/>
      <c r="S306" s="224"/>
      <c r="T306" s="224"/>
      <c r="U306" s="224"/>
      <c r="V306" s="224"/>
      <c r="W306" s="224"/>
      <c r="X306" s="224"/>
      <c r="Y306" s="213"/>
      <c r="Z306" s="213"/>
      <c r="AA306" s="213"/>
      <c r="AB306" s="213"/>
      <c r="AC306" s="213"/>
      <c r="AD306" s="213"/>
      <c r="AE306" s="213"/>
      <c r="AF306" s="213"/>
      <c r="AG306" s="213" t="s">
        <v>244</v>
      </c>
      <c r="AH306" s="213"/>
      <c r="AI306" s="213"/>
      <c r="AJ306" s="213"/>
      <c r="AK306" s="213"/>
      <c r="AL306" s="213"/>
      <c r="AM306" s="213"/>
      <c r="AN306" s="213"/>
      <c r="AO306" s="213"/>
      <c r="AP306" s="213"/>
      <c r="AQ306" s="213"/>
      <c r="AR306" s="213"/>
      <c r="AS306" s="213"/>
      <c r="AT306" s="213"/>
      <c r="AU306" s="213"/>
      <c r="AV306" s="213"/>
      <c r="AW306" s="213"/>
      <c r="AX306" s="213"/>
      <c r="AY306" s="213"/>
      <c r="AZ306" s="213"/>
      <c r="BA306" s="213"/>
      <c r="BB306" s="213"/>
      <c r="BC306" s="213"/>
      <c r="BD306" s="213"/>
      <c r="BE306" s="213"/>
      <c r="BF306" s="213"/>
      <c r="BG306" s="213"/>
      <c r="BH306" s="213"/>
    </row>
    <row r="307" spans="1:60" x14ac:dyDescent="0.2">
      <c r="A307" s="227" t="s">
        <v>233</v>
      </c>
      <c r="B307" s="228" t="s">
        <v>167</v>
      </c>
      <c r="C307" s="252" t="s">
        <v>168</v>
      </c>
      <c r="D307" s="229"/>
      <c r="E307" s="230"/>
      <c r="F307" s="231"/>
      <c r="G307" s="231">
        <f>SUMIF(AG308:AG311,"&lt;&gt;NOR",G308:G311)</f>
        <v>0</v>
      </c>
      <c r="H307" s="231"/>
      <c r="I307" s="231">
        <f>SUM(I308:I311)</f>
        <v>0</v>
      </c>
      <c r="J307" s="231"/>
      <c r="K307" s="231">
        <f>SUM(K308:K311)</f>
        <v>0</v>
      </c>
      <c r="L307" s="231"/>
      <c r="M307" s="231">
        <f>SUM(M308:M311)</f>
        <v>0</v>
      </c>
      <c r="N307" s="230"/>
      <c r="O307" s="230">
        <f>SUM(O308:O311)</f>
        <v>0.02</v>
      </c>
      <c r="P307" s="230"/>
      <c r="Q307" s="230">
        <f>SUM(Q308:Q311)</f>
        <v>0</v>
      </c>
      <c r="R307" s="231"/>
      <c r="S307" s="231"/>
      <c r="T307" s="232"/>
      <c r="U307" s="226"/>
      <c r="V307" s="226">
        <f>SUM(V308:V311)</f>
        <v>1.3</v>
      </c>
      <c r="W307" s="226"/>
      <c r="X307" s="226"/>
      <c r="AG307" t="s">
        <v>234</v>
      </c>
    </row>
    <row r="308" spans="1:60" ht="22.5" outlineLevel="1" x14ac:dyDescent="0.2">
      <c r="A308" s="242">
        <v>217</v>
      </c>
      <c r="B308" s="243" t="s">
        <v>744</v>
      </c>
      <c r="C308" s="255" t="s">
        <v>745</v>
      </c>
      <c r="D308" s="244" t="s">
        <v>252</v>
      </c>
      <c r="E308" s="245">
        <v>2</v>
      </c>
      <c r="F308" s="246"/>
      <c r="G308" s="247">
        <f>ROUND(E308*F308,2)</f>
        <v>0</v>
      </c>
      <c r="H308" s="246"/>
      <c r="I308" s="247">
        <f>ROUND(E308*H308,2)</f>
        <v>0</v>
      </c>
      <c r="J308" s="246"/>
      <c r="K308" s="247">
        <f>ROUND(E308*J308,2)</f>
        <v>0</v>
      </c>
      <c r="L308" s="247">
        <v>15</v>
      </c>
      <c r="M308" s="247">
        <f>G308*(1+L308/100)</f>
        <v>0</v>
      </c>
      <c r="N308" s="245">
        <v>0.01</v>
      </c>
      <c r="O308" s="245">
        <f>ROUND(E308*N308,2)</f>
        <v>0.02</v>
      </c>
      <c r="P308" s="245">
        <v>0</v>
      </c>
      <c r="Q308" s="245">
        <f>ROUND(E308*P308,2)</f>
        <v>0</v>
      </c>
      <c r="R308" s="247" t="s">
        <v>730</v>
      </c>
      <c r="S308" s="247" t="s">
        <v>239</v>
      </c>
      <c r="T308" s="248" t="s">
        <v>259</v>
      </c>
      <c r="U308" s="224">
        <v>0.05</v>
      </c>
      <c r="V308" s="224">
        <f>ROUND(E308*U308,2)</f>
        <v>0.1</v>
      </c>
      <c r="W308" s="224"/>
      <c r="X308" s="224" t="s">
        <v>241</v>
      </c>
      <c r="Y308" s="213"/>
      <c r="Z308" s="213"/>
      <c r="AA308" s="213"/>
      <c r="AB308" s="213"/>
      <c r="AC308" s="213"/>
      <c r="AD308" s="213"/>
      <c r="AE308" s="213"/>
      <c r="AF308" s="213"/>
      <c r="AG308" s="213" t="s">
        <v>242</v>
      </c>
      <c r="AH308" s="213"/>
      <c r="AI308" s="213"/>
      <c r="AJ308" s="213"/>
      <c r="AK308" s="213"/>
      <c r="AL308" s="213"/>
      <c r="AM308" s="213"/>
      <c r="AN308" s="213"/>
      <c r="AO308" s="213"/>
      <c r="AP308" s="213"/>
      <c r="AQ308" s="213"/>
      <c r="AR308" s="213"/>
      <c r="AS308" s="213"/>
      <c r="AT308" s="213"/>
      <c r="AU308" s="213"/>
      <c r="AV308" s="213"/>
      <c r="AW308" s="213"/>
      <c r="AX308" s="213"/>
      <c r="AY308" s="213"/>
      <c r="AZ308" s="213"/>
      <c r="BA308" s="213"/>
      <c r="BB308" s="213"/>
      <c r="BC308" s="213"/>
      <c r="BD308" s="213"/>
      <c r="BE308" s="213"/>
      <c r="BF308" s="213"/>
      <c r="BG308" s="213"/>
      <c r="BH308" s="213"/>
    </row>
    <row r="309" spans="1:60" outlineLevel="1" x14ac:dyDescent="0.2">
      <c r="A309" s="234">
        <v>218</v>
      </c>
      <c r="B309" s="235" t="s">
        <v>746</v>
      </c>
      <c r="C309" s="253" t="s">
        <v>747</v>
      </c>
      <c r="D309" s="236" t="s">
        <v>707</v>
      </c>
      <c r="E309" s="237">
        <v>6</v>
      </c>
      <c r="F309" s="238"/>
      <c r="G309" s="239">
        <f>ROUND(E309*F309,2)</f>
        <v>0</v>
      </c>
      <c r="H309" s="238"/>
      <c r="I309" s="239">
        <f>ROUND(E309*H309,2)</f>
        <v>0</v>
      </c>
      <c r="J309" s="238"/>
      <c r="K309" s="239">
        <f>ROUND(E309*J309,2)</f>
        <v>0</v>
      </c>
      <c r="L309" s="239">
        <v>15</v>
      </c>
      <c r="M309" s="239">
        <f>G309*(1+L309/100)</f>
        <v>0</v>
      </c>
      <c r="N309" s="237">
        <v>5.2999999999999998E-4</v>
      </c>
      <c r="O309" s="237">
        <f>ROUND(E309*N309,2)</f>
        <v>0</v>
      </c>
      <c r="P309" s="237">
        <v>0</v>
      </c>
      <c r="Q309" s="237">
        <f>ROUND(E309*P309,2)</f>
        <v>0</v>
      </c>
      <c r="R309" s="239" t="s">
        <v>730</v>
      </c>
      <c r="S309" s="239" t="s">
        <v>239</v>
      </c>
      <c r="T309" s="240" t="s">
        <v>259</v>
      </c>
      <c r="U309" s="224">
        <v>0.2</v>
      </c>
      <c r="V309" s="224">
        <f>ROUND(E309*U309,2)</f>
        <v>1.2</v>
      </c>
      <c r="W309" s="224"/>
      <c r="X309" s="224" t="s">
        <v>241</v>
      </c>
      <c r="Y309" s="213"/>
      <c r="Z309" s="213"/>
      <c r="AA309" s="213"/>
      <c r="AB309" s="213"/>
      <c r="AC309" s="213"/>
      <c r="AD309" s="213"/>
      <c r="AE309" s="213"/>
      <c r="AF309" s="213"/>
      <c r="AG309" s="213" t="s">
        <v>242</v>
      </c>
      <c r="AH309" s="213"/>
      <c r="AI309" s="213"/>
      <c r="AJ309" s="213"/>
      <c r="AK309" s="213"/>
      <c r="AL309" s="213"/>
      <c r="AM309" s="213"/>
      <c r="AN309" s="213"/>
      <c r="AO309" s="213"/>
      <c r="AP309" s="213"/>
      <c r="AQ309" s="213"/>
      <c r="AR309" s="213"/>
      <c r="AS309" s="213"/>
      <c r="AT309" s="213"/>
      <c r="AU309" s="213"/>
      <c r="AV309" s="213"/>
      <c r="AW309" s="213"/>
      <c r="AX309" s="213"/>
      <c r="AY309" s="213"/>
      <c r="AZ309" s="213"/>
      <c r="BA309" s="213"/>
      <c r="BB309" s="213"/>
      <c r="BC309" s="213"/>
      <c r="BD309" s="213"/>
      <c r="BE309" s="213"/>
      <c r="BF309" s="213"/>
      <c r="BG309" s="213"/>
      <c r="BH309" s="213"/>
    </row>
    <row r="310" spans="1:60" outlineLevel="1" x14ac:dyDescent="0.2">
      <c r="A310" s="220">
        <v>219</v>
      </c>
      <c r="B310" s="221" t="s">
        <v>748</v>
      </c>
      <c r="C310" s="257" t="s">
        <v>749</v>
      </c>
      <c r="D310" s="222" t="s">
        <v>0</v>
      </c>
      <c r="E310" s="251"/>
      <c r="F310" s="225"/>
      <c r="G310" s="224">
        <f>ROUND(E310*F310,2)</f>
        <v>0</v>
      </c>
      <c r="H310" s="225"/>
      <c r="I310" s="224">
        <f>ROUND(E310*H310,2)</f>
        <v>0</v>
      </c>
      <c r="J310" s="225"/>
      <c r="K310" s="224">
        <f>ROUND(E310*J310,2)</f>
        <v>0</v>
      </c>
      <c r="L310" s="224">
        <v>15</v>
      </c>
      <c r="M310" s="224">
        <f>G310*(1+L310/100)</f>
        <v>0</v>
      </c>
      <c r="N310" s="223">
        <v>0</v>
      </c>
      <c r="O310" s="223">
        <f>ROUND(E310*N310,2)</f>
        <v>0</v>
      </c>
      <c r="P310" s="223">
        <v>0</v>
      </c>
      <c r="Q310" s="223">
        <f>ROUND(E310*P310,2)</f>
        <v>0</v>
      </c>
      <c r="R310" s="224" t="s">
        <v>730</v>
      </c>
      <c r="S310" s="224" t="s">
        <v>239</v>
      </c>
      <c r="T310" s="224" t="s">
        <v>259</v>
      </c>
      <c r="U310" s="224">
        <v>0</v>
      </c>
      <c r="V310" s="224">
        <f>ROUND(E310*U310,2)</f>
        <v>0</v>
      </c>
      <c r="W310" s="224"/>
      <c r="X310" s="224" t="s">
        <v>462</v>
      </c>
      <c r="Y310" s="213"/>
      <c r="Z310" s="213"/>
      <c r="AA310" s="213"/>
      <c r="AB310" s="213"/>
      <c r="AC310" s="213"/>
      <c r="AD310" s="213"/>
      <c r="AE310" s="213"/>
      <c r="AF310" s="213"/>
      <c r="AG310" s="213" t="s">
        <v>463</v>
      </c>
      <c r="AH310" s="213"/>
      <c r="AI310" s="213"/>
      <c r="AJ310" s="213"/>
      <c r="AK310" s="213"/>
      <c r="AL310" s="213"/>
      <c r="AM310" s="213"/>
      <c r="AN310" s="213"/>
      <c r="AO310" s="213"/>
      <c r="AP310" s="213"/>
      <c r="AQ310" s="213"/>
      <c r="AR310" s="213"/>
      <c r="AS310" s="213"/>
      <c r="AT310" s="213"/>
      <c r="AU310" s="213"/>
      <c r="AV310" s="213"/>
      <c r="AW310" s="213"/>
      <c r="AX310" s="213"/>
      <c r="AY310" s="213"/>
      <c r="AZ310" s="213"/>
      <c r="BA310" s="213"/>
      <c r="BB310" s="213"/>
      <c r="BC310" s="213"/>
      <c r="BD310" s="213"/>
      <c r="BE310" s="213"/>
      <c r="BF310" s="213"/>
      <c r="BG310" s="213"/>
      <c r="BH310" s="213"/>
    </row>
    <row r="311" spans="1:60" outlineLevel="1" x14ac:dyDescent="0.2">
      <c r="A311" s="220"/>
      <c r="B311" s="221"/>
      <c r="C311" s="256" t="s">
        <v>750</v>
      </c>
      <c r="D311" s="250"/>
      <c r="E311" s="250"/>
      <c r="F311" s="250"/>
      <c r="G311" s="250"/>
      <c r="H311" s="224"/>
      <c r="I311" s="224"/>
      <c r="J311" s="224"/>
      <c r="K311" s="224"/>
      <c r="L311" s="224"/>
      <c r="M311" s="224"/>
      <c r="N311" s="223"/>
      <c r="O311" s="223"/>
      <c r="P311" s="223"/>
      <c r="Q311" s="223"/>
      <c r="R311" s="224"/>
      <c r="S311" s="224"/>
      <c r="T311" s="224"/>
      <c r="U311" s="224"/>
      <c r="V311" s="224"/>
      <c r="W311" s="224"/>
      <c r="X311" s="224"/>
      <c r="Y311" s="213"/>
      <c r="Z311" s="213"/>
      <c r="AA311" s="213"/>
      <c r="AB311" s="213"/>
      <c r="AC311" s="213"/>
      <c r="AD311" s="213"/>
      <c r="AE311" s="213"/>
      <c r="AF311" s="213"/>
      <c r="AG311" s="213" t="s">
        <v>244</v>
      </c>
      <c r="AH311" s="213"/>
      <c r="AI311" s="213"/>
      <c r="AJ311" s="213"/>
      <c r="AK311" s="213"/>
      <c r="AL311" s="213"/>
      <c r="AM311" s="213"/>
      <c r="AN311" s="213"/>
      <c r="AO311" s="213"/>
      <c r="AP311" s="213"/>
      <c r="AQ311" s="213"/>
      <c r="AR311" s="213"/>
      <c r="AS311" s="213"/>
      <c r="AT311" s="213"/>
      <c r="AU311" s="213"/>
      <c r="AV311" s="213"/>
      <c r="AW311" s="213"/>
      <c r="AX311" s="213"/>
      <c r="AY311" s="213"/>
      <c r="AZ311" s="213"/>
      <c r="BA311" s="213"/>
      <c r="BB311" s="213"/>
      <c r="BC311" s="213"/>
      <c r="BD311" s="213"/>
      <c r="BE311" s="213"/>
      <c r="BF311" s="213"/>
      <c r="BG311" s="213"/>
      <c r="BH311" s="213"/>
    </row>
    <row r="312" spans="1:60" x14ac:dyDescent="0.2">
      <c r="A312" s="227" t="s">
        <v>233</v>
      </c>
      <c r="B312" s="228" t="s">
        <v>169</v>
      </c>
      <c r="C312" s="252" t="s">
        <v>170</v>
      </c>
      <c r="D312" s="229"/>
      <c r="E312" s="230"/>
      <c r="F312" s="231"/>
      <c r="G312" s="231">
        <f>SUMIF(AG313:AG319,"&lt;&gt;NOR",G313:G319)</f>
        <v>0</v>
      </c>
      <c r="H312" s="231"/>
      <c r="I312" s="231">
        <f>SUM(I313:I319)</f>
        <v>0</v>
      </c>
      <c r="J312" s="231"/>
      <c r="K312" s="231">
        <f>SUM(K313:K319)</f>
        <v>0</v>
      </c>
      <c r="L312" s="231"/>
      <c r="M312" s="231">
        <f>SUM(M313:M319)</f>
        <v>0</v>
      </c>
      <c r="N312" s="230"/>
      <c r="O312" s="230">
        <f>SUM(O313:O319)</f>
        <v>4.93</v>
      </c>
      <c r="P312" s="230"/>
      <c r="Q312" s="230">
        <f>SUM(Q313:Q319)</f>
        <v>0</v>
      </c>
      <c r="R312" s="231"/>
      <c r="S312" s="231"/>
      <c r="T312" s="232"/>
      <c r="U312" s="226"/>
      <c r="V312" s="226">
        <f>SUM(V313:V319)</f>
        <v>313.57000000000005</v>
      </c>
      <c r="W312" s="226"/>
      <c r="X312" s="226"/>
      <c r="AG312" t="s">
        <v>234</v>
      </c>
    </row>
    <row r="313" spans="1:60" outlineLevel="1" x14ac:dyDescent="0.2">
      <c r="A313" s="242">
        <v>220</v>
      </c>
      <c r="B313" s="243" t="s">
        <v>751</v>
      </c>
      <c r="C313" s="255" t="s">
        <v>752</v>
      </c>
      <c r="D313" s="244" t="s">
        <v>252</v>
      </c>
      <c r="E313" s="245">
        <v>239.67269999999999</v>
      </c>
      <c r="F313" s="246"/>
      <c r="G313" s="247">
        <f>ROUND(E313*F313,2)</f>
        <v>0</v>
      </c>
      <c r="H313" s="246"/>
      <c r="I313" s="247">
        <f>ROUND(E313*H313,2)</f>
        <v>0</v>
      </c>
      <c r="J313" s="246"/>
      <c r="K313" s="247">
        <f>ROUND(E313*J313,2)</f>
        <v>0</v>
      </c>
      <c r="L313" s="247">
        <v>15</v>
      </c>
      <c r="M313" s="247">
        <f>G313*(1+L313/100)</f>
        <v>0</v>
      </c>
      <c r="N313" s="245">
        <v>1.6000000000000001E-4</v>
      </c>
      <c r="O313" s="245">
        <f>ROUND(E313*N313,2)</f>
        <v>0.04</v>
      </c>
      <c r="P313" s="245">
        <v>0</v>
      </c>
      <c r="Q313" s="245">
        <f>ROUND(E313*P313,2)</f>
        <v>0</v>
      </c>
      <c r="R313" s="247" t="s">
        <v>683</v>
      </c>
      <c r="S313" s="247" t="s">
        <v>239</v>
      </c>
      <c r="T313" s="248" t="s">
        <v>240</v>
      </c>
      <c r="U313" s="224">
        <v>0.05</v>
      </c>
      <c r="V313" s="224">
        <f>ROUND(E313*U313,2)</f>
        <v>11.98</v>
      </c>
      <c r="W313" s="224"/>
      <c r="X313" s="224" t="s">
        <v>241</v>
      </c>
      <c r="Y313" s="213"/>
      <c r="Z313" s="213"/>
      <c r="AA313" s="213"/>
      <c r="AB313" s="213"/>
      <c r="AC313" s="213"/>
      <c r="AD313" s="213"/>
      <c r="AE313" s="213"/>
      <c r="AF313" s="213"/>
      <c r="AG313" s="213" t="s">
        <v>242</v>
      </c>
      <c r="AH313" s="213"/>
      <c r="AI313" s="213"/>
      <c r="AJ313" s="213"/>
      <c r="AK313" s="213"/>
      <c r="AL313" s="213"/>
      <c r="AM313" s="213"/>
      <c r="AN313" s="213"/>
      <c r="AO313" s="213"/>
      <c r="AP313" s="213"/>
      <c r="AQ313" s="213"/>
      <c r="AR313" s="213"/>
      <c r="AS313" s="213"/>
      <c r="AT313" s="213"/>
      <c r="AU313" s="213"/>
      <c r="AV313" s="213"/>
      <c r="AW313" s="213"/>
      <c r="AX313" s="213"/>
      <c r="AY313" s="213"/>
      <c r="AZ313" s="213"/>
      <c r="BA313" s="213"/>
      <c r="BB313" s="213"/>
      <c r="BC313" s="213"/>
      <c r="BD313" s="213"/>
      <c r="BE313" s="213"/>
      <c r="BF313" s="213"/>
      <c r="BG313" s="213"/>
      <c r="BH313" s="213"/>
    </row>
    <row r="314" spans="1:60" ht="22.5" outlineLevel="1" x14ac:dyDescent="0.2">
      <c r="A314" s="242">
        <v>221</v>
      </c>
      <c r="B314" s="243" t="s">
        <v>753</v>
      </c>
      <c r="C314" s="255" t="s">
        <v>754</v>
      </c>
      <c r="D314" s="244" t="s">
        <v>252</v>
      </c>
      <c r="E314" s="245">
        <v>153.6814</v>
      </c>
      <c r="F314" s="246"/>
      <c r="G314" s="247">
        <f>ROUND(E314*F314,2)</f>
        <v>0</v>
      </c>
      <c r="H314" s="246"/>
      <c r="I314" s="247">
        <f>ROUND(E314*H314,2)</f>
        <v>0</v>
      </c>
      <c r="J314" s="246"/>
      <c r="K314" s="247">
        <f>ROUND(E314*J314,2)</f>
        <v>0</v>
      </c>
      <c r="L314" s="247">
        <v>15</v>
      </c>
      <c r="M314" s="247">
        <f>G314*(1+L314/100)</f>
        <v>0</v>
      </c>
      <c r="N314" s="245">
        <v>5.2399999999999999E-3</v>
      </c>
      <c r="O314" s="245">
        <f>ROUND(E314*N314,2)</f>
        <v>0.81</v>
      </c>
      <c r="P314" s="245">
        <v>0</v>
      </c>
      <c r="Q314" s="245">
        <f>ROUND(E314*P314,2)</f>
        <v>0</v>
      </c>
      <c r="R314" s="247" t="s">
        <v>683</v>
      </c>
      <c r="S314" s="247" t="s">
        <v>239</v>
      </c>
      <c r="T314" s="248" t="s">
        <v>259</v>
      </c>
      <c r="U314" s="224">
        <v>1.224</v>
      </c>
      <c r="V314" s="224">
        <f>ROUND(E314*U314,2)</f>
        <v>188.11</v>
      </c>
      <c r="W314" s="224"/>
      <c r="X314" s="224" t="s">
        <v>241</v>
      </c>
      <c r="Y314" s="213"/>
      <c r="Z314" s="213"/>
      <c r="AA314" s="213"/>
      <c r="AB314" s="213"/>
      <c r="AC314" s="213"/>
      <c r="AD314" s="213"/>
      <c r="AE314" s="213"/>
      <c r="AF314" s="213"/>
      <c r="AG314" s="213" t="s">
        <v>242</v>
      </c>
      <c r="AH314" s="213"/>
      <c r="AI314" s="213"/>
      <c r="AJ314" s="213"/>
      <c r="AK314" s="213"/>
      <c r="AL314" s="213"/>
      <c r="AM314" s="213"/>
      <c r="AN314" s="213"/>
      <c r="AO314" s="213"/>
      <c r="AP314" s="213"/>
      <c r="AQ314" s="213"/>
      <c r="AR314" s="213"/>
      <c r="AS314" s="213"/>
      <c r="AT314" s="213"/>
      <c r="AU314" s="213"/>
      <c r="AV314" s="213"/>
      <c r="AW314" s="213"/>
      <c r="AX314" s="213"/>
      <c r="AY314" s="213"/>
      <c r="AZ314" s="213"/>
      <c r="BA314" s="213"/>
      <c r="BB314" s="213"/>
      <c r="BC314" s="213"/>
      <c r="BD314" s="213"/>
      <c r="BE314" s="213"/>
      <c r="BF314" s="213"/>
      <c r="BG314" s="213"/>
      <c r="BH314" s="213"/>
    </row>
    <row r="315" spans="1:60" ht="22.5" outlineLevel="1" x14ac:dyDescent="0.2">
      <c r="A315" s="242">
        <v>222</v>
      </c>
      <c r="B315" s="243" t="s">
        <v>755</v>
      </c>
      <c r="C315" s="255" t="s">
        <v>756</v>
      </c>
      <c r="D315" s="244" t="s">
        <v>252</v>
      </c>
      <c r="E315" s="245">
        <v>85.991299999999995</v>
      </c>
      <c r="F315" s="246"/>
      <c r="G315" s="247">
        <f>ROUND(E315*F315,2)</f>
        <v>0</v>
      </c>
      <c r="H315" s="246"/>
      <c r="I315" s="247">
        <f>ROUND(E315*H315,2)</f>
        <v>0</v>
      </c>
      <c r="J315" s="246"/>
      <c r="K315" s="247">
        <f>ROUND(E315*J315,2)</f>
        <v>0</v>
      </c>
      <c r="L315" s="247">
        <v>15</v>
      </c>
      <c r="M315" s="247">
        <f>G315*(1+L315/100)</f>
        <v>0</v>
      </c>
      <c r="N315" s="245">
        <v>5.3499999999999997E-3</v>
      </c>
      <c r="O315" s="245">
        <f>ROUND(E315*N315,2)</f>
        <v>0.46</v>
      </c>
      <c r="P315" s="245">
        <v>0</v>
      </c>
      <c r="Q315" s="245">
        <f>ROUND(E315*P315,2)</f>
        <v>0</v>
      </c>
      <c r="R315" s="247" t="s">
        <v>683</v>
      </c>
      <c r="S315" s="247" t="s">
        <v>239</v>
      </c>
      <c r="T315" s="248" t="s">
        <v>259</v>
      </c>
      <c r="U315" s="224">
        <v>1.288</v>
      </c>
      <c r="V315" s="224">
        <f>ROUND(E315*U315,2)</f>
        <v>110.76</v>
      </c>
      <c r="W315" s="224"/>
      <c r="X315" s="224" t="s">
        <v>241</v>
      </c>
      <c r="Y315" s="213"/>
      <c r="Z315" s="213"/>
      <c r="AA315" s="213"/>
      <c r="AB315" s="213"/>
      <c r="AC315" s="213"/>
      <c r="AD315" s="213"/>
      <c r="AE315" s="213"/>
      <c r="AF315" s="213"/>
      <c r="AG315" s="213" t="s">
        <v>242</v>
      </c>
      <c r="AH315" s="213"/>
      <c r="AI315" s="213"/>
      <c r="AJ315" s="213"/>
      <c r="AK315" s="213"/>
      <c r="AL315" s="213"/>
      <c r="AM315" s="213"/>
      <c r="AN315" s="213"/>
      <c r="AO315" s="213"/>
      <c r="AP315" s="213"/>
      <c r="AQ315" s="213"/>
      <c r="AR315" s="213"/>
      <c r="AS315" s="213"/>
      <c r="AT315" s="213"/>
      <c r="AU315" s="213"/>
      <c r="AV315" s="213"/>
      <c r="AW315" s="213"/>
      <c r="AX315" s="213"/>
      <c r="AY315" s="213"/>
      <c r="AZ315" s="213"/>
      <c r="BA315" s="213"/>
      <c r="BB315" s="213"/>
      <c r="BC315" s="213"/>
      <c r="BD315" s="213"/>
      <c r="BE315" s="213"/>
      <c r="BF315" s="213"/>
      <c r="BG315" s="213"/>
      <c r="BH315" s="213"/>
    </row>
    <row r="316" spans="1:60" outlineLevel="1" x14ac:dyDescent="0.2">
      <c r="A316" s="242">
        <v>223</v>
      </c>
      <c r="B316" s="243" t="s">
        <v>757</v>
      </c>
      <c r="C316" s="255" t="s">
        <v>758</v>
      </c>
      <c r="D316" s="244" t="s">
        <v>268</v>
      </c>
      <c r="E316" s="245">
        <v>22.695</v>
      </c>
      <c r="F316" s="246"/>
      <c r="G316" s="247">
        <f>ROUND(E316*F316,2)</f>
        <v>0</v>
      </c>
      <c r="H316" s="246"/>
      <c r="I316" s="247">
        <f>ROUND(E316*H316,2)</f>
        <v>0</v>
      </c>
      <c r="J316" s="246"/>
      <c r="K316" s="247">
        <f>ROUND(E316*J316,2)</f>
        <v>0</v>
      </c>
      <c r="L316" s="247">
        <v>15</v>
      </c>
      <c r="M316" s="247">
        <f>G316*(1+L316/100)</f>
        <v>0</v>
      </c>
      <c r="N316" s="245">
        <v>1.2999999999999999E-4</v>
      </c>
      <c r="O316" s="245">
        <f>ROUND(E316*N316,2)</f>
        <v>0</v>
      </c>
      <c r="P316" s="245">
        <v>0</v>
      </c>
      <c r="Q316" s="245">
        <f>ROUND(E316*P316,2)</f>
        <v>0</v>
      </c>
      <c r="R316" s="247" t="s">
        <v>683</v>
      </c>
      <c r="S316" s="247" t="s">
        <v>239</v>
      </c>
      <c r="T316" s="248" t="s">
        <v>240</v>
      </c>
      <c r="U316" s="224">
        <v>0.12</v>
      </c>
      <c r="V316" s="224">
        <f>ROUND(E316*U316,2)</f>
        <v>2.72</v>
      </c>
      <c r="W316" s="224"/>
      <c r="X316" s="224" t="s">
        <v>241</v>
      </c>
      <c r="Y316" s="213"/>
      <c r="Z316" s="213"/>
      <c r="AA316" s="213"/>
      <c r="AB316" s="213"/>
      <c r="AC316" s="213"/>
      <c r="AD316" s="213"/>
      <c r="AE316" s="213"/>
      <c r="AF316" s="213"/>
      <c r="AG316" s="213" t="s">
        <v>242</v>
      </c>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row>
    <row r="317" spans="1:60" outlineLevel="1" x14ac:dyDescent="0.2">
      <c r="A317" s="242">
        <v>224</v>
      </c>
      <c r="B317" s="243" t="s">
        <v>759</v>
      </c>
      <c r="C317" s="255" t="s">
        <v>760</v>
      </c>
      <c r="D317" s="244" t="s">
        <v>252</v>
      </c>
      <c r="E317" s="245">
        <v>169.04954000000001</v>
      </c>
      <c r="F317" s="246"/>
      <c r="G317" s="247">
        <f>ROUND(E317*F317,2)</f>
        <v>0</v>
      </c>
      <c r="H317" s="246"/>
      <c r="I317" s="247">
        <f>ROUND(E317*H317,2)</f>
        <v>0</v>
      </c>
      <c r="J317" s="246"/>
      <c r="K317" s="247">
        <f>ROUND(E317*J317,2)</f>
        <v>0</v>
      </c>
      <c r="L317" s="247">
        <v>15</v>
      </c>
      <c r="M317" s="247">
        <f>G317*(1+L317/100)</f>
        <v>0</v>
      </c>
      <c r="N317" s="245">
        <v>1.0500000000000001E-2</v>
      </c>
      <c r="O317" s="245">
        <f>ROUND(E317*N317,2)</f>
        <v>1.78</v>
      </c>
      <c r="P317" s="245">
        <v>0</v>
      </c>
      <c r="Q317" s="245">
        <f>ROUND(E317*P317,2)</f>
        <v>0</v>
      </c>
      <c r="R317" s="247" t="s">
        <v>295</v>
      </c>
      <c r="S317" s="247" t="s">
        <v>239</v>
      </c>
      <c r="T317" s="248" t="s">
        <v>259</v>
      </c>
      <c r="U317" s="224">
        <v>0</v>
      </c>
      <c r="V317" s="224">
        <f>ROUND(E317*U317,2)</f>
        <v>0</v>
      </c>
      <c r="W317" s="224"/>
      <c r="X317" s="224" t="s">
        <v>296</v>
      </c>
      <c r="Y317" s="213"/>
      <c r="Z317" s="213"/>
      <c r="AA317" s="213"/>
      <c r="AB317" s="213"/>
      <c r="AC317" s="213"/>
      <c r="AD317" s="213"/>
      <c r="AE317" s="213"/>
      <c r="AF317" s="213"/>
      <c r="AG317" s="213" t="s">
        <v>297</v>
      </c>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row>
    <row r="318" spans="1:60" ht="22.5" outlineLevel="1" x14ac:dyDescent="0.2">
      <c r="A318" s="234">
        <v>225</v>
      </c>
      <c r="B318" s="235" t="s">
        <v>761</v>
      </c>
      <c r="C318" s="253" t="s">
        <v>762</v>
      </c>
      <c r="D318" s="236" t="s">
        <v>252</v>
      </c>
      <c r="E318" s="237">
        <v>94.590429999999998</v>
      </c>
      <c r="F318" s="238"/>
      <c r="G318" s="239">
        <f>ROUND(E318*F318,2)</f>
        <v>0</v>
      </c>
      <c r="H318" s="238"/>
      <c r="I318" s="239">
        <f>ROUND(E318*H318,2)</f>
        <v>0</v>
      </c>
      <c r="J318" s="238"/>
      <c r="K318" s="239">
        <f>ROUND(E318*J318,2)</f>
        <v>0</v>
      </c>
      <c r="L318" s="239">
        <v>15</v>
      </c>
      <c r="M318" s="239">
        <f>G318*(1+L318/100)</f>
        <v>0</v>
      </c>
      <c r="N318" s="237">
        <v>1.9429999999999999E-2</v>
      </c>
      <c r="O318" s="237">
        <f>ROUND(E318*N318,2)</f>
        <v>1.84</v>
      </c>
      <c r="P318" s="237">
        <v>0</v>
      </c>
      <c r="Q318" s="237">
        <f>ROUND(E318*P318,2)</f>
        <v>0</v>
      </c>
      <c r="R318" s="239" t="s">
        <v>295</v>
      </c>
      <c r="S318" s="239" t="s">
        <v>239</v>
      </c>
      <c r="T318" s="240" t="s">
        <v>259</v>
      </c>
      <c r="U318" s="224">
        <v>0</v>
      </c>
      <c r="V318" s="224">
        <f>ROUND(E318*U318,2)</f>
        <v>0</v>
      </c>
      <c r="W318" s="224"/>
      <c r="X318" s="224" t="s">
        <v>296</v>
      </c>
      <c r="Y318" s="213"/>
      <c r="Z318" s="213"/>
      <c r="AA318" s="213"/>
      <c r="AB318" s="213"/>
      <c r="AC318" s="213"/>
      <c r="AD318" s="213"/>
      <c r="AE318" s="213"/>
      <c r="AF318" s="213"/>
      <c r="AG318" s="213" t="s">
        <v>297</v>
      </c>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row>
    <row r="319" spans="1:60" outlineLevel="1" x14ac:dyDescent="0.2">
      <c r="A319" s="220">
        <v>226</v>
      </c>
      <c r="B319" s="221" t="s">
        <v>763</v>
      </c>
      <c r="C319" s="257" t="s">
        <v>764</v>
      </c>
      <c r="D319" s="222" t="s">
        <v>0</v>
      </c>
      <c r="E319" s="251"/>
      <c r="F319" s="225"/>
      <c r="G319" s="224">
        <f>ROUND(E319*F319,2)</f>
        <v>0</v>
      </c>
      <c r="H319" s="225"/>
      <c r="I319" s="224">
        <f>ROUND(E319*H319,2)</f>
        <v>0</v>
      </c>
      <c r="J319" s="225"/>
      <c r="K319" s="224">
        <f>ROUND(E319*J319,2)</f>
        <v>0</v>
      </c>
      <c r="L319" s="224">
        <v>15</v>
      </c>
      <c r="M319" s="224">
        <f>G319*(1+L319/100)</f>
        <v>0</v>
      </c>
      <c r="N319" s="223">
        <v>0</v>
      </c>
      <c r="O319" s="223">
        <f>ROUND(E319*N319,2)</f>
        <v>0</v>
      </c>
      <c r="P319" s="223">
        <v>0</v>
      </c>
      <c r="Q319" s="223">
        <f>ROUND(E319*P319,2)</f>
        <v>0</v>
      </c>
      <c r="R319" s="224" t="s">
        <v>683</v>
      </c>
      <c r="S319" s="224" t="s">
        <v>239</v>
      </c>
      <c r="T319" s="224" t="s">
        <v>259</v>
      </c>
      <c r="U319" s="224">
        <v>0</v>
      </c>
      <c r="V319" s="224">
        <f>ROUND(E319*U319,2)</f>
        <v>0</v>
      </c>
      <c r="W319" s="224"/>
      <c r="X319" s="224" t="s">
        <v>462</v>
      </c>
      <c r="Y319" s="213"/>
      <c r="Z319" s="213"/>
      <c r="AA319" s="213"/>
      <c r="AB319" s="213"/>
      <c r="AC319" s="213"/>
      <c r="AD319" s="213"/>
      <c r="AE319" s="213"/>
      <c r="AF319" s="213"/>
      <c r="AG319" s="213" t="s">
        <v>463</v>
      </c>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row>
    <row r="320" spans="1:60" x14ac:dyDescent="0.2">
      <c r="A320" s="227" t="s">
        <v>233</v>
      </c>
      <c r="B320" s="228" t="s">
        <v>171</v>
      </c>
      <c r="C320" s="252" t="s">
        <v>172</v>
      </c>
      <c r="D320" s="229"/>
      <c r="E320" s="230"/>
      <c r="F320" s="231"/>
      <c r="G320" s="231">
        <f>SUMIF(AG321:AG325,"&lt;&gt;NOR",G321:G325)</f>
        <v>0</v>
      </c>
      <c r="H320" s="231"/>
      <c r="I320" s="231">
        <f>SUM(I321:I325)</f>
        <v>0</v>
      </c>
      <c r="J320" s="231"/>
      <c r="K320" s="231">
        <f>SUM(K321:K325)</f>
        <v>0</v>
      </c>
      <c r="L320" s="231"/>
      <c r="M320" s="231">
        <f>SUM(M321:M325)</f>
        <v>0</v>
      </c>
      <c r="N320" s="230"/>
      <c r="O320" s="230">
        <f>SUM(O321:O325)</f>
        <v>0.2</v>
      </c>
      <c r="P320" s="230"/>
      <c r="Q320" s="230">
        <f>SUM(Q321:Q325)</f>
        <v>0</v>
      </c>
      <c r="R320" s="231"/>
      <c r="S320" s="231"/>
      <c r="T320" s="232"/>
      <c r="U320" s="226"/>
      <c r="V320" s="226">
        <f>SUM(V321:V325)</f>
        <v>30.01</v>
      </c>
      <c r="W320" s="226"/>
      <c r="X320" s="226"/>
      <c r="AG320" t="s">
        <v>234</v>
      </c>
    </row>
    <row r="321" spans="1:60" outlineLevel="1" x14ac:dyDescent="0.2">
      <c r="A321" s="234">
        <v>227</v>
      </c>
      <c r="B321" s="235" t="s">
        <v>765</v>
      </c>
      <c r="C321" s="253" t="s">
        <v>766</v>
      </c>
      <c r="D321" s="236" t="s">
        <v>252</v>
      </c>
      <c r="E321" s="237">
        <v>402.52800000000002</v>
      </c>
      <c r="F321" s="238"/>
      <c r="G321" s="239">
        <f>ROUND(E321*F321,2)</f>
        <v>0</v>
      </c>
      <c r="H321" s="238"/>
      <c r="I321" s="239">
        <f>ROUND(E321*H321,2)</f>
        <v>0</v>
      </c>
      <c r="J321" s="238"/>
      <c r="K321" s="239">
        <f>ROUND(E321*J321,2)</f>
        <v>0</v>
      </c>
      <c r="L321" s="239">
        <v>15</v>
      </c>
      <c r="M321" s="239">
        <f>G321*(1+L321/100)</f>
        <v>0</v>
      </c>
      <c r="N321" s="237">
        <v>1.4999999999999999E-4</v>
      </c>
      <c r="O321" s="237">
        <f>ROUND(E321*N321,2)</f>
        <v>0.06</v>
      </c>
      <c r="P321" s="237">
        <v>0</v>
      </c>
      <c r="Q321" s="237">
        <f>ROUND(E321*P321,2)</f>
        <v>0</v>
      </c>
      <c r="R321" s="239" t="s">
        <v>767</v>
      </c>
      <c r="S321" s="239" t="s">
        <v>239</v>
      </c>
      <c r="T321" s="240" t="s">
        <v>240</v>
      </c>
      <c r="U321" s="224">
        <v>3.1E-2</v>
      </c>
      <c r="V321" s="224">
        <f>ROUND(E321*U321,2)</f>
        <v>12.48</v>
      </c>
      <c r="W321" s="224"/>
      <c r="X321" s="224" t="s">
        <v>241</v>
      </c>
      <c r="Y321" s="213"/>
      <c r="Z321" s="213"/>
      <c r="AA321" s="213"/>
      <c r="AB321" s="213"/>
      <c r="AC321" s="213"/>
      <c r="AD321" s="213"/>
      <c r="AE321" s="213"/>
      <c r="AF321" s="213"/>
      <c r="AG321" s="213" t="s">
        <v>242</v>
      </c>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row>
    <row r="322" spans="1:60" outlineLevel="1" x14ac:dyDescent="0.2">
      <c r="A322" s="220"/>
      <c r="B322" s="221"/>
      <c r="C322" s="254" t="s">
        <v>768</v>
      </c>
      <c r="D322" s="241"/>
      <c r="E322" s="241"/>
      <c r="F322" s="241"/>
      <c r="G322" s="241"/>
      <c r="H322" s="224"/>
      <c r="I322" s="224"/>
      <c r="J322" s="224"/>
      <c r="K322" s="224"/>
      <c r="L322" s="224"/>
      <c r="M322" s="224"/>
      <c r="N322" s="223"/>
      <c r="O322" s="223"/>
      <c r="P322" s="223"/>
      <c r="Q322" s="223"/>
      <c r="R322" s="224"/>
      <c r="S322" s="224"/>
      <c r="T322" s="224"/>
      <c r="U322" s="224"/>
      <c r="V322" s="224"/>
      <c r="W322" s="224"/>
      <c r="X322" s="224"/>
      <c r="Y322" s="213"/>
      <c r="Z322" s="213"/>
      <c r="AA322" s="213"/>
      <c r="AB322" s="213"/>
      <c r="AC322" s="213"/>
      <c r="AD322" s="213"/>
      <c r="AE322" s="213"/>
      <c r="AF322" s="213"/>
      <c r="AG322" s="213" t="s">
        <v>244</v>
      </c>
      <c r="AH322" s="213"/>
      <c r="AI322" s="213"/>
      <c r="AJ322" s="213"/>
      <c r="AK322" s="213"/>
      <c r="AL322" s="213"/>
      <c r="AM322" s="213"/>
      <c r="AN322" s="213"/>
      <c r="AO322" s="213"/>
      <c r="AP322" s="213"/>
      <c r="AQ322" s="213"/>
      <c r="AR322" s="213"/>
      <c r="AS322" s="213"/>
      <c r="AT322" s="213"/>
      <c r="AU322" s="213"/>
      <c r="AV322" s="213"/>
      <c r="AW322" s="213"/>
      <c r="AX322" s="213"/>
      <c r="AY322" s="213"/>
      <c r="AZ322" s="213"/>
      <c r="BA322" s="213"/>
      <c r="BB322" s="213"/>
      <c r="BC322" s="213"/>
      <c r="BD322" s="213"/>
      <c r="BE322" s="213"/>
      <c r="BF322" s="213"/>
      <c r="BG322" s="213"/>
      <c r="BH322" s="213"/>
    </row>
    <row r="323" spans="1:60" outlineLevel="1" x14ac:dyDescent="0.2">
      <c r="A323" s="242">
        <v>228</v>
      </c>
      <c r="B323" s="243" t="s">
        <v>769</v>
      </c>
      <c r="C323" s="255" t="s">
        <v>770</v>
      </c>
      <c r="D323" s="244" t="s">
        <v>252</v>
      </c>
      <c r="E323" s="245">
        <v>43.5</v>
      </c>
      <c r="F323" s="246"/>
      <c r="G323" s="247">
        <f>ROUND(E323*F323,2)</f>
        <v>0</v>
      </c>
      <c r="H323" s="246"/>
      <c r="I323" s="247">
        <f>ROUND(E323*H323,2)</f>
        <v>0</v>
      </c>
      <c r="J323" s="246"/>
      <c r="K323" s="247">
        <f>ROUND(E323*J323,2)</f>
        <v>0</v>
      </c>
      <c r="L323" s="247">
        <v>15</v>
      </c>
      <c r="M323" s="247">
        <f>G323*(1+L323/100)</f>
        <v>0</v>
      </c>
      <c r="N323" s="245">
        <v>3.1E-4</v>
      </c>
      <c r="O323" s="245">
        <f>ROUND(E323*N323,2)</f>
        <v>0.01</v>
      </c>
      <c r="P323" s="245">
        <v>0</v>
      </c>
      <c r="Q323" s="245">
        <f>ROUND(E323*P323,2)</f>
        <v>0</v>
      </c>
      <c r="R323" s="247" t="s">
        <v>767</v>
      </c>
      <c r="S323" s="247" t="s">
        <v>239</v>
      </c>
      <c r="T323" s="248" t="s">
        <v>240</v>
      </c>
      <c r="U323" s="224">
        <v>0.40300000000000002</v>
      </c>
      <c r="V323" s="224">
        <f>ROUND(E323*U323,2)</f>
        <v>17.53</v>
      </c>
      <c r="W323" s="224"/>
      <c r="X323" s="224" t="s">
        <v>241</v>
      </c>
      <c r="Y323" s="213"/>
      <c r="Z323" s="213"/>
      <c r="AA323" s="213"/>
      <c r="AB323" s="213"/>
      <c r="AC323" s="213"/>
      <c r="AD323" s="213"/>
      <c r="AE323" s="213"/>
      <c r="AF323" s="213"/>
      <c r="AG323" s="213" t="s">
        <v>242</v>
      </c>
      <c r="AH323" s="213"/>
      <c r="AI323" s="213"/>
      <c r="AJ323" s="213"/>
      <c r="AK323" s="213"/>
      <c r="AL323" s="213"/>
      <c r="AM323" s="213"/>
      <c r="AN323" s="213"/>
      <c r="AO323" s="213"/>
      <c r="AP323" s="213"/>
      <c r="AQ323" s="213"/>
      <c r="AR323" s="213"/>
      <c r="AS323" s="213"/>
      <c r="AT323" s="213"/>
      <c r="AU323" s="213"/>
      <c r="AV323" s="213"/>
      <c r="AW323" s="213"/>
      <c r="AX323" s="213"/>
      <c r="AY323" s="213"/>
      <c r="AZ323" s="213"/>
      <c r="BA323" s="213"/>
      <c r="BB323" s="213"/>
      <c r="BC323" s="213"/>
      <c r="BD323" s="213"/>
      <c r="BE323" s="213"/>
      <c r="BF323" s="213"/>
      <c r="BG323" s="213"/>
      <c r="BH323" s="213"/>
    </row>
    <row r="324" spans="1:60" ht="22.5" outlineLevel="1" x14ac:dyDescent="0.2">
      <c r="A324" s="234">
        <v>229</v>
      </c>
      <c r="B324" s="235" t="s">
        <v>771</v>
      </c>
      <c r="C324" s="253" t="s">
        <v>772</v>
      </c>
      <c r="D324" s="236" t="s">
        <v>252</v>
      </c>
      <c r="E324" s="237">
        <v>810.56066999999996</v>
      </c>
      <c r="F324" s="238"/>
      <c r="G324" s="239">
        <f>ROUND(E324*F324,2)</f>
        <v>0</v>
      </c>
      <c r="H324" s="238"/>
      <c r="I324" s="239">
        <f>ROUND(E324*H324,2)</f>
        <v>0</v>
      </c>
      <c r="J324" s="238"/>
      <c r="K324" s="239">
        <f>ROUND(E324*J324,2)</f>
        <v>0</v>
      </c>
      <c r="L324" s="239">
        <v>15</v>
      </c>
      <c r="M324" s="239">
        <f>G324*(1+L324/100)</f>
        <v>0</v>
      </c>
      <c r="N324" s="237">
        <v>1.6000000000000001E-4</v>
      </c>
      <c r="O324" s="237">
        <f>ROUND(E324*N324,2)</f>
        <v>0.13</v>
      </c>
      <c r="P324" s="237">
        <v>0</v>
      </c>
      <c r="Q324" s="237">
        <f>ROUND(E324*P324,2)</f>
        <v>0</v>
      </c>
      <c r="R324" s="239" t="s">
        <v>767</v>
      </c>
      <c r="S324" s="239" t="s">
        <v>239</v>
      </c>
      <c r="T324" s="240" t="s">
        <v>240</v>
      </c>
      <c r="U324" s="224">
        <v>0</v>
      </c>
      <c r="V324" s="224">
        <f>ROUND(E324*U324,2)</f>
        <v>0</v>
      </c>
      <c r="W324" s="224"/>
      <c r="X324" s="224" t="s">
        <v>773</v>
      </c>
      <c r="Y324" s="213"/>
      <c r="Z324" s="213"/>
      <c r="AA324" s="213"/>
      <c r="AB324" s="213"/>
      <c r="AC324" s="213"/>
      <c r="AD324" s="213"/>
      <c r="AE324" s="213"/>
      <c r="AF324" s="213"/>
      <c r="AG324" s="213" t="s">
        <v>774</v>
      </c>
      <c r="AH324" s="213"/>
      <c r="AI324" s="213"/>
      <c r="AJ324" s="213"/>
      <c r="AK324" s="213"/>
      <c r="AL324" s="213"/>
      <c r="AM324" s="213"/>
      <c r="AN324" s="213"/>
      <c r="AO324" s="213"/>
      <c r="AP324" s="213"/>
      <c r="AQ324" s="213"/>
      <c r="AR324" s="213"/>
      <c r="AS324" s="213"/>
      <c r="AT324" s="213"/>
      <c r="AU324" s="213"/>
      <c r="AV324" s="213"/>
      <c r="AW324" s="213"/>
      <c r="AX324" s="213"/>
      <c r="AY324" s="213"/>
      <c r="AZ324" s="213"/>
      <c r="BA324" s="213"/>
      <c r="BB324" s="213"/>
      <c r="BC324" s="213"/>
      <c r="BD324" s="213"/>
      <c r="BE324" s="213"/>
      <c r="BF324" s="213"/>
      <c r="BG324" s="213"/>
      <c r="BH324" s="213"/>
    </row>
    <row r="325" spans="1:60" outlineLevel="1" x14ac:dyDescent="0.2">
      <c r="A325" s="220"/>
      <c r="B325" s="221"/>
      <c r="C325" s="254" t="s">
        <v>775</v>
      </c>
      <c r="D325" s="241"/>
      <c r="E325" s="241"/>
      <c r="F325" s="241"/>
      <c r="G325" s="241"/>
      <c r="H325" s="224"/>
      <c r="I325" s="224"/>
      <c r="J325" s="224"/>
      <c r="K325" s="224"/>
      <c r="L325" s="224"/>
      <c r="M325" s="224"/>
      <c r="N325" s="223"/>
      <c r="O325" s="223"/>
      <c r="P325" s="223"/>
      <c r="Q325" s="223"/>
      <c r="R325" s="224"/>
      <c r="S325" s="224"/>
      <c r="T325" s="224"/>
      <c r="U325" s="224"/>
      <c r="V325" s="224"/>
      <c r="W325" s="224"/>
      <c r="X325" s="224"/>
      <c r="Y325" s="213"/>
      <c r="Z325" s="213"/>
      <c r="AA325" s="213"/>
      <c r="AB325" s="213"/>
      <c r="AC325" s="213"/>
      <c r="AD325" s="213"/>
      <c r="AE325" s="213"/>
      <c r="AF325" s="213"/>
      <c r="AG325" s="213" t="s">
        <v>244</v>
      </c>
      <c r="AH325" s="213"/>
      <c r="AI325" s="213"/>
      <c r="AJ325" s="213"/>
      <c r="AK325" s="213"/>
      <c r="AL325" s="213"/>
      <c r="AM325" s="213"/>
      <c r="AN325" s="213"/>
      <c r="AO325" s="213"/>
      <c r="AP325" s="213"/>
      <c r="AQ325" s="213"/>
      <c r="AR325" s="213"/>
      <c r="AS325" s="213"/>
      <c r="AT325" s="213"/>
      <c r="AU325" s="213"/>
      <c r="AV325" s="213"/>
      <c r="AW325" s="213"/>
      <c r="AX325" s="213"/>
      <c r="AY325" s="213"/>
      <c r="AZ325" s="213"/>
      <c r="BA325" s="213"/>
      <c r="BB325" s="213"/>
      <c r="BC325" s="213"/>
      <c r="BD325" s="213"/>
      <c r="BE325" s="213"/>
      <c r="BF325" s="213"/>
      <c r="BG325" s="213"/>
      <c r="BH325" s="213"/>
    </row>
    <row r="326" spans="1:60" x14ac:dyDescent="0.2">
      <c r="A326" s="227" t="s">
        <v>233</v>
      </c>
      <c r="B326" s="228" t="s">
        <v>173</v>
      </c>
      <c r="C326" s="252" t="s">
        <v>174</v>
      </c>
      <c r="D326" s="229"/>
      <c r="E326" s="230"/>
      <c r="F326" s="231"/>
      <c r="G326" s="231">
        <f>SUMIF(AG327:AG328,"&lt;&gt;NOR",G327:G328)</f>
        <v>0</v>
      </c>
      <c r="H326" s="231"/>
      <c r="I326" s="231">
        <f>SUM(I327:I328)</f>
        <v>0</v>
      </c>
      <c r="J326" s="231"/>
      <c r="K326" s="231">
        <f>SUM(K327:K328)</f>
        <v>0</v>
      </c>
      <c r="L326" s="231"/>
      <c r="M326" s="231">
        <f>SUM(M327:M328)</f>
        <v>0</v>
      </c>
      <c r="N326" s="230"/>
      <c r="O326" s="230">
        <f>SUM(O327:O328)</f>
        <v>0.53</v>
      </c>
      <c r="P326" s="230"/>
      <c r="Q326" s="230">
        <f>SUM(Q327:Q328)</f>
        <v>0</v>
      </c>
      <c r="R326" s="231"/>
      <c r="S326" s="231"/>
      <c r="T326" s="232"/>
      <c r="U326" s="226"/>
      <c r="V326" s="226">
        <f>SUM(V327:V328)</f>
        <v>339.90999999999997</v>
      </c>
      <c r="W326" s="226"/>
      <c r="X326" s="226"/>
      <c r="AG326" t="s">
        <v>234</v>
      </c>
    </row>
    <row r="327" spans="1:60" outlineLevel="1" x14ac:dyDescent="0.2">
      <c r="A327" s="242">
        <v>230</v>
      </c>
      <c r="B327" s="243" t="s">
        <v>776</v>
      </c>
      <c r="C327" s="255" t="s">
        <v>777</v>
      </c>
      <c r="D327" s="244" t="s">
        <v>252</v>
      </c>
      <c r="E327" s="245">
        <v>2529.2943500000001</v>
      </c>
      <c r="F327" s="246"/>
      <c r="G327" s="247">
        <f>ROUND(E327*F327,2)</f>
        <v>0</v>
      </c>
      <c r="H327" s="246"/>
      <c r="I327" s="247">
        <f>ROUND(E327*H327,2)</f>
        <v>0</v>
      </c>
      <c r="J327" s="246"/>
      <c r="K327" s="247">
        <f>ROUND(E327*J327,2)</f>
        <v>0</v>
      </c>
      <c r="L327" s="247">
        <v>15</v>
      </c>
      <c r="M327" s="247">
        <f>G327*(1+L327/100)</f>
        <v>0</v>
      </c>
      <c r="N327" s="245">
        <v>6.9999999999999994E-5</v>
      </c>
      <c r="O327" s="245">
        <f>ROUND(E327*N327,2)</f>
        <v>0.18</v>
      </c>
      <c r="P327" s="245">
        <v>0</v>
      </c>
      <c r="Q327" s="245">
        <f>ROUND(E327*P327,2)</f>
        <v>0</v>
      </c>
      <c r="R327" s="247" t="s">
        <v>778</v>
      </c>
      <c r="S327" s="247" t="s">
        <v>239</v>
      </c>
      <c r="T327" s="248" t="s">
        <v>240</v>
      </c>
      <c r="U327" s="224">
        <v>3.2480000000000002E-2</v>
      </c>
      <c r="V327" s="224">
        <f>ROUND(E327*U327,2)</f>
        <v>82.15</v>
      </c>
      <c r="W327" s="224"/>
      <c r="X327" s="224" t="s">
        <v>241</v>
      </c>
      <c r="Y327" s="213"/>
      <c r="Z327" s="213"/>
      <c r="AA327" s="213"/>
      <c r="AB327" s="213"/>
      <c r="AC327" s="213"/>
      <c r="AD327" s="213"/>
      <c r="AE327" s="213"/>
      <c r="AF327" s="213"/>
      <c r="AG327" s="213" t="s">
        <v>242</v>
      </c>
      <c r="AH327" s="213"/>
      <c r="AI327" s="213"/>
      <c r="AJ327" s="213"/>
      <c r="AK327" s="213"/>
      <c r="AL327" s="213"/>
      <c r="AM327" s="213"/>
      <c r="AN327" s="213"/>
      <c r="AO327" s="213"/>
      <c r="AP327" s="213"/>
      <c r="AQ327" s="213"/>
      <c r="AR327" s="213"/>
      <c r="AS327" s="213"/>
      <c r="AT327" s="213"/>
      <c r="AU327" s="213"/>
      <c r="AV327" s="213"/>
      <c r="AW327" s="213"/>
      <c r="AX327" s="213"/>
      <c r="AY327" s="213"/>
      <c r="AZ327" s="213"/>
      <c r="BA327" s="213"/>
      <c r="BB327" s="213"/>
      <c r="BC327" s="213"/>
      <c r="BD327" s="213"/>
      <c r="BE327" s="213"/>
      <c r="BF327" s="213"/>
      <c r="BG327" s="213"/>
      <c r="BH327" s="213"/>
    </row>
    <row r="328" spans="1:60" outlineLevel="1" x14ac:dyDescent="0.2">
      <c r="A328" s="242">
        <v>231</v>
      </c>
      <c r="B328" s="243" t="s">
        <v>779</v>
      </c>
      <c r="C328" s="255" t="s">
        <v>780</v>
      </c>
      <c r="D328" s="244" t="s">
        <v>252</v>
      </c>
      <c r="E328" s="245">
        <v>2529.2943500000001</v>
      </c>
      <c r="F328" s="246"/>
      <c r="G328" s="247">
        <f>ROUND(E328*F328,2)</f>
        <v>0</v>
      </c>
      <c r="H328" s="246"/>
      <c r="I328" s="247">
        <f>ROUND(E328*H328,2)</f>
        <v>0</v>
      </c>
      <c r="J328" s="246"/>
      <c r="K328" s="247">
        <f>ROUND(E328*J328,2)</f>
        <v>0</v>
      </c>
      <c r="L328" s="247">
        <v>15</v>
      </c>
      <c r="M328" s="247">
        <f>G328*(1+L328/100)</f>
        <v>0</v>
      </c>
      <c r="N328" s="245">
        <v>1.3999999999999999E-4</v>
      </c>
      <c r="O328" s="245">
        <f>ROUND(E328*N328,2)</f>
        <v>0.35</v>
      </c>
      <c r="P328" s="245">
        <v>0</v>
      </c>
      <c r="Q328" s="245">
        <f>ROUND(E328*P328,2)</f>
        <v>0</v>
      </c>
      <c r="R328" s="247" t="s">
        <v>778</v>
      </c>
      <c r="S328" s="247" t="s">
        <v>239</v>
      </c>
      <c r="T328" s="248" t="s">
        <v>240</v>
      </c>
      <c r="U328" s="224">
        <v>0.10191</v>
      </c>
      <c r="V328" s="224">
        <f>ROUND(E328*U328,2)</f>
        <v>257.76</v>
      </c>
      <c r="W328" s="224"/>
      <c r="X328" s="224" t="s">
        <v>241</v>
      </c>
      <c r="Y328" s="213"/>
      <c r="Z328" s="213"/>
      <c r="AA328" s="213"/>
      <c r="AB328" s="213"/>
      <c r="AC328" s="213"/>
      <c r="AD328" s="213"/>
      <c r="AE328" s="213"/>
      <c r="AF328" s="213"/>
      <c r="AG328" s="213" t="s">
        <v>242</v>
      </c>
      <c r="AH328" s="213"/>
      <c r="AI328" s="213"/>
      <c r="AJ328" s="213"/>
      <c r="AK328" s="213"/>
      <c r="AL328" s="213"/>
      <c r="AM328" s="213"/>
      <c r="AN328" s="213"/>
      <c r="AO328" s="213"/>
      <c r="AP328" s="213"/>
      <c r="AQ328" s="213"/>
      <c r="AR328" s="213"/>
      <c r="AS328" s="213"/>
      <c r="AT328" s="213"/>
      <c r="AU328" s="213"/>
      <c r="AV328" s="213"/>
      <c r="AW328" s="213"/>
      <c r="AX328" s="213"/>
      <c r="AY328" s="213"/>
      <c r="AZ328" s="213"/>
      <c r="BA328" s="213"/>
      <c r="BB328" s="213"/>
      <c r="BC328" s="213"/>
      <c r="BD328" s="213"/>
      <c r="BE328" s="213"/>
      <c r="BF328" s="213"/>
      <c r="BG328" s="213"/>
      <c r="BH328" s="213"/>
    </row>
    <row r="329" spans="1:60" x14ac:dyDescent="0.2">
      <c r="A329" s="227" t="s">
        <v>233</v>
      </c>
      <c r="B329" s="228" t="s">
        <v>205</v>
      </c>
      <c r="C329" s="252" t="s">
        <v>27</v>
      </c>
      <c r="D329" s="229"/>
      <c r="E329" s="230"/>
      <c r="F329" s="231"/>
      <c r="G329" s="231">
        <f>SUMIF(AG330:AG332,"&lt;&gt;NOR",G330:G332)</f>
        <v>0</v>
      </c>
      <c r="H329" s="231"/>
      <c r="I329" s="231">
        <f>SUM(I330:I332)</f>
        <v>0</v>
      </c>
      <c r="J329" s="231"/>
      <c r="K329" s="231">
        <f>SUM(K330:K332)</f>
        <v>0</v>
      </c>
      <c r="L329" s="231"/>
      <c r="M329" s="231">
        <f>SUM(M330:M332)</f>
        <v>0</v>
      </c>
      <c r="N329" s="230"/>
      <c r="O329" s="230">
        <f>SUM(O330:O332)</f>
        <v>0</v>
      </c>
      <c r="P329" s="230"/>
      <c r="Q329" s="230">
        <f>SUM(Q330:Q332)</f>
        <v>0</v>
      </c>
      <c r="R329" s="231"/>
      <c r="S329" s="231"/>
      <c r="T329" s="232"/>
      <c r="U329" s="226"/>
      <c r="V329" s="226">
        <f>SUM(V330:V332)</f>
        <v>0</v>
      </c>
      <c r="W329" s="226"/>
      <c r="X329" s="226"/>
      <c r="AG329" t="s">
        <v>234</v>
      </c>
    </row>
    <row r="330" spans="1:60" outlineLevel="1" x14ac:dyDescent="0.2">
      <c r="A330" s="242">
        <v>232</v>
      </c>
      <c r="B330" s="243" t="s">
        <v>781</v>
      </c>
      <c r="C330" s="255" t="s">
        <v>782</v>
      </c>
      <c r="D330" s="244" t="s">
        <v>783</v>
      </c>
      <c r="E330" s="245">
        <v>1</v>
      </c>
      <c r="F330" s="246"/>
      <c r="G330" s="247">
        <f>ROUND(E330*F330,2)</f>
        <v>0</v>
      </c>
      <c r="H330" s="246"/>
      <c r="I330" s="247">
        <f>ROUND(E330*H330,2)</f>
        <v>0</v>
      </c>
      <c r="J330" s="246"/>
      <c r="K330" s="247">
        <f>ROUND(E330*J330,2)</f>
        <v>0</v>
      </c>
      <c r="L330" s="247">
        <v>15</v>
      </c>
      <c r="M330" s="247">
        <f>G330*(1+L330/100)</f>
        <v>0</v>
      </c>
      <c r="N330" s="245">
        <v>0</v>
      </c>
      <c r="O330" s="245">
        <f>ROUND(E330*N330,2)</f>
        <v>0</v>
      </c>
      <c r="P330" s="245">
        <v>0</v>
      </c>
      <c r="Q330" s="245">
        <f>ROUND(E330*P330,2)</f>
        <v>0</v>
      </c>
      <c r="R330" s="247"/>
      <c r="S330" s="247" t="s">
        <v>239</v>
      </c>
      <c r="T330" s="248" t="s">
        <v>262</v>
      </c>
      <c r="U330" s="224">
        <v>0</v>
      </c>
      <c r="V330" s="224">
        <f>ROUND(E330*U330,2)</f>
        <v>0</v>
      </c>
      <c r="W330" s="224"/>
      <c r="X330" s="224" t="s">
        <v>784</v>
      </c>
      <c r="Y330" s="213"/>
      <c r="Z330" s="213"/>
      <c r="AA330" s="213"/>
      <c r="AB330" s="213"/>
      <c r="AC330" s="213"/>
      <c r="AD330" s="213"/>
      <c r="AE330" s="213"/>
      <c r="AF330" s="213"/>
      <c r="AG330" s="213" t="s">
        <v>785</v>
      </c>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row>
    <row r="331" spans="1:60" outlineLevel="1" x14ac:dyDescent="0.2">
      <c r="A331" s="242">
        <v>233</v>
      </c>
      <c r="B331" s="243" t="s">
        <v>786</v>
      </c>
      <c r="C331" s="255" t="s">
        <v>787</v>
      </c>
      <c r="D331" s="244" t="s">
        <v>783</v>
      </c>
      <c r="E331" s="245">
        <v>1</v>
      </c>
      <c r="F331" s="246"/>
      <c r="G331" s="247">
        <f>ROUND(E331*F331,2)</f>
        <v>0</v>
      </c>
      <c r="H331" s="246"/>
      <c r="I331" s="247">
        <f>ROUND(E331*H331,2)</f>
        <v>0</v>
      </c>
      <c r="J331" s="246"/>
      <c r="K331" s="247">
        <f>ROUND(E331*J331,2)</f>
        <v>0</v>
      </c>
      <c r="L331" s="247">
        <v>15</v>
      </c>
      <c r="M331" s="247">
        <f>G331*(1+L331/100)</f>
        <v>0</v>
      </c>
      <c r="N331" s="245">
        <v>0</v>
      </c>
      <c r="O331" s="245">
        <f>ROUND(E331*N331,2)</f>
        <v>0</v>
      </c>
      <c r="P331" s="245">
        <v>0</v>
      </c>
      <c r="Q331" s="245">
        <f>ROUND(E331*P331,2)</f>
        <v>0</v>
      </c>
      <c r="R331" s="247"/>
      <c r="S331" s="247" t="s">
        <v>239</v>
      </c>
      <c r="T331" s="248" t="s">
        <v>262</v>
      </c>
      <c r="U331" s="224">
        <v>0</v>
      </c>
      <c r="V331" s="224">
        <f>ROUND(E331*U331,2)</f>
        <v>0</v>
      </c>
      <c r="W331" s="224"/>
      <c r="X331" s="224" t="s">
        <v>784</v>
      </c>
      <c r="Y331" s="213"/>
      <c r="Z331" s="213"/>
      <c r="AA331" s="213"/>
      <c r="AB331" s="213"/>
      <c r="AC331" s="213"/>
      <c r="AD331" s="213"/>
      <c r="AE331" s="213"/>
      <c r="AF331" s="213"/>
      <c r="AG331" s="213" t="s">
        <v>785</v>
      </c>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row>
    <row r="332" spans="1:60" outlineLevel="1" x14ac:dyDescent="0.2">
      <c r="A332" s="242">
        <v>234</v>
      </c>
      <c r="B332" s="243" t="s">
        <v>788</v>
      </c>
      <c r="C332" s="255" t="s">
        <v>789</v>
      </c>
      <c r="D332" s="244" t="s">
        <v>783</v>
      </c>
      <c r="E332" s="245">
        <v>1</v>
      </c>
      <c r="F332" s="246"/>
      <c r="G332" s="247">
        <f>ROUND(E332*F332,2)</f>
        <v>0</v>
      </c>
      <c r="H332" s="246"/>
      <c r="I332" s="247">
        <f>ROUND(E332*H332,2)</f>
        <v>0</v>
      </c>
      <c r="J332" s="246"/>
      <c r="K332" s="247">
        <f>ROUND(E332*J332,2)</f>
        <v>0</v>
      </c>
      <c r="L332" s="247">
        <v>15</v>
      </c>
      <c r="M332" s="247">
        <f>G332*(1+L332/100)</f>
        <v>0</v>
      </c>
      <c r="N332" s="245">
        <v>0</v>
      </c>
      <c r="O332" s="245">
        <f>ROUND(E332*N332,2)</f>
        <v>0</v>
      </c>
      <c r="P332" s="245">
        <v>0</v>
      </c>
      <c r="Q332" s="245">
        <f>ROUND(E332*P332,2)</f>
        <v>0</v>
      </c>
      <c r="R332" s="247"/>
      <c r="S332" s="247" t="s">
        <v>239</v>
      </c>
      <c r="T332" s="248" t="s">
        <v>262</v>
      </c>
      <c r="U332" s="224">
        <v>0</v>
      </c>
      <c r="V332" s="224">
        <f>ROUND(E332*U332,2)</f>
        <v>0</v>
      </c>
      <c r="W332" s="224"/>
      <c r="X332" s="224" t="s">
        <v>784</v>
      </c>
      <c r="Y332" s="213"/>
      <c r="Z332" s="213"/>
      <c r="AA332" s="213"/>
      <c r="AB332" s="213"/>
      <c r="AC332" s="213"/>
      <c r="AD332" s="213"/>
      <c r="AE332" s="213"/>
      <c r="AF332" s="213"/>
      <c r="AG332" s="213" t="s">
        <v>785</v>
      </c>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row>
    <row r="333" spans="1:60" x14ac:dyDescent="0.2">
      <c r="A333" s="227" t="s">
        <v>233</v>
      </c>
      <c r="B333" s="228" t="s">
        <v>206</v>
      </c>
      <c r="C333" s="252" t="s">
        <v>28</v>
      </c>
      <c r="D333" s="229"/>
      <c r="E333" s="230"/>
      <c r="F333" s="231"/>
      <c r="G333" s="231">
        <f>SUMIF(AG334:AG334,"&lt;&gt;NOR",G334:G334)</f>
        <v>0</v>
      </c>
      <c r="H333" s="231"/>
      <c r="I333" s="231">
        <f>SUM(I334:I334)</f>
        <v>0</v>
      </c>
      <c r="J333" s="231"/>
      <c r="K333" s="231">
        <f>SUM(K334:K334)</f>
        <v>0</v>
      </c>
      <c r="L333" s="231"/>
      <c r="M333" s="231">
        <f>SUM(M334:M334)</f>
        <v>0</v>
      </c>
      <c r="N333" s="230"/>
      <c r="O333" s="230">
        <f>SUM(O334:O334)</f>
        <v>0</v>
      </c>
      <c r="P333" s="230"/>
      <c r="Q333" s="230">
        <f>SUM(Q334:Q334)</f>
        <v>0</v>
      </c>
      <c r="R333" s="231"/>
      <c r="S333" s="231"/>
      <c r="T333" s="232"/>
      <c r="U333" s="226"/>
      <c r="V333" s="226">
        <f>SUM(V334:V334)</f>
        <v>0</v>
      </c>
      <c r="W333" s="226"/>
      <c r="X333" s="226"/>
      <c r="AG333" t="s">
        <v>234</v>
      </c>
    </row>
    <row r="334" spans="1:60" outlineLevel="1" x14ac:dyDescent="0.2">
      <c r="A334" s="234">
        <v>235</v>
      </c>
      <c r="B334" s="235" t="s">
        <v>790</v>
      </c>
      <c r="C334" s="253" t="s">
        <v>791</v>
      </c>
      <c r="D334" s="236" t="s">
        <v>783</v>
      </c>
      <c r="E334" s="237">
        <v>1</v>
      </c>
      <c r="F334" s="238"/>
      <c r="G334" s="239">
        <f>ROUND(E334*F334,2)</f>
        <v>0</v>
      </c>
      <c r="H334" s="238"/>
      <c r="I334" s="239">
        <f>ROUND(E334*H334,2)</f>
        <v>0</v>
      </c>
      <c r="J334" s="238"/>
      <c r="K334" s="239">
        <f>ROUND(E334*J334,2)</f>
        <v>0</v>
      </c>
      <c r="L334" s="239">
        <v>15</v>
      </c>
      <c r="M334" s="239">
        <f>G334*(1+L334/100)</f>
        <v>0</v>
      </c>
      <c r="N334" s="237">
        <v>0</v>
      </c>
      <c r="O334" s="237">
        <f>ROUND(E334*N334,2)</f>
        <v>0</v>
      </c>
      <c r="P334" s="237">
        <v>0</v>
      </c>
      <c r="Q334" s="237">
        <f>ROUND(E334*P334,2)</f>
        <v>0</v>
      </c>
      <c r="R334" s="239"/>
      <c r="S334" s="239" t="s">
        <v>239</v>
      </c>
      <c r="T334" s="240" t="s">
        <v>262</v>
      </c>
      <c r="U334" s="224">
        <v>0</v>
      </c>
      <c r="V334" s="224">
        <f>ROUND(E334*U334,2)</f>
        <v>0</v>
      </c>
      <c r="W334" s="224"/>
      <c r="X334" s="224" t="s">
        <v>784</v>
      </c>
      <c r="Y334" s="213"/>
      <c r="Z334" s="213"/>
      <c r="AA334" s="213"/>
      <c r="AB334" s="213"/>
      <c r="AC334" s="213"/>
      <c r="AD334" s="213"/>
      <c r="AE334" s="213"/>
      <c r="AF334" s="213"/>
      <c r="AG334" s="213" t="s">
        <v>785</v>
      </c>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row>
    <row r="335" spans="1:60" x14ac:dyDescent="0.2">
      <c r="A335" s="3"/>
      <c r="B335" s="4"/>
      <c r="C335" s="258"/>
      <c r="D335" s="6"/>
      <c r="E335" s="3"/>
      <c r="F335" s="3"/>
      <c r="G335" s="3"/>
      <c r="H335" s="3"/>
      <c r="I335" s="3"/>
      <c r="J335" s="3"/>
      <c r="K335" s="3"/>
      <c r="L335" s="3"/>
      <c r="M335" s="3"/>
      <c r="N335" s="3"/>
      <c r="O335" s="3"/>
      <c r="P335" s="3"/>
      <c r="Q335" s="3"/>
      <c r="R335" s="3"/>
      <c r="S335" s="3"/>
      <c r="T335" s="3"/>
      <c r="U335" s="3"/>
      <c r="V335" s="3"/>
      <c r="W335" s="3"/>
      <c r="X335" s="3"/>
      <c r="AE335">
        <v>15</v>
      </c>
      <c r="AF335">
        <v>21</v>
      </c>
      <c r="AG335" t="s">
        <v>220</v>
      </c>
    </row>
    <row r="336" spans="1:60" x14ac:dyDescent="0.2">
      <c r="A336" s="216"/>
      <c r="B336" s="217" t="s">
        <v>29</v>
      </c>
      <c r="C336" s="259"/>
      <c r="D336" s="218"/>
      <c r="E336" s="219"/>
      <c r="F336" s="219"/>
      <c r="G336" s="233">
        <f>G8+G14+G18+G31+G37+G51+G55+G71+G98+G120+G127+G137+G144+G146+G158+G174+G186+G190+G196+G212+G231+G240+G262+G272+G297+G307+G312+G320+G326+G329+G333</f>
        <v>0</v>
      </c>
      <c r="H336" s="3"/>
      <c r="I336" s="3"/>
      <c r="J336" s="3"/>
      <c r="K336" s="3"/>
      <c r="L336" s="3"/>
      <c r="M336" s="3"/>
      <c r="N336" s="3"/>
      <c r="O336" s="3"/>
      <c r="P336" s="3"/>
      <c r="Q336" s="3"/>
      <c r="R336" s="3"/>
      <c r="S336" s="3"/>
      <c r="T336" s="3"/>
      <c r="U336" s="3"/>
      <c r="V336" s="3"/>
      <c r="W336" s="3"/>
      <c r="X336" s="3"/>
      <c r="AE336">
        <f>SUMIF(L7:L334,AE335,G7:G334)</f>
        <v>0</v>
      </c>
      <c r="AF336">
        <f>SUMIF(L7:L334,AF335,G7:G334)</f>
        <v>0</v>
      </c>
      <c r="AG336" t="s">
        <v>792</v>
      </c>
    </row>
    <row r="337" spans="3:33" x14ac:dyDescent="0.2">
      <c r="C337" s="260"/>
      <c r="D337" s="10"/>
      <c r="AG337" t="s">
        <v>793</v>
      </c>
    </row>
    <row r="338" spans="3:33" x14ac:dyDescent="0.2">
      <c r="D338" s="10"/>
    </row>
    <row r="339" spans="3:33" x14ac:dyDescent="0.2">
      <c r="D339" s="10"/>
    </row>
    <row r="340" spans="3:33" x14ac:dyDescent="0.2">
      <c r="D340" s="10"/>
    </row>
    <row r="341" spans="3:33" x14ac:dyDescent="0.2">
      <c r="D341" s="10"/>
    </row>
    <row r="342" spans="3:33" x14ac:dyDescent="0.2">
      <c r="D342" s="10"/>
    </row>
    <row r="343" spans="3:33" x14ac:dyDescent="0.2">
      <c r="D343" s="10"/>
    </row>
    <row r="344" spans="3:33" x14ac:dyDescent="0.2">
      <c r="D344" s="10"/>
    </row>
    <row r="345" spans="3:33" x14ac:dyDescent="0.2">
      <c r="D345" s="10"/>
    </row>
    <row r="346" spans="3:33" x14ac:dyDescent="0.2">
      <c r="D346" s="10"/>
    </row>
    <row r="347" spans="3:33" x14ac:dyDescent="0.2">
      <c r="D347" s="10"/>
    </row>
    <row r="348" spans="3:33" x14ac:dyDescent="0.2">
      <c r="D348" s="10"/>
    </row>
    <row r="349" spans="3:33" x14ac:dyDescent="0.2">
      <c r="D349" s="10"/>
    </row>
    <row r="350" spans="3:33" x14ac:dyDescent="0.2">
      <c r="D350" s="10"/>
    </row>
    <row r="351" spans="3:33" x14ac:dyDescent="0.2">
      <c r="D351" s="10"/>
    </row>
    <row r="352" spans="3:33"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yjq3MUV+M7x6XEt9w5aLZ4Bymj8MmarNg+oi8jfmdJnCgajgkpFOGv446ER+r692Vj9y6+7GSjAUz7Q11Tiscw==" saltValue="ezfPW69ydr/GTv+V9+gVUw==" spinCount="100000" sheet="1"/>
  <mergeCells count="65">
    <mergeCell ref="C299:G299"/>
    <mergeCell ref="C306:G306"/>
    <mergeCell ref="C311:G311"/>
    <mergeCell ref="C322:G322"/>
    <mergeCell ref="C325:G325"/>
    <mergeCell ref="C230:G230"/>
    <mergeCell ref="C239:G239"/>
    <mergeCell ref="C261:G261"/>
    <mergeCell ref="C271:G271"/>
    <mergeCell ref="C277:G277"/>
    <mergeCell ref="C296:G296"/>
    <mergeCell ref="C189:G189"/>
    <mergeCell ref="C211:G211"/>
    <mergeCell ref="C215:G215"/>
    <mergeCell ref="C217:G217"/>
    <mergeCell ref="C222:G222"/>
    <mergeCell ref="C226:G226"/>
    <mergeCell ref="C163:G163"/>
    <mergeCell ref="C165:G165"/>
    <mergeCell ref="C167:G167"/>
    <mergeCell ref="C169:G169"/>
    <mergeCell ref="C173:G173"/>
    <mergeCell ref="C185:G185"/>
    <mergeCell ref="C122:G122"/>
    <mergeCell ref="C124:G124"/>
    <mergeCell ref="C126:G126"/>
    <mergeCell ref="C129:G129"/>
    <mergeCell ref="C131:G131"/>
    <mergeCell ref="C157:G157"/>
    <mergeCell ref="C92:G92"/>
    <mergeCell ref="C102:G102"/>
    <mergeCell ref="C105:G105"/>
    <mergeCell ref="C107:G107"/>
    <mergeCell ref="C109:G109"/>
    <mergeCell ref="C111:G111"/>
    <mergeCell ref="C82:G82"/>
    <mergeCell ref="C84:G84"/>
    <mergeCell ref="C85:G85"/>
    <mergeCell ref="C87:G87"/>
    <mergeCell ref="C88:G88"/>
    <mergeCell ref="C90:G90"/>
    <mergeCell ref="C70:G70"/>
    <mergeCell ref="C73:G73"/>
    <mergeCell ref="C75:G75"/>
    <mergeCell ref="C77:G77"/>
    <mergeCell ref="C79:G79"/>
    <mergeCell ref="C81:G81"/>
    <mergeCell ref="C57:G57"/>
    <mergeCell ref="C59:G59"/>
    <mergeCell ref="C61:G61"/>
    <mergeCell ref="C63:G63"/>
    <mergeCell ref="C65:G65"/>
    <mergeCell ref="C67:G67"/>
    <mergeCell ref="C16:G16"/>
    <mergeCell ref="C24:G24"/>
    <mergeCell ref="C26:G26"/>
    <mergeCell ref="C39:G39"/>
    <mergeCell ref="C45:G45"/>
    <mergeCell ref="C53:G53"/>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23879-BF44-4CB4-8E14-0EC1AF99C721}">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51</v>
      </c>
      <c r="C4" s="205" t="s">
        <v>52</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82</v>
      </c>
      <c r="C8" s="252" t="s">
        <v>83</v>
      </c>
      <c r="D8" s="229"/>
      <c r="E8" s="230"/>
      <c r="F8" s="231"/>
      <c r="G8" s="231">
        <f>SUMIF(AG9:AG15,"&lt;&gt;NOR",G9:G15)</f>
        <v>0</v>
      </c>
      <c r="H8" s="231"/>
      <c r="I8" s="231">
        <f>SUM(I9:I15)</f>
        <v>0</v>
      </c>
      <c r="J8" s="231"/>
      <c r="K8" s="231">
        <f>SUM(K9:K15)</f>
        <v>0</v>
      </c>
      <c r="L8" s="231"/>
      <c r="M8" s="231">
        <f>SUM(M9:M15)</f>
        <v>0</v>
      </c>
      <c r="N8" s="230"/>
      <c r="O8" s="230">
        <f>SUM(O9:O15)</f>
        <v>0</v>
      </c>
      <c r="P8" s="230"/>
      <c r="Q8" s="230">
        <f>SUM(Q9:Q15)</f>
        <v>0</v>
      </c>
      <c r="R8" s="231"/>
      <c r="S8" s="231"/>
      <c r="T8" s="232"/>
      <c r="U8" s="226"/>
      <c r="V8" s="226">
        <f>SUM(V9:V15)</f>
        <v>3.49</v>
      </c>
      <c r="W8" s="226"/>
      <c r="X8" s="226"/>
      <c r="AG8" t="s">
        <v>234</v>
      </c>
    </row>
    <row r="9" spans="1:60" ht="22.5" outlineLevel="1" x14ac:dyDescent="0.2">
      <c r="A9" s="234">
        <v>1</v>
      </c>
      <c r="B9" s="235" t="s">
        <v>794</v>
      </c>
      <c r="C9" s="253" t="s">
        <v>795</v>
      </c>
      <c r="D9" s="236" t="s">
        <v>237</v>
      </c>
      <c r="E9" s="237">
        <v>6.5730000000000004</v>
      </c>
      <c r="F9" s="238"/>
      <c r="G9" s="239">
        <f>ROUND(E9*F9,2)</f>
        <v>0</v>
      </c>
      <c r="H9" s="238"/>
      <c r="I9" s="239">
        <f>ROUND(E9*H9,2)</f>
        <v>0</v>
      </c>
      <c r="J9" s="238"/>
      <c r="K9" s="239">
        <f>ROUND(E9*J9,2)</f>
        <v>0</v>
      </c>
      <c r="L9" s="239">
        <v>15</v>
      </c>
      <c r="M9" s="239">
        <f>G9*(1+L9/100)</f>
        <v>0</v>
      </c>
      <c r="N9" s="237">
        <v>0</v>
      </c>
      <c r="O9" s="237">
        <f>ROUND(E9*N9,2)</f>
        <v>0</v>
      </c>
      <c r="P9" s="237">
        <v>0</v>
      </c>
      <c r="Q9" s="237">
        <f>ROUND(E9*P9,2)</f>
        <v>0</v>
      </c>
      <c r="R9" s="239" t="s">
        <v>238</v>
      </c>
      <c r="S9" s="239" t="s">
        <v>239</v>
      </c>
      <c r="T9" s="240" t="s">
        <v>240</v>
      </c>
      <c r="U9" s="224">
        <v>0.36799999999999999</v>
      </c>
      <c r="V9" s="224">
        <f>ROUND(E9*U9,2)</f>
        <v>2.42</v>
      </c>
      <c r="W9" s="224"/>
      <c r="X9" s="224" t="s">
        <v>241</v>
      </c>
      <c r="Y9" s="213"/>
      <c r="Z9" s="213"/>
      <c r="AA9" s="213"/>
      <c r="AB9" s="213"/>
      <c r="AC9" s="213"/>
      <c r="AD9" s="213"/>
      <c r="AE9" s="213"/>
      <c r="AF9" s="213"/>
      <c r="AG9" s="213" t="s">
        <v>242</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outlineLevel="1" x14ac:dyDescent="0.2">
      <c r="A10" s="220"/>
      <c r="B10" s="221"/>
      <c r="C10" s="254" t="s">
        <v>796</v>
      </c>
      <c r="D10" s="241"/>
      <c r="E10" s="241"/>
      <c r="F10" s="241"/>
      <c r="G10" s="241"/>
      <c r="H10" s="224"/>
      <c r="I10" s="224"/>
      <c r="J10" s="224"/>
      <c r="K10" s="224"/>
      <c r="L10" s="224"/>
      <c r="M10" s="224"/>
      <c r="N10" s="223"/>
      <c r="O10" s="223"/>
      <c r="P10" s="223"/>
      <c r="Q10" s="223"/>
      <c r="R10" s="224"/>
      <c r="S10" s="224"/>
      <c r="T10" s="224"/>
      <c r="U10" s="224"/>
      <c r="V10" s="224"/>
      <c r="W10" s="224"/>
      <c r="X10" s="224"/>
      <c r="Y10" s="213"/>
      <c r="Z10" s="213"/>
      <c r="AA10" s="213"/>
      <c r="AB10" s="213"/>
      <c r="AC10" s="213"/>
      <c r="AD10" s="213"/>
      <c r="AE10" s="213"/>
      <c r="AF10" s="213"/>
      <c r="AG10" s="213" t="s">
        <v>244</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row>
    <row r="11" spans="1:60" ht="22.5" outlineLevel="1" x14ac:dyDescent="0.2">
      <c r="A11" s="234">
        <v>2</v>
      </c>
      <c r="B11" s="235" t="s">
        <v>797</v>
      </c>
      <c r="C11" s="253" t="s">
        <v>798</v>
      </c>
      <c r="D11" s="236" t="s">
        <v>237</v>
      </c>
      <c r="E11" s="237">
        <v>6.5730000000000004</v>
      </c>
      <c r="F11" s="238"/>
      <c r="G11" s="239">
        <f>ROUND(E11*F11,2)</f>
        <v>0</v>
      </c>
      <c r="H11" s="238"/>
      <c r="I11" s="239">
        <f>ROUND(E11*H11,2)</f>
        <v>0</v>
      </c>
      <c r="J11" s="238"/>
      <c r="K11" s="239">
        <f>ROUND(E11*J11,2)</f>
        <v>0</v>
      </c>
      <c r="L11" s="239">
        <v>15</v>
      </c>
      <c r="M11" s="239">
        <f>G11*(1+L11/100)</f>
        <v>0</v>
      </c>
      <c r="N11" s="237">
        <v>0</v>
      </c>
      <c r="O11" s="237">
        <f>ROUND(E11*N11,2)</f>
        <v>0</v>
      </c>
      <c r="P11" s="237">
        <v>0</v>
      </c>
      <c r="Q11" s="237">
        <f>ROUND(E11*P11,2)</f>
        <v>0</v>
      </c>
      <c r="R11" s="239" t="s">
        <v>238</v>
      </c>
      <c r="S11" s="239" t="s">
        <v>239</v>
      </c>
      <c r="T11" s="240" t="s">
        <v>240</v>
      </c>
      <c r="U11" s="224">
        <v>5.8000000000000003E-2</v>
      </c>
      <c r="V11" s="224">
        <f>ROUND(E11*U11,2)</f>
        <v>0.38</v>
      </c>
      <c r="W11" s="224"/>
      <c r="X11" s="224" t="s">
        <v>241</v>
      </c>
      <c r="Y11" s="213"/>
      <c r="Z11" s="213"/>
      <c r="AA11" s="213"/>
      <c r="AB11" s="213"/>
      <c r="AC11" s="213"/>
      <c r="AD11" s="213"/>
      <c r="AE11" s="213"/>
      <c r="AF11" s="213"/>
      <c r="AG11" s="213" t="s">
        <v>242</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outlineLevel="1" x14ac:dyDescent="0.2">
      <c r="A12" s="220"/>
      <c r="B12" s="221"/>
      <c r="C12" s="254" t="s">
        <v>796</v>
      </c>
      <c r="D12" s="241"/>
      <c r="E12" s="241"/>
      <c r="F12" s="241"/>
      <c r="G12" s="241"/>
      <c r="H12" s="224"/>
      <c r="I12" s="224"/>
      <c r="J12" s="224"/>
      <c r="K12" s="224"/>
      <c r="L12" s="224"/>
      <c r="M12" s="224"/>
      <c r="N12" s="223"/>
      <c r="O12" s="223"/>
      <c r="P12" s="223"/>
      <c r="Q12" s="223"/>
      <c r="R12" s="224"/>
      <c r="S12" s="224"/>
      <c r="T12" s="224"/>
      <c r="U12" s="224"/>
      <c r="V12" s="224"/>
      <c r="W12" s="224"/>
      <c r="X12" s="224"/>
      <c r="Y12" s="213"/>
      <c r="Z12" s="213"/>
      <c r="AA12" s="213"/>
      <c r="AB12" s="213"/>
      <c r="AC12" s="213"/>
      <c r="AD12" s="213"/>
      <c r="AE12" s="213"/>
      <c r="AF12" s="213"/>
      <c r="AG12" s="213" t="s">
        <v>244</v>
      </c>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row>
    <row r="13" spans="1:60" outlineLevel="1" x14ac:dyDescent="0.2">
      <c r="A13" s="234">
        <v>3</v>
      </c>
      <c r="B13" s="235" t="s">
        <v>245</v>
      </c>
      <c r="C13" s="253" t="s">
        <v>246</v>
      </c>
      <c r="D13" s="236" t="s">
        <v>237</v>
      </c>
      <c r="E13" s="237">
        <v>6.5730000000000004</v>
      </c>
      <c r="F13" s="238"/>
      <c r="G13" s="239">
        <f>ROUND(E13*F13,2)</f>
        <v>0</v>
      </c>
      <c r="H13" s="238"/>
      <c r="I13" s="239">
        <f>ROUND(E13*H13,2)</f>
        <v>0</v>
      </c>
      <c r="J13" s="238"/>
      <c r="K13" s="239">
        <f>ROUND(E13*J13,2)</f>
        <v>0</v>
      </c>
      <c r="L13" s="239">
        <v>15</v>
      </c>
      <c r="M13" s="239">
        <f>G13*(1+L13/100)</f>
        <v>0</v>
      </c>
      <c r="N13" s="237">
        <v>0</v>
      </c>
      <c r="O13" s="237">
        <f>ROUND(E13*N13,2)</f>
        <v>0</v>
      </c>
      <c r="P13" s="237">
        <v>0</v>
      </c>
      <c r="Q13" s="237">
        <f>ROUND(E13*P13,2)</f>
        <v>0</v>
      </c>
      <c r="R13" s="239" t="s">
        <v>238</v>
      </c>
      <c r="S13" s="239" t="s">
        <v>239</v>
      </c>
      <c r="T13" s="240" t="s">
        <v>240</v>
      </c>
      <c r="U13" s="224">
        <v>7.3999999999999996E-2</v>
      </c>
      <c r="V13" s="224">
        <f>ROUND(E13*U13,2)</f>
        <v>0.49</v>
      </c>
      <c r="W13" s="224"/>
      <c r="X13" s="224" t="s">
        <v>241</v>
      </c>
      <c r="Y13" s="213"/>
      <c r="Z13" s="213"/>
      <c r="AA13" s="213"/>
      <c r="AB13" s="213"/>
      <c r="AC13" s="213"/>
      <c r="AD13" s="213"/>
      <c r="AE13" s="213"/>
      <c r="AF13" s="213"/>
      <c r="AG13" s="213" t="s">
        <v>242</v>
      </c>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row>
    <row r="14" spans="1:60" outlineLevel="1" x14ac:dyDescent="0.2">
      <c r="A14" s="220"/>
      <c r="B14" s="221"/>
      <c r="C14" s="254" t="s">
        <v>247</v>
      </c>
      <c r="D14" s="241"/>
      <c r="E14" s="241"/>
      <c r="F14" s="241"/>
      <c r="G14" s="241"/>
      <c r="H14" s="224"/>
      <c r="I14" s="224"/>
      <c r="J14" s="224"/>
      <c r="K14" s="224"/>
      <c r="L14" s="224"/>
      <c r="M14" s="224"/>
      <c r="N14" s="223"/>
      <c r="O14" s="223"/>
      <c r="P14" s="223"/>
      <c r="Q14" s="223"/>
      <c r="R14" s="224"/>
      <c r="S14" s="224"/>
      <c r="T14" s="224"/>
      <c r="U14" s="224"/>
      <c r="V14" s="224"/>
      <c r="W14" s="224"/>
      <c r="X14" s="224"/>
      <c r="Y14" s="213"/>
      <c r="Z14" s="213"/>
      <c r="AA14" s="213"/>
      <c r="AB14" s="213"/>
      <c r="AC14" s="213"/>
      <c r="AD14" s="213"/>
      <c r="AE14" s="213"/>
      <c r="AF14" s="213"/>
      <c r="AG14" s="213" t="s">
        <v>244</v>
      </c>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row>
    <row r="15" spans="1:60" outlineLevel="1" x14ac:dyDescent="0.2">
      <c r="A15" s="242">
        <v>4</v>
      </c>
      <c r="B15" s="243" t="s">
        <v>248</v>
      </c>
      <c r="C15" s="255" t="s">
        <v>249</v>
      </c>
      <c r="D15" s="244" t="s">
        <v>237</v>
      </c>
      <c r="E15" s="245">
        <v>6.5730000000000004</v>
      </c>
      <c r="F15" s="246"/>
      <c r="G15" s="247">
        <f>ROUND(E15*F15,2)</f>
        <v>0</v>
      </c>
      <c r="H15" s="246"/>
      <c r="I15" s="247">
        <f>ROUND(E15*H15,2)</f>
        <v>0</v>
      </c>
      <c r="J15" s="246"/>
      <c r="K15" s="247">
        <f>ROUND(E15*J15,2)</f>
        <v>0</v>
      </c>
      <c r="L15" s="247">
        <v>15</v>
      </c>
      <c r="M15" s="247">
        <f>G15*(1+L15/100)</f>
        <v>0</v>
      </c>
      <c r="N15" s="245">
        <v>0</v>
      </c>
      <c r="O15" s="245">
        <f>ROUND(E15*N15,2)</f>
        <v>0</v>
      </c>
      <c r="P15" s="245">
        <v>0</v>
      </c>
      <c r="Q15" s="245">
        <f>ROUND(E15*P15,2)</f>
        <v>0</v>
      </c>
      <c r="R15" s="247" t="s">
        <v>238</v>
      </c>
      <c r="S15" s="247" t="s">
        <v>239</v>
      </c>
      <c r="T15" s="248" t="s">
        <v>240</v>
      </c>
      <c r="U15" s="224">
        <v>3.1E-2</v>
      </c>
      <c r="V15" s="224">
        <f>ROUND(E15*U15,2)</f>
        <v>0.2</v>
      </c>
      <c r="W15" s="224"/>
      <c r="X15" s="224" t="s">
        <v>241</v>
      </c>
      <c r="Y15" s="213"/>
      <c r="Z15" s="213"/>
      <c r="AA15" s="213"/>
      <c r="AB15" s="213"/>
      <c r="AC15" s="213"/>
      <c r="AD15" s="213"/>
      <c r="AE15" s="213"/>
      <c r="AF15" s="213"/>
      <c r="AG15" s="213" t="s">
        <v>242</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x14ac:dyDescent="0.2">
      <c r="A16" s="227" t="s">
        <v>233</v>
      </c>
      <c r="B16" s="228" t="s">
        <v>100</v>
      </c>
      <c r="C16" s="252" t="s">
        <v>101</v>
      </c>
      <c r="D16" s="229"/>
      <c r="E16" s="230"/>
      <c r="F16" s="231"/>
      <c r="G16" s="231">
        <f>SUMIF(AG17:AG17,"&lt;&gt;NOR",G17:G17)</f>
        <v>0</v>
      </c>
      <c r="H16" s="231"/>
      <c r="I16" s="231">
        <f>SUM(I17:I17)</f>
        <v>0</v>
      </c>
      <c r="J16" s="231"/>
      <c r="K16" s="231">
        <f>SUM(K17:K17)</f>
        <v>0</v>
      </c>
      <c r="L16" s="231"/>
      <c r="M16" s="231">
        <f>SUM(M17:M17)</f>
        <v>0</v>
      </c>
      <c r="N16" s="230"/>
      <c r="O16" s="230">
        <f>SUM(O17:O17)</f>
        <v>0.14000000000000001</v>
      </c>
      <c r="P16" s="230"/>
      <c r="Q16" s="230">
        <f>SUM(Q17:Q17)</f>
        <v>0</v>
      </c>
      <c r="R16" s="231"/>
      <c r="S16" s="231"/>
      <c r="T16" s="232"/>
      <c r="U16" s="226"/>
      <c r="V16" s="226">
        <f>SUM(V17:V17)</f>
        <v>1.18</v>
      </c>
      <c r="W16" s="226"/>
      <c r="X16" s="226"/>
      <c r="AG16" t="s">
        <v>234</v>
      </c>
    </row>
    <row r="17" spans="1:60" outlineLevel="1" x14ac:dyDescent="0.2">
      <c r="A17" s="242">
        <v>5</v>
      </c>
      <c r="B17" s="243" t="s">
        <v>275</v>
      </c>
      <c r="C17" s="255" t="s">
        <v>276</v>
      </c>
      <c r="D17" s="244" t="s">
        <v>252</v>
      </c>
      <c r="E17" s="245">
        <v>1.5</v>
      </c>
      <c r="F17" s="246"/>
      <c r="G17" s="247">
        <f>ROUND(E17*F17,2)</f>
        <v>0</v>
      </c>
      <c r="H17" s="246"/>
      <c r="I17" s="247">
        <f>ROUND(E17*H17,2)</f>
        <v>0</v>
      </c>
      <c r="J17" s="246"/>
      <c r="K17" s="247">
        <f>ROUND(E17*J17,2)</f>
        <v>0</v>
      </c>
      <c r="L17" s="247">
        <v>15</v>
      </c>
      <c r="M17" s="247">
        <f>G17*(1+L17/100)</f>
        <v>0</v>
      </c>
      <c r="N17" s="245">
        <v>9.3240000000000003E-2</v>
      </c>
      <c r="O17" s="245">
        <f>ROUND(E17*N17,2)</f>
        <v>0.14000000000000001</v>
      </c>
      <c r="P17" s="245">
        <v>0</v>
      </c>
      <c r="Q17" s="245">
        <f>ROUND(E17*P17,2)</f>
        <v>0</v>
      </c>
      <c r="R17" s="247" t="s">
        <v>253</v>
      </c>
      <c r="S17" s="247" t="s">
        <v>239</v>
      </c>
      <c r="T17" s="248" t="s">
        <v>240</v>
      </c>
      <c r="U17" s="224">
        <v>0.78700000000000003</v>
      </c>
      <c r="V17" s="224">
        <f>ROUND(E17*U17,2)</f>
        <v>1.18</v>
      </c>
      <c r="W17" s="224"/>
      <c r="X17" s="224" t="s">
        <v>241</v>
      </c>
      <c r="Y17" s="213"/>
      <c r="Z17" s="213"/>
      <c r="AA17" s="213"/>
      <c r="AB17" s="213"/>
      <c r="AC17" s="213"/>
      <c r="AD17" s="213"/>
      <c r="AE17" s="213"/>
      <c r="AF17" s="213"/>
      <c r="AG17" s="213" t="s">
        <v>242</v>
      </c>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row>
    <row r="18" spans="1:60" x14ac:dyDescent="0.2">
      <c r="A18" s="227" t="s">
        <v>233</v>
      </c>
      <c r="B18" s="228" t="s">
        <v>104</v>
      </c>
      <c r="C18" s="252" t="s">
        <v>105</v>
      </c>
      <c r="D18" s="229"/>
      <c r="E18" s="230"/>
      <c r="F18" s="231"/>
      <c r="G18" s="231">
        <f>SUMIF(AG19:AG24,"&lt;&gt;NOR",G19:G24)</f>
        <v>0</v>
      </c>
      <c r="H18" s="231"/>
      <c r="I18" s="231">
        <f>SUM(I19:I24)</f>
        <v>0</v>
      </c>
      <c r="J18" s="231"/>
      <c r="K18" s="231">
        <f>SUM(K19:K24)</f>
        <v>0</v>
      </c>
      <c r="L18" s="231"/>
      <c r="M18" s="231">
        <f>SUM(M19:M24)</f>
        <v>0</v>
      </c>
      <c r="N18" s="230"/>
      <c r="O18" s="230">
        <f>SUM(O19:O24)</f>
        <v>1.1000000000000001</v>
      </c>
      <c r="P18" s="230"/>
      <c r="Q18" s="230">
        <f>SUM(Q19:Q24)</f>
        <v>0</v>
      </c>
      <c r="R18" s="231"/>
      <c r="S18" s="231"/>
      <c r="T18" s="232"/>
      <c r="U18" s="226"/>
      <c r="V18" s="226">
        <f>SUM(V19:V24)</f>
        <v>51.93</v>
      </c>
      <c r="W18" s="226"/>
      <c r="X18" s="226"/>
      <c r="AG18" t="s">
        <v>234</v>
      </c>
    </row>
    <row r="19" spans="1:60" ht="33.75" outlineLevel="1" x14ac:dyDescent="0.2">
      <c r="A19" s="242">
        <v>6</v>
      </c>
      <c r="B19" s="243" t="s">
        <v>302</v>
      </c>
      <c r="C19" s="255" t="s">
        <v>303</v>
      </c>
      <c r="D19" s="244" t="s">
        <v>252</v>
      </c>
      <c r="E19" s="245">
        <v>43.823500000000003</v>
      </c>
      <c r="F19" s="246"/>
      <c r="G19" s="247">
        <f>ROUND(E19*F19,2)</f>
        <v>0</v>
      </c>
      <c r="H19" s="246"/>
      <c r="I19" s="247">
        <f>ROUND(E19*H19,2)</f>
        <v>0</v>
      </c>
      <c r="J19" s="246"/>
      <c r="K19" s="247">
        <f>ROUND(E19*J19,2)</f>
        <v>0</v>
      </c>
      <c r="L19" s="247">
        <v>15</v>
      </c>
      <c r="M19" s="247">
        <f>G19*(1+L19/100)</f>
        <v>0</v>
      </c>
      <c r="N19" s="245">
        <v>1.8460000000000001E-2</v>
      </c>
      <c r="O19" s="245">
        <f>ROUND(E19*N19,2)</f>
        <v>0.81</v>
      </c>
      <c r="P19" s="245">
        <v>0</v>
      </c>
      <c r="Q19" s="245">
        <f>ROUND(E19*P19,2)</f>
        <v>0</v>
      </c>
      <c r="R19" s="247" t="s">
        <v>253</v>
      </c>
      <c r="S19" s="247" t="s">
        <v>239</v>
      </c>
      <c r="T19" s="248" t="s">
        <v>262</v>
      </c>
      <c r="U19" s="224">
        <v>1</v>
      </c>
      <c r="V19" s="224">
        <f>ROUND(E19*U19,2)</f>
        <v>43.82</v>
      </c>
      <c r="W19" s="224"/>
      <c r="X19" s="224" t="s">
        <v>241</v>
      </c>
      <c r="Y19" s="213"/>
      <c r="Z19" s="213"/>
      <c r="AA19" s="213"/>
      <c r="AB19" s="213"/>
      <c r="AC19" s="213"/>
      <c r="AD19" s="213"/>
      <c r="AE19" s="213"/>
      <c r="AF19" s="213"/>
      <c r="AG19" s="213" t="s">
        <v>242</v>
      </c>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row>
    <row r="20" spans="1:60" ht="33.75" outlineLevel="1" x14ac:dyDescent="0.2">
      <c r="A20" s="242">
        <v>7</v>
      </c>
      <c r="B20" s="243" t="s">
        <v>799</v>
      </c>
      <c r="C20" s="255" t="s">
        <v>800</v>
      </c>
      <c r="D20" s="244" t="s">
        <v>252</v>
      </c>
      <c r="E20" s="245">
        <v>6.1749999999999998</v>
      </c>
      <c r="F20" s="246"/>
      <c r="G20" s="247">
        <f>ROUND(E20*F20,2)</f>
        <v>0</v>
      </c>
      <c r="H20" s="246"/>
      <c r="I20" s="247">
        <f>ROUND(E20*H20,2)</f>
        <v>0</v>
      </c>
      <c r="J20" s="246"/>
      <c r="K20" s="247">
        <f>ROUND(E20*J20,2)</f>
        <v>0</v>
      </c>
      <c r="L20" s="247">
        <v>15</v>
      </c>
      <c r="M20" s="247">
        <f>G20*(1+L20/100)</f>
        <v>0</v>
      </c>
      <c r="N20" s="245">
        <v>1.8460000000000001E-2</v>
      </c>
      <c r="O20" s="245">
        <f>ROUND(E20*N20,2)</f>
        <v>0.11</v>
      </c>
      <c r="P20" s="245">
        <v>0</v>
      </c>
      <c r="Q20" s="245">
        <f>ROUND(E20*P20,2)</f>
        <v>0</v>
      </c>
      <c r="R20" s="247" t="s">
        <v>253</v>
      </c>
      <c r="S20" s="247" t="s">
        <v>239</v>
      </c>
      <c r="T20" s="248" t="s">
        <v>262</v>
      </c>
      <c r="U20" s="224">
        <v>1</v>
      </c>
      <c r="V20" s="224">
        <f>ROUND(E20*U20,2)</f>
        <v>6.18</v>
      </c>
      <c r="W20" s="224"/>
      <c r="X20" s="224" t="s">
        <v>241</v>
      </c>
      <c r="Y20" s="213"/>
      <c r="Z20" s="213"/>
      <c r="AA20" s="213"/>
      <c r="AB20" s="213"/>
      <c r="AC20" s="213"/>
      <c r="AD20" s="213"/>
      <c r="AE20" s="213"/>
      <c r="AF20" s="213"/>
      <c r="AG20" s="213" t="s">
        <v>242</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outlineLevel="1" x14ac:dyDescent="0.2">
      <c r="A21" s="234">
        <v>8</v>
      </c>
      <c r="B21" s="235" t="s">
        <v>801</v>
      </c>
      <c r="C21" s="253" t="s">
        <v>802</v>
      </c>
      <c r="D21" s="236" t="s">
        <v>268</v>
      </c>
      <c r="E21" s="237">
        <v>1.5</v>
      </c>
      <c r="F21" s="238"/>
      <c r="G21" s="239">
        <f>ROUND(E21*F21,2)</f>
        <v>0</v>
      </c>
      <c r="H21" s="238"/>
      <c r="I21" s="239">
        <f>ROUND(E21*H21,2)</f>
        <v>0</v>
      </c>
      <c r="J21" s="238"/>
      <c r="K21" s="239">
        <f>ROUND(E21*J21,2)</f>
        <v>0</v>
      </c>
      <c r="L21" s="239">
        <v>15</v>
      </c>
      <c r="M21" s="239">
        <f>G21*(1+L21/100)</f>
        <v>0</v>
      </c>
      <c r="N21" s="237">
        <v>0.11369</v>
      </c>
      <c r="O21" s="237">
        <f>ROUND(E21*N21,2)</f>
        <v>0.17</v>
      </c>
      <c r="P21" s="237">
        <v>0</v>
      </c>
      <c r="Q21" s="237">
        <f>ROUND(E21*P21,2)</f>
        <v>0</v>
      </c>
      <c r="R21" s="239" t="s">
        <v>253</v>
      </c>
      <c r="S21" s="239" t="s">
        <v>239</v>
      </c>
      <c r="T21" s="240" t="s">
        <v>240</v>
      </c>
      <c r="U21" s="224">
        <v>0.56850000000000001</v>
      </c>
      <c r="V21" s="224">
        <f>ROUND(E21*U21,2)</f>
        <v>0.85</v>
      </c>
      <c r="W21" s="224"/>
      <c r="X21" s="224" t="s">
        <v>241</v>
      </c>
      <c r="Y21" s="213"/>
      <c r="Z21" s="213"/>
      <c r="AA21" s="213"/>
      <c r="AB21" s="213"/>
      <c r="AC21" s="213"/>
      <c r="AD21" s="213"/>
      <c r="AE21" s="213"/>
      <c r="AF21" s="213"/>
      <c r="AG21" s="213" t="s">
        <v>242</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row>
    <row r="22" spans="1:60" outlineLevel="1" x14ac:dyDescent="0.2">
      <c r="A22" s="220"/>
      <c r="B22" s="221"/>
      <c r="C22" s="254" t="s">
        <v>803</v>
      </c>
      <c r="D22" s="241"/>
      <c r="E22" s="241"/>
      <c r="F22" s="241"/>
      <c r="G22" s="241"/>
      <c r="H22" s="224"/>
      <c r="I22" s="224"/>
      <c r="J22" s="224"/>
      <c r="K22" s="224"/>
      <c r="L22" s="224"/>
      <c r="M22" s="224"/>
      <c r="N22" s="223"/>
      <c r="O22" s="223"/>
      <c r="P22" s="223"/>
      <c r="Q22" s="223"/>
      <c r="R22" s="224"/>
      <c r="S22" s="224"/>
      <c r="T22" s="224"/>
      <c r="U22" s="224"/>
      <c r="V22" s="224"/>
      <c r="W22" s="224"/>
      <c r="X22" s="224"/>
      <c r="Y22" s="213"/>
      <c r="Z22" s="213"/>
      <c r="AA22" s="213"/>
      <c r="AB22" s="213"/>
      <c r="AC22" s="213"/>
      <c r="AD22" s="213"/>
      <c r="AE22" s="213"/>
      <c r="AF22" s="213"/>
      <c r="AG22" s="213" t="s">
        <v>244</v>
      </c>
      <c r="AH22" s="213"/>
      <c r="AI22" s="213"/>
      <c r="AJ22" s="213"/>
      <c r="AK22" s="213"/>
      <c r="AL22" s="213"/>
      <c r="AM22" s="213"/>
      <c r="AN22" s="213"/>
      <c r="AO22" s="213"/>
      <c r="AP22" s="213"/>
      <c r="AQ22" s="213"/>
      <c r="AR22" s="213"/>
      <c r="AS22" s="213"/>
      <c r="AT22" s="213"/>
      <c r="AU22" s="213"/>
      <c r="AV22" s="213"/>
      <c r="AW22" s="213"/>
      <c r="AX22" s="213"/>
      <c r="AY22" s="213"/>
      <c r="AZ22" s="213"/>
      <c r="BA22" s="249" t="str">
        <f>C22</f>
        <v>na terén nebo na desku z betonu prostého nebo prokládaného kamenem, bez potěru, se zahlazením povrchu,</v>
      </c>
      <c r="BB22" s="213"/>
      <c r="BC22" s="213"/>
      <c r="BD22" s="213"/>
      <c r="BE22" s="213"/>
      <c r="BF22" s="213"/>
      <c r="BG22" s="213"/>
      <c r="BH22" s="213"/>
    </row>
    <row r="23" spans="1:60" ht="22.5" outlineLevel="1" x14ac:dyDescent="0.2">
      <c r="A23" s="242">
        <v>9</v>
      </c>
      <c r="B23" s="243" t="s">
        <v>804</v>
      </c>
      <c r="C23" s="255" t="s">
        <v>805</v>
      </c>
      <c r="D23" s="244" t="s">
        <v>252</v>
      </c>
      <c r="E23" s="245">
        <v>0.6</v>
      </c>
      <c r="F23" s="246"/>
      <c r="G23" s="247">
        <f>ROUND(E23*F23,2)</f>
        <v>0</v>
      </c>
      <c r="H23" s="246"/>
      <c r="I23" s="247">
        <f>ROUND(E23*H23,2)</f>
        <v>0</v>
      </c>
      <c r="J23" s="246"/>
      <c r="K23" s="247">
        <f>ROUND(E23*J23,2)</f>
        <v>0</v>
      </c>
      <c r="L23" s="247">
        <v>15</v>
      </c>
      <c r="M23" s="247">
        <f>G23*(1+L23/100)</f>
        <v>0</v>
      </c>
      <c r="N23" s="245">
        <v>1.6930000000000001E-2</v>
      </c>
      <c r="O23" s="245">
        <f>ROUND(E23*N23,2)</f>
        <v>0.01</v>
      </c>
      <c r="P23" s="245">
        <v>0</v>
      </c>
      <c r="Q23" s="245">
        <f>ROUND(E23*P23,2)</f>
        <v>0</v>
      </c>
      <c r="R23" s="247" t="s">
        <v>253</v>
      </c>
      <c r="S23" s="247" t="s">
        <v>239</v>
      </c>
      <c r="T23" s="248" t="s">
        <v>240</v>
      </c>
      <c r="U23" s="224">
        <v>1.5396000000000001</v>
      </c>
      <c r="V23" s="224">
        <f>ROUND(E23*U23,2)</f>
        <v>0.92</v>
      </c>
      <c r="W23" s="224"/>
      <c r="X23" s="224" t="s">
        <v>241</v>
      </c>
      <c r="Y23" s="213"/>
      <c r="Z23" s="213"/>
      <c r="AA23" s="213"/>
      <c r="AB23" s="213"/>
      <c r="AC23" s="213"/>
      <c r="AD23" s="213"/>
      <c r="AE23" s="213"/>
      <c r="AF23" s="213"/>
      <c r="AG23" s="213" t="s">
        <v>242</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row>
    <row r="24" spans="1:60" ht="22.5" outlineLevel="1" x14ac:dyDescent="0.2">
      <c r="A24" s="242">
        <v>10</v>
      </c>
      <c r="B24" s="243" t="s">
        <v>806</v>
      </c>
      <c r="C24" s="255" t="s">
        <v>807</v>
      </c>
      <c r="D24" s="244" t="s">
        <v>252</v>
      </c>
      <c r="E24" s="245">
        <v>0.6</v>
      </c>
      <c r="F24" s="246"/>
      <c r="G24" s="247">
        <f>ROUND(E24*F24,2)</f>
        <v>0</v>
      </c>
      <c r="H24" s="246"/>
      <c r="I24" s="247">
        <f>ROUND(E24*H24,2)</f>
        <v>0</v>
      </c>
      <c r="J24" s="246"/>
      <c r="K24" s="247">
        <f>ROUND(E24*J24,2)</f>
        <v>0</v>
      </c>
      <c r="L24" s="247">
        <v>15</v>
      </c>
      <c r="M24" s="247">
        <f>G24*(1+L24/100)</f>
        <v>0</v>
      </c>
      <c r="N24" s="245">
        <v>0</v>
      </c>
      <c r="O24" s="245">
        <f>ROUND(E24*N24,2)</f>
        <v>0</v>
      </c>
      <c r="P24" s="245">
        <v>0</v>
      </c>
      <c r="Q24" s="245">
        <f>ROUND(E24*P24,2)</f>
        <v>0</v>
      </c>
      <c r="R24" s="247" t="s">
        <v>253</v>
      </c>
      <c r="S24" s="247" t="s">
        <v>239</v>
      </c>
      <c r="T24" s="248" t="s">
        <v>240</v>
      </c>
      <c r="U24" s="224">
        <v>0.26</v>
      </c>
      <c r="V24" s="224">
        <f>ROUND(E24*U24,2)</f>
        <v>0.16</v>
      </c>
      <c r="W24" s="224"/>
      <c r="X24" s="224" t="s">
        <v>241</v>
      </c>
      <c r="Y24" s="213"/>
      <c r="Z24" s="213"/>
      <c r="AA24" s="213"/>
      <c r="AB24" s="213"/>
      <c r="AC24" s="213"/>
      <c r="AD24" s="213"/>
      <c r="AE24" s="213"/>
      <c r="AF24" s="213"/>
      <c r="AG24" s="213" t="s">
        <v>242</v>
      </c>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row>
    <row r="25" spans="1:60" x14ac:dyDescent="0.2">
      <c r="A25" s="227" t="s">
        <v>233</v>
      </c>
      <c r="B25" s="228" t="s">
        <v>108</v>
      </c>
      <c r="C25" s="252" t="s">
        <v>109</v>
      </c>
      <c r="D25" s="229"/>
      <c r="E25" s="230"/>
      <c r="F25" s="231"/>
      <c r="G25" s="231">
        <f>SUMIF(AG26:AG31,"&lt;&gt;NOR",G26:G31)</f>
        <v>0</v>
      </c>
      <c r="H25" s="231"/>
      <c r="I25" s="231">
        <f>SUM(I26:I31)</f>
        <v>0</v>
      </c>
      <c r="J25" s="231"/>
      <c r="K25" s="231">
        <f>SUM(K26:K31)</f>
        <v>0</v>
      </c>
      <c r="L25" s="231"/>
      <c r="M25" s="231">
        <f>SUM(M26:M31)</f>
        <v>0</v>
      </c>
      <c r="N25" s="230"/>
      <c r="O25" s="230">
        <f>SUM(O26:O31)</f>
        <v>15.78</v>
      </c>
      <c r="P25" s="230"/>
      <c r="Q25" s="230">
        <f>SUM(Q26:Q31)</f>
        <v>0</v>
      </c>
      <c r="R25" s="231"/>
      <c r="S25" s="231"/>
      <c r="T25" s="232"/>
      <c r="U25" s="226"/>
      <c r="V25" s="226">
        <f>SUM(V26:V31)</f>
        <v>10.72</v>
      </c>
      <c r="W25" s="226"/>
      <c r="X25" s="226"/>
      <c r="AG25" t="s">
        <v>234</v>
      </c>
    </row>
    <row r="26" spans="1:60" ht="22.5" outlineLevel="1" x14ac:dyDescent="0.2">
      <c r="A26" s="242">
        <v>11</v>
      </c>
      <c r="B26" s="243" t="s">
        <v>808</v>
      </c>
      <c r="C26" s="255" t="s">
        <v>809</v>
      </c>
      <c r="D26" s="244" t="s">
        <v>252</v>
      </c>
      <c r="E26" s="245">
        <v>18.78</v>
      </c>
      <c r="F26" s="246"/>
      <c r="G26" s="247">
        <f>ROUND(E26*F26,2)</f>
        <v>0</v>
      </c>
      <c r="H26" s="246"/>
      <c r="I26" s="247">
        <f>ROUND(E26*H26,2)</f>
        <v>0</v>
      </c>
      <c r="J26" s="246"/>
      <c r="K26" s="247">
        <f>ROUND(E26*J26,2)</f>
        <v>0</v>
      </c>
      <c r="L26" s="247">
        <v>15</v>
      </c>
      <c r="M26" s="247">
        <f>G26*(1+L26/100)</f>
        <v>0</v>
      </c>
      <c r="N26" s="245">
        <v>0.55125000000000002</v>
      </c>
      <c r="O26" s="245">
        <f>ROUND(E26*N26,2)</f>
        <v>10.35</v>
      </c>
      <c r="P26" s="245">
        <v>0</v>
      </c>
      <c r="Q26" s="245">
        <f>ROUND(E26*P26,2)</f>
        <v>0</v>
      </c>
      <c r="R26" s="247" t="s">
        <v>810</v>
      </c>
      <c r="S26" s="247" t="s">
        <v>239</v>
      </c>
      <c r="T26" s="248" t="s">
        <v>240</v>
      </c>
      <c r="U26" s="224">
        <v>2.7E-2</v>
      </c>
      <c r="V26" s="224">
        <f>ROUND(E26*U26,2)</f>
        <v>0.51</v>
      </c>
      <c r="W26" s="224"/>
      <c r="X26" s="224" t="s">
        <v>241</v>
      </c>
      <c r="Y26" s="213"/>
      <c r="Z26" s="213"/>
      <c r="AA26" s="213"/>
      <c r="AB26" s="213"/>
      <c r="AC26" s="213"/>
      <c r="AD26" s="213"/>
      <c r="AE26" s="213"/>
      <c r="AF26" s="213"/>
      <c r="AG26" s="213" t="s">
        <v>242</v>
      </c>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row>
    <row r="27" spans="1:60" outlineLevel="1" x14ac:dyDescent="0.2">
      <c r="A27" s="234">
        <v>12</v>
      </c>
      <c r="B27" s="235" t="s">
        <v>811</v>
      </c>
      <c r="C27" s="253" t="s">
        <v>812</v>
      </c>
      <c r="D27" s="236" t="s">
        <v>252</v>
      </c>
      <c r="E27" s="237">
        <v>18.78</v>
      </c>
      <c r="F27" s="238"/>
      <c r="G27" s="239">
        <f>ROUND(E27*F27,2)</f>
        <v>0</v>
      </c>
      <c r="H27" s="238"/>
      <c r="I27" s="239">
        <f>ROUND(E27*H27,2)</f>
        <v>0</v>
      </c>
      <c r="J27" s="238"/>
      <c r="K27" s="239">
        <f>ROUND(E27*J27,2)</f>
        <v>0</v>
      </c>
      <c r="L27" s="239">
        <v>15</v>
      </c>
      <c r="M27" s="239">
        <f>G27*(1+L27/100)</f>
        <v>0</v>
      </c>
      <c r="N27" s="237">
        <v>7.3899999999999993E-2</v>
      </c>
      <c r="O27" s="237">
        <f>ROUND(E27*N27,2)</f>
        <v>1.39</v>
      </c>
      <c r="P27" s="237">
        <v>0</v>
      </c>
      <c r="Q27" s="237">
        <f>ROUND(E27*P27,2)</f>
        <v>0</v>
      </c>
      <c r="R27" s="239" t="s">
        <v>810</v>
      </c>
      <c r="S27" s="239" t="s">
        <v>239</v>
      </c>
      <c r="T27" s="240" t="s">
        <v>240</v>
      </c>
      <c r="U27" s="224">
        <v>0.45200000000000001</v>
      </c>
      <c r="V27" s="224">
        <f>ROUND(E27*U27,2)</f>
        <v>8.49</v>
      </c>
      <c r="W27" s="224"/>
      <c r="X27" s="224" t="s">
        <v>241</v>
      </c>
      <c r="Y27" s="213"/>
      <c r="Z27" s="213"/>
      <c r="AA27" s="213"/>
      <c r="AB27" s="213"/>
      <c r="AC27" s="213"/>
      <c r="AD27" s="213"/>
      <c r="AE27" s="213"/>
      <c r="AF27" s="213"/>
      <c r="AG27" s="213" t="s">
        <v>242</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ht="22.5" outlineLevel="1" x14ac:dyDescent="0.2">
      <c r="A28" s="220"/>
      <c r="B28" s="221"/>
      <c r="C28" s="254" t="s">
        <v>813</v>
      </c>
      <c r="D28" s="241"/>
      <c r="E28" s="241"/>
      <c r="F28" s="241"/>
      <c r="G28" s="241"/>
      <c r="H28" s="224"/>
      <c r="I28" s="224"/>
      <c r="J28" s="224"/>
      <c r="K28" s="224"/>
      <c r="L28" s="224"/>
      <c r="M28" s="224"/>
      <c r="N28" s="223"/>
      <c r="O28" s="223"/>
      <c r="P28" s="223"/>
      <c r="Q28" s="223"/>
      <c r="R28" s="224"/>
      <c r="S28" s="224"/>
      <c r="T28" s="224"/>
      <c r="U28" s="224"/>
      <c r="V28" s="224"/>
      <c r="W28" s="224"/>
      <c r="X28" s="224"/>
      <c r="Y28" s="213"/>
      <c r="Z28" s="213"/>
      <c r="AA28" s="213"/>
      <c r="AB28" s="213"/>
      <c r="AC28" s="213"/>
      <c r="AD28" s="213"/>
      <c r="AE28" s="213"/>
      <c r="AF28" s="213"/>
      <c r="AG28" s="213" t="s">
        <v>244</v>
      </c>
      <c r="AH28" s="213"/>
      <c r="AI28" s="213"/>
      <c r="AJ28" s="213"/>
      <c r="AK28" s="213"/>
      <c r="AL28" s="213"/>
      <c r="AM28" s="213"/>
      <c r="AN28" s="213"/>
      <c r="AO28" s="213"/>
      <c r="AP28" s="213"/>
      <c r="AQ28" s="213"/>
      <c r="AR28" s="213"/>
      <c r="AS28" s="213"/>
      <c r="AT28" s="213"/>
      <c r="AU28" s="213"/>
      <c r="AV28" s="213"/>
      <c r="AW28" s="213"/>
      <c r="AX28" s="213"/>
      <c r="AY28" s="213"/>
      <c r="AZ28" s="213"/>
      <c r="BA28" s="249" t="str">
        <f>C28</f>
        <v>s provedením lože z kameniva drceného, s vyplněním spár, s dvojitým hutněním a se smetením přebytečného materiálu na krajnici. S dodáním hmot pro lože a výplň spár.</v>
      </c>
      <c r="BB28" s="213"/>
      <c r="BC28" s="213"/>
      <c r="BD28" s="213"/>
      <c r="BE28" s="213"/>
      <c r="BF28" s="213"/>
      <c r="BG28" s="213"/>
      <c r="BH28" s="213"/>
    </row>
    <row r="29" spans="1:60" ht="22.5" outlineLevel="1" x14ac:dyDescent="0.2">
      <c r="A29" s="234">
        <v>13</v>
      </c>
      <c r="B29" s="235" t="s">
        <v>814</v>
      </c>
      <c r="C29" s="253" t="s">
        <v>815</v>
      </c>
      <c r="D29" s="236" t="s">
        <v>268</v>
      </c>
      <c r="E29" s="237">
        <v>12.26</v>
      </c>
      <c r="F29" s="238"/>
      <c r="G29" s="239">
        <f>ROUND(E29*F29,2)</f>
        <v>0</v>
      </c>
      <c r="H29" s="238"/>
      <c r="I29" s="239">
        <f>ROUND(E29*H29,2)</f>
        <v>0</v>
      </c>
      <c r="J29" s="238"/>
      <c r="K29" s="239">
        <f>ROUND(E29*J29,2)</f>
        <v>0</v>
      </c>
      <c r="L29" s="239">
        <v>15</v>
      </c>
      <c r="M29" s="239">
        <f>G29*(1+L29/100)</f>
        <v>0</v>
      </c>
      <c r="N29" s="237">
        <v>0.12472</v>
      </c>
      <c r="O29" s="237">
        <f>ROUND(E29*N29,2)</f>
        <v>1.53</v>
      </c>
      <c r="P29" s="237">
        <v>0</v>
      </c>
      <c r="Q29" s="237">
        <f>ROUND(E29*P29,2)</f>
        <v>0</v>
      </c>
      <c r="R29" s="239" t="s">
        <v>810</v>
      </c>
      <c r="S29" s="239" t="s">
        <v>239</v>
      </c>
      <c r="T29" s="240" t="s">
        <v>240</v>
      </c>
      <c r="U29" s="224">
        <v>0.14000000000000001</v>
      </c>
      <c r="V29" s="224">
        <f>ROUND(E29*U29,2)</f>
        <v>1.72</v>
      </c>
      <c r="W29" s="224"/>
      <c r="X29" s="224" t="s">
        <v>241</v>
      </c>
      <c r="Y29" s="213"/>
      <c r="Z29" s="213"/>
      <c r="AA29" s="213"/>
      <c r="AB29" s="213"/>
      <c r="AC29" s="213"/>
      <c r="AD29" s="213"/>
      <c r="AE29" s="213"/>
      <c r="AF29" s="213"/>
      <c r="AG29" s="213" t="s">
        <v>242</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outlineLevel="1" x14ac:dyDescent="0.2">
      <c r="A30" s="220"/>
      <c r="B30" s="221"/>
      <c r="C30" s="254" t="s">
        <v>816</v>
      </c>
      <c r="D30" s="241"/>
      <c r="E30" s="241"/>
      <c r="F30" s="241"/>
      <c r="G30" s="241"/>
      <c r="H30" s="224"/>
      <c r="I30" s="224"/>
      <c r="J30" s="224"/>
      <c r="K30" s="224"/>
      <c r="L30" s="224"/>
      <c r="M30" s="224"/>
      <c r="N30" s="223"/>
      <c r="O30" s="223"/>
      <c r="P30" s="223"/>
      <c r="Q30" s="223"/>
      <c r="R30" s="224"/>
      <c r="S30" s="224"/>
      <c r="T30" s="224"/>
      <c r="U30" s="224"/>
      <c r="V30" s="224"/>
      <c r="W30" s="224"/>
      <c r="X30" s="224"/>
      <c r="Y30" s="213"/>
      <c r="Z30" s="213"/>
      <c r="AA30" s="213"/>
      <c r="AB30" s="213"/>
      <c r="AC30" s="213"/>
      <c r="AD30" s="213"/>
      <c r="AE30" s="213"/>
      <c r="AF30" s="213"/>
      <c r="AG30" s="213" t="s">
        <v>244</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outlineLevel="1" x14ac:dyDescent="0.2">
      <c r="A31" s="242">
        <v>14</v>
      </c>
      <c r="B31" s="243" t="s">
        <v>817</v>
      </c>
      <c r="C31" s="255" t="s">
        <v>818</v>
      </c>
      <c r="D31" s="244" t="s">
        <v>252</v>
      </c>
      <c r="E31" s="245">
        <v>19.1556</v>
      </c>
      <c r="F31" s="246"/>
      <c r="G31" s="247">
        <f>ROUND(E31*F31,2)</f>
        <v>0</v>
      </c>
      <c r="H31" s="246"/>
      <c r="I31" s="247">
        <f>ROUND(E31*H31,2)</f>
        <v>0</v>
      </c>
      <c r="J31" s="246"/>
      <c r="K31" s="247">
        <f>ROUND(E31*J31,2)</f>
        <v>0</v>
      </c>
      <c r="L31" s="247">
        <v>15</v>
      </c>
      <c r="M31" s="247">
        <f>G31*(1+L31/100)</f>
        <v>0</v>
      </c>
      <c r="N31" s="245">
        <v>0.13100000000000001</v>
      </c>
      <c r="O31" s="245">
        <f>ROUND(E31*N31,2)</f>
        <v>2.5099999999999998</v>
      </c>
      <c r="P31" s="245">
        <v>0</v>
      </c>
      <c r="Q31" s="245">
        <f>ROUND(E31*P31,2)</f>
        <v>0</v>
      </c>
      <c r="R31" s="247" t="s">
        <v>295</v>
      </c>
      <c r="S31" s="247" t="s">
        <v>239</v>
      </c>
      <c r="T31" s="248" t="s">
        <v>240</v>
      </c>
      <c r="U31" s="224">
        <v>0</v>
      </c>
      <c r="V31" s="224">
        <f>ROUND(E31*U31,2)</f>
        <v>0</v>
      </c>
      <c r="W31" s="224"/>
      <c r="X31" s="224" t="s">
        <v>296</v>
      </c>
      <c r="Y31" s="213"/>
      <c r="Z31" s="213"/>
      <c r="AA31" s="213"/>
      <c r="AB31" s="213"/>
      <c r="AC31" s="213"/>
      <c r="AD31" s="213"/>
      <c r="AE31" s="213"/>
      <c r="AF31" s="213"/>
      <c r="AG31" s="213" t="s">
        <v>297</v>
      </c>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row>
    <row r="32" spans="1:60" x14ac:dyDescent="0.2">
      <c r="A32" s="227" t="s">
        <v>233</v>
      </c>
      <c r="B32" s="228" t="s">
        <v>110</v>
      </c>
      <c r="C32" s="252" t="s">
        <v>111</v>
      </c>
      <c r="D32" s="229"/>
      <c r="E32" s="230"/>
      <c r="F32" s="231"/>
      <c r="G32" s="231">
        <f>SUMIF(AG33:AG44,"&lt;&gt;NOR",G33:G44)</f>
        <v>0</v>
      </c>
      <c r="H32" s="231"/>
      <c r="I32" s="231">
        <f>SUM(I33:I44)</f>
        <v>0</v>
      </c>
      <c r="J32" s="231"/>
      <c r="K32" s="231">
        <f>SUM(K33:K44)</f>
        <v>0</v>
      </c>
      <c r="L32" s="231"/>
      <c r="M32" s="231">
        <f>SUM(M33:M44)</f>
        <v>0</v>
      </c>
      <c r="N32" s="230"/>
      <c r="O32" s="230">
        <f>SUM(O33:O44)</f>
        <v>5.1400000000000006</v>
      </c>
      <c r="P32" s="230"/>
      <c r="Q32" s="230">
        <f>SUM(Q33:Q44)</f>
        <v>0</v>
      </c>
      <c r="R32" s="231"/>
      <c r="S32" s="231"/>
      <c r="T32" s="232"/>
      <c r="U32" s="226"/>
      <c r="V32" s="226">
        <f>SUM(V33:V44)</f>
        <v>115.44</v>
      </c>
      <c r="W32" s="226"/>
      <c r="X32" s="226"/>
      <c r="AG32" t="s">
        <v>234</v>
      </c>
    </row>
    <row r="33" spans="1:60" outlineLevel="1" x14ac:dyDescent="0.2">
      <c r="A33" s="234">
        <v>15</v>
      </c>
      <c r="B33" s="235" t="s">
        <v>819</v>
      </c>
      <c r="C33" s="253" t="s">
        <v>820</v>
      </c>
      <c r="D33" s="236" t="s">
        <v>252</v>
      </c>
      <c r="E33" s="237">
        <v>24.709499999999998</v>
      </c>
      <c r="F33" s="238"/>
      <c r="G33" s="239">
        <f>ROUND(E33*F33,2)</f>
        <v>0</v>
      </c>
      <c r="H33" s="238"/>
      <c r="I33" s="239">
        <f>ROUND(E33*H33,2)</f>
        <v>0</v>
      </c>
      <c r="J33" s="238"/>
      <c r="K33" s="239">
        <f>ROUND(E33*J33,2)</f>
        <v>0</v>
      </c>
      <c r="L33" s="239">
        <v>15</v>
      </c>
      <c r="M33" s="239">
        <f>G33*(1+L33/100)</f>
        <v>0</v>
      </c>
      <c r="N33" s="237">
        <v>2.375E-2</v>
      </c>
      <c r="O33" s="237">
        <f>ROUND(E33*N33,2)</f>
        <v>0.59</v>
      </c>
      <c r="P33" s="237">
        <v>0</v>
      </c>
      <c r="Q33" s="237">
        <f>ROUND(E33*P33,2)</f>
        <v>0</v>
      </c>
      <c r="R33" s="239" t="s">
        <v>253</v>
      </c>
      <c r="S33" s="239" t="s">
        <v>239</v>
      </c>
      <c r="T33" s="240" t="s">
        <v>240</v>
      </c>
      <c r="U33" s="224">
        <v>0.44</v>
      </c>
      <c r="V33" s="224">
        <f>ROUND(E33*U33,2)</f>
        <v>10.87</v>
      </c>
      <c r="W33" s="224"/>
      <c r="X33" s="224" t="s">
        <v>241</v>
      </c>
      <c r="Y33" s="213"/>
      <c r="Z33" s="213"/>
      <c r="AA33" s="213"/>
      <c r="AB33" s="213"/>
      <c r="AC33" s="213"/>
      <c r="AD33" s="213"/>
      <c r="AE33" s="213"/>
      <c r="AF33" s="213"/>
      <c r="AG33" s="213" t="s">
        <v>242</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outlineLevel="1" x14ac:dyDescent="0.2">
      <c r="A34" s="220"/>
      <c r="B34" s="221"/>
      <c r="C34" s="254" t="s">
        <v>330</v>
      </c>
      <c r="D34" s="241"/>
      <c r="E34" s="241"/>
      <c r="F34" s="241"/>
      <c r="G34" s="241"/>
      <c r="H34" s="224"/>
      <c r="I34" s="224"/>
      <c r="J34" s="224"/>
      <c r="K34" s="224"/>
      <c r="L34" s="224"/>
      <c r="M34" s="224"/>
      <c r="N34" s="223"/>
      <c r="O34" s="223"/>
      <c r="P34" s="223"/>
      <c r="Q34" s="223"/>
      <c r="R34" s="224"/>
      <c r="S34" s="224"/>
      <c r="T34" s="224"/>
      <c r="U34" s="224"/>
      <c r="V34" s="224"/>
      <c r="W34" s="224"/>
      <c r="X34" s="224"/>
      <c r="Y34" s="213"/>
      <c r="Z34" s="213"/>
      <c r="AA34" s="213"/>
      <c r="AB34" s="213"/>
      <c r="AC34" s="213"/>
      <c r="AD34" s="213"/>
      <c r="AE34" s="213"/>
      <c r="AF34" s="213"/>
      <c r="AG34" s="213" t="s">
        <v>244</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outlineLevel="1" x14ac:dyDescent="0.2">
      <c r="A35" s="234">
        <v>16</v>
      </c>
      <c r="B35" s="235" t="s">
        <v>821</v>
      </c>
      <c r="C35" s="253" t="s">
        <v>822</v>
      </c>
      <c r="D35" s="236" t="s">
        <v>252</v>
      </c>
      <c r="E35" s="237">
        <v>24.709499999999998</v>
      </c>
      <c r="F35" s="238"/>
      <c r="G35" s="239">
        <f>ROUND(E35*F35,2)</f>
        <v>0</v>
      </c>
      <c r="H35" s="238"/>
      <c r="I35" s="239">
        <f>ROUND(E35*H35,2)</f>
        <v>0</v>
      </c>
      <c r="J35" s="238"/>
      <c r="K35" s="239">
        <f>ROUND(E35*J35,2)</f>
        <v>0</v>
      </c>
      <c r="L35" s="239">
        <v>15</v>
      </c>
      <c r="M35" s="239">
        <f>G35*(1+L35/100)</f>
        <v>0</v>
      </c>
      <c r="N35" s="237">
        <v>5.2500000000000003E-3</v>
      </c>
      <c r="O35" s="237">
        <f>ROUND(E35*N35,2)</f>
        <v>0.13</v>
      </c>
      <c r="P35" s="237">
        <v>0</v>
      </c>
      <c r="Q35" s="237">
        <f>ROUND(E35*P35,2)</f>
        <v>0</v>
      </c>
      <c r="R35" s="239" t="s">
        <v>253</v>
      </c>
      <c r="S35" s="239" t="s">
        <v>239</v>
      </c>
      <c r="T35" s="240" t="s">
        <v>240</v>
      </c>
      <c r="U35" s="224">
        <v>0.28999999999999998</v>
      </c>
      <c r="V35" s="224">
        <f>ROUND(E35*U35,2)</f>
        <v>7.17</v>
      </c>
      <c r="W35" s="224"/>
      <c r="X35" s="224" t="s">
        <v>241</v>
      </c>
      <c r="Y35" s="213"/>
      <c r="Z35" s="213"/>
      <c r="AA35" s="213"/>
      <c r="AB35" s="213"/>
      <c r="AC35" s="213"/>
      <c r="AD35" s="213"/>
      <c r="AE35" s="213"/>
      <c r="AF35" s="213"/>
      <c r="AG35" s="213" t="s">
        <v>242</v>
      </c>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row>
    <row r="36" spans="1:60" outlineLevel="1" x14ac:dyDescent="0.2">
      <c r="A36" s="220"/>
      <c r="B36" s="221"/>
      <c r="C36" s="254" t="s">
        <v>333</v>
      </c>
      <c r="D36" s="241"/>
      <c r="E36" s="241"/>
      <c r="F36" s="241"/>
      <c r="G36" s="241"/>
      <c r="H36" s="224"/>
      <c r="I36" s="224"/>
      <c r="J36" s="224"/>
      <c r="K36" s="224"/>
      <c r="L36" s="224"/>
      <c r="M36" s="224"/>
      <c r="N36" s="223"/>
      <c r="O36" s="223"/>
      <c r="P36" s="223"/>
      <c r="Q36" s="223"/>
      <c r="R36" s="224"/>
      <c r="S36" s="224"/>
      <c r="T36" s="224"/>
      <c r="U36" s="224"/>
      <c r="V36" s="224"/>
      <c r="W36" s="224"/>
      <c r="X36" s="224"/>
      <c r="Y36" s="213"/>
      <c r="Z36" s="213"/>
      <c r="AA36" s="213"/>
      <c r="AB36" s="213"/>
      <c r="AC36" s="213"/>
      <c r="AD36" s="213"/>
      <c r="AE36" s="213"/>
      <c r="AF36" s="213"/>
      <c r="AG36" s="213" t="s">
        <v>244</v>
      </c>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row>
    <row r="37" spans="1:60" ht="22.5" outlineLevel="1" x14ac:dyDescent="0.2">
      <c r="A37" s="234">
        <v>17</v>
      </c>
      <c r="B37" s="235" t="s">
        <v>350</v>
      </c>
      <c r="C37" s="253" t="s">
        <v>351</v>
      </c>
      <c r="D37" s="236" t="s">
        <v>252</v>
      </c>
      <c r="E37" s="237">
        <v>24.709499999999998</v>
      </c>
      <c r="F37" s="238"/>
      <c r="G37" s="239">
        <f>ROUND(E37*F37,2)</f>
        <v>0</v>
      </c>
      <c r="H37" s="238"/>
      <c r="I37" s="239">
        <f>ROUND(E37*H37,2)</f>
        <v>0</v>
      </c>
      <c r="J37" s="238"/>
      <c r="K37" s="239">
        <f>ROUND(E37*J37,2)</f>
        <v>0</v>
      </c>
      <c r="L37" s="239">
        <v>15</v>
      </c>
      <c r="M37" s="239">
        <f>G37*(1+L37/100)</f>
        <v>0</v>
      </c>
      <c r="N37" s="237">
        <v>3.2000000000000003E-4</v>
      </c>
      <c r="O37" s="237">
        <f>ROUND(E37*N37,2)</f>
        <v>0.01</v>
      </c>
      <c r="P37" s="237">
        <v>0</v>
      </c>
      <c r="Q37" s="237">
        <f>ROUND(E37*P37,2)</f>
        <v>0</v>
      </c>
      <c r="R37" s="239" t="s">
        <v>253</v>
      </c>
      <c r="S37" s="239" t="s">
        <v>239</v>
      </c>
      <c r="T37" s="240" t="s">
        <v>240</v>
      </c>
      <c r="U37" s="224">
        <v>7.0000000000000007E-2</v>
      </c>
      <c r="V37" s="224">
        <f>ROUND(E37*U37,2)</f>
        <v>1.73</v>
      </c>
      <c r="W37" s="224"/>
      <c r="X37" s="224" t="s">
        <v>241</v>
      </c>
      <c r="Y37" s="213"/>
      <c r="Z37" s="213"/>
      <c r="AA37" s="213"/>
      <c r="AB37" s="213"/>
      <c r="AC37" s="213"/>
      <c r="AD37" s="213"/>
      <c r="AE37" s="213"/>
      <c r="AF37" s="213"/>
      <c r="AG37" s="213" t="s">
        <v>242</v>
      </c>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row>
    <row r="38" spans="1:60" outlineLevel="1" x14ac:dyDescent="0.2">
      <c r="A38" s="220"/>
      <c r="B38" s="221"/>
      <c r="C38" s="254" t="s">
        <v>333</v>
      </c>
      <c r="D38" s="241"/>
      <c r="E38" s="241"/>
      <c r="F38" s="241"/>
      <c r="G38" s="241"/>
      <c r="H38" s="224"/>
      <c r="I38" s="224"/>
      <c r="J38" s="224"/>
      <c r="K38" s="224"/>
      <c r="L38" s="224"/>
      <c r="M38" s="224"/>
      <c r="N38" s="223"/>
      <c r="O38" s="223"/>
      <c r="P38" s="223"/>
      <c r="Q38" s="223"/>
      <c r="R38" s="224"/>
      <c r="S38" s="224"/>
      <c r="T38" s="224"/>
      <c r="U38" s="224"/>
      <c r="V38" s="224"/>
      <c r="W38" s="224"/>
      <c r="X38" s="224"/>
      <c r="Y38" s="213"/>
      <c r="Z38" s="213"/>
      <c r="AA38" s="213"/>
      <c r="AB38" s="213"/>
      <c r="AC38" s="213"/>
      <c r="AD38" s="213"/>
      <c r="AE38" s="213"/>
      <c r="AF38" s="213"/>
      <c r="AG38" s="213" t="s">
        <v>244</v>
      </c>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row>
    <row r="39" spans="1:60" outlineLevel="1" x14ac:dyDescent="0.2">
      <c r="A39" s="234">
        <v>18</v>
      </c>
      <c r="B39" s="235" t="s">
        <v>334</v>
      </c>
      <c r="C39" s="253" t="s">
        <v>335</v>
      </c>
      <c r="D39" s="236" t="s">
        <v>252</v>
      </c>
      <c r="E39" s="237">
        <v>8.2449999999999992</v>
      </c>
      <c r="F39" s="238"/>
      <c r="G39" s="239">
        <f>ROUND(E39*F39,2)</f>
        <v>0</v>
      </c>
      <c r="H39" s="238"/>
      <c r="I39" s="239">
        <f>ROUND(E39*H39,2)</f>
        <v>0</v>
      </c>
      <c r="J39" s="238"/>
      <c r="K39" s="239">
        <f>ROUND(E39*J39,2)</f>
        <v>0</v>
      </c>
      <c r="L39" s="239">
        <v>15</v>
      </c>
      <c r="M39" s="239">
        <f>G39*(1+L39/100)</f>
        <v>0</v>
      </c>
      <c r="N39" s="237">
        <v>4.0000000000000003E-5</v>
      </c>
      <c r="O39" s="237">
        <f>ROUND(E39*N39,2)</f>
        <v>0</v>
      </c>
      <c r="P39" s="237">
        <v>0</v>
      </c>
      <c r="Q39" s="237">
        <f>ROUND(E39*P39,2)</f>
        <v>0</v>
      </c>
      <c r="R39" s="239" t="s">
        <v>253</v>
      </c>
      <c r="S39" s="239" t="s">
        <v>239</v>
      </c>
      <c r="T39" s="240" t="s">
        <v>240</v>
      </c>
      <c r="U39" s="224">
        <v>7.8E-2</v>
      </c>
      <c r="V39" s="224">
        <f>ROUND(E39*U39,2)</f>
        <v>0.64</v>
      </c>
      <c r="W39" s="224"/>
      <c r="X39" s="224" t="s">
        <v>241</v>
      </c>
      <c r="Y39" s="213"/>
      <c r="Z39" s="213"/>
      <c r="AA39" s="213"/>
      <c r="AB39" s="213"/>
      <c r="AC39" s="213"/>
      <c r="AD39" s="213"/>
      <c r="AE39" s="213"/>
      <c r="AF39" s="213"/>
      <c r="AG39" s="213" t="s">
        <v>242</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ht="22.5" outlineLevel="1" x14ac:dyDescent="0.2">
      <c r="A40" s="220"/>
      <c r="B40" s="221"/>
      <c r="C40" s="254" t="s">
        <v>336</v>
      </c>
      <c r="D40" s="241"/>
      <c r="E40" s="241"/>
      <c r="F40" s="241"/>
      <c r="G40" s="241"/>
      <c r="H40" s="224"/>
      <c r="I40" s="224"/>
      <c r="J40" s="224"/>
      <c r="K40" s="224"/>
      <c r="L40" s="224"/>
      <c r="M40" s="224"/>
      <c r="N40" s="223"/>
      <c r="O40" s="223"/>
      <c r="P40" s="223"/>
      <c r="Q40" s="223"/>
      <c r="R40" s="224"/>
      <c r="S40" s="224"/>
      <c r="T40" s="224"/>
      <c r="U40" s="224"/>
      <c r="V40" s="224"/>
      <c r="W40" s="224"/>
      <c r="X40" s="224"/>
      <c r="Y40" s="213"/>
      <c r="Z40" s="213"/>
      <c r="AA40" s="213"/>
      <c r="AB40" s="213"/>
      <c r="AC40" s="213"/>
      <c r="AD40" s="213"/>
      <c r="AE40" s="213"/>
      <c r="AF40" s="213"/>
      <c r="AG40" s="213" t="s">
        <v>244</v>
      </c>
      <c r="AH40" s="213"/>
      <c r="AI40" s="213"/>
      <c r="AJ40" s="213"/>
      <c r="AK40" s="213"/>
      <c r="AL40" s="213"/>
      <c r="AM40" s="213"/>
      <c r="AN40" s="213"/>
      <c r="AO40" s="213"/>
      <c r="AP40" s="213"/>
      <c r="AQ40" s="213"/>
      <c r="AR40" s="213"/>
      <c r="AS40" s="213"/>
      <c r="AT40" s="213"/>
      <c r="AU40" s="213"/>
      <c r="AV40" s="213"/>
      <c r="AW40" s="213"/>
      <c r="AX40" s="213"/>
      <c r="AY40" s="213"/>
      <c r="AZ40" s="213"/>
      <c r="BA40" s="249" t="str">
        <f>C40</f>
        <v>které se zřizují před úpravami povrchu, a obalení osazených dveřních zárubní před znečištěním při úpravách povrchu nástřikem plastických maltovin včetně pozdějšího odkrytí,</v>
      </c>
      <c r="BB40" s="213"/>
      <c r="BC40" s="213"/>
      <c r="BD40" s="213"/>
      <c r="BE40" s="213"/>
      <c r="BF40" s="213"/>
      <c r="BG40" s="213"/>
      <c r="BH40" s="213"/>
    </row>
    <row r="41" spans="1:60" outlineLevel="1" x14ac:dyDescent="0.2">
      <c r="A41" s="234">
        <v>19</v>
      </c>
      <c r="B41" s="235" t="s">
        <v>340</v>
      </c>
      <c r="C41" s="253" t="s">
        <v>341</v>
      </c>
      <c r="D41" s="236" t="s">
        <v>252</v>
      </c>
      <c r="E41" s="237">
        <v>19.23</v>
      </c>
      <c r="F41" s="238"/>
      <c r="G41" s="239">
        <f>ROUND(E41*F41,2)</f>
        <v>0</v>
      </c>
      <c r="H41" s="238"/>
      <c r="I41" s="239">
        <f>ROUND(E41*H41,2)</f>
        <v>0</v>
      </c>
      <c r="J41" s="238"/>
      <c r="K41" s="239">
        <f>ROUND(E41*J41,2)</f>
        <v>0</v>
      </c>
      <c r="L41" s="239">
        <v>15</v>
      </c>
      <c r="M41" s="239">
        <f>G41*(1+L41/100)</f>
        <v>0</v>
      </c>
      <c r="N41" s="237">
        <v>2.495E-2</v>
      </c>
      <c r="O41" s="237">
        <f>ROUND(E41*N41,2)</f>
        <v>0.48</v>
      </c>
      <c r="P41" s="237">
        <v>0</v>
      </c>
      <c r="Q41" s="237">
        <f>ROUND(E41*P41,2)</f>
        <v>0</v>
      </c>
      <c r="R41" s="239" t="s">
        <v>253</v>
      </c>
      <c r="S41" s="239" t="s">
        <v>239</v>
      </c>
      <c r="T41" s="240" t="s">
        <v>240</v>
      </c>
      <c r="U41" s="224">
        <v>0.37</v>
      </c>
      <c r="V41" s="224">
        <f>ROUND(E41*U41,2)</f>
        <v>7.12</v>
      </c>
      <c r="W41" s="224"/>
      <c r="X41" s="224" t="s">
        <v>241</v>
      </c>
      <c r="Y41" s="213"/>
      <c r="Z41" s="213"/>
      <c r="AA41" s="213"/>
      <c r="AB41" s="213"/>
      <c r="AC41" s="213"/>
      <c r="AD41" s="213"/>
      <c r="AE41" s="213"/>
      <c r="AF41" s="213"/>
      <c r="AG41" s="213" t="s">
        <v>242</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outlineLevel="1" x14ac:dyDescent="0.2">
      <c r="A42" s="220"/>
      <c r="B42" s="221"/>
      <c r="C42" s="254" t="s">
        <v>342</v>
      </c>
      <c r="D42" s="241"/>
      <c r="E42" s="241"/>
      <c r="F42" s="241"/>
      <c r="G42" s="241"/>
      <c r="H42" s="224"/>
      <c r="I42" s="224"/>
      <c r="J42" s="224"/>
      <c r="K42" s="224"/>
      <c r="L42" s="224"/>
      <c r="M42" s="224"/>
      <c r="N42" s="223"/>
      <c r="O42" s="223"/>
      <c r="P42" s="223"/>
      <c r="Q42" s="223"/>
      <c r="R42" s="224"/>
      <c r="S42" s="224"/>
      <c r="T42" s="224"/>
      <c r="U42" s="224"/>
      <c r="V42" s="224"/>
      <c r="W42" s="224"/>
      <c r="X42" s="224"/>
      <c r="Y42" s="213"/>
      <c r="Z42" s="213"/>
      <c r="AA42" s="213"/>
      <c r="AB42" s="213"/>
      <c r="AC42" s="213"/>
      <c r="AD42" s="213"/>
      <c r="AE42" s="213"/>
      <c r="AF42" s="213"/>
      <c r="AG42" s="213" t="s">
        <v>244</v>
      </c>
      <c r="AH42" s="213"/>
      <c r="AI42" s="213"/>
      <c r="AJ42" s="213"/>
      <c r="AK42" s="213"/>
      <c r="AL42" s="213"/>
      <c r="AM42" s="213"/>
      <c r="AN42" s="213"/>
      <c r="AO42" s="213"/>
      <c r="AP42" s="213"/>
      <c r="AQ42" s="213"/>
      <c r="AR42" s="213"/>
      <c r="AS42" s="213"/>
      <c r="AT42" s="213"/>
      <c r="AU42" s="213"/>
      <c r="AV42" s="213"/>
      <c r="AW42" s="213"/>
      <c r="AX42" s="213"/>
      <c r="AY42" s="213"/>
      <c r="AZ42" s="213"/>
      <c r="BA42" s="249" t="str">
        <f>C42</f>
        <v>omítka vápenocementová, strojně nebo ručně nanášená v podlaží i ve schodišti na jakýkoliv druh podkladu, kompletní souvrství</v>
      </c>
      <c r="BB42" s="213"/>
      <c r="BC42" s="213"/>
      <c r="BD42" s="213"/>
      <c r="BE42" s="213"/>
      <c r="BF42" s="213"/>
      <c r="BG42" s="213"/>
      <c r="BH42" s="213"/>
    </row>
    <row r="43" spans="1:60" outlineLevel="1" x14ac:dyDescent="0.2">
      <c r="A43" s="234">
        <v>20</v>
      </c>
      <c r="B43" s="235" t="s">
        <v>343</v>
      </c>
      <c r="C43" s="253" t="s">
        <v>344</v>
      </c>
      <c r="D43" s="236" t="s">
        <v>252</v>
      </c>
      <c r="E43" s="237">
        <v>140.42840000000001</v>
      </c>
      <c r="F43" s="238"/>
      <c r="G43" s="239">
        <f>ROUND(E43*F43,2)</f>
        <v>0</v>
      </c>
      <c r="H43" s="238"/>
      <c r="I43" s="239">
        <f>ROUND(E43*H43,2)</f>
        <v>0</v>
      </c>
      <c r="J43" s="238"/>
      <c r="K43" s="239">
        <f>ROUND(E43*J43,2)</f>
        <v>0</v>
      </c>
      <c r="L43" s="239">
        <v>15</v>
      </c>
      <c r="M43" s="239">
        <f>G43*(1+L43/100)</f>
        <v>0</v>
      </c>
      <c r="N43" s="237">
        <v>2.7980000000000001E-2</v>
      </c>
      <c r="O43" s="237">
        <f>ROUND(E43*N43,2)</f>
        <v>3.93</v>
      </c>
      <c r="P43" s="237">
        <v>0</v>
      </c>
      <c r="Q43" s="237">
        <f>ROUND(E43*P43,2)</f>
        <v>0</v>
      </c>
      <c r="R43" s="239" t="s">
        <v>253</v>
      </c>
      <c r="S43" s="239" t="s">
        <v>239</v>
      </c>
      <c r="T43" s="240" t="s">
        <v>240</v>
      </c>
      <c r="U43" s="224">
        <v>0.626</v>
      </c>
      <c r="V43" s="224">
        <f>ROUND(E43*U43,2)</f>
        <v>87.91</v>
      </c>
      <c r="W43" s="224"/>
      <c r="X43" s="224" t="s">
        <v>241</v>
      </c>
      <c r="Y43" s="213"/>
      <c r="Z43" s="213"/>
      <c r="AA43" s="213"/>
      <c r="AB43" s="213"/>
      <c r="AC43" s="213"/>
      <c r="AD43" s="213"/>
      <c r="AE43" s="213"/>
      <c r="AF43" s="213"/>
      <c r="AG43" s="213" t="s">
        <v>242</v>
      </c>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row>
    <row r="44" spans="1:60" outlineLevel="1" x14ac:dyDescent="0.2">
      <c r="A44" s="220"/>
      <c r="B44" s="221"/>
      <c r="C44" s="254" t="s">
        <v>342</v>
      </c>
      <c r="D44" s="241"/>
      <c r="E44" s="241"/>
      <c r="F44" s="241"/>
      <c r="G44" s="241"/>
      <c r="H44" s="224"/>
      <c r="I44" s="224"/>
      <c r="J44" s="224"/>
      <c r="K44" s="224"/>
      <c r="L44" s="224"/>
      <c r="M44" s="224"/>
      <c r="N44" s="223"/>
      <c r="O44" s="223"/>
      <c r="P44" s="223"/>
      <c r="Q44" s="223"/>
      <c r="R44" s="224"/>
      <c r="S44" s="224"/>
      <c r="T44" s="224"/>
      <c r="U44" s="224"/>
      <c r="V44" s="224"/>
      <c r="W44" s="224"/>
      <c r="X44" s="224"/>
      <c r="Y44" s="213"/>
      <c r="Z44" s="213"/>
      <c r="AA44" s="213"/>
      <c r="AB44" s="213"/>
      <c r="AC44" s="213"/>
      <c r="AD44" s="213"/>
      <c r="AE44" s="213"/>
      <c r="AF44" s="213"/>
      <c r="AG44" s="213" t="s">
        <v>244</v>
      </c>
      <c r="AH44" s="213"/>
      <c r="AI44" s="213"/>
      <c r="AJ44" s="213"/>
      <c r="AK44" s="213"/>
      <c r="AL44" s="213"/>
      <c r="AM44" s="213"/>
      <c r="AN44" s="213"/>
      <c r="AO44" s="213"/>
      <c r="AP44" s="213"/>
      <c r="AQ44" s="213"/>
      <c r="AR44" s="213"/>
      <c r="AS44" s="213"/>
      <c r="AT44" s="213"/>
      <c r="AU44" s="213"/>
      <c r="AV44" s="213"/>
      <c r="AW44" s="213"/>
      <c r="AX44" s="213"/>
      <c r="AY44" s="213"/>
      <c r="AZ44" s="213"/>
      <c r="BA44" s="249" t="str">
        <f>C44</f>
        <v>omítka vápenocementová, strojně nebo ručně nanášená v podlaží i ve schodišti na jakýkoliv druh podkladu, kompletní souvrství</v>
      </c>
      <c r="BB44" s="213"/>
      <c r="BC44" s="213"/>
      <c r="BD44" s="213"/>
      <c r="BE44" s="213"/>
      <c r="BF44" s="213"/>
      <c r="BG44" s="213"/>
      <c r="BH44" s="213"/>
    </row>
    <row r="45" spans="1:60" x14ac:dyDescent="0.2">
      <c r="A45" s="227" t="s">
        <v>233</v>
      </c>
      <c r="B45" s="228" t="s">
        <v>112</v>
      </c>
      <c r="C45" s="252" t="s">
        <v>113</v>
      </c>
      <c r="D45" s="229"/>
      <c r="E45" s="230"/>
      <c r="F45" s="231"/>
      <c r="G45" s="231">
        <f>SUMIF(AG46:AG60,"&lt;&gt;NOR",G46:G60)</f>
        <v>0</v>
      </c>
      <c r="H45" s="231"/>
      <c r="I45" s="231">
        <f>SUM(I46:I60)</f>
        <v>0</v>
      </c>
      <c r="J45" s="231"/>
      <c r="K45" s="231">
        <f>SUM(K46:K60)</f>
        <v>0</v>
      </c>
      <c r="L45" s="231"/>
      <c r="M45" s="231">
        <f>SUM(M46:M60)</f>
        <v>0</v>
      </c>
      <c r="N45" s="230"/>
      <c r="O45" s="230">
        <f>SUM(O46:O60)</f>
        <v>3.4000000000000004</v>
      </c>
      <c r="P45" s="230"/>
      <c r="Q45" s="230">
        <f>SUM(Q46:Q60)</f>
        <v>0</v>
      </c>
      <c r="R45" s="231"/>
      <c r="S45" s="231"/>
      <c r="T45" s="232"/>
      <c r="U45" s="226"/>
      <c r="V45" s="226">
        <f>SUM(V46:V60)</f>
        <v>190.44999999999996</v>
      </c>
      <c r="W45" s="226"/>
      <c r="X45" s="226"/>
      <c r="AG45" t="s">
        <v>234</v>
      </c>
    </row>
    <row r="46" spans="1:60" outlineLevel="1" x14ac:dyDescent="0.2">
      <c r="A46" s="234">
        <v>21</v>
      </c>
      <c r="B46" s="235" t="s">
        <v>823</v>
      </c>
      <c r="C46" s="253" t="s">
        <v>824</v>
      </c>
      <c r="D46" s="236" t="s">
        <v>252</v>
      </c>
      <c r="E46" s="237">
        <v>6.6059999999999999</v>
      </c>
      <c r="F46" s="238"/>
      <c r="G46" s="239">
        <f>ROUND(E46*F46,2)</f>
        <v>0</v>
      </c>
      <c r="H46" s="238"/>
      <c r="I46" s="239">
        <f>ROUND(E46*H46,2)</f>
        <v>0</v>
      </c>
      <c r="J46" s="238"/>
      <c r="K46" s="239">
        <f>ROUND(E46*J46,2)</f>
        <v>0</v>
      </c>
      <c r="L46" s="239">
        <v>15</v>
      </c>
      <c r="M46" s="239">
        <f>G46*(1+L46/100)</f>
        <v>0</v>
      </c>
      <c r="N46" s="237">
        <v>1.021E-2</v>
      </c>
      <c r="O46" s="237">
        <f>ROUND(E46*N46,2)</f>
        <v>7.0000000000000007E-2</v>
      </c>
      <c r="P46" s="237">
        <v>0</v>
      </c>
      <c r="Q46" s="237">
        <f>ROUND(E46*P46,2)</f>
        <v>0</v>
      </c>
      <c r="R46" s="239" t="s">
        <v>253</v>
      </c>
      <c r="S46" s="239" t="s">
        <v>239</v>
      </c>
      <c r="T46" s="240" t="s">
        <v>240</v>
      </c>
      <c r="U46" s="224">
        <v>0.49299999999999999</v>
      </c>
      <c r="V46" s="224">
        <f>ROUND(E46*U46,2)</f>
        <v>3.26</v>
      </c>
      <c r="W46" s="224"/>
      <c r="X46" s="224" t="s">
        <v>241</v>
      </c>
      <c r="Y46" s="213"/>
      <c r="Z46" s="213"/>
      <c r="AA46" s="213"/>
      <c r="AB46" s="213"/>
      <c r="AC46" s="213"/>
      <c r="AD46" s="213"/>
      <c r="AE46" s="213"/>
      <c r="AF46" s="213"/>
      <c r="AG46" s="213" t="s">
        <v>242</v>
      </c>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row>
    <row r="47" spans="1:60" outlineLevel="1" x14ac:dyDescent="0.2">
      <c r="A47" s="220"/>
      <c r="B47" s="221"/>
      <c r="C47" s="254" t="s">
        <v>825</v>
      </c>
      <c r="D47" s="241"/>
      <c r="E47" s="241"/>
      <c r="F47" s="241"/>
      <c r="G47" s="241"/>
      <c r="H47" s="224"/>
      <c r="I47" s="224"/>
      <c r="J47" s="224"/>
      <c r="K47" s="224"/>
      <c r="L47" s="224"/>
      <c r="M47" s="224"/>
      <c r="N47" s="223"/>
      <c r="O47" s="223"/>
      <c r="P47" s="223"/>
      <c r="Q47" s="223"/>
      <c r="R47" s="224"/>
      <c r="S47" s="224"/>
      <c r="T47" s="224"/>
      <c r="U47" s="224"/>
      <c r="V47" s="224"/>
      <c r="W47" s="224"/>
      <c r="X47" s="224"/>
      <c r="Y47" s="213"/>
      <c r="Z47" s="213"/>
      <c r="AA47" s="213"/>
      <c r="AB47" s="213"/>
      <c r="AC47" s="213"/>
      <c r="AD47" s="213"/>
      <c r="AE47" s="213"/>
      <c r="AF47" s="213"/>
      <c r="AG47" s="213" t="s">
        <v>244</v>
      </c>
      <c r="AH47" s="213"/>
      <c r="AI47" s="213"/>
      <c r="AJ47" s="213"/>
      <c r="AK47" s="213"/>
      <c r="AL47" s="213"/>
      <c r="AM47" s="213"/>
      <c r="AN47" s="213"/>
      <c r="AO47" s="213"/>
      <c r="AP47" s="213"/>
      <c r="AQ47" s="213"/>
      <c r="AR47" s="213"/>
      <c r="AS47" s="213"/>
      <c r="AT47" s="213"/>
      <c r="AU47" s="213"/>
      <c r="AV47" s="213"/>
      <c r="AW47" s="213"/>
      <c r="AX47" s="213"/>
      <c r="AY47" s="213"/>
      <c r="AZ47" s="213"/>
      <c r="BA47" s="249" t="str">
        <f>C47</f>
        <v>nanesení lepicího tmelu na izolační desky, nalepení desek a zajištění talířovými hmoždinkami (6 ks/m2). Bez povrchové úpravy desek.</v>
      </c>
      <c r="BB47" s="213"/>
      <c r="BC47" s="213"/>
      <c r="BD47" s="213"/>
      <c r="BE47" s="213"/>
      <c r="BF47" s="213"/>
      <c r="BG47" s="213"/>
      <c r="BH47" s="213"/>
    </row>
    <row r="48" spans="1:60" ht="22.5" outlineLevel="1" x14ac:dyDescent="0.2">
      <c r="A48" s="234">
        <v>22</v>
      </c>
      <c r="B48" s="235" t="s">
        <v>357</v>
      </c>
      <c r="C48" s="253" t="s">
        <v>358</v>
      </c>
      <c r="D48" s="236" t="s">
        <v>252</v>
      </c>
      <c r="E48" s="237">
        <v>6.6059999999999999</v>
      </c>
      <c r="F48" s="238"/>
      <c r="G48" s="239">
        <f>ROUND(E48*F48,2)</f>
        <v>0</v>
      </c>
      <c r="H48" s="238"/>
      <c r="I48" s="239">
        <f>ROUND(E48*H48,2)</f>
        <v>0</v>
      </c>
      <c r="J48" s="238"/>
      <c r="K48" s="239">
        <f>ROUND(E48*J48,2)</f>
        <v>0</v>
      </c>
      <c r="L48" s="239">
        <v>15</v>
      </c>
      <c r="M48" s="239">
        <f>G48*(1+L48/100)</f>
        <v>0</v>
      </c>
      <c r="N48" s="237">
        <v>1.959E-2</v>
      </c>
      <c r="O48" s="237">
        <f>ROUND(E48*N48,2)</f>
        <v>0.13</v>
      </c>
      <c r="P48" s="237">
        <v>0</v>
      </c>
      <c r="Q48" s="237">
        <f>ROUND(E48*P48,2)</f>
        <v>0</v>
      </c>
      <c r="R48" s="239" t="s">
        <v>253</v>
      </c>
      <c r="S48" s="239" t="s">
        <v>239</v>
      </c>
      <c r="T48" s="240" t="s">
        <v>240</v>
      </c>
      <c r="U48" s="224">
        <v>1.2558</v>
      </c>
      <c r="V48" s="224">
        <f>ROUND(E48*U48,2)</f>
        <v>8.3000000000000007</v>
      </c>
      <c r="W48" s="224"/>
      <c r="X48" s="224" t="s">
        <v>241</v>
      </c>
      <c r="Y48" s="213"/>
      <c r="Z48" s="213"/>
      <c r="AA48" s="213"/>
      <c r="AB48" s="213"/>
      <c r="AC48" s="213"/>
      <c r="AD48" s="213"/>
      <c r="AE48" s="213"/>
      <c r="AF48" s="213"/>
      <c r="AG48" s="213" t="s">
        <v>242</v>
      </c>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row>
    <row r="49" spans="1:60" ht="22.5" outlineLevel="1" x14ac:dyDescent="0.2">
      <c r="A49" s="220"/>
      <c r="B49" s="221"/>
      <c r="C49" s="254" t="s">
        <v>349</v>
      </c>
      <c r="D49" s="241"/>
      <c r="E49" s="241"/>
      <c r="F49" s="241"/>
      <c r="G49" s="241"/>
      <c r="H49" s="224"/>
      <c r="I49" s="224"/>
      <c r="J49" s="224"/>
      <c r="K49" s="224"/>
      <c r="L49" s="224"/>
      <c r="M49" s="224"/>
      <c r="N49" s="223"/>
      <c r="O49" s="223"/>
      <c r="P49" s="223"/>
      <c r="Q49" s="223"/>
      <c r="R49" s="224"/>
      <c r="S49" s="224"/>
      <c r="T49" s="224"/>
      <c r="U49" s="224"/>
      <c r="V49" s="224"/>
      <c r="W49" s="224"/>
      <c r="X49" s="224"/>
      <c r="Y49" s="213"/>
      <c r="Z49" s="213"/>
      <c r="AA49" s="213"/>
      <c r="AB49" s="213"/>
      <c r="AC49" s="213"/>
      <c r="AD49" s="213"/>
      <c r="AE49" s="213"/>
      <c r="AF49" s="213"/>
      <c r="AG49" s="213" t="s">
        <v>244</v>
      </c>
      <c r="AH49" s="213"/>
      <c r="AI49" s="213"/>
      <c r="AJ49" s="213"/>
      <c r="AK49" s="213"/>
      <c r="AL49" s="213"/>
      <c r="AM49" s="213"/>
      <c r="AN49" s="213"/>
      <c r="AO49" s="213"/>
      <c r="AP49" s="213"/>
      <c r="AQ49" s="213"/>
      <c r="AR49" s="213"/>
      <c r="AS49" s="213"/>
      <c r="AT49" s="213"/>
      <c r="AU49" s="213"/>
      <c r="AV49" s="213"/>
      <c r="AW49" s="213"/>
      <c r="AX49" s="213"/>
      <c r="AY49" s="213"/>
      <c r="AZ49" s="213"/>
      <c r="BA49" s="249" t="str">
        <f>C49</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49" s="213"/>
      <c r="BC49" s="213"/>
      <c r="BD49" s="213"/>
      <c r="BE49" s="213"/>
      <c r="BF49" s="213"/>
      <c r="BG49" s="213"/>
      <c r="BH49" s="213"/>
    </row>
    <row r="50" spans="1:60" ht="22.5" outlineLevel="1" x14ac:dyDescent="0.2">
      <c r="A50" s="234">
        <v>23</v>
      </c>
      <c r="B50" s="235" t="s">
        <v>363</v>
      </c>
      <c r="C50" s="253" t="s">
        <v>364</v>
      </c>
      <c r="D50" s="236" t="s">
        <v>252</v>
      </c>
      <c r="E50" s="237">
        <v>55.976399999999998</v>
      </c>
      <c r="F50" s="238"/>
      <c r="G50" s="239">
        <f>ROUND(E50*F50,2)</f>
        <v>0</v>
      </c>
      <c r="H50" s="238"/>
      <c r="I50" s="239">
        <f>ROUND(E50*H50,2)</f>
        <v>0</v>
      </c>
      <c r="J50" s="238"/>
      <c r="K50" s="239">
        <f>ROUND(E50*J50,2)</f>
        <v>0</v>
      </c>
      <c r="L50" s="239">
        <v>15</v>
      </c>
      <c r="M50" s="239">
        <f>G50*(1+L50/100)</f>
        <v>0</v>
      </c>
      <c r="N50" s="237">
        <v>1.423E-2</v>
      </c>
      <c r="O50" s="237">
        <f>ROUND(E50*N50,2)</f>
        <v>0.8</v>
      </c>
      <c r="P50" s="237">
        <v>0</v>
      </c>
      <c r="Q50" s="237">
        <f>ROUND(E50*P50,2)</f>
        <v>0</v>
      </c>
      <c r="R50" s="239" t="s">
        <v>253</v>
      </c>
      <c r="S50" s="239" t="s">
        <v>239</v>
      </c>
      <c r="T50" s="240" t="s">
        <v>240</v>
      </c>
      <c r="U50" s="224">
        <v>1.2558</v>
      </c>
      <c r="V50" s="224">
        <f>ROUND(E50*U50,2)</f>
        <v>70.3</v>
      </c>
      <c r="W50" s="224"/>
      <c r="X50" s="224" t="s">
        <v>241</v>
      </c>
      <c r="Y50" s="213"/>
      <c r="Z50" s="213"/>
      <c r="AA50" s="213"/>
      <c r="AB50" s="213"/>
      <c r="AC50" s="213"/>
      <c r="AD50" s="213"/>
      <c r="AE50" s="213"/>
      <c r="AF50" s="213"/>
      <c r="AG50" s="213" t="s">
        <v>242</v>
      </c>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row>
    <row r="51" spans="1:60" ht="22.5" outlineLevel="1" x14ac:dyDescent="0.2">
      <c r="A51" s="220"/>
      <c r="B51" s="221"/>
      <c r="C51" s="254" t="s">
        <v>361</v>
      </c>
      <c r="D51" s="241"/>
      <c r="E51" s="241"/>
      <c r="F51" s="241"/>
      <c r="G51" s="241"/>
      <c r="H51" s="224"/>
      <c r="I51" s="224"/>
      <c r="J51" s="224"/>
      <c r="K51" s="224"/>
      <c r="L51" s="224"/>
      <c r="M51" s="224"/>
      <c r="N51" s="223"/>
      <c r="O51" s="223"/>
      <c r="P51" s="223"/>
      <c r="Q51" s="223"/>
      <c r="R51" s="224"/>
      <c r="S51" s="224"/>
      <c r="T51" s="224"/>
      <c r="U51" s="224"/>
      <c r="V51" s="224"/>
      <c r="W51" s="224"/>
      <c r="X51" s="224"/>
      <c r="Y51" s="213"/>
      <c r="Z51" s="213"/>
      <c r="AA51" s="213"/>
      <c r="AB51" s="213"/>
      <c r="AC51" s="213"/>
      <c r="AD51" s="213"/>
      <c r="AE51" s="213"/>
      <c r="AF51" s="213"/>
      <c r="AG51" s="213" t="s">
        <v>244</v>
      </c>
      <c r="AH51" s="213"/>
      <c r="AI51" s="213"/>
      <c r="AJ51" s="213"/>
      <c r="AK51" s="213"/>
      <c r="AL51" s="213"/>
      <c r="AM51" s="213"/>
      <c r="AN51" s="213"/>
      <c r="AO51" s="213"/>
      <c r="AP51" s="213"/>
      <c r="AQ51" s="213"/>
      <c r="AR51" s="213"/>
      <c r="AS51" s="213"/>
      <c r="AT51" s="213"/>
      <c r="AU51" s="213"/>
      <c r="AV51" s="213"/>
      <c r="AW51" s="213"/>
      <c r="AX51" s="213"/>
      <c r="AY51" s="213"/>
      <c r="AZ51" s="213"/>
      <c r="BA51" s="249" t="str">
        <f>C51</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v>
      </c>
      <c r="BB51" s="213"/>
      <c r="BC51" s="213"/>
      <c r="BD51" s="213"/>
      <c r="BE51" s="213"/>
      <c r="BF51" s="213"/>
      <c r="BG51" s="213"/>
      <c r="BH51" s="213"/>
    </row>
    <row r="52" spans="1:60" outlineLevel="1" x14ac:dyDescent="0.2">
      <c r="A52" s="220"/>
      <c r="B52" s="221"/>
      <c r="C52" s="256" t="s">
        <v>362</v>
      </c>
      <c r="D52" s="250"/>
      <c r="E52" s="250"/>
      <c r="F52" s="250"/>
      <c r="G52" s="250"/>
      <c r="H52" s="224"/>
      <c r="I52" s="224"/>
      <c r="J52" s="224"/>
      <c r="K52" s="224"/>
      <c r="L52" s="224"/>
      <c r="M52" s="224"/>
      <c r="N52" s="223"/>
      <c r="O52" s="223"/>
      <c r="P52" s="223"/>
      <c r="Q52" s="223"/>
      <c r="R52" s="224"/>
      <c r="S52" s="224"/>
      <c r="T52" s="224"/>
      <c r="U52" s="224"/>
      <c r="V52" s="224"/>
      <c r="W52" s="224"/>
      <c r="X52" s="224"/>
      <c r="Y52" s="213"/>
      <c r="Z52" s="213"/>
      <c r="AA52" s="213"/>
      <c r="AB52" s="213"/>
      <c r="AC52" s="213"/>
      <c r="AD52" s="213"/>
      <c r="AE52" s="213"/>
      <c r="AF52" s="213"/>
      <c r="AG52" s="213" t="s">
        <v>244</v>
      </c>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row>
    <row r="53" spans="1:60" ht="22.5" outlineLevel="1" x14ac:dyDescent="0.2">
      <c r="A53" s="234">
        <v>24</v>
      </c>
      <c r="B53" s="235" t="s">
        <v>367</v>
      </c>
      <c r="C53" s="253" t="s">
        <v>368</v>
      </c>
      <c r="D53" s="236" t="s">
        <v>252</v>
      </c>
      <c r="E53" s="237">
        <v>13.92</v>
      </c>
      <c r="F53" s="238"/>
      <c r="G53" s="239">
        <f>ROUND(E53*F53,2)</f>
        <v>0</v>
      </c>
      <c r="H53" s="238"/>
      <c r="I53" s="239">
        <f>ROUND(E53*H53,2)</f>
        <v>0</v>
      </c>
      <c r="J53" s="238"/>
      <c r="K53" s="239">
        <f>ROUND(E53*J53,2)</f>
        <v>0</v>
      </c>
      <c r="L53" s="239">
        <v>15</v>
      </c>
      <c r="M53" s="239">
        <f>G53*(1+L53/100)</f>
        <v>0</v>
      </c>
      <c r="N53" s="237">
        <v>1.4160000000000001E-2</v>
      </c>
      <c r="O53" s="237">
        <f>ROUND(E53*N53,2)</f>
        <v>0.2</v>
      </c>
      <c r="P53" s="237">
        <v>0</v>
      </c>
      <c r="Q53" s="237">
        <f>ROUND(E53*P53,2)</f>
        <v>0</v>
      </c>
      <c r="R53" s="239" t="s">
        <v>253</v>
      </c>
      <c r="S53" s="239" t="s">
        <v>239</v>
      </c>
      <c r="T53" s="240" t="s">
        <v>240</v>
      </c>
      <c r="U53" s="224">
        <v>2.9020000000000001</v>
      </c>
      <c r="V53" s="224">
        <f>ROUND(E53*U53,2)</f>
        <v>40.4</v>
      </c>
      <c r="W53" s="224"/>
      <c r="X53" s="224" t="s">
        <v>241</v>
      </c>
      <c r="Y53" s="213"/>
      <c r="Z53" s="213"/>
      <c r="AA53" s="213"/>
      <c r="AB53" s="213"/>
      <c r="AC53" s="213"/>
      <c r="AD53" s="213"/>
      <c r="AE53" s="213"/>
      <c r="AF53" s="213"/>
      <c r="AG53" s="213" t="s">
        <v>242</v>
      </c>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row>
    <row r="54" spans="1:60" ht="33.75" outlineLevel="1" x14ac:dyDescent="0.2">
      <c r="A54" s="220"/>
      <c r="B54" s="221"/>
      <c r="C54" s="254" t="s">
        <v>369</v>
      </c>
      <c r="D54" s="241"/>
      <c r="E54" s="241"/>
      <c r="F54" s="241"/>
      <c r="G54" s="241"/>
      <c r="H54" s="224"/>
      <c r="I54" s="224"/>
      <c r="J54" s="224"/>
      <c r="K54" s="224"/>
      <c r="L54" s="224"/>
      <c r="M54" s="224"/>
      <c r="N54" s="223"/>
      <c r="O54" s="223"/>
      <c r="P54" s="223"/>
      <c r="Q54" s="223"/>
      <c r="R54" s="224"/>
      <c r="S54" s="224"/>
      <c r="T54" s="224"/>
      <c r="U54" s="224"/>
      <c r="V54" s="224"/>
      <c r="W54" s="224"/>
      <c r="X54" s="224"/>
      <c r="Y54" s="213"/>
      <c r="Z54" s="213"/>
      <c r="AA54" s="213"/>
      <c r="AB54" s="213"/>
      <c r="AC54" s="213"/>
      <c r="AD54" s="213"/>
      <c r="AE54" s="213"/>
      <c r="AF54" s="213"/>
      <c r="AG54" s="213" t="s">
        <v>244</v>
      </c>
      <c r="AH54" s="213"/>
      <c r="AI54" s="213"/>
      <c r="AJ54" s="213"/>
      <c r="AK54" s="213"/>
      <c r="AL54" s="213"/>
      <c r="AM54" s="213"/>
      <c r="AN54" s="213"/>
      <c r="AO54" s="213"/>
      <c r="AP54" s="213"/>
      <c r="AQ54" s="213"/>
      <c r="AR54" s="213"/>
      <c r="AS54" s="213"/>
      <c r="AT54" s="213"/>
      <c r="AU54" s="213"/>
      <c r="AV54" s="213"/>
      <c r="AW54" s="213"/>
      <c r="AX54" s="213"/>
      <c r="AY54" s="213"/>
      <c r="AZ54" s="213"/>
      <c r="BA54" s="249" t="str">
        <f>C54</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54" s="213"/>
      <c r="BC54" s="213"/>
      <c r="BD54" s="213"/>
      <c r="BE54" s="213"/>
      <c r="BF54" s="213"/>
      <c r="BG54" s="213"/>
      <c r="BH54" s="213"/>
    </row>
    <row r="55" spans="1:60" outlineLevel="1" x14ac:dyDescent="0.2">
      <c r="A55" s="234">
        <v>25</v>
      </c>
      <c r="B55" s="235" t="s">
        <v>370</v>
      </c>
      <c r="C55" s="253" t="s">
        <v>371</v>
      </c>
      <c r="D55" s="236" t="s">
        <v>252</v>
      </c>
      <c r="E55" s="237">
        <v>4.3712</v>
      </c>
      <c r="F55" s="238"/>
      <c r="G55" s="239">
        <f>ROUND(E55*F55,2)</f>
        <v>0</v>
      </c>
      <c r="H55" s="238"/>
      <c r="I55" s="239">
        <f>ROUND(E55*H55,2)</f>
        <v>0</v>
      </c>
      <c r="J55" s="238"/>
      <c r="K55" s="239">
        <f>ROUND(E55*J55,2)</f>
        <v>0</v>
      </c>
      <c r="L55" s="239">
        <v>15</v>
      </c>
      <c r="M55" s="239">
        <f>G55*(1+L55/100)</f>
        <v>0</v>
      </c>
      <c r="N55" s="237">
        <v>1.1690000000000001E-2</v>
      </c>
      <c r="O55" s="237">
        <f>ROUND(E55*N55,2)</f>
        <v>0.05</v>
      </c>
      <c r="P55" s="237">
        <v>0</v>
      </c>
      <c r="Q55" s="237">
        <f>ROUND(E55*P55,2)</f>
        <v>0</v>
      </c>
      <c r="R55" s="239" t="s">
        <v>253</v>
      </c>
      <c r="S55" s="239" t="s">
        <v>239</v>
      </c>
      <c r="T55" s="240" t="s">
        <v>240</v>
      </c>
      <c r="U55" s="224">
        <v>2.19</v>
      </c>
      <c r="V55" s="224">
        <f>ROUND(E55*U55,2)</f>
        <v>9.57</v>
      </c>
      <c r="W55" s="224"/>
      <c r="X55" s="224" t="s">
        <v>241</v>
      </c>
      <c r="Y55" s="213"/>
      <c r="Z55" s="213"/>
      <c r="AA55" s="213"/>
      <c r="AB55" s="213"/>
      <c r="AC55" s="213"/>
      <c r="AD55" s="213"/>
      <c r="AE55" s="213"/>
      <c r="AF55" s="213"/>
      <c r="AG55" s="213" t="s">
        <v>242</v>
      </c>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row>
    <row r="56" spans="1:60" outlineLevel="1" x14ac:dyDescent="0.2">
      <c r="A56" s="220"/>
      <c r="B56" s="221"/>
      <c r="C56" s="254" t="s">
        <v>372</v>
      </c>
      <c r="D56" s="241"/>
      <c r="E56" s="241"/>
      <c r="F56" s="241"/>
      <c r="G56" s="241"/>
      <c r="H56" s="224"/>
      <c r="I56" s="224"/>
      <c r="J56" s="224"/>
      <c r="K56" s="224"/>
      <c r="L56" s="224"/>
      <c r="M56" s="224"/>
      <c r="N56" s="223"/>
      <c r="O56" s="223"/>
      <c r="P56" s="223"/>
      <c r="Q56" s="223"/>
      <c r="R56" s="224"/>
      <c r="S56" s="224"/>
      <c r="T56" s="224"/>
      <c r="U56" s="224"/>
      <c r="V56" s="224"/>
      <c r="W56" s="224"/>
      <c r="X56" s="224"/>
      <c r="Y56" s="213"/>
      <c r="Z56" s="213"/>
      <c r="AA56" s="213"/>
      <c r="AB56" s="213"/>
      <c r="AC56" s="213"/>
      <c r="AD56" s="213"/>
      <c r="AE56" s="213"/>
      <c r="AF56" s="213"/>
      <c r="AG56" s="213" t="s">
        <v>244</v>
      </c>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row>
    <row r="57" spans="1:60" outlineLevel="1" x14ac:dyDescent="0.2">
      <c r="A57" s="242">
        <v>26</v>
      </c>
      <c r="B57" s="243" t="s">
        <v>375</v>
      </c>
      <c r="C57" s="255" t="s">
        <v>376</v>
      </c>
      <c r="D57" s="244" t="s">
        <v>268</v>
      </c>
      <c r="E57" s="245">
        <v>19.34</v>
      </c>
      <c r="F57" s="246"/>
      <c r="G57" s="247">
        <f>ROUND(E57*F57,2)</f>
        <v>0</v>
      </c>
      <c r="H57" s="246"/>
      <c r="I57" s="247">
        <f>ROUND(E57*H57,2)</f>
        <v>0</v>
      </c>
      <c r="J57" s="246"/>
      <c r="K57" s="247">
        <f>ROUND(E57*J57,2)</f>
        <v>0</v>
      </c>
      <c r="L57" s="247">
        <v>15</v>
      </c>
      <c r="M57" s="247">
        <f>G57*(1+L57/100)</f>
        <v>0</v>
      </c>
      <c r="N57" s="245">
        <v>4.4000000000000002E-4</v>
      </c>
      <c r="O57" s="245">
        <f>ROUND(E57*N57,2)</f>
        <v>0.01</v>
      </c>
      <c r="P57" s="245">
        <v>0</v>
      </c>
      <c r="Q57" s="245">
        <f>ROUND(E57*P57,2)</f>
        <v>0</v>
      </c>
      <c r="R57" s="247" t="s">
        <v>253</v>
      </c>
      <c r="S57" s="247" t="s">
        <v>239</v>
      </c>
      <c r="T57" s="248" t="s">
        <v>240</v>
      </c>
      <c r="U57" s="224">
        <v>0.32</v>
      </c>
      <c r="V57" s="224">
        <f>ROUND(E57*U57,2)</f>
        <v>6.19</v>
      </c>
      <c r="W57" s="224"/>
      <c r="X57" s="224" t="s">
        <v>241</v>
      </c>
      <c r="Y57" s="213"/>
      <c r="Z57" s="213"/>
      <c r="AA57" s="213"/>
      <c r="AB57" s="213"/>
      <c r="AC57" s="213"/>
      <c r="AD57" s="213"/>
      <c r="AE57" s="213"/>
      <c r="AF57" s="213"/>
      <c r="AG57" s="213" t="s">
        <v>242</v>
      </c>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1:60" outlineLevel="1" x14ac:dyDescent="0.2">
      <c r="A58" s="242">
        <v>27</v>
      </c>
      <c r="B58" s="243" t="s">
        <v>826</v>
      </c>
      <c r="C58" s="255" t="s">
        <v>827</v>
      </c>
      <c r="D58" s="244" t="s">
        <v>268</v>
      </c>
      <c r="E58" s="245">
        <v>3.16</v>
      </c>
      <c r="F58" s="246"/>
      <c r="G58" s="247">
        <f>ROUND(E58*F58,2)</f>
        <v>0</v>
      </c>
      <c r="H58" s="246"/>
      <c r="I58" s="247">
        <f>ROUND(E58*H58,2)</f>
        <v>0</v>
      </c>
      <c r="J58" s="246"/>
      <c r="K58" s="247">
        <f>ROUND(E58*J58,2)</f>
        <v>0</v>
      </c>
      <c r="L58" s="247">
        <v>15</v>
      </c>
      <c r="M58" s="247">
        <f>G58*(1+L58/100)</f>
        <v>0</v>
      </c>
      <c r="N58" s="245">
        <v>5.1000000000000004E-4</v>
      </c>
      <c r="O58" s="245">
        <f>ROUND(E58*N58,2)</f>
        <v>0</v>
      </c>
      <c r="P58" s="245">
        <v>0</v>
      </c>
      <c r="Q58" s="245">
        <f>ROUND(E58*P58,2)</f>
        <v>0</v>
      </c>
      <c r="R58" s="247" t="s">
        <v>253</v>
      </c>
      <c r="S58" s="247" t="s">
        <v>239</v>
      </c>
      <c r="T58" s="248" t="s">
        <v>240</v>
      </c>
      <c r="U58" s="224">
        <v>0.16</v>
      </c>
      <c r="V58" s="224">
        <f>ROUND(E58*U58,2)</f>
        <v>0.51</v>
      </c>
      <c r="W58" s="224"/>
      <c r="X58" s="224" t="s">
        <v>241</v>
      </c>
      <c r="Y58" s="213"/>
      <c r="Z58" s="213"/>
      <c r="AA58" s="213"/>
      <c r="AB58" s="213"/>
      <c r="AC58" s="213"/>
      <c r="AD58" s="213"/>
      <c r="AE58" s="213"/>
      <c r="AF58" s="213"/>
      <c r="AG58" s="213" t="s">
        <v>242</v>
      </c>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row>
    <row r="59" spans="1:60" outlineLevel="1" x14ac:dyDescent="0.2">
      <c r="A59" s="242">
        <v>28</v>
      </c>
      <c r="B59" s="243" t="s">
        <v>828</v>
      </c>
      <c r="C59" s="255" t="s">
        <v>829</v>
      </c>
      <c r="D59" s="244" t="s">
        <v>268</v>
      </c>
      <c r="E59" s="245">
        <v>3.16</v>
      </c>
      <c r="F59" s="246"/>
      <c r="G59" s="247">
        <f>ROUND(E59*F59,2)</f>
        <v>0</v>
      </c>
      <c r="H59" s="246"/>
      <c r="I59" s="247">
        <f>ROUND(E59*H59,2)</f>
        <v>0</v>
      </c>
      <c r="J59" s="246"/>
      <c r="K59" s="247">
        <f>ROUND(E59*J59,2)</f>
        <v>0</v>
      </c>
      <c r="L59" s="247">
        <v>15</v>
      </c>
      <c r="M59" s="247">
        <f>G59*(1+L59/100)</f>
        <v>0</v>
      </c>
      <c r="N59" s="245">
        <v>5.1000000000000004E-4</v>
      </c>
      <c r="O59" s="245">
        <f>ROUND(E59*N59,2)</f>
        <v>0</v>
      </c>
      <c r="P59" s="245">
        <v>0</v>
      </c>
      <c r="Q59" s="245">
        <f>ROUND(E59*P59,2)</f>
        <v>0</v>
      </c>
      <c r="R59" s="247" t="s">
        <v>253</v>
      </c>
      <c r="S59" s="247" t="s">
        <v>239</v>
      </c>
      <c r="T59" s="248" t="s">
        <v>240</v>
      </c>
      <c r="U59" s="224">
        <v>0.16</v>
      </c>
      <c r="V59" s="224">
        <f>ROUND(E59*U59,2)</f>
        <v>0.51</v>
      </c>
      <c r="W59" s="224"/>
      <c r="X59" s="224" t="s">
        <v>241</v>
      </c>
      <c r="Y59" s="213"/>
      <c r="Z59" s="213"/>
      <c r="AA59" s="213"/>
      <c r="AB59" s="213"/>
      <c r="AC59" s="213"/>
      <c r="AD59" s="213"/>
      <c r="AE59" s="213"/>
      <c r="AF59" s="213"/>
      <c r="AG59" s="213" t="s">
        <v>242</v>
      </c>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row>
    <row r="60" spans="1:60" ht="22.5" outlineLevel="1" x14ac:dyDescent="0.2">
      <c r="A60" s="242">
        <v>29</v>
      </c>
      <c r="B60" s="243" t="s">
        <v>377</v>
      </c>
      <c r="C60" s="255" t="s">
        <v>378</v>
      </c>
      <c r="D60" s="244" t="s">
        <v>252</v>
      </c>
      <c r="E60" s="245">
        <v>69.188400000000001</v>
      </c>
      <c r="F60" s="246"/>
      <c r="G60" s="247">
        <f>ROUND(E60*F60,2)</f>
        <v>0</v>
      </c>
      <c r="H60" s="246"/>
      <c r="I60" s="247">
        <f>ROUND(E60*H60,2)</f>
        <v>0</v>
      </c>
      <c r="J60" s="246"/>
      <c r="K60" s="247">
        <f>ROUND(E60*J60,2)</f>
        <v>0</v>
      </c>
      <c r="L60" s="247">
        <v>15</v>
      </c>
      <c r="M60" s="247">
        <f>G60*(1+L60/100)</f>
        <v>0</v>
      </c>
      <c r="N60" s="245">
        <v>3.1E-2</v>
      </c>
      <c r="O60" s="245">
        <f>ROUND(E60*N60,2)</f>
        <v>2.14</v>
      </c>
      <c r="P60" s="245">
        <v>0</v>
      </c>
      <c r="Q60" s="245">
        <f>ROUND(E60*P60,2)</f>
        <v>0</v>
      </c>
      <c r="R60" s="247" t="s">
        <v>253</v>
      </c>
      <c r="S60" s="247" t="s">
        <v>239</v>
      </c>
      <c r="T60" s="248" t="s">
        <v>240</v>
      </c>
      <c r="U60" s="224">
        <v>0.74299999999999999</v>
      </c>
      <c r="V60" s="224">
        <f>ROUND(E60*U60,2)</f>
        <v>51.41</v>
      </c>
      <c r="W60" s="224"/>
      <c r="X60" s="224" t="s">
        <v>241</v>
      </c>
      <c r="Y60" s="213"/>
      <c r="Z60" s="213"/>
      <c r="AA60" s="213"/>
      <c r="AB60" s="213"/>
      <c r="AC60" s="213"/>
      <c r="AD60" s="213"/>
      <c r="AE60" s="213"/>
      <c r="AF60" s="213"/>
      <c r="AG60" s="213" t="s">
        <v>242</v>
      </c>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row>
    <row r="61" spans="1:60" x14ac:dyDescent="0.2">
      <c r="A61" s="227" t="s">
        <v>233</v>
      </c>
      <c r="B61" s="228" t="s">
        <v>114</v>
      </c>
      <c r="C61" s="252" t="s">
        <v>115</v>
      </c>
      <c r="D61" s="229"/>
      <c r="E61" s="230"/>
      <c r="F61" s="231"/>
      <c r="G61" s="231">
        <f>SUMIF(AG62:AG67,"&lt;&gt;NOR",G62:G67)</f>
        <v>0</v>
      </c>
      <c r="H61" s="231"/>
      <c r="I61" s="231">
        <f>SUM(I62:I67)</f>
        <v>0</v>
      </c>
      <c r="J61" s="231"/>
      <c r="K61" s="231">
        <f>SUM(K62:K67)</f>
        <v>0</v>
      </c>
      <c r="L61" s="231"/>
      <c r="M61" s="231">
        <f>SUM(M62:M67)</f>
        <v>0</v>
      </c>
      <c r="N61" s="230"/>
      <c r="O61" s="230">
        <f>SUM(O62:O67)</f>
        <v>7.1400000000000006</v>
      </c>
      <c r="P61" s="230"/>
      <c r="Q61" s="230">
        <f>SUM(Q62:Q67)</f>
        <v>0</v>
      </c>
      <c r="R61" s="231"/>
      <c r="S61" s="231"/>
      <c r="T61" s="232"/>
      <c r="U61" s="226"/>
      <c r="V61" s="226">
        <f>SUM(V62:V67)</f>
        <v>42.86</v>
      </c>
      <c r="W61" s="226"/>
      <c r="X61" s="226"/>
      <c r="AG61" t="s">
        <v>234</v>
      </c>
    </row>
    <row r="62" spans="1:60" ht="22.5" outlineLevel="1" x14ac:dyDescent="0.2">
      <c r="A62" s="234">
        <v>30</v>
      </c>
      <c r="B62" s="235" t="s">
        <v>392</v>
      </c>
      <c r="C62" s="253" t="s">
        <v>393</v>
      </c>
      <c r="D62" s="236" t="s">
        <v>252</v>
      </c>
      <c r="E62" s="237">
        <v>50.874499999999998</v>
      </c>
      <c r="F62" s="238"/>
      <c r="G62" s="239">
        <f>ROUND(E62*F62,2)</f>
        <v>0</v>
      </c>
      <c r="H62" s="238"/>
      <c r="I62" s="239">
        <f>ROUND(E62*H62,2)</f>
        <v>0</v>
      </c>
      <c r="J62" s="238"/>
      <c r="K62" s="239">
        <f>ROUND(E62*J62,2)</f>
        <v>0</v>
      </c>
      <c r="L62" s="239">
        <v>15</v>
      </c>
      <c r="M62" s="239">
        <f>G62*(1+L62/100)</f>
        <v>0</v>
      </c>
      <c r="N62" s="237">
        <v>7.3499999999999998E-3</v>
      </c>
      <c r="O62" s="237">
        <f>ROUND(E62*N62,2)</f>
        <v>0.37</v>
      </c>
      <c r="P62" s="237">
        <v>0</v>
      </c>
      <c r="Q62" s="237">
        <f>ROUND(E62*P62,2)</f>
        <v>0</v>
      </c>
      <c r="R62" s="239" t="s">
        <v>253</v>
      </c>
      <c r="S62" s="239" t="s">
        <v>239</v>
      </c>
      <c r="T62" s="240" t="s">
        <v>240</v>
      </c>
      <c r="U62" s="224">
        <v>0.34399999999999997</v>
      </c>
      <c r="V62" s="224">
        <f>ROUND(E62*U62,2)</f>
        <v>17.5</v>
      </c>
      <c r="W62" s="224"/>
      <c r="X62" s="224" t="s">
        <v>241</v>
      </c>
      <c r="Y62" s="213"/>
      <c r="Z62" s="213"/>
      <c r="AA62" s="213"/>
      <c r="AB62" s="213"/>
      <c r="AC62" s="213"/>
      <c r="AD62" s="213"/>
      <c r="AE62" s="213"/>
      <c r="AF62" s="213"/>
      <c r="AG62" s="213" t="s">
        <v>242</v>
      </c>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row>
    <row r="63" spans="1:60" outlineLevel="1" x14ac:dyDescent="0.2">
      <c r="A63" s="220"/>
      <c r="B63" s="221"/>
      <c r="C63" s="254" t="s">
        <v>394</v>
      </c>
      <c r="D63" s="241"/>
      <c r="E63" s="241"/>
      <c r="F63" s="241"/>
      <c r="G63" s="241"/>
      <c r="H63" s="224"/>
      <c r="I63" s="224"/>
      <c r="J63" s="224"/>
      <c r="K63" s="224"/>
      <c r="L63" s="224"/>
      <c r="M63" s="224"/>
      <c r="N63" s="223"/>
      <c r="O63" s="223"/>
      <c r="P63" s="223"/>
      <c r="Q63" s="223"/>
      <c r="R63" s="224"/>
      <c r="S63" s="224"/>
      <c r="T63" s="224"/>
      <c r="U63" s="224"/>
      <c r="V63" s="224"/>
      <c r="W63" s="224"/>
      <c r="X63" s="224"/>
      <c r="Y63" s="213"/>
      <c r="Z63" s="213"/>
      <c r="AA63" s="213"/>
      <c r="AB63" s="213"/>
      <c r="AC63" s="213"/>
      <c r="AD63" s="213"/>
      <c r="AE63" s="213"/>
      <c r="AF63" s="213"/>
      <c r="AG63" s="213" t="s">
        <v>244</v>
      </c>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row>
    <row r="64" spans="1:60" ht="22.5" outlineLevel="1" x14ac:dyDescent="0.2">
      <c r="A64" s="234">
        <v>31</v>
      </c>
      <c r="B64" s="235" t="s">
        <v>395</v>
      </c>
      <c r="C64" s="253" t="s">
        <v>396</v>
      </c>
      <c r="D64" s="236" t="s">
        <v>252</v>
      </c>
      <c r="E64" s="237">
        <v>6.2714999999999996</v>
      </c>
      <c r="F64" s="238"/>
      <c r="G64" s="239">
        <f>ROUND(E64*F64,2)</f>
        <v>0</v>
      </c>
      <c r="H64" s="238"/>
      <c r="I64" s="239">
        <f>ROUND(E64*H64,2)</f>
        <v>0</v>
      </c>
      <c r="J64" s="238"/>
      <c r="K64" s="239">
        <f>ROUND(E64*J64,2)</f>
        <v>0</v>
      </c>
      <c r="L64" s="239">
        <v>15</v>
      </c>
      <c r="M64" s="239">
        <f>G64*(1+L64/100)</f>
        <v>0</v>
      </c>
      <c r="N64" s="237">
        <v>0.1231</v>
      </c>
      <c r="O64" s="237">
        <f>ROUND(E64*N64,2)</f>
        <v>0.77</v>
      </c>
      <c r="P64" s="237">
        <v>0</v>
      </c>
      <c r="Q64" s="237">
        <f>ROUND(E64*P64,2)</f>
        <v>0</v>
      </c>
      <c r="R64" s="239" t="s">
        <v>253</v>
      </c>
      <c r="S64" s="239" t="s">
        <v>239</v>
      </c>
      <c r="T64" s="240" t="s">
        <v>240</v>
      </c>
      <c r="U64" s="224">
        <v>0.45</v>
      </c>
      <c r="V64" s="224">
        <f>ROUND(E64*U64,2)</f>
        <v>2.82</v>
      </c>
      <c r="W64" s="224"/>
      <c r="X64" s="224" t="s">
        <v>241</v>
      </c>
      <c r="Y64" s="213"/>
      <c r="Z64" s="213"/>
      <c r="AA64" s="213"/>
      <c r="AB64" s="213"/>
      <c r="AC64" s="213"/>
      <c r="AD64" s="213"/>
      <c r="AE64" s="213"/>
      <c r="AF64" s="213"/>
      <c r="AG64" s="213" t="s">
        <v>242</v>
      </c>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row>
    <row r="65" spans="1:60" ht="22.5" outlineLevel="1" x14ac:dyDescent="0.2">
      <c r="A65" s="220"/>
      <c r="B65" s="221"/>
      <c r="C65" s="254" t="s">
        <v>397</v>
      </c>
      <c r="D65" s="241"/>
      <c r="E65" s="241"/>
      <c r="F65" s="241"/>
      <c r="G65" s="241"/>
      <c r="H65" s="224"/>
      <c r="I65" s="224"/>
      <c r="J65" s="224"/>
      <c r="K65" s="224"/>
      <c r="L65" s="224"/>
      <c r="M65" s="224"/>
      <c r="N65" s="223"/>
      <c r="O65" s="223"/>
      <c r="P65" s="223"/>
      <c r="Q65" s="223"/>
      <c r="R65" s="224"/>
      <c r="S65" s="224"/>
      <c r="T65" s="224"/>
      <c r="U65" s="224"/>
      <c r="V65" s="224"/>
      <c r="W65" s="224"/>
      <c r="X65" s="224"/>
      <c r="Y65" s="213"/>
      <c r="Z65" s="213"/>
      <c r="AA65" s="213"/>
      <c r="AB65" s="213"/>
      <c r="AC65" s="213"/>
      <c r="AD65" s="213"/>
      <c r="AE65" s="213"/>
      <c r="AF65" s="213"/>
      <c r="AG65" s="213" t="s">
        <v>244</v>
      </c>
      <c r="AH65" s="213"/>
      <c r="AI65" s="213"/>
      <c r="AJ65" s="213"/>
      <c r="AK65" s="213"/>
      <c r="AL65" s="213"/>
      <c r="AM65" s="213"/>
      <c r="AN65" s="213"/>
      <c r="AO65" s="213"/>
      <c r="AP65" s="213"/>
      <c r="AQ65" s="213"/>
      <c r="AR65" s="213"/>
      <c r="AS65" s="213"/>
      <c r="AT65" s="213"/>
      <c r="AU65" s="213"/>
      <c r="AV65" s="213"/>
      <c r="AW65" s="213"/>
      <c r="AX65" s="213"/>
      <c r="AY65" s="213"/>
      <c r="AZ65" s="213"/>
      <c r="BA65" s="249" t="str">
        <f>C65</f>
        <v>na zdivu jako podklad např. pod izolaci, na parapetech z prefabrikovaných dílců, pod oplechování apod., vodorovný nebo ve spádu do 15°, hlazený dřevěným hladítkem,</v>
      </c>
      <c r="BB65" s="213"/>
      <c r="BC65" s="213"/>
      <c r="BD65" s="213"/>
      <c r="BE65" s="213"/>
      <c r="BF65" s="213"/>
      <c r="BG65" s="213"/>
      <c r="BH65" s="213"/>
    </row>
    <row r="66" spans="1:60" ht="22.5" outlineLevel="1" x14ac:dyDescent="0.2">
      <c r="A66" s="234">
        <v>32</v>
      </c>
      <c r="B66" s="235" t="s">
        <v>398</v>
      </c>
      <c r="C66" s="253" t="s">
        <v>399</v>
      </c>
      <c r="D66" s="236" t="s">
        <v>252</v>
      </c>
      <c r="E66" s="237">
        <v>50.874499999999998</v>
      </c>
      <c r="F66" s="238"/>
      <c r="G66" s="239">
        <f>ROUND(E66*F66,2)</f>
        <v>0</v>
      </c>
      <c r="H66" s="238"/>
      <c r="I66" s="239">
        <f>ROUND(E66*H66,2)</f>
        <v>0</v>
      </c>
      <c r="J66" s="238"/>
      <c r="K66" s="239">
        <f>ROUND(E66*J66,2)</f>
        <v>0</v>
      </c>
      <c r="L66" s="239">
        <v>15</v>
      </c>
      <c r="M66" s="239">
        <f>G66*(1+L66/100)</f>
        <v>0</v>
      </c>
      <c r="N66" s="237">
        <v>0.11799999999999999</v>
      </c>
      <c r="O66" s="237">
        <f>ROUND(E66*N66,2)</f>
        <v>6</v>
      </c>
      <c r="P66" s="237">
        <v>0</v>
      </c>
      <c r="Q66" s="237">
        <f>ROUND(E66*P66,2)</f>
        <v>0</v>
      </c>
      <c r="R66" s="239" t="s">
        <v>253</v>
      </c>
      <c r="S66" s="239" t="s">
        <v>239</v>
      </c>
      <c r="T66" s="240" t="s">
        <v>262</v>
      </c>
      <c r="U66" s="224">
        <v>0.443</v>
      </c>
      <c r="V66" s="224">
        <f>ROUND(E66*U66,2)</f>
        <v>22.54</v>
      </c>
      <c r="W66" s="224"/>
      <c r="X66" s="224" t="s">
        <v>241</v>
      </c>
      <c r="Y66" s="213"/>
      <c r="Z66" s="213"/>
      <c r="AA66" s="213"/>
      <c r="AB66" s="213"/>
      <c r="AC66" s="213"/>
      <c r="AD66" s="213"/>
      <c r="AE66" s="213"/>
      <c r="AF66" s="213"/>
      <c r="AG66" s="213" t="s">
        <v>242</v>
      </c>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row>
    <row r="67" spans="1:60" ht="22.5" outlineLevel="1" x14ac:dyDescent="0.2">
      <c r="A67" s="220"/>
      <c r="B67" s="221"/>
      <c r="C67" s="254" t="s">
        <v>400</v>
      </c>
      <c r="D67" s="241"/>
      <c r="E67" s="241"/>
      <c r="F67" s="241"/>
      <c r="G67" s="241"/>
      <c r="H67" s="224"/>
      <c r="I67" s="224"/>
      <c r="J67" s="224"/>
      <c r="K67" s="224"/>
      <c r="L67" s="224"/>
      <c r="M67" s="224"/>
      <c r="N67" s="223"/>
      <c r="O67" s="223"/>
      <c r="P67" s="223"/>
      <c r="Q67" s="223"/>
      <c r="R67" s="224"/>
      <c r="S67" s="224"/>
      <c r="T67" s="224"/>
      <c r="U67" s="224"/>
      <c r="V67" s="224"/>
      <c r="W67" s="224"/>
      <c r="X67" s="224"/>
      <c r="Y67" s="213"/>
      <c r="Z67" s="213"/>
      <c r="AA67" s="213"/>
      <c r="AB67" s="213"/>
      <c r="AC67" s="213"/>
      <c r="AD67" s="213"/>
      <c r="AE67" s="213"/>
      <c r="AF67" s="213"/>
      <c r="AG67" s="213" t="s">
        <v>244</v>
      </c>
      <c r="AH67" s="213"/>
      <c r="AI67" s="213"/>
      <c r="AJ67" s="213"/>
      <c r="AK67" s="213"/>
      <c r="AL67" s="213"/>
      <c r="AM67" s="213"/>
      <c r="AN67" s="213"/>
      <c r="AO67" s="213"/>
      <c r="AP67" s="213"/>
      <c r="AQ67" s="213"/>
      <c r="AR67" s="213"/>
      <c r="AS67" s="213"/>
      <c r="AT67" s="213"/>
      <c r="AU67" s="213"/>
      <c r="AV67" s="213"/>
      <c r="AW67" s="213"/>
      <c r="AX67" s="213"/>
      <c r="AY67" s="213"/>
      <c r="AZ67" s="213"/>
      <c r="BA67" s="249" t="str">
        <f>C67</f>
        <v>nebo betonových podkladech běžný (krycí nášlapný) anebo pod tenkovrstvé podlahoviny hlazený ocelovým hladítkem nebo litý (samonivelační),</v>
      </c>
      <c r="BB67" s="213"/>
      <c r="BC67" s="213"/>
      <c r="BD67" s="213"/>
      <c r="BE67" s="213"/>
      <c r="BF67" s="213"/>
      <c r="BG67" s="213"/>
      <c r="BH67" s="213"/>
    </row>
    <row r="68" spans="1:60" x14ac:dyDescent="0.2">
      <c r="A68" s="227" t="s">
        <v>233</v>
      </c>
      <c r="B68" s="228" t="s">
        <v>116</v>
      </c>
      <c r="C68" s="252" t="s">
        <v>117</v>
      </c>
      <c r="D68" s="229"/>
      <c r="E68" s="230"/>
      <c r="F68" s="231"/>
      <c r="G68" s="231">
        <f>SUMIF(AG69:AG70,"&lt;&gt;NOR",G69:G70)</f>
        <v>0</v>
      </c>
      <c r="H68" s="231"/>
      <c r="I68" s="231">
        <f>SUM(I69:I70)</f>
        <v>0</v>
      </c>
      <c r="J68" s="231"/>
      <c r="K68" s="231">
        <f>SUM(K69:K70)</f>
        <v>0</v>
      </c>
      <c r="L68" s="231"/>
      <c r="M68" s="231">
        <f>SUM(M69:M70)</f>
        <v>0</v>
      </c>
      <c r="N68" s="230"/>
      <c r="O68" s="230">
        <f>SUM(O69:O70)</f>
        <v>0.06</v>
      </c>
      <c r="P68" s="230"/>
      <c r="Q68" s="230">
        <f>SUM(Q69:Q70)</f>
        <v>0</v>
      </c>
      <c r="R68" s="231"/>
      <c r="S68" s="231"/>
      <c r="T68" s="232"/>
      <c r="U68" s="226"/>
      <c r="V68" s="226">
        <f>SUM(V69:V70)</f>
        <v>2.39</v>
      </c>
      <c r="W68" s="226"/>
      <c r="X68" s="226"/>
      <c r="AG68" t="s">
        <v>234</v>
      </c>
    </row>
    <row r="69" spans="1:60" ht="22.5" outlineLevel="1" x14ac:dyDescent="0.2">
      <c r="A69" s="234">
        <v>33</v>
      </c>
      <c r="B69" s="235" t="s">
        <v>830</v>
      </c>
      <c r="C69" s="253" t="s">
        <v>831</v>
      </c>
      <c r="D69" s="236" t="s">
        <v>268</v>
      </c>
      <c r="E69" s="237">
        <v>4.5</v>
      </c>
      <c r="F69" s="238"/>
      <c r="G69" s="239">
        <f>ROUND(E69*F69,2)</f>
        <v>0</v>
      </c>
      <c r="H69" s="238"/>
      <c r="I69" s="239">
        <f>ROUND(E69*H69,2)</f>
        <v>0</v>
      </c>
      <c r="J69" s="238"/>
      <c r="K69" s="239">
        <f>ROUND(E69*J69,2)</f>
        <v>0</v>
      </c>
      <c r="L69" s="239">
        <v>15</v>
      </c>
      <c r="M69" s="239">
        <f>G69*(1+L69/100)</f>
        <v>0</v>
      </c>
      <c r="N69" s="237">
        <v>1.4069999999999999E-2</v>
      </c>
      <c r="O69" s="237">
        <f>ROUND(E69*N69,2)</f>
        <v>0.06</v>
      </c>
      <c r="P69" s="237">
        <v>0</v>
      </c>
      <c r="Q69" s="237">
        <f>ROUND(E69*P69,2)</f>
        <v>0</v>
      </c>
      <c r="R69" s="239" t="s">
        <v>253</v>
      </c>
      <c r="S69" s="239" t="s">
        <v>239</v>
      </c>
      <c r="T69" s="240" t="s">
        <v>240</v>
      </c>
      <c r="U69" s="224">
        <v>0.53</v>
      </c>
      <c r="V69" s="224">
        <f>ROUND(E69*U69,2)</f>
        <v>2.39</v>
      </c>
      <c r="W69" s="224"/>
      <c r="X69" s="224" t="s">
        <v>241</v>
      </c>
      <c r="Y69" s="213"/>
      <c r="Z69" s="213"/>
      <c r="AA69" s="213"/>
      <c r="AB69" s="213"/>
      <c r="AC69" s="213"/>
      <c r="AD69" s="213"/>
      <c r="AE69" s="213"/>
      <c r="AF69" s="213"/>
      <c r="AG69" s="213" t="s">
        <v>242</v>
      </c>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row>
    <row r="70" spans="1:60" outlineLevel="1" x14ac:dyDescent="0.2">
      <c r="A70" s="220"/>
      <c r="B70" s="221"/>
      <c r="C70" s="254" t="s">
        <v>429</v>
      </c>
      <c r="D70" s="241"/>
      <c r="E70" s="241"/>
      <c r="F70" s="241"/>
      <c r="G70" s="241"/>
      <c r="H70" s="224"/>
      <c r="I70" s="224"/>
      <c r="J70" s="224"/>
      <c r="K70" s="224"/>
      <c r="L70" s="224"/>
      <c r="M70" s="224"/>
      <c r="N70" s="223"/>
      <c r="O70" s="223"/>
      <c r="P70" s="223"/>
      <c r="Q70" s="223"/>
      <c r="R70" s="224"/>
      <c r="S70" s="224"/>
      <c r="T70" s="224"/>
      <c r="U70" s="224"/>
      <c r="V70" s="224"/>
      <c r="W70" s="224"/>
      <c r="X70" s="224"/>
      <c r="Y70" s="213"/>
      <c r="Z70" s="213"/>
      <c r="AA70" s="213"/>
      <c r="AB70" s="213"/>
      <c r="AC70" s="213"/>
      <c r="AD70" s="213"/>
      <c r="AE70" s="213"/>
      <c r="AF70" s="213"/>
      <c r="AG70" s="213" t="s">
        <v>244</v>
      </c>
      <c r="AH70" s="213"/>
      <c r="AI70" s="213"/>
      <c r="AJ70" s="213"/>
      <c r="AK70" s="213"/>
      <c r="AL70" s="213"/>
      <c r="AM70" s="213"/>
      <c r="AN70" s="213"/>
      <c r="AO70" s="213"/>
      <c r="AP70" s="213"/>
      <c r="AQ70" s="213"/>
      <c r="AR70" s="213"/>
      <c r="AS70" s="213"/>
      <c r="AT70" s="213"/>
      <c r="AU70" s="213"/>
      <c r="AV70" s="213"/>
      <c r="AW70" s="213"/>
      <c r="AX70" s="213"/>
      <c r="AY70" s="213"/>
      <c r="AZ70" s="213"/>
      <c r="BA70" s="249" t="str">
        <f>C70</f>
        <v>na montážní pěnu, zapravení omítky pod parapetem, těsnění spáry mezi parapetem a rámem okna, dodávka silikonu.</v>
      </c>
      <c r="BB70" s="213"/>
      <c r="BC70" s="213"/>
      <c r="BD70" s="213"/>
      <c r="BE70" s="213"/>
      <c r="BF70" s="213"/>
      <c r="BG70" s="213"/>
      <c r="BH70" s="213"/>
    </row>
    <row r="71" spans="1:60" x14ac:dyDescent="0.2">
      <c r="A71" s="227" t="s">
        <v>233</v>
      </c>
      <c r="B71" s="228" t="s">
        <v>124</v>
      </c>
      <c r="C71" s="252" t="s">
        <v>125</v>
      </c>
      <c r="D71" s="229"/>
      <c r="E71" s="230"/>
      <c r="F71" s="231"/>
      <c r="G71" s="231">
        <f>SUMIF(AG72:AG80,"&lt;&gt;NOR",G72:G80)</f>
        <v>0</v>
      </c>
      <c r="H71" s="231"/>
      <c r="I71" s="231">
        <f>SUM(I72:I80)</f>
        <v>0</v>
      </c>
      <c r="J71" s="231"/>
      <c r="K71" s="231">
        <f>SUM(K72:K80)</f>
        <v>0</v>
      </c>
      <c r="L71" s="231"/>
      <c r="M71" s="231">
        <f>SUM(M72:M80)</f>
        <v>0</v>
      </c>
      <c r="N71" s="230"/>
      <c r="O71" s="230">
        <f>SUM(O72:O80)</f>
        <v>1.51</v>
      </c>
      <c r="P71" s="230"/>
      <c r="Q71" s="230">
        <f>SUM(Q72:Q80)</f>
        <v>0</v>
      </c>
      <c r="R71" s="231"/>
      <c r="S71" s="231"/>
      <c r="T71" s="232"/>
      <c r="U71" s="226"/>
      <c r="V71" s="226">
        <f>SUM(V72:V80)</f>
        <v>33.78</v>
      </c>
      <c r="W71" s="226"/>
      <c r="X71" s="226"/>
      <c r="AG71" t="s">
        <v>234</v>
      </c>
    </row>
    <row r="72" spans="1:60" ht="22.5" outlineLevel="1" x14ac:dyDescent="0.2">
      <c r="A72" s="234">
        <v>34</v>
      </c>
      <c r="B72" s="235" t="s">
        <v>430</v>
      </c>
      <c r="C72" s="253" t="s">
        <v>431</v>
      </c>
      <c r="D72" s="236" t="s">
        <v>252</v>
      </c>
      <c r="E72" s="237">
        <v>69.827399999999997</v>
      </c>
      <c r="F72" s="238"/>
      <c r="G72" s="239">
        <f>ROUND(E72*F72,2)</f>
        <v>0</v>
      </c>
      <c r="H72" s="238"/>
      <c r="I72" s="239">
        <f>ROUND(E72*H72,2)</f>
        <v>0</v>
      </c>
      <c r="J72" s="238"/>
      <c r="K72" s="239">
        <f>ROUND(E72*J72,2)</f>
        <v>0</v>
      </c>
      <c r="L72" s="239">
        <v>15</v>
      </c>
      <c r="M72" s="239">
        <f>G72*(1+L72/100)</f>
        <v>0</v>
      </c>
      <c r="N72" s="237">
        <v>1.8380000000000001E-2</v>
      </c>
      <c r="O72" s="237">
        <f>ROUND(E72*N72,2)</f>
        <v>1.28</v>
      </c>
      <c r="P72" s="237">
        <v>0</v>
      </c>
      <c r="Q72" s="237">
        <f>ROUND(E72*P72,2)</f>
        <v>0</v>
      </c>
      <c r="R72" s="239" t="s">
        <v>432</v>
      </c>
      <c r="S72" s="239" t="s">
        <v>239</v>
      </c>
      <c r="T72" s="240" t="s">
        <v>240</v>
      </c>
      <c r="U72" s="224">
        <v>0.14399999999999999</v>
      </c>
      <c r="V72" s="224">
        <f>ROUND(E72*U72,2)</f>
        <v>10.06</v>
      </c>
      <c r="W72" s="224"/>
      <c r="X72" s="224" t="s">
        <v>241</v>
      </c>
      <c r="Y72" s="213"/>
      <c r="Z72" s="213"/>
      <c r="AA72" s="213"/>
      <c r="AB72" s="213"/>
      <c r="AC72" s="213"/>
      <c r="AD72" s="213"/>
      <c r="AE72" s="213"/>
      <c r="AF72" s="213"/>
      <c r="AG72" s="213" t="s">
        <v>242</v>
      </c>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row>
    <row r="73" spans="1:60" outlineLevel="1" x14ac:dyDescent="0.2">
      <c r="A73" s="220"/>
      <c r="B73" s="221"/>
      <c r="C73" s="254" t="s">
        <v>433</v>
      </c>
      <c r="D73" s="241"/>
      <c r="E73" s="241"/>
      <c r="F73" s="241"/>
      <c r="G73" s="241"/>
      <c r="H73" s="224"/>
      <c r="I73" s="224"/>
      <c r="J73" s="224"/>
      <c r="K73" s="224"/>
      <c r="L73" s="224"/>
      <c r="M73" s="224"/>
      <c r="N73" s="223"/>
      <c r="O73" s="223"/>
      <c r="P73" s="223"/>
      <c r="Q73" s="223"/>
      <c r="R73" s="224"/>
      <c r="S73" s="224"/>
      <c r="T73" s="224"/>
      <c r="U73" s="224"/>
      <c r="V73" s="224"/>
      <c r="W73" s="224"/>
      <c r="X73" s="224"/>
      <c r="Y73" s="213"/>
      <c r="Z73" s="213"/>
      <c r="AA73" s="213"/>
      <c r="AB73" s="213"/>
      <c r="AC73" s="213"/>
      <c r="AD73" s="213"/>
      <c r="AE73" s="213"/>
      <c r="AF73" s="213"/>
      <c r="AG73" s="213" t="s">
        <v>244</v>
      </c>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row>
    <row r="74" spans="1:60" ht="33.75" outlineLevel="1" x14ac:dyDescent="0.2">
      <c r="A74" s="234">
        <v>35</v>
      </c>
      <c r="B74" s="235" t="s">
        <v>434</v>
      </c>
      <c r="C74" s="253" t="s">
        <v>435</v>
      </c>
      <c r="D74" s="236" t="s">
        <v>252</v>
      </c>
      <c r="E74" s="237">
        <v>139.65479999999999</v>
      </c>
      <c r="F74" s="238"/>
      <c r="G74" s="239">
        <f>ROUND(E74*F74,2)</f>
        <v>0</v>
      </c>
      <c r="H74" s="238"/>
      <c r="I74" s="239">
        <f>ROUND(E74*H74,2)</f>
        <v>0</v>
      </c>
      <c r="J74" s="238"/>
      <c r="K74" s="239">
        <f>ROUND(E74*J74,2)</f>
        <v>0</v>
      </c>
      <c r="L74" s="239">
        <v>15</v>
      </c>
      <c r="M74" s="239">
        <f>G74*(1+L74/100)</f>
        <v>0</v>
      </c>
      <c r="N74" s="237">
        <v>9.7000000000000005E-4</v>
      </c>
      <c r="O74" s="237">
        <f>ROUND(E74*N74,2)</f>
        <v>0.14000000000000001</v>
      </c>
      <c r="P74" s="237">
        <v>0</v>
      </c>
      <c r="Q74" s="237">
        <f>ROUND(E74*P74,2)</f>
        <v>0</v>
      </c>
      <c r="R74" s="239" t="s">
        <v>432</v>
      </c>
      <c r="S74" s="239" t="s">
        <v>239</v>
      </c>
      <c r="T74" s="240" t="s">
        <v>240</v>
      </c>
      <c r="U74" s="224">
        <v>6.0000000000000001E-3</v>
      </c>
      <c r="V74" s="224">
        <f>ROUND(E74*U74,2)</f>
        <v>0.84</v>
      </c>
      <c r="W74" s="224"/>
      <c r="X74" s="224" t="s">
        <v>241</v>
      </c>
      <c r="Y74" s="213"/>
      <c r="Z74" s="213"/>
      <c r="AA74" s="213"/>
      <c r="AB74" s="213"/>
      <c r="AC74" s="213"/>
      <c r="AD74" s="213"/>
      <c r="AE74" s="213"/>
      <c r="AF74" s="213"/>
      <c r="AG74" s="213" t="s">
        <v>242</v>
      </c>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row>
    <row r="75" spans="1:60" outlineLevel="1" x14ac:dyDescent="0.2">
      <c r="A75" s="220"/>
      <c r="B75" s="221"/>
      <c r="C75" s="254" t="s">
        <v>433</v>
      </c>
      <c r="D75" s="241"/>
      <c r="E75" s="241"/>
      <c r="F75" s="241"/>
      <c r="G75" s="241"/>
      <c r="H75" s="224"/>
      <c r="I75" s="224"/>
      <c r="J75" s="224"/>
      <c r="K75" s="224"/>
      <c r="L75" s="224"/>
      <c r="M75" s="224"/>
      <c r="N75" s="223"/>
      <c r="O75" s="223"/>
      <c r="P75" s="223"/>
      <c r="Q75" s="223"/>
      <c r="R75" s="224"/>
      <c r="S75" s="224"/>
      <c r="T75" s="224"/>
      <c r="U75" s="224"/>
      <c r="V75" s="224"/>
      <c r="W75" s="224"/>
      <c r="X75" s="224"/>
      <c r="Y75" s="213"/>
      <c r="Z75" s="213"/>
      <c r="AA75" s="213"/>
      <c r="AB75" s="213"/>
      <c r="AC75" s="213"/>
      <c r="AD75" s="213"/>
      <c r="AE75" s="213"/>
      <c r="AF75" s="213"/>
      <c r="AG75" s="213" t="s">
        <v>244</v>
      </c>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row>
    <row r="76" spans="1:60" outlineLevel="1" x14ac:dyDescent="0.2">
      <c r="A76" s="242">
        <v>36</v>
      </c>
      <c r="B76" s="243" t="s">
        <v>436</v>
      </c>
      <c r="C76" s="255" t="s">
        <v>437</v>
      </c>
      <c r="D76" s="244" t="s">
        <v>252</v>
      </c>
      <c r="E76" s="245">
        <v>69.827399999999997</v>
      </c>
      <c r="F76" s="246"/>
      <c r="G76" s="247">
        <f>ROUND(E76*F76,2)</f>
        <v>0</v>
      </c>
      <c r="H76" s="246"/>
      <c r="I76" s="247">
        <f>ROUND(E76*H76,2)</f>
        <v>0</v>
      </c>
      <c r="J76" s="246"/>
      <c r="K76" s="247">
        <f>ROUND(E76*J76,2)</f>
        <v>0</v>
      </c>
      <c r="L76" s="247">
        <v>15</v>
      </c>
      <c r="M76" s="247">
        <f>G76*(1+L76/100)</f>
        <v>0</v>
      </c>
      <c r="N76" s="245">
        <v>0</v>
      </c>
      <c r="O76" s="245">
        <f>ROUND(E76*N76,2)</f>
        <v>0</v>
      </c>
      <c r="P76" s="245">
        <v>0</v>
      </c>
      <c r="Q76" s="245">
        <f>ROUND(E76*P76,2)</f>
        <v>0</v>
      </c>
      <c r="R76" s="247" t="s">
        <v>432</v>
      </c>
      <c r="S76" s="247" t="s">
        <v>239</v>
      </c>
      <c r="T76" s="248" t="s">
        <v>240</v>
      </c>
      <c r="U76" s="224">
        <v>0.126</v>
      </c>
      <c r="V76" s="224">
        <f>ROUND(E76*U76,2)</f>
        <v>8.8000000000000007</v>
      </c>
      <c r="W76" s="224"/>
      <c r="X76" s="224" t="s">
        <v>241</v>
      </c>
      <c r="Y76" s="213"/>
      <c r="Z76" s="213"/>
      <c r="AA76" s="213"/>
      <c r="AB76" s="213"/>
      <c r="AC76" s="213"/>
      <c r="AD76" s="213"/>
      <c r="AE76" s="213"/>
      <c r="AF76" s="213"/>
      <c r="AG76" s="213" t="s">
        <v>242</v>
      </c>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row>
    <row r="77" spans="1:60" outlineLevel="1" x14ac:dyDescent="0.2">
      <c r="A77" s="242">
        <v>37</v>
      </c>
      <c r="B77" s="243" t="s">
        <v>438</v>
      </c>
      <c r="C77" s="255" t="s">
        <v>439</v>
      </c>
      <c r="D77" s="244" t="s">
        <v>252</v>
      </c>
      <c r="E77" s="245">
        <v>49.9985</v>
      </c>
      <c r="F77" s="246"/>
      <c r="G77" s="247">
        <f>ROUND(E77*F77,2)</f>
        <v>0</v>
      </c>
      <c r="H77" s="246"/>
      <c r="I77" s="247">
        <f>ROUND(E77*H77,2)</f>
        <v>0</v>
      </c>
      <c r="J77" s="246"/>
      <c r="K77" s="247">
        <f>ROUND(E77*J77,2)</f>
        <v>0</v>
      </c>
      <c r="L77" s="247">
        <v>15</v>
      </c>
      <c r="M77" s="247">
        <f>G77*(1+L77/100)</f>
        <v>0</v>
      </c>
      <c r="N77" s="245">
        <v>1.58E-3</v>
      </c>
      <c r="O77" s="245">
        <f>ROUND(E77*N77,2)</f>
        <v>0.08</v>
      </c>
      <c r="P77" s="245">
        <v>0</v>
      </c>
      <c r="Q77" s="245">
        <f>ROUND(E77*P77,2)</f>
        <v>0</v>
      </c>
      <c r="R77" s="247" t="s">
        <v>432</v>
      </c>
      <c r="S77" s="247" t="s">
        <v>239</v>
      </c>
      <c r="T77" s="248" t="s">
        <v>240</v>
      </c>
      <c r="U77" s="224">
        <v>0.214</v>
      </c>
      <c r="V77" s="224">
        <f>ROUND(E77*U77,2)</f>
        <v>10.7</v>
      </c>
      <c r="W77" s="224"/>
      <c r="X77" s="224" t="s">
        <v>241</v>
      </c>
      <c r="Y77" s="213"/>
      <c r="Z77" s="213"/>
      <c r="AA77" s="213"/>
      <c r="AB77" s="213"/>
      <c r="AC77" s="213"/>
      <c r="AD77" s="213"/>
      <c r="AE77" s="213"/>
      <c r="AF77" s="213"/>
      <c r="AG77" s="213" t="s">
        <v>242</v>
      </c>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row>
    <row r="78" spans="1:60" outlineLevel="1" x14ac:dyDescent="0.2">
      <c r="A78" s="242">
        <v>38</v>
      </c>
      <c r="B78" s="243" t="s">
        <v>440</v>
      </c>
      <c r="C78" s="255" t="s">
        <v>441</v>
      </c>
      <c r="D78" s="244" t="s">
        <v>252</v>
      </c>
      <c r="E78" s="245">
        <v>69.827399999999997</v>
      </c>
      <c r="F78" s="246"/>
      <c r="G78" s="247">
        <f>ROUND(E78*F78,2)</f>
        <v>0</v>
      </c>
      <c r="H78" s="246"/>
      <c r="I78" s="247">
        <f>ROUND(E78*H78,2)</f>
        <v>0</v>
      </c>
      <c r="J78" s="246"/>
      <c r="K78" s="247">
        <f>ROUND(E78*J78,2)</f>
        <v>0</v>
      </c>
      <c r="L78" s="247">
        <v>15</v>
      </c>
      <c r="M78" s="247">
        <f>G78*(1+L78/100)</f>
        <v>0</v>
      </c>
      <c r="N78" s="245">
        <v>0</v>
      </c>
      <c r="O78" s="245">
        <f>ROUND(E78*N78,2)</f>
        <v>0</v>
      </c>
      <c r="P78" s="245">
        <v>0</v>
      </c>
      <c r="Q78" s="245">
        <f>ROUND(E78*P78,2)</f>
        <v>0</v>
      </c>
      <c r="R78" s="247" t="s">
        <v>432</v>
      </c>
      <c r="S78" s="247" t="s">
        <v>239</v>
      </c>
      <c r="T78" s="248" t="s">
        <v>240</v>
      </c>
      <c r="U78" s="224">
        <v>3.0300000000000001E-2</v>
      </c>
      <c r="V78" s="224">
        <f>ROUND(E78*U78,2)</f>
        <v>2.12</v>
      </c>
      <c r="W78" s="224"/>
      <c r="X78" s="224" t="s">
        <v>241</v>
      </c>
      <c r="Y78" s="213"/>
      <c r="Z78" s="213"/>
      <c r="AA78" s="213"/>
      <c r="AB78" s="213"/>
      <c r="AC78" s="213"/>
      <c r="AD78" s="213"/>
      <c r="AE78" s="213"/>
      <c r="AF78" s="213"/>
      <c r="AG78" s="213" t="s">
        <v>242</v>
      </c>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row>
    <row r="79" spans="1:60" ht="33.75" outlineLevel="1" x14ac:dyDescent="0.2">
      <c r="A79" s="242">
        <v>39</v>
      </c>
      <c r="B79" s="243" t="s">
        <v>442</v>
      </c>
      <c r="C79" s="255" t="s">
        <v>443</v>
      </c>
      <c r="D79" s="244" t="s">
        <v>252</v>
      </c>
      <c r="E79" s="245">
        <v>139.65479999999999</v>
      </c>
      <c r="F79" s="246"/>
      <c r="G79" s="247">
        <f>ROUND(E79*F79,2)</f>
        <v>0</v>
      </c>
      <c r="H79" s="246"/>
      <c r="I79" s="247">
        <f>ROUND(E79*H79,2)</f>
        <v>0</v>
      </c>
      <c r="J79" s="246"/>
      <c r="K79" s="247">
        <f>ROUND(E79*J79,2)</f>
        <v>0</v>
      </c>
      <c r="L79" s="247">
        <v>15</v>
      </c>
      <c r="M79" s="247">
        <f>G79*(1+L79/100)</f>
        <v>0</v>
      </c>
      <c r="N79" s="245">
        <v>5.0000000000000002E-5</v>
      </c>
      <c r="O79" s="245">
        <f>ROUND(E79*N79,2)</f>
        <v>0.01</v>
      </c>
      <c r="P79" s="245">
        <v>0</v>
      </c>
      <c r="Q79" s="245">
        <f>ROUND(E79*P79,2)</f>
        <v>0</v>
      </c>
      <c r="R79" s="247" t="s">
        <v>432</v>
      </c>
      <c r="S79" s="247" t="s">
        <v>239</v>
      </c>
      <c r="T79" s="248" t="s">
        <v>240</v>
      </c>
      <c r="U79" s="224">
        <v>0</v>
      </c>
      <c r="V79" s="224">
        <f>ROUND(E79*U79,2)</f>
        <v>0</v>
      </c>
      <c r="W79" s="224"/>
      <c r="X79" s="224" t="s">
        <v>241</v>
      </c>
      <c r="Y79" s="213"/>
      <c r="Z79" s="213"/>
      <c r="AA79" s="213"/>
      <c r="AB79" s="213"/>
      <c r="AC79" s="213"/>
      <c r="AD79" s="213"/>
      <c r="AE79" s="213"/>
      <c r="AF79" s="213"/>
      <c r="AG79" s="213" t="s">
        <v>242</v>
      </c>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row>
    <row r="80" spans="1:60" outlineLevel="1" x14ac:dyDescent="0.2">
      <c r="A80" s="242">
        <v>40</v>
      </c>
      <c r="B80" s="243" t="s">
        <v>444</v>
      </c>
      <c r="C80" s="255" t="s">
        <v>445</v>
      </c>
      <c r="D80" s="244" t="s">
        <v>252</v>
      </c>
      <c r="E80" s="245">
        <v>69.827399999999997</v>
      </c>
      <c r="F80" s="246"/>
      <c r="G80" s="247">
        <f>ROUND(E80*F80,2)</f>
        <v>0</v>
      </c>
      <c r="H80" s="246"/>
      <c r="I80" s="247">
        <f>ROUND(E80*H80,2)</f>
        <v>0</v>
      </c>
      <c r="J80" s="246"/>
      <c r="K80" s="247">
        <f>ROUND(E80*J80,2)</f>
        <v>0</v>
      </c>
      <c r="L80" s="247">
        <v>15</v>
      </c>
      <c r="M80" s="247">
        <f>G80*(1+L80/100)</f>
        <v>0</v>
      </c>
      <c r="N80" s="245">
        <v>0</v>
      </c>
      <c r="O80" s="245">
        <f>ROUND(E80*N80,2)</f>
        <v>0</v>
      </c>
      <c r="P80" s="245">
        <v>0</v>
      </c>
      <c r="Q80" s="245">
        <f>ROUND(E80*P80,2)</f>
        <v>0</v>
      </c>
      <c r="R80" s="247" t="s">
        <v>432</v>
      </c>
      <c r="S80" s="247" t="s">
        <v>239</v>
      </c>
      <c r="T80" s="248" t="s">
        <v>240</v>
      </c>
      <c r="U80" s="224">
        <v>1.7999999999999999E-2</v>
      </c>
      <c r="V80" s="224">
        <f>ROUND(E80*U80,2)</f>
        <v>1.26</v>
      </c>
      <c r="W80" s="224"/>
      <c r="X80" s="224" t="s">
        <v>241</v>
      </c>
      <c r="Y80" s="213"/>
      <c r="Z80" s="213"/>
      <c r="AA80" s="213"/>
      <c r="AB80" s="213"/>
      <c r="AC80" s="213"/>
      <c r="AD80" s="213"/>
      <c r="AE80" s="213"/>
      <c r="AF80" s="213"/>
      <c r="AG80" s="213" t="s">
        <v>242</v>
      </c>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row>
    <row r="81" spans="1:60" x14ac:dyDescent="0.2">
      <c r="A81" s="227" t="s">
        <v>233</v>
      </c>
      <c r="B81" s="228" t="s">
        <v>126</v>
      </c>
      <c r="C81" s="252" t="s">
        <v>127</v>
      </c>
      <c r="D81" s="229"/>
      <c r="E81" s="230"/>
      <c r="F81" s="231"/>
      <c r="G81" s="231">
        <f>SUMIF(AG82:AG82,"&lt;&gt;NOR",G82:G82)</f>
        <v>0</v>
      </c>
      <c r="H81" s="231"/>
      <c r="I81" s="231">
        <f>SUM(I82:I82)</f>
        <v>0</v>
      </c>
      <c r="J81" s="231"/>
      <c r="K81" s="231">
        <f>SUM(K82:K82)</f>
        <v>0</v>
      </c>
      <c r="L81" s="231"/>
      <c r="M81" s="231">
        <f>SUM(M82:M82)</f>
        <v>0</v>
      </c>
      <c r="N81" s="230"/>
      <c r="O81" s="230">
        <f>SUM(O82:O82)</f>
        <v>0</v>
      </c>
      <c r="P81" s="230"/>
      <c r="Q81" s="230">
        <f>SUM(Q82:Q82)</f>
        <v>0</v>
      </c>
      <c r="R81" s="231"/>
      <c r="S81" s="231"/>
      <c r="T81" s="232"/>
      <c r="U81" s="226"/>
      <c r="V81" s="226">
        <f>SUM(V82:V82)</f>
        <v>15.67</v>
      </c>
      <c r="W81" s="226"/>
      <c r="X81" s="226"/>
      <c r="AG81" t="s">
        <v>234</v>
      </c>
    </row>
    <row r="82" spans="1:60" ht="56.25" outlineLevel="1" x14ac:dyDescent="0.2">
      <c r="A82" s="242">
        <v>41</v>
      </c>
      <c r="B82" s="243" t="s">
        <v>446</v>
      </c>
      <c r="C82" s="255" t="s">
        <v>447</v>
      </c>
      <c r="D82" s="244" t="s">
        <v>252</v>
      </c>
      <c r="E82" s="245">
        <v>50.874499999999998</v>
      </c>
      <c r="F82" s="246"/>
      <c r="G82" s="247">
        <f>ROUND(E82*F82,2)</f>
        <v>0</v>
      </c>
      <c r="H82" s="246"/>
      <c r="I82" s="247">
        <f>ROUND(E82*H82,2)</f>
        <v>0</v>
      </c>
      <c r="J82" s="246"/>
      <c r="K82" s="247">
        <f>ROUND(E82*J82,2)</f>
        <v>0</v>
      </c>
      <c r="L82" s="247">
        <v>15</v>
      </c>
      <c r="M82" s="247">
        <f>G82*(1+L82/100)</f>
        <v>0</v>
      </c>
      <c r="N82" s="245">
        <v>4.0000000000000003E-5</v>
      </c>
      <c r="O82" s="245">
        <f>ROUND(E82*N82,2)</f>
        <v>0</v>
      </c>
      <c r="P82" s="245">
        <v>0</v>
      </c>
      <c r="Q82" s="245">
        <f>ROUND(E82*P82,2)</f>
        <v>0</v>
      </c>
      <c r="R82" s="247" t="s">
        <v>253</v>
      </c>
      <c r="S82" s="247" t="s">
        <v>239</v>
      </c>
      <c r="T82" s="248" t="s">
        <v>240</v>
      </c>
      <c r="U82" s="224">
        <v>0.308</v>
      </c>
      <c r="V82" s="224">
        <f>ROUND(E82*U82,2)</f>
        <v>15.67</v>
      </c>
      <c r="W82" s="224"/>
      <c r="X82" s="224" t="s">
        <v>241</v>
      </c>
      <c r="Y82" s="213"/>
      <c r="Z82" s="213"/>
      <c r="AA82" s="213"/>
      <c r="AB82" s="213"/>
      <c r="AC82" s="213"/>
      <c r="AD82" s="213"/>
      <c r="AE82" s="213"/>
      <c r="AF82" s="213"/>
      <c r="AG82" s="213" t="s">
        <v>242</v>
      </c>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row>
    <row r="83" spans="1:60" x14ac:dyDescent="0.2">
      <c r="A83" s="227" t="s">
        <v>233</v>
      </c>
      <c r="B83" s="228" t="s">
        <v>128</v>
      </c>
      <c r="C83" s="252" t="s">
        <v>129</v>
      </c>
      <c r="D83" s="229"/>
      <c r="E83" s="230"/>
      <c r="F83" s="231"/>
      <c r="G83" s="231">
        <f>SUMIF(AG84:AG85,"&lt;&gt;NOR",G84:G85)</f>
        <v>0</v>
      </c>
      <c r="H83" s="231"/>
      <c r="I83" s="231">
        <f>SUM(I84:I85)</f>
        <v>0</v>
      </c>
      <c r="J83" s="231"/>
      <c r="K83" s="231">
        <f>SUM(K84:K85)</f>
        <v>0</v>
      </c>
      <c r="L83" s="231"/>
      <c r="M83" s="231">
        <f>SUM(M84:M85)</f>
        <v>0</v>
      </c>
      <c r="N83" s="230"/>
      <c r="O83" s="230">
        <f>SUM(O84:O85)</f>
        <v>0</v>
      </c>
      <c r="P83" s="230"/>
      <c r="Q83" s="230">
        <f>SUM(Q84:Q85)</f>
        <v>0</v>
      </c>
      <c r="R83" s="231"/>
      <c r="S83" s="231"/>
      <c r="T83" s="232"/>
      <c r="U83" s="226"/>
      <c r="V83" s="226">
        <f>SUM(V84:V85)</f>
        <v>29.2</v>
      </c>
      <c r="W83" s="226"/>
      <c r="X83" s="226"/>
      <c r="AG83" t="s">
        <v>234</v>
      </c>
    </row>
    <row r="84" spans="1:60" outlineLevel="1" x14ac:dyDescent="0.2">
      <c r="A84" s="234">
        <v>42</v>
      </c>
      <c r="B84" s="235" t="s">
        <v>832</v>
      </c>
      <c r="C84" s="253" t="s">
        <v>833</v>
      </c>
      <c r="D84" s="236" t="s">
        <v>300</v>
      </c>
      <c r="E84" s="237">
        <v>34.273629999999997</v>
      </c>
      <c r="F84" s="238"/>
      <c r="G84" s="239">
        <f>ROUND(E84*F84,2)</f>
        <v>0</v>
      </c>
      <c r="H84" s="238"/>
      <c r="I84" s="239">
        <f>ROUND(E84*H84,2)</f>
        <v>0</v>
      </c>
      <c r="J84" s="238"/>
      <c r="K84" s="239">
        <f>ROUND(E84*J84,2)</f>
        <v>0</v>
      </c>
      <c r="L84" s="239">
        <v>15</v>
      </c>
      <c r="M84" s="239">
        <f>G84*(1+L84/100)</f>
        <v>0</v>
      </c>
      <c r="N84" s="237">
        <v>0</v>
      </c>
      <c r="O84" s="237">
        <f>ROUND(E84*N84,2)</f>
        <v>0</v>
      </c>
      <c r="P84" s="237">
        <v>0</v>
      </c>
      <c r="Q84" s="237">
        <f>ROUND(E84*P84,2)</f>
        <v>0</v>
      </c>
      <c r="R84" s="239" t="s">
        <v>253</v>
      </c>
      <c r="S84" s="239" t="s">
        <v>239</v>
      </c>
      <c r="T84" s="240" t="s">
        <v>259</v>
      </c>
      <c r="U84" s="224">
        <v>0.85199999999999998</v>
      </c>
      <c r="V84" s="224">
        <f>ROUND(E84*U84,2)</f>
        <v>29.2</v>
      </c>
      <c r="W84" s="224"/>
      <c r="X84" s="224" t="s">
        <v>462</v>
      </c>
      <c r="Y84" s="213"/>
      <c r="Z84" s="213"/>
      <c r="AA84" s="213"/>
      <c r="AB84" s="213"/>
      <c r="AC84" s="213"/>
      <c r="AD84" s="213"/>
      <c r="AE84" s="213"/>
      <c r="AF84" s="213"/>
      <c r="AG84" s="213" t="s">
        <v>463</v>
      </c>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row>
    <row r="85" spans="1:60" ht="22.5" outlineLevel="1" x14ac:dyDescent="0.2">
      <c r="A85" s="220"/>
      <c r="B85" s="221"/>
      <c r="C85" s="254" t="s">
        <v>834</v>
      </c>
      <c r="D85" s="241"/>
      <c r="E85" s="241"/>
      <c r="F85" s="241"/>
      <c r="G85" s="241"/>
      <c r="H85" s="224"/>
      <c r="I85" s="224"/>
      <c r="J85" s="224"/>
      <c r="K85" s="224"/>
      <c r="L85" s="224"/>
      <c r="M85" s="224"/>
      <c r="N85" s="223"/>
      <c r="O85" s="223"/>
      <c r="P85" s="223"/>
      <c r="Q85" s="223"/>
      <c r="R85" s="224"/>
      <c r="S85" s="224"/>
      <c r="T85" s="224"/>
      <c r="U85" s="224"/>
      <c r="V85" s="224"/>
      <c r="W85" s="224"/>
      <c r="X85" s="224"/>
      <c r="Y85" s="213"/>
      <c r="Z85" s="213"/>
      <c r="AA85" s="213"/>
      <c r="AB85" s="213"/>
      <c r="AC85" s="213"/>
      <c r="AD85" s="213"/>
      <c r="AE85" s="213"/>
      <c r="AF85" s="213"/>
      <c r="AG85" s="213" t="s">
        <v>244</v>
      </c>
      <c r="AH85" s="213"/>
      <c r="AI85" s="213"/>
      <c r="AJ85" s="213"/>
      <c r="AK85" s="213"/>
      <c r="AL85" s="213"/>
      <c r="AM85" s="213"/>
      <c r="AN85" s="213"/>
      <c r="AO85" s="213"/>
      <c r="AP85" s="213"/>
      <c r="AQ85" s="213"/>
      <c r="AR85" s="213"/>
      <c r="AS85" s="213"/>
      <c r="AT85" s="213"/>
      <c r="AU85" s="213"/>
      <c r="AV85" s="213"/>
      <c r="AW85" s="213"/>
      <c r="AX85" s="213"/>
      <c r="AY85" s="213"/>
      <c r="AZ85" s="213"/>
      <c r="BA85" s="249" t="str">
        <f>C85</f>
        <v>přesun hmot pro budovy občanské výstavby (JKSO 801), budovy pro bydlení (JKSO 803) budovy pro výrobu a služby (JKSO 812) s nosnou svislou konstrukcí zděnou z cihel nebo tvárnic nebo kovovou</v>
      </c>
      <c r="BB85" s="213"/>
      <c r="BC85" s="213"/>
      <c r="BD85" s="213"/>
      <c r="BE85" s="213"/>
      <c r="BF85" s="213"/>
      <c r="BG85" s="213"/>
      <c r="BH85" s="213"/>
    </row>
    <row r="86" spans="1:60" x14ac:dyDescent="0.2">
      <c r="A86" s="227" t="s">
        <v>233</v>
      </c>
      <c r="B86" s="228" t="s">
        <v>130</v>
      </c>
      <c r="C86" s="252" t="s">
        <v>131</v>
      </c>
      <c r="D86" s="229"/>
      <c r="E86" s="230"/>
      <c r="F86" s="231"/>
      <c r="G86" s="231">
        <f>SUMIF(AG87:AG92,"&lt;&gt;NOR",G87:G92)</f>
        <v>0</v>
      </c>
      <c r="H86" s="231"/>
      <c r="I86" s="231">
        <f>SUM(I87:I92)</f>
        <v>0</v>
      </c>
      <c r="J86" s="231"/>
      <c r="K86" s="231">
        <f>SUM(K87:K92)</f>
        <v>0</v>
      </c>
      <c r="L86" s="231"/>
      <c r="M86" s="231">
        <f>SUM(M87:M92)</f>
        <v>0</v>
      </c>
      <c r="N86" s="230"/>
      <c r="O86" s="230">
        <f>SUM(O87:O92)</f>
        <v>0.63</v>
      </c>
      <c r="P86" s="230"/>
      <c r="Q86" s="230">
        <f>SUM(Q87:Q92)</f>
        <v>0</v>
      </c>
      <c r="R86" s="231"/>
      <c r="S86" s="231"/>
      <c r="T86" s="232"/>
      <c r="U86" s="226"/>
      <c r="V86" s="226">
        <f>SUM(V87:V92)</f>
        <v>30.430000000000003</v>
      </c>
      <c r="W86" s="226"/>
      <c r="X86" s="226"/>
      <c r="AG86" t="s">
        <v>234</v>
      </c>
    </row>
    <row r="87" spans="1:60" ht="22.5" outlineLevel="1" x14ac:dyDescent="0.2">
      <c r="A87" s="242">
        <v>43</v>
      </c>
      <c r="B87" s="243" t="s">
        <v>481</v>
      </c>
      <c r="C87" s="255" t="s">
        <v>835</v>
      </c>
      <c r="D87" s="244" t="s">
        <v>252</v>
      </c>
      <c r="E87" s="245">
        <v>50.874499999999998</v>
      </c>
      <c r="F87" s="246"/>
      <c r="G87" s="247">
        <f>ROUND(E87*F87,2)</f>
        <v>0</v>
      </c>
      <c r="H87" s="246"/>
      <c r="I87" s="247">
        <f>ROUND(E87*H87,2)</f>
        <v>0</v>
      </c>
      <c r="J87" s="246"/>
      <c r="K87" s="247">
        <f>ROUND(E87*J87,2)</f>
        <v>0</v>
      </c>
      <c r="L87" s="247">
        <v>15</v>
      </c>
      <c r="M87" s="247">
        <f>G87*(1+L87/100)</f>
        <v>0</v>
      </c>
      <c r="N87" s="245">
        <v>1.1169999999999999E-2</v>
      </c>
      <c r="O87" s="245">
        <f>ROUND(E87*N87,2)</f>
        <v>0.56999999999999995</v>
      </c>
      <c r="P87" s="245">
        <v>0</v>
      </c>
      <c r="Q87" s="245">
        <f>ROUND(E87*P87,2)</f>
        <v>0</v>
      </c>
      <c r="R87" s="247" t="s">
        <v>466</v>
      </c>
      <c r="S87" s="247" t="s">
        <v>239</v>
      </c>
      <c r="T87" s="248" t="s">
        <v>240</v>
      </c>
      <c r="U87" s="224">
        <v>0.45982000000000001</v>
      </c>
      <c r="V87" s="224">
        <f>ROUND(E87*U87,2)</f>
        <v>23.39</v>
      </c>
      <c r="W87" s="224"/>
      <c r="X87" s="224" t="s">
        <v>241</v>
      </c>
      <c r="Y87" s="213"/>
      <c r="Z87" s="213"/>
      <c r="AA87" s="213"/>
      <c r="AB87" s="213"/>
      <c r="AC87" s="213"/>
      <c r="AD87" s="213"/>
      <c r="AE87" s="213"/>
      <c r="AF87" s="213"/>
      <c r="AG87" s="213" t="s">
        <v>242</v>
      </c>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row>
    <row r="88" spans="1:60" outlineLevel="1" x14ac:dyDescent="0.2">
      <c r="A88" s="242">
        <v>44</v>
      </c>
      <c r="B88" s="243" t="s">
        <v>464</v>
      </c>
      <c r="C88" s="255" t="s">
        <v>465</v>
      </c>
      <c r="D88" s="244" t="s">
        <v>252</v>
      </c>
      <c r="E88" s="245">
        <v>11.574999999999999</v>
      </c>
      <c r="F88" s="246"/>
      <c r="G88" s="247">
        <f>ROUND(E88*F88,2)</f>
        <v>0</v>
      </c>
      <c r="H88" s="246"/>
      <c r="I88" s="247">
        <f>ROUND(E88*H88,2)</f>
        <v>0</v>
      </c>
      <c r="J88" s="246"/>
      <c r="K88" s="247">
        <f>ROUND(E88*J88,2)</f>
        <v>0</v>
      </c>
      <c r="L88" s="247">
        <v>15</v>
      </c>
      <c r="M88" s="247">
        <f>G88*(1+L88/100)</f>
        <v>0</v>
      </c>
      <c r="N88" s="245">
        <v>3.6800000000000001E-3</v>
      </c>
      <c r="O88" s="245">
        <f>ROUND(E88*N88,2)</f>
        <v>0.04</v>
      </c>
      <c r="P88" s="245">
        <v>0</v>
      </c>
      <c r="Q88" s="245">
        <f>ROUND(E88*P88,2)</f>
        <v>0</v>
      </c>
      <c r="R88" s="247" t="s">
        <v>466</v>
      </c>
      <c r="S88" s="247" t="s">
        <v>239</v>
      </c>
      <c r="T88" s="248" t="s">
        <v>240</v>
      </c>
      <c r="U88" s="224">
        <v>0.38500000000000001</v>
      </c>
      <c r="V88" s="224">
        <f>ROUND(E88*U88,2)</f>
        <v>4.46</v>
      </c>
      <c r="W88" s="224"/>
      <c r="X88" s="224" t="s">
        <v>241</v>
      </c>
      <c r="Y88" s="213"/>
      <c r="Z88" s="213"/>
      <c r="AA88" s="213"/>
      <c r="AB88" s="213"/>
      <c r="AC88" s="213"/>
      <c r="AD88" s="213"/>
      <c r="AE88" s="213"/>
      <c r="AF88" s="213"/>
      <c r="AG88" s="213" t="s">
        <v>242</v>
      </c>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row>
    <row r="89" spans="1:60" ht="22.5" outlineLevel="1" x14ac:dyDescent="0.2">
      <c r="A89" s="242">
        <v>45</v>
      </c>
      <c r="B89" s="243" t="s">
        <v>467</v>
      </c>
      <c r="C89" s="255" t="s">
        <v>468</v>
      </c>
      <c r="D89" s="244" t="s">
        <v>268</v>
      </c>
      <c r="E89" s="245">
        <v>9.5</v>
      </c>
      <c r="F89" s="246"/>
      <c r="G89" s="247">
        <f>ROUND(E89*F89,2)</f>
        <v>0</v>
      </c>
      <c r="H89" s="246"/>
      <c r="I89" s="247">
        <f>ROUND(E89*H89,2)</f>
        <v>0</v>
      </c>
      <c r="J89" s="246"/>
      <c r="K89" s="247">
        <f>ROUND(E89*J89,2)</f>
        <v>0</v>
      </c>
      <c r="L89" s="247">
        <v>15</v>
      </c>
      <c r="M89" s="247">
        <f>G89*(1+L89/100)</f>
        <v>0</v>
      </c>
      <c r="N89" s="245">
        <v>3.2000000000000003E-4</v>
      </c>
      <c r="O89" s="245">
        <f>ROUND(E89*N89,2)</f>
        <v>0</v>
      </c>
      <c r="P89" s="245">
        <v>0</v>
      </c>
      <c r="Q89" s="245">
        <f>ROUND(E89*P89,2)</f>
        <v>0</v>
      </c>
      <c r="R89" s="247" t="s">
        <v>466</v>
      </c>
      <c r="S89" s="247" t="s">
        <v>239</v>
      </c>
      <c r="T89" s="248" t="s">
        <v>240</v>
      </c>
      <c r="U89" s="224">
        <v>0.11</v>
      </c>
      <c r="V89" s="224">
        <f>ROUND(E89*U89,2)</f>
        <v>1.05</v>
      </c>
      <c r="W89" s="224"/>
      <c r="X89" s="224" t="s">
        <v>241</v>
      </c>
      <c r="Y89" s="213"/>
      <c r="Z89" s="213"/>
      <c r="AA89" s="213"/>
      <c r="AB89" s="213"/>
      <c r="AC89" s="213"/>
      <c r="AD89" s="213"/>
      <c r="AE89" s="213"/>
      <c r="AF89" s="213"/>
      <c r="AG89" s="213" t="s">
        <v>242</v>
      </c>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row>
    <row r="90" spans="1:60" outlineLevel="1" x14ac:dyDescent="0.2">
      <c r="A90" s="234">
        <v>46</v>
      </c>
      <c r="B90" s="235" t="s">
        <v>479</v>
      </c>
      <c r="C90" s="253" t="s">
        <v>480</v>
      </c>
      <c r="D90" s="236" t="s">
        <v>252</v>
      </c>
      <c r="E90" s="237">
        <v>50.874499999999998</v>
      </c>
      <c r="F90" s="238"/>
      <c r="G90" s="239">
        <f>ROUND(E90*F90,2)</f>
        <v>0</v>
      </c>
      <c r="H90" s="238"/>
      <c r="I90" s="239">
        <f>ROUND(E90*H90,2)</f>
        <v>0</v>
      </c>
      <c r="J90" s="238"/>
      <c r="K90" s="239">
        <f>ROUND(E90*J90,2)</f>
        <v>0</v>
      </c>
      <c r="L90" s="239">
        <v>15</v>
      </c>
      <c r="M90" s="239">
        <f>G90*(1+L90/100)</f>
        <v>0</v>
      </c>
      <c r="N90" s="237">
        <v>3.3E-4</v>
      </c>
      <c r="O90" s="237">
        <f>ROUND(E90*N90,2)</f>
        <v>0.02</v>
      </c>
      <c r="P90" s="237">
        <v>0</v>
      </c>
      <c r="Q90" s="237">
        <f>ROUND(E90*P90,2)</f>
        <v>0</v>
      </c>
      <c r="R90" s="239"/>
      <c r="S90" s="239" t="s">
        <v>239</v>
      </c>
      <c r="T90" s="240" t="s">
        <v>240</v>
      </c>
      <c r="U90" s="224">
        <v>0.03</v>
      </c>
      <c r="V90" s="224">
        <f>ROUND(E90*U90,2)</f>
        <v>1.53</v>
      </c>
      <c r="W90" s="224"/>
      <c r="X90" s="224" t="s">
        <v>241</v>
      </c>
      <c r="Y90" s="213"/>
      <c r="Z90" s="213"/>
      <c r="AA90" s="213"/>
      <c r="AB90" s="213"/>
      <c r="AC90" s="213"/>
      <c r="AD90" s="213"/>
      <c r="AE90" s="213"/>
      <c r="AF90" s="213"/>
      <c r="AG90" s="213" t="s">
        <v>242</v>
      </c>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row>
    <row r="91" spans="1:60" outlineLevel="1" x14ac:dyDescent="0.2">
      <c r="A91" s="220">
        <v>47</v>
      </c>
      <c r="B91" s="221" t="s">
        <v>836</v>
      </c>
      <c r="C91" s="257" t="s">
        <v>837</v>
      </c>
      <c r="D91" s="222" t="s">
        <v>0</v>
      </c>
      <c r="E91" s="251"/>
      <c r="F91" s="225"/>
      <c r="G91" s="224">
        <f>ROUND(E91*F91,2)</f>
        <v>0</v>
      </c>
      <c r="H91" s="225"/>
      <c r="I91" s="224">
        <f>ROUND(E91*H91,2)</f>
        <v>0</v>
      </c>
      <c r="J91" s="225"/>
      <c r="K91" s="224">
        <f>ROUND(E91*J91,2)</f>
        <v>0</v>
      </c>
      <c r="L91" s="224">
        <v>15</v>
      </c>
      <c r="M91" s="224">
        <f>G91*(1+L91/100)</f>
        <v>0</v>
      </c>
      <c r="N91" s="223">
        <v>0</v>
      </c>
      <c r="O91" s="223">
        <f>ROUND(E91*N91,2)</f>
        <v>0</v>
      </c>
      <c r="P91" s="223">
        <v>0</v>
      </c>
      <c r="Q91" s="223">
        <f>ROUND(E91*P91,2)</f>
        <v>0</v>
      </c>
      <c r="R91" s="224" t="s">
        <v>466</v>
      </c>
      <c r="S91" s="224" t="s">
        <v>239</v>
      </c>
      <c r="T91" s="224" t="s">
        <v>259</v>
      </c>
      <c r="U91" s="224">
        <v>0</v>
      </c>
      <c r="V91" s="224">
        <f>ROUND(E91*U91,2)</f>
        <v>0</v>
      </c>
      <c r="W91" s="224"/>
      <c r="X91" s="224" t="s">
        <v>462</v>
      </c>
      <c r="Y91" s="213"/>
      <c r="Z91" s="213"/>
      <c r="AA91" s="213"/>
      <c r="AB91" s="213"/>
      <c r="AC91" s="213"/>
      <c r="AD91" s="213"/>
      <c r="AE91" s="213"/>
      <c r="AF91" s="213"/>
      <c r="AG91" s="213" t="s">
        <v>463</v>
      </c>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row>
    <row r="92" spans="1:60" outlineLevel="1" x14ac:dyDescent="0.2">
      <c r="A92" s="220"/>
      <c r="B92" s="221"/>
      <c r="C92" s="256" t="s">
        <v>485</v>
      </c>
      <c r="D92" s="250"/>
      <c r="E92" s="250"/>
      <c r="F92" s="250"/>
      <c r="G92" s="250"/>
      <c r="H92" s="224"/>
      <c r="I92" s="224"/>
      <c r="J92" s="224"/>
      <c r="K92" s="224"/>
      <c r="L92" s="224"/>
      <c r="M92" s="224"/>
      <c r="N92" s="223"/>
      <c r="O92" s="223"/>
      <c r="P92" s="223"/>
      <c r="Q92" s="223"/>
      <c r="R92" s="224"/>
      <c r="S92" s="224"/>
      <c r="T92" s="224"/>
      <c r="U92" s="224"/>
      <c r="V92" s="224"/>
      <c r="W92" s="224"/>
      <c r="X92" s="224"/>
      <c r="Y92" s="213"/>
      <c r="Z92" s="213"/>
      <c r="AA92" s="213"/>
      <c r="AB92" s="213"/>
      <c r="AC92" s="213"/>
      <c r="AD92" s="213"/>
      <c r="AE92" s="213"/>
      <c r="AF92" s="213"/>
      <c r="AG92" s="213" t="s">
        <v>244</v>
      </c>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row>
    <row r="93" spans="1:60" x14ac:dyDescent="0.2">
      <c r="A93" s="227" t="s">
        <v>233</v>
      </c>
      <c r="B93" s="228" t="s">
        <v>134</v>
      </c>
      <c r="C93" s="252" t="s">
        <v>135</v>
      </c>
      <c r="D93" s="229"/>
      <c r="E93" s="230"/>
      <c r="F93" s="231"/>
      <c r="G93" s="231">
        <f>SUMIF(AG94:AG102,"&lt;&gt;NOR",G94:G102)</f>
        <v>0</v>
      </c>
      <c r="H93" s="231"/>
      <c r="I93" s="231">
        <f>SUM(I94:I102)</f>
        <v>0</v>
      </c>
      <c r="J93" s="231"/>
      <c r="K93" s="231">
        <f>SUM(K94:K102)</f>
        <v>0</v>
      </c>
      <c r="L93" s="231"/>
      <c r="M93" s="231">
        <f>SUM(M94:M102)</f>
        <v>0</v>
      </c>
      <c r="N93" s="230"/>
      <c r="O93" s="230">
        <f>SUM(O94:O102)</f>
        <v>0.32</v>
      </c>
      <c r="P93" s="230"/>
      <c r="Q93" s="230">
        <f>SUM(Q94:Q102)</f>
        <v>0</v>
      </c>
      <c r="R93" s="231"/>
      <c r="S93" s="231"/>
      <c r="T93" s="232"/>
      <c r="U93" s="226"/>
      <c r="V93" s="226">
        <f>SUM(V94:V102)</f>
        <v>24.509999999999998</v>
      </c>
      <c r="W93" s="226"/>
      <c r="X93" s="226"/>
      <c r="AG93" t="s">
        <v>234</v>
      </c>
    </row>
    <row r="94" spans="1:60" outlineLevel="1" x14ac:dyDescent="0.2">
      <c r="A94" s="242">
        <v>48</v>
      </c>
      <c r="B94" s="243" t="s">
        <v>838</v>
      </c>
      <c r="C94" s="255" t="s">
        <v>839</v>
      </c>
      <c r="D94" s="244" t="s">
        <v>252</v>
      </c>
      <c r="E94" s="245">
        <v>57.95</v>
      </c>
      <c r="F94" s="246"/>
      <c r="G94" s="247">
        <f>ROUND(E94*F94,2)</f>
        <v>0</v>
      </c>
      <c r="H94" s="246"/>
      <c r="I94" s="247">
        <f>ROUND(E94*H94,2)</f>
        <v>0</v>
      </c>
      <c r="J94" s="246"/>
      <c r="K94" s="247">
        <f>ROUND(E94*J94,2)</f>
        <v>0</v>
      </c>
      <c r="L94" s="247">
        <v>15</v>
      </c>
      <c r="M94" s="247">
        <f>G94*(1+L94/100)</f>
        <v>0</v>
      </c>
      <c r="N94" s="245">
        <v>0</v>
      </c>
      <c r="O94" s="245">
        <f>ROUND(E94*N94,2)</f>
        <v>0</v>
      </c>
      <c r="P94" s="245">
        <v>0</v>
      </c>
      <c r="Q94" s="245">
        <f>ROUND(E94*P94,2)</f>
        <v>0</v>
      </c>
      <c r="R94" s="247" t="s">
        <v>410</v>
      </c>
      <c r="S94" s="247" t="s">
        <v>239</v>
      </c>
      <c r="T94" s="248" t="s">
        <v>240</v>
      </c>
      <c r="U94" s="224">
        <v>0.18</v>
      </c>
      <c r="V94" s="224">
        <f>ROUND(E94*U94,2)</f>
        <v>10.43</v>
      </c>
      <c r="W94" s="224"/>
      <c r="X94" s="224" t="s">
        <v>241</v>
      </c>
      <c r="Y94" s="213"/>
      <c r="Z94" s="213"/>
      <c r="AA94" s="213"/>
      <c r="AB94" s="213"/>
      <c r="AC94" s="213"/>
      <c r="AD94" s="213"/>
      <c r="AE94" s="213"/>
      <c r="AF94" s="213"/>
      <c r="AG94" s="213" t="s">
        <v>242</v>
      </c>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row>
    <row r="95" spans="1:60" outlineLevel="1" x14ac:dyDescent="0.2">
      <c r="A95" s="242">
        <v>49</v>
      </c>
      <c r="B95" s="243" t="s">
        <v>508</v>
      </c>
      <c r="C95" s="255" t="s">
        <v>509</v>
      </c>
      <c r="D95" s="244" t="s">
        <v>252</v>
      </c>
      <c r="E95" s="245">
        <v>50.874499999999998</v>
      </c>
      <c r="F95" s="246"/>
      <c r="G95" s="247">
        <f>ROUND(E95*F95,2)</f>
        <v>0</v>
      </c>
      <c r="H95" s="246"/>
      <c r="I95" s="247">
        <f>ROUND(E95*H95,2)</f>
        <v>0</v>
      </c>
      <c r="J95" s="246"/>
      <c r="K95" s="247">
        <f>ROUND(E95*J95,2)</f>
        <v>0</v>
      </c>
      <c r="L95" s="247">
        <v>15</v>
      </c>
      <c r="M95" s="247">
        <f>G95*(1+L95/100)</f>
        <v>0</v>
      </c>
      <c r="N95" s="245">
        <v>0</v>
      </c>
      <c r="O95" s="245">
        <f>ROUND(E95*N95,2)</f>
        <v>0</v>
      </c>
      <c r="P95" s="245">
        <v>0</v>
      </c>
      <c r="Q95" s="245">
        <f>ROUND(E95*P95,2)</f>
        <v>0</v>
      </c>
      <c r="R95" s="247" t="s">
        <v>410</v>
      </c>
      <c r="S95" s="247" t="s">
        <v>239</v>
      </c>
      <c r="T95" s="248" t="s">
        <v>262</v>
      </c>
      <c r="U95" s="224">
        <v>0.15</v>
      </c>
      <c r="V95" s="224">
        <f>ROUND(E95*U95,2)</f>
        <v>7.63</v>
      </c>
      <c r="W95" s="224"/>
      <c r="X95" s="224" t="s">
        <v>241</v>
      </c>
      <c r="Y95" s="213"/>
      <c r="Z95" s="213"/>
      <c r="AA95" s="213"/>
      <c r="AB95" s="213"/>
      <c r="AC95" s="213"/>
      <c r="AD95" s="213"/>
      <c r="AE95" s="213"/>
      <c r="AF95" s="213"/>
      <c r="AG95" s="213" t="s">
        <v>242</v>
      </c>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row>
    <row r="96" spans="1:60" outlineLevel="1" x14ac:dyDescent="0.2">
      <c r="A96" s="242">
        <v>50</v>
      </c>
      <c r="B96" s="243" t="s">
        <v>510</v>
      </c>
      <c r="C96" s="255" t="s">
        <v>511</v>
      </c>
      <c r="D96" s="244" t="s">
        <v>268</v>
      </c>
      <c r="E96" s="245">
        <v>57.71</v>
      </c>
      <c r="F96" s="246"/>
      <c r="G96" s="247">
        <f>ROUND(E96*F96,2)</f>
        <v>0</v>
      </c>
      <c r="H96" s="246"/>
      <c r="I96" s="247">
        <f>ROUND(E96*H96,2)</f>
        <v>0</v>
      </c>
      <c r="J96" s="246"/>
      <c r="K96" s="247">
        <f>ROUND(E96*J96,2)</f>
        <v>0</v>
      </c>
      <c r="L96" s="247">
        <v>15</v>
      </c>
      <c r="M96" s="247">
        <f>G96*(1+L96/100)</f>
        <v>0</v>
      </c>
      <c r="N96" s="245">
        <v>3.2000000000000003E-4</v>
      </c>
      <c r="O96" s="245">
        <f>ROUND(E96*N96,2)</f>
        <v>0.02</v>
      </c>
      <c r="P96" s="245">
        <v>0</v>
      </c>
      <c r="Q96" s="245">
        <f>ROUND(E96*P96,2)</f>
        <v>0</v>
      </c>
      <c r="R96" s="247" t="s">
        <v>410</v>
      </c>
      <c r="S96" s="247" t="s">
        <v>239</v>
      </c>
      <c r="T96" s="248" t="s">
        <v>240</v>
      </c>
      <c r="U96" s="224">
        <v>0.05</v>
      </c>
      <c r="V96" s="224">
        <f>ROUND(E96*U96,2)</f>
        <v>2.89</v>
      </c>
      <c r="W96" s="224"/>
      <c r="X96" s="224" t="s">
        <v>241</v>
      </c>
      <c r="Y96" s="213"/>
      <c r="Z96" s="213"/>
      <c r="AA96" s="213"/>
      <c r="AB96" s="213"/>
      <c r="AC96" s="213"/>
      <c r="AD96" s="213"/>
      <c r="AE96" s="213"/>
      <c r="AF96" s="213"/>
      <c r="AG96" s="213" t="s">
        <v>242</v>
      </c>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row>
    <row r="97" spans="1:60" ht="22.5" outlineLevel="1" x14ac:dyDescent="0.2">
      <c r="A97" s="242">
        <v>51</v>
      </c>
      <c r="B97" s="243" t="s">
        <v>514</v>
      </c>
      <c r="C97" s="255" t="s">
        <v>515</v>
      </c>
      <c r="D97" s="244" t="s">
        <v>252</v>
      </c>
      <c r="E97" s="245">
        <v>50.874499999999998</v>
      </c>
      <c r="F97" s="246"/>
      <c r="G97" s="247">
        <f>ROUND(E97*F97,2)</f>
        <v>0</v>
      </c>
      <c r="H97" s="246"/>
      <c r="I97" s="247">
        <f>ROUND(E97*H97,2)</f>
        <v>0</v>
      </c>
      <c r="J97" s="246"/>
      <c r="K97" s="247">
        <f>ROUND(E97*J97,2)</f>
        <v>0</v>
      </c>
      <c r="L97" s="247">
        <v>15</v>
      </c>
      <c r="M97" s="247">
        <f>G97*(1+L97/100)</f>
        <v>0</v>
      </c>
      <c r="N97" s="245">
        <v>1.0000000000000001E-5</v>
      </c>
      <c r="O97" s="245">
        <f>ROUND(E97*N97,2)</f>
        <v>0</v>
      </c>
      <c r="P97" s="245">
        <v>0</v>
      </c>
      <c r="Q97" s="245">
        <f>ROUND(E97*P97,2)</f>
        <v>0</v>
      </c>
      <c r="R97" s="247" t="s">
        <v>410</v>
      </c>
      <c r="S97" s="247" t="s">
        <v>239</v>
      </c>
      <c r="T97" s="248" t="s">
        <v>240</v>
      </c>
      <c r="U97" s="224">
        <v>7.0000000000000007E-2</v>
      </c>
      <c r="V97" s="224">
        <f>ROUND(E97*U97,2)</f>
        <v>3.56</v>
      </c>
      <c r="W97" s="224"/>
      <c r="X97" s="224" t="s">
        <v>241</v>
      </c>
      <c r="Y97" s="213"/>
      <c r="Z97" s="213"/>
      <c r="AA97" s="213"/>
      <c r="AB97" s="213"/>
      <c r="AC97" s="213"/>
      <c r="AD97" s="213"/>
      <c r="AE97" s="213"/>
      <c r="AF97" s="213"/>
      <c r="AG97" s="213" t="s">
        <v>242</v>
      </c>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row>
    <row r="98" spans="1:60" ht="33.75" outlineLevel="1" x14ac:dyDescent="0.2">
      <c r="A98" s="242">
        <v>52</v>
      </c>
      <c r="B98" s="243" t="s">
        <v>520</v>
      </c>
      <c r="C98" s="255" t="s">
        <v>521</v>
      </c>
      <c r="D98" s="244" t="s">
        <v>252</v>
      </c>
      <c r="E98" s="245">
        <v>105.81896</v>
      </c>
      <c r="F98" s="246"/>
      <c r="G98" s="247">
        <f>ROUND(E98*F98,2)</f>
        <v>0</v>
      </c>
      <c r="H98" s="246"/>
      <c r="I98" s="247">
        <f>ROUND(E98*H98,2)</f>
        <v>0</v>
      </c>
      <c r="J98" s="246"/>
      <c r="K98" s="247">
        <f>ROUND(E98*J98,2)</f>
        <v>0</v>
      </c>
      <c r="L98" s="247">
        <v>15</v>
      </c>
      <c r="M98" s="247">
        <f>G98*(1+L98/100)</f>
        <v>0</v>
      </c>
      <c r="N98" s="245">
        <v>1E-3</v>
      </c>
      <c r="O98" s="245">
        <f>ROUND(E98*N98,2)</f>
        <v>0.11</v>
      </c>
      <c r="P98" s="245">
        <v>0</v>
      </c>
      <c r="Q98" s="245">
        <f>ROUND(E98*P98,2)</f>
        <v>0</v>
      </c>
      <c r="R98" s="247" t="s">
        <v>295</v>
      </c>
      <c r="S98" s="247" t="s">
        <v>239</v>
      </c>
      <c r="T98" s="248" t="s">
        <v>240</v>
      </c>
      <c r="U98" s="224">
        <v>0</v>
      </c>
      <c r="V98" s="224">
        <f>ROUND(E98*U98,2)</f>
        <v>0</v>
      </c>
      <c r="W98" s="224"/>
      <c r="X98" s="224" t="s">
        <v>296</v>
      </c>
      <c r="Y98" s="213"/>
      <c r="Z98" s="213"/>
      <c r="AA98" s="213"/>
      <c r="AB98" s="213"/>
      <c r="AC98" s="213"/>
      <c r="AD98" s="213"/>
      <c r="AE98" s="213"/>
      <c r="AF98" s="213"/>
      <c r="AG98" s="213" t="s">
        <v>297</v>
      </c>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row>
    <row r="99" spans="1:60" ht="22.5" outlineLevel="1" x14ac:dyDescent="0.2">
      <c r="A99" s="242">
        <v>53</v>
      </c>
      <c r="B99" s="243" t="s">
        <v>840</v>
      </c>
      <c r="C99" s="255" t="s">
        <v>841</v>
      </c>
      <c r="D99" s="244" t="s">
        <v>252</v>
      </c>
      <c r="E99" s="245">
        <v>60.268000000000001</v>
      </c>
      <c r="F99" s="246"/>
      <c r="G99" s="247">
        <f>ROUND(E99*F99,2)</f>
        <v>0</v>
      </c>
      <c r="H99" s="246"/>
      <c r="I99" s="247">
        <f>ROUND(E99*H99,2)</f>
        <v>0</v>
      </c>
      <c r="J99" s="246"/>
      <c r="K99" s="247">
        <f>ROUND(E99*J99,2)</f>
        <v>0</v>
      </c>
      <c r="L99" s="247">
        <v>15</v>
      </c>
      <c r="M99" s="247">
        <f>G99*(1+L99/100)</f>
        <v>0</v>
      </c>
      <c r="N99" s="245">
        <v>1.1999999999999999E-3</v>
      </c>
      <c r="O99" s="245">
        <f>ROUND(E99*N99,2)</f>
        <v>7.0000000000000007E-2</v>
      </c>
      <c r="P99" s="245">
        <v>0</v>
      </c>
      <c r="Q99" s="245">
        <f>ROUND(E99*P99,2)</f>
        <v>0</v>
      </c>
      <c r="R99" s="247" t="s">
        <v>295</v>
      </c>
      <c r="S99" s="247" t="s">
        <v>239</v>
      </c>
      <c r="T99" s="248" t="s">
        <v>240</v>
      </c>
      <c r="U99" s="224">
        <v>0</v>
      </c>
      <c r="V99" s="224">
        <f>ROUND(E99*U99,2)</f>
        <v>0</v>
      </c>
      <c r="W99" s="224"/>
      <c r="X99" s="224" t="s">
        <v>296</v>
      </c>
      <c r="Y99" s="213"/>
      <c r="Z99" s="213"/>
      <c r="AA99" s="213"/>
      <c r="AB99" s="213"/>
      <c r="AC99" s="213"/>
      <c r="AD99" s="213"/>
      <c r="AE99" s="213"/>
      <c r="AF99" s="213"/>
      <c r="AG99" s="213" t="s">
        <v>297</v>
      </c>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row>
    <row r="100" spans="1:60" ht="22.5" outlineLevel="1" x14ac:dyDescent="0.2">
      <c r="A100" s="234">
        <v>54</v>
      </c>
      <c r="B100" s="235" t="s">
        <v>842</v>
      </c>
      <c r="C100" s="253" t="s">
        <v>843</v>
      </c>
      <c r="D100" s="236" t="s">
        <v>252</v>
      </c>
      <c r="E100" s="237">
        <v>60.268000000000001</v>
      </c>
      <c r="F100" s="238"/>
      <c r="G100" s="239">
        <f>ROUND(E100*F100,2)</f>
        <v>0</v>
      </c>
      <c r="H100" s="238"/>
      <c r="I100" s="239">
        <f>ROUND(E100*H100,2)</f>
        <v>0</v>
      </c>
      <c r="J100" s="238"/>
      <c r="K100" s="239">
        <f>ROUND(E100*J100,2)</f>
        <v>0</v>
      </c>
      <c r="L100" s="239">
        <v>15</v>
      </c>
      <c r="M100" s="239">
        <f>G100*(1+L100/100)</f>
        <v>0</v>
      </c>
      <c r="N100" s="237">
        <v>1.92E-3</v>
      </c>
      <c r="O100" s="237">
        <f>ROUND(E100*N100,2)</f>
        <v>0.12</v>
      </c>
      <c r="P100" s="237">
        <v>0</v>
      </c>
      <c r="Q100" s="237">
        <f>ROUND(E100*P100,2)</f>
        <v>0</v>
      </c>
      <c r="R100" s="239" t="s">
        <v>295</v>
      </c>
      <c r="S100" s="239" t="s">
        <v>239</v>
      </c>
      <c r="T100" s="240" t="s">
        <v>240</v>
      </c>
      <c r="U100" s="224">
        <v>0</v>
      </c>
      <c r="V100" s="224">
        <f>ROUND(E100*U100,2)</f>
        <v>0</v>
      </c>
      <c r="W100" s="224"/>
      <c r="X100" s="224" t="s">
        <v>296</v>
      </c>
      <c r="Y100" s="213"/>
      <c r="Z100" s="213"/>
      <c r="AA100" s="213"/>
      <c r="AB100" s="213"/>
      <c r="AC100" s="213"/>
      <c r="AD100" s="213"/>
      <c r="AE100" s="213"/>
      <c r="AF100" s="213"/>
      <c r="AG100" s="213" t="s">
        <v>297</v>
      </c>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row>
    <row r="101" spans="1:60" outlineLevel="1" x14ac:dyDescent="0.2">
      <c r="A101" s="220">
        <v>55</v>
      </c>
      <c r="B101" s="221" t="s">
        <v>844</v>
      </c>
      <c r="C101" s="257" t="s">
        <v>845</v>
      </c>
      <c r="D101" s="222" t="s">
        <v>0</v>
      </c>
      <c r="E101" s="251"/>
      <c r="F101" s="225"/>
      <c r="G101" s="224">
        <f>ROUND(E101*F101,2)</f>
        <v>0</v>
      </c>
      <c r="H101" s="225"/>
      <c r="I101" s="224">
        <f>ROUND(E101*H101,2)</f>
        <v>0</v>
      </c>
      <c r="J101" s="225"/>
      <c r="K101" s="224">
        <f>ROUND(E101*J101,2)</f>
        <v>0</v>
      </c>
      <c r="L101" s="224">
        <v>15</v>
      </c>
      <c r="M101" s="224">
        <f>G101*(1+L101/100)</f>
        <v>0</v>
      </c>
      <c r="N101" s="223">
        <v>0</v>
      </c>
      <c r="O101" s="223">
        <f>ROUND(E101*N101,2)</f>
        <v>0</v>
      </c>
      <c r="P101" s="223">
        <v>0</v>
      </c>
      <c r="Q101" s="223">
        <f>ROUND(E101*P101,2)</f>
        <v>0</v>
      </c>
      <c r="R101" s="224" t="s">
        <v>410</v>
      </c>
      <c r="S101" s="224" t="s">
        <v>239</v>
      </c>
      <c r="T101" s="224" t="s">
        <v>259</v>
      </c>
      <c r="U101" s="224">
        <v>0</v>
      </c>
      <c r="V101" s="224">
        <f>ROUND(E101*U101,2)</f>
        <v>0</v>
      </c>
      <c r="W101" s="224"/>
      <c r="X101" s="224" t="s">
        <v>462</v>
      </c>
      <c r="Y101" s="213"/>
      <c r="Z101" s="213"/>
      <c r="AA101" s="213"/>
      <c r="AB101" s="213"/>
      <c r="AC101" s="213"/>
      <c r="AD101" s="213"/>
      <c r="AE101" s="213"/>
      <c r="AF101" s="213"/>
      <c r="AG101" s="213" t="s">
        <v>463</v>
      </c>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row>
    <row r="102" spans="1:60" outlineLevel="1" x14ac:dyDescent="0.2">
      <c r="A102" s="220"/>
      <c r="B102" s="221"/>
      <c r="C102" s="256" t="s">
        <v>507</v>
      </c>
      <c r="D102" s="250"/>
      <c r="E102" s="250"/>
      <c r="F102" s="250"/>
      <c r="G102" s="250"/>
      <c r="H102" s="224"/>
      <c r="I102" s="224"/>
      <c r="J102" s="224"/>
      <c r="K102" s="224"/>
      <c r="L102" s="224"/>
      <c r="M102" s="224"/>
      <c r="N102" s="223"/>
      <c r="O102" s="223"/>
      <c r="P102" s="223"/>
      <c r="Q102" s="223"/>
      <c r="R102" s="224"/>
      <c r="S102" s="224"/>
      <c r="T102" s="224"/>
      <c r="U102" s="224"/>
      <c r="V102" s="224"/>
      <c r="W102" s="224"/>
      <c r="X102" s="224"/>
      <c r="Y102" s="213"/>
      <c r="Z102" s="213"/>
      <c r="AA102" s="213"/>
      <c r="AB102" s="213"/>
      <c r="AC102" s="213"/>
      <c r="AD102" s="213"/>
      <c r="AE102" s="213"/>
      <c r="AF102" s="213"/>
      <c r="AG102" s="213" t="s">
        <v>244</v>
      </c>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row>
    <row r="103" spans="1:60" x14ac:dyDescent="0.2">
      <c r="A103" s="227" t="s">
        <v>233</v>
      </c>
      <c r="B103" s="228" t="s">
        <v>136</v>
      </c>
      <c r="C103" s="252" t="s">
        <v>137</v>
      </c>
      <c r="D103" s="229"/>
      <c r="E103" s="230"/>
      <c r="F103" s="231"/>
      <c r="G103" s="231">
        <f>SUMIF(AG104:AG106,"&lt;&gt;NOR",G104:G106)</f>
        <v>0</v>
      </c>
      <c r="H103" s="231"/>
      <c r="I103" s="231">
        <f>SUM(I104:I106)</f>
        <v>0</v>
      </c>
      <c r="J103" s="231"/>
      <c r="K103" s="231">
        <f>SUM(K104:K106)</f>
        <v>0</v>
      </c>
      <c r="L103" s="231"/>
      <c r="M103" s="231">
        <f>SUM(M104:M106)</f>
        <v>0</v>
      </c>
      <c r="N103" s="230"/>
      <c r="O103" s="230">
        <f>SUM(O104:O106)</f>
        <v>0.15</v>
      </c>
      <c r="P103" s="230"/>
      <c r="Q103" s="230">
        <f>SUM(Q104:Q106)</f>
        <v>0</v>
      </c>
      <c r="R103" s="231"/>
      <c r="S103" s="231"/>
      <c r="T103" s="232"/>
      <c r="U103" s="226"/>
      <c r="V103" s="226">
        <f>SUM(V104:V106)</f>
        <v>1</v>
      </c>
      <c r="W103" s="226"/>
      <c r="X103" s="226"/>
      <c r="AG103" t="s">
        <v>234</v>
      </c>
    </row>
    <row r="104" spans="1:60" ht="33.75" outlineLevel="1" x14ac:dyDescent="0.2">
      <c r="A104" s="234">
        <v>56</v>
      </c>
      <c r="B104" s="235" t="s">
        <v>528</v>
      </c>
      <c r="C104" s="253" t="s">
        <v>529</v>
      </c>
      <c r="D104" s="236" t="s">
        <v>265</v>
      </c>
      <c r="E104" s="237">
        <v>2</v>
      </c>
      <c r="F104" s="238"/>
      <c r="G104" s="239">
        <f>ROUND(E104*F104,2)</f>
        <v>0</v>
      </c>
      <c r="H104" s="238"/>
      <c r="I104" s="239">
        <f>ROUND(E104*H104,2)</f>
        <v>0</v>
      </c>
      <c r="J104" s="238"/>
      <c r="K104" s="239">
        <f>ROUND(E104*J104,2)</f>
        <v>0</v>
      </c>
      <c r="L104" s="239">
        <v>15</v>
      </c>
      <c r="M104" s="239">
        <f>G104*(1+L104/100)</f>
        <v>0</v>
      </c>
      <c r="N104" s="237">
        <v>7.5800000000000006E-2</v>
      </c>
      <c r="O104" s="237">
        <f>ROUND(E104*N104,2)</f>
        <v>0.15</v>
      </c>
      <c r="P104" s="237">
        <v>0</v>
      </c>
      <c r="Q104" s="237">
        <f>ROUND(E104*P104,2)</f>
        <v>0</v>
      </c>
      <c r="R104" s="239" t="s">
        <v>530</v>
      </c>
      <c r="S104" s="239" t="s">
        <v>239</v>
      </c>
      <c r="T104" s="240" t="s">
        <v>240</v>
      </c>
      <c r="U104" s="224">
        <v>0.5</v>
      </c>
      <c r="V104" s="224">
        <f>ROUND(E104*U104,2)</f>
        <v>1</v>
      </c>
      <c r="W104" s="224"/>
      <c r="X104" s="224" t="s">
        <v>241</v>
      </c>
      <c r="Y104" s="213"/>
      <c r="Z104" s="213"/>
      <c r="AA104" s="213"/>
      <c r="AB104" s="213"/>
      <c r="AC104" s="213"/>
      <c r="AD104" s="213"/>
      <c r="AE104" s="213"/>
      <c r="AF104" s="213"/>
      <c r="AG104" s="213" t="s">
        <v>242</v>
      </c>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row>
    <row r="105" spans="1:60" outlineLevel="1" x14ac:dyDescent="0.2">
      <c r="A105" s="220">
        <v>57</v>
      </c>
      <c r="B105" s="221" t="s">
        <v>846</v>
      </c>
      <c r="C105" s="257" t="s">
        <v>847</v>
      </c>
      <c r="D105" s="222" t="s">
        <v>0</v>
      </c>
      <c r="E105" s="251"/>
      <c r="F105" s="225"/>
      <c r="G105" s="224">
        <f>ROUND(E105*F105,2)</f>
        <v>0</v>
      </c>
      <c r="H105" s="225"/>
      <c r="I105" s="224">
        <f>ROUND(E105*H105,2)</f>
        <v>0</v>
      </c>
      <c r="J105" s="225"/>
      <c r="K105" s="224">
        <f>ROUND(E105*J105,2)</f>
        <v>0</v>
      </c>
      <c r="L105" s="224">
        <v>15</v>
      </c>
      <c r="M105" s="224">
        <f>G105*(1+L105/100)</f>
        <v>0</v>
      </c>
      <c r="N105" s="223">
        <v>0</v>
      </c>
      <c r="O105" s="223">
        <f>ROUND(E105*N105,2)</f>
        <v>0</v>
      </c>
      <c r="P105" s="223">
        <v>0</v>
      </c>
      <c r="Q105" s="223">
        <f>ROUND(E105*P105,2)</f>
        <v>0</v>
      </c>
      <c r="R105" s="224" t="s">
        <v>530</v>
      </c>
      <c r="S105" s="224" t="s">
        <v>239</v>
      </c>
      <c r="T105" s="224" t="s">
        <v>259</v>
      </c>
      <c r="U105" s="224">
        <v>0</v>
      </c>
      <c r="V105" s="224">
        <f>ROUND(E105*U105,2)</f>
        <v>0</v>
      </c>
      <c r="W105" s="224"/>
      <c r="X105" s="224" t="s">
        <v>462</v>
      </c>
      <c r="Y105" s="213"/>
      <c r="Z105" s="213"/>
      <c r="AA105" s="213"/>
      <c r="AB105" s="213"/>
      <c r="AC105" s="213"/>
      <c r="AD105" s="213"/>
      <c r="AE105" s="213"/>
      <c r="AF105" s="213"/>
      <c r="AG105" s="213" t="s">
        <v>463</v>
      </c>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row>
    <row r="106" spans="1:60" outlineLevel="1" x14ac:dyDescent="0.2">
      <c r="A106" s="220"/>
      <c r="B106" s="221"/>
      <c r="C106" s="256" t="s">
        <v>533</v>
      </c>
      <c r="D106" s="250"/>
      <c r="E106" s="250"/>
      <c r="F106" s="250"/>
      <c r="G106" s="250"/>
      <c r="H106" s="224"/>
      <c r="I106" s="224"/>
      <c r="J106" s="224"/>
      <c r="K106" s="224"/>
      <c r="L106" s="224"/>
      <c r="M106" s="224"/>
      <c r="N106" s="223"/>
      <c r="O106" s="223"/>
      <c r="P106" s="223"/>
      <c r="Q106" s="223"/>
      <c r="R106" s="224"/>
      <c r="S106" s="224"/>
      <c r="T106" s="224"/>
      <c r="U106" s="224"/>
      <c r="V106" s="224"/>
      <c r="W106" s="224"/>
      <c r="X106" s="224"/>
      <c r="Y106" s="213"/>
      <c r="Z106" s="213"/>
      <c r="AA106" s="213"/>
      <c r="AB106" s="213"/>
      <c r="AC106" s="213"/>
      <c r="AD106" s="213"/>
      <c r="AE106" s="213"/>
      <c r="AF106" s="213"/>
      <c r="AG106" s="213" t="s">
        <v>244</v>
      </c>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row>
    <row r="107" spans="1:60" x14ac:dyDescent="0.2">
      <c r="A107" s="227" t="s">
        <v>233</v>
      </c>
      <c r="B107" s="228" t="s">
        <v>144</v>
      </c>
      <c r="C107" s="252" t="s">
        <v>146</v>
      </c>
      <c r="D107" s="229"/>
      <c r="E107" s="230"/>
      <c r="F107" s="231"/>
      <c r="G107" s="231">
        <f>SUMIF(AG108:AG109,"&lt;&gt;NOR",G108:G109)</f>
        <v>0</v>
      </c>
      <c r="H107" s="231"/>
      <c r="I107" s="231">
        <f>SUM(I108:I109)</f>
        <v>0</v>
      </c>
      <c r="J107" s="231"/>
      <c r="K107" s="231">
        <f>SUM(K108:K109)</f>
        <v>0</v>
      </c>
      <c r="L107" s="231"/>
      <c r="M107" s="231">
        <f>SUM(M108:M109)</f>
        <v>0</v>
      </c>
      <c r="N107" s="230"/>
      <c r="O107" s="230">
        <f>SUM(O108:O109)</f>
        <v>0</v>
      </c>
      <c r="P107" s="230"/>
      <c r="Q107" s="230">
        <f>SUM(Q108:Q109)</f>
        <v>0</v>
      </c>
      <c r="R107" s="231"/>
      <c r="S107" s="231"/>
      <c r="T107" s="232"/>
      <c r="U107" s="226"/>
      <c r="V107" s="226">
        <f>SUM(V108:V109)</f>
        <v>0.86</v>
      </c>
      <c r="W107" s="226"/>
      <c r="X107" s="226"/>
      <c r="AG107" t="s">
        <v>234</v>
      </c>
    </row>
    <row r="108" spans="1:60" outlineLevel="1" x14ac:dyDescent="0.2">
      <c r="A108" s="242">
        <v>58</v>
      </c>
      <c r="B108" s="243" t="s">
        <v>539</v>
      </c>
      <c r="C108" s="255" t="s">
        <v>848</v>
      </c>
      <c r="D108" s="244" t="s">
        <v>536</v>
      </c>
      <c r="E108" s="245">
        <v>1</v>
      </c>
      <c r="F108" s="246"/>
      <c r="G108" s="247">
        <f>ROUND(E108*F108,2)</f>
        <v>0</v>
      </c>
      <c r="H108" s="246"/>
      <c r="I108" s="247">
        <f>ROUND(E108*H108,2)</f>
        <v>0</v>
      </c>
      <c r="J108" s="246"/>
      <c r="K108" s="247">
        <f>ROUND(E108*J108,2)</f>
        <v>0</v>
      </c>
      <c r="L108" s="247">
        <v>15</v>
      </c>
      <c r="M108" s="247">
        <f>G108*(1+L108/100)</f>
        <v>0</v>
      </c>
      <c r="N108" s="245">
        <v>0</v>
      </c>
      <c r="O108" s="245">
        <f>ROUND(E108*N108,2)</f>
        <v>0</v>
      </c>
      <c r="P108" s="245">
        <v>0</v>
      </c>
      <c r="Q108" s="245">
        <f>ROUND(E108*P108,2)</f>
        <v>0</v>
      </c>
      <c r="R108" s="247"/>
      <c r="S108" s="247" t="s">
        <v>279</v>
      </c>
      <c r="T108" s="248" t="s">
        <v>262</v>
      </c>
      <c r="U108" s="224">
        <v>0.43</v>
      </c>
      <c r="V108" s="224">
        <f>ROUND(E108*U108,2)</f>
        <v>0.43</v>
      </c>
      <c r="W108" s="224"/>
      <c r="X108" s="224" t="s">
        <v>241</v>
      </c>
      <c r="Y108" s="213"/>
      <c r="Z108" s="213"/>
      <c r="AA108" s="213"/>
      <c r="AB108" s="213"/>
      <c r="AC108" s="213"/>
      <c r="AD108" s="213"/>
      <c r="AE108" s="213"/>
      <c r="AF108" s="213"/>
      <c r="AG108" s="213" t="s">
        <v>242</v>
      </c>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row>
    <row r="109" spans="1:60" outlineLevel="1" x14ac:dyDescent="0.2">
      <c r="A109" s="242">
        <v>59</v>
      </c>
      <c r="B109" s="243" t="s">
        <v>541</v>
      </c>
      <c r="C109" s="255" t="s">
        <v>544</v>
      </c>
      <c r="D109" s="244" t="s">
        <v>536</v>
      </c>
      <c r="E109" s="245">
        <v>1</v>
      </c>
      <c r="F109" s="246"/>
      <c r="G109" s="247">
        <f>ROUND(E109*F109,2)</f>
        <v>0</v>
      </c>
      <c r="H109" s="246"/>
      <c r="I109" s="247">
        <f>ROUND(E109*H109,2)</f>
        <v>0</v>
      </c>
      <c r="J109" s="246"/>
      <c r="K109" s="247">
        <f>ROUND(E109*J109,2)</f>
        <v>0</v>
      </c>
      <c r="L109" s="247">
        <v>15</v>
      </c>
      <c r="M109" s="247">
        <f>G109*(1+L109/100)</f>
        <v>0</v>
      </c>
      <c r="N109" s="245">
        <v>0</v>
      </c>
      <c r="O109" s="245">
        <f>ROUND(E109*N109,2)</f>
        <v>0</v>
      </c>
      <c r="P109" s="245">
        <v>0</v>
      </c>
      <c r="Q109" s="245">
        <f>ROUND(E109*P109,2)</f>
        <v>0</v>
      </c>
      <c r="R109" s="247"/>
      <c r="S109" s="247" t="s">
        <v>279</v>
      </c>
      <c r="T109" s="248" t="s">
        <v>262</v>
      </c>
      <c r="U109" s="224">
        <v>0.43</v>
      </c>
      <c r="V109" s="224">
        <f>ROUND(E109*U109,2)</f>
        <v>0.43</v>
      </c>
      <c r="W109" s="224"/>
      <c r="X109" s="224" t="s">
        <v>241</v>
      </c>
      <c r="Y109" s="213"/>
      <c r="Z109" s="213"/>
      <c r="AA109" s="213"/>
      <c r="AB109" s="213"/>
      <c r="AC109" s="213"/>
      <c r="AD109" s="213"/>
      <c r="AE109" s="213"/>
      <c r="AF109" s="213"/>
      <c r="AG109" s="213" t="s">
        <v>242</v>
      </c>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row>
    <row r="110" spans="1:60" x14ac:dyDescent="0.2">
      <c r="A110" s="227" t="s">
        <v>233</v>
      </c>
      <c r="B110" s="228" t="s">
        <v>153</v>
      </c>
      <c r="C110" s="252" t="s">
        <v>154</v>
      </c>
      <c r="D110" s="229"/>
      <c r="E110" s="230"/>
      <c r="F110" s="231"/>
      <c r="G110" s="231">
        <f>SUMIF(AG111:AG120,"&lt;&gt;NOR",G111:G120)</f>
        <v>0</v>
      </c>
      <c r="H110" s="231"/>
      <c r="I110" s="231">
        <f>SUM(I111:I120)</f>
        <v>0</v>
      </c>
      <c r="J110" s="231"/>
      <c r="K110" s="231">
        <f>SUM(K111:K120)</f>
        <v>0</v>
      </c>
      <c r="L110" s="231"/>
      <c r="M110" s="231">
        <f>SUM(M111:M120)</f>
        <v>0</v>
      </c>
      <c r="N110" s="230"/>
      <c r="O110" s="230">
        <f>SUM(O111:O120)</f>
        <v>0.87</v>
      </c>
      <c r="P110" s="230"/>
      <c r="Q110" s="230">
        <f>SUM(Q111:Q120)</f>
        <v>0</v>
      </c>
      <c r="R110" s="231"/>
      <c r="S110" s="231"/>
      <c r="T110" s="232"/>
      <c r="U110" s="226"/>
      <c r="V110" s="226">
        <f>SUM(V111:V120)</f>
        <v>67.14</v>
      </c>
      <c r="W110" s="226"/>
      <c r="X110" s="226"/>
      <c r="AG110" t="s">
        <v>234</v>
      </c>
    </row>
    <row r="111" spans="1:60" ht="22.5" outlineLevel="1" x14ac:dyDescent="0.2">
      <c r="A111" s="242">
        <v>60</v>
      </c>
      <c r="B111" s="243" t="s">
        <v>552</v>
      </c>
      <c r="C111" s="255" t="s">
        <v>553</v>
      </c>
      <c r="D111" s="244" t="s">
        <v>252</v>
      </c>
      <c r="E111" s="245">
        <v>62.758499999999998</v>
      </c>
      <c r="F111" s="246"/>
      <c r="G111" s="247">
        <f>ROUND(E111*F111,2)</f>
        <v>0</v>
      </c>
      <c r="H111" s="246"/>
      <c r="I111" s="247">
        <f>ROUND(E111*H111,2)</f>
        <v>0</v>
      </c>
      <c r="J111" s="246"/>
      <c r="K111" s="247">
        <f>ROUND(E111*J111,2)</f>
        <v>0</v>
      </c>
      <c r="L111" s="247">
        <v>15</v>
      </c>
      <c r="M111" s="247">
        <f>G111*(1+L111/100)</f>
        <v>0</v>
      </c>
      <c r="N111" s="245">
        <v>0</v>
      </c>
      <c r="O111" s="245">
        <f>ROUND(E111*N111,2)</f>
        <v>0</v>
      </c>
      <c r="P111" s="245">
        <v>0</v>
      </c>
      <c r="Q111" s="245">
        <f>ROUND(E111*P111,2)</f>
        <v>0</v>
      </c>
      <c r="R111" s="247" t="s">
        <v>547</v>
      </c>
      <c r="S111" s="247" t="s">
        <v>239</v>
      </c>
      <c r="T111" s="248" t="s">
        <v>240</v>
      </c>
      <c r="U111" s="224">
        <v>0.78200000000000003</v>
      </c>
      <c r="V111" s="224">
        <f>ROUND(E111*U111,2)</f>
        <v>49.08</v>
      </c>
      <c r="W111" s="224"/>
      <c r="X111" s="224" t="s">
        <v>241</v>
      </c>
      <c r="Y111" s="213"/>
      <c r="Z111" s="213"/>
      <c r="AA111" s="213"/>
      <c r="AB111" s="213"/>
      <c r="AC111" s="213"/>
      <c r="AD111" s="213"/>
      <c r="AE111" s="213"/>
      <c r="AF111" s="213"/>
      <c r="AG111" s="213" t="s">
        <v>242</v>
      </c>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row>
    <row r="112" spans="1:60" outlineLevel="1" x14ac:dyDescent="0.2">
      <c r="A112" s="242">
        <v>61</v>
      </c>
      <c r="B112" s="243" t="s">
        <v>556</v>
      </c>
      <c r="C112" s="255" t="s">
        <v>557</v>
      </c>
      <c r="D112" s="244" t="s">
        <v>268</v>
      </c>
      <c r="E112" s="245">
        <v>111</v>
      </c>
      <c r="F112" s="246"/>
      <c r="G112" s="247">
        <f>ROUND(E112*F112,2)</f>
        <v>0</v>
      </c>
      <c r="H112" s="246"/>
      <c r="I112" s="247">
        <f>ROUND(E112*H112,2)</f>
        <v>0</v>
      </c>
      <c r="J112" s="246"/>
      <c r="K112" s="247">
        <f>ROUND(E112*J112,2)</f>
        <v>0</v>
      </c>
      <c r="L112" s="247">
        <v>15</v>
      </c>
      <c r="M112" s="247">
        <f>G112*(1+L112/100)</f>
        <v>0</v>
      </c>
      <c r="N112" s="245">
        <v>0</v>
      </c>
      <c r="O112" s="245">
        <f>ROUND(E112*N112,2)</f>
        <v>0</v>
      </c>
      <c r="P112" s="245">
        <v>0</v>
      </c>
      <c r="Q112" s="245">
        <f>ROUND(E112*P112,2)</f>
        <v>0</v>
      </c>
      <c r="R112" s="247" t="s">
        <v>547</v>
      </c>
      <c r="S112" s="247" t="s">
        <v>239</v>
      </c>
      <c r="T112" s="248" t="s">
        <v>240</v>
      </c>
      <c r="U112" s="224">
        <v>0.11</v>
      </c>
      <c r="V112" s="224">
        <f>ROUND(E112*U112,2)</f>
        <v>12.21</v>
      </c>
      <c r="W112" s="224"/>
      <c r="X112" s="224" t="s">
        <v>241</v>
      </c>
      <c r="Y112" s="213"/>
      <c r="Z112" s="213"/>
      <c r="AA112" s="213"/>
      <c r="AB112" s="213"/>
      <c r="AC112" s="213"/>
      <c r="AD112" s="213"/>
      <c r="AE112" s="213"/>
      <c r="AF112" s="213"/>
      <c r="AG112" s="213" t="s">
        <v>242</v>
      </c>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row>
    <row r="113" spans="1:60" outlineLevel="1" x14ac:dyDescent="0.2">
      <c r="A113" s="242">
        <v>62</v>
      </c>
      <c r="B113" s="243" t="s">
        <v>558</v>
      </c>
      <c r="C113" s="255" t="s">
        <v>559</v>
      </c>
      <c r="D113" s="244" t="s">
        <v>237</v>
      </c>
      <c r="E113" s="245">
        <v>1.2077800000000001</v>
      </c>
      <c r="F113" s="246"/>
      <c r="G113" s="247">
        <f>ROUND(E113*F113,2)</f>
        <v>0</v>
      </c>
      <c r="H113" s="246"/>
      <c r="I113" s="247">
        <f>ROUND(E113*H113,2)</f>
        <v>0</v>
      </c>
      <c r="J113" s="246"/>
      <c r="K113" s="247">
        <f>ROUND(E113*J113,2)</f>
        <v>0</v>
      </c>
      <c r="L113" s="247">
        <v>15</v>
      </c>
      <c r="M113" s="247">
        <f>G113*(1+L113/100)</f>
        <v>0</v>
      </c>
      <c r="N113" s="245">
        <v>2.3570000000000001E-2</v>
      </c>
      <c r="O113" s="245">
        <f>ROUND(E113*N113,2)</f>
        <v>0.03</v>
      </c>
      <c r="P113" s="245">
        <v>0</v>
      </c>
      <c r="Q113" s="245">
        <f>ROUND(E113*P113,2)</f>
        <v>0</v>
      </c>
      <c r="R113" s="247" t="s">
        <v>547</v>
      </c>
      <c r="S113" s="247" t="s">
        <v>239</v>
      </c>
      <c r="T113" s="248" t="s">
        <v>240</v>
      </c>
      <c r="U113" s="224">
        <v>0</v>
      </c>
      <c r="V113" s="224">
        <f>ROUND(E113*U113,2)</f>
        <v>0</v>
      </c>
      <c r="W113" s="224"/>
      <c r="X113" s="224" t="s">
        <v>241</v>
      </c>
      <c r="Y113" s="213"/>
      <c r="Z113" s="213"/>
      <c r="AA113" s="213"/>
      <c r="AB113" s="213"/>
      <c r="AC113" s="213"/>
      <c r="AD113" s="213"/>
      <c r="AE113" s="213"/>
      <c r="AF113" s="213"/>
      <c r="AG113" s="213" t="s">
        <v>242</v>
      </c>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row>
    <row r="114" spans="1:60" ht="22.5" outlineLevel="1" x14ac:dyDescent="0.2">
      <c r="A114" s="242">
        <v>63</v>
      </c>
      <c r="B114" s="243" t="s">
        <v>560</v>
      </c>
      <c r="C114" s="255" t="s">
        <v>561</v>
      </c>
      <c r="D114" s="244" t="s">
        <v>252</v>
      </c>
      <c r="E114" s="245">
        <v>22.2</v>
      </c>
      <c r="F114" s="246"/>
      <c r="G114" s="247">
        <f>ROUND(E114*F114,2)</f>
        <v>0</v>
      </c>
      <c r="H114" s="246"/>
      <c r="I114" s="247">
        <f>ROUND(E114*H114,2)</f>
        <v>0</v>
      </c>
      <c r="J114" s="246"/>
      <c r="K114" s="247">
        <f>ROUND(E114*J114,2)</f>
        <v>0</v>
      </c>
      <c r="L114" s="247">
        <v>15</v>
      </c>
      <c r="M114" s="247">
        <f>G114*(1+L114/100)</f>
        <v>0</v>
      </c>
      <c r="N114" s="245">
        <v>6.0000000000000002E-5</v>
      </c>
      <c r="O114" s="245">
        <f>ROUND(E114*N114,2)</f>
        <v>0</v>
      </c>
      <c r="P114" s="245">
        <v>0</v>
      </c>
      <c r="Q114" s="245">
        <f>ROUND(E114*P114,2)</f>
        <v>0</v>
      </c>
      <c r="R114" s="247" t="s">
        <v>547</v>
      </c>
      <c r="S114" s="247" t="s">
        <v>239</v>
      </c>
      <c r="T114" s="248" t="s">
        <v>240</v>
      </c>
      <c r="U114" s="224">
        <v>0</v>
      </c>
      <c r="V114" s="224">
        <f>ROUND(E114*U114,2)</f>
        <v>0</v>
      </c>
      <c r="W114" s="224"/>
      <c r="X114" s="224" t="s">
        <v>241</v>
      </c>
      <c r="Y114" s="213"/>
      <c r="Z114" s="213"/>
      <c r="AA114" s="213"/>
      <c r="AB114" s="213"/>
      <c r="AC114" s="213"/>
      <c r="AD114" s="213"/>
      <c r="AE114" s="213"/>
      <c r="AF114" s="213"/>
      <c r="AG114" s="213" t="s">
        <v>242</v>
      </c>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row>
    <row r="115" spans="1:60" ht="33.75" outlineLevel="1" x14ac:dyDescent="0.2">
      <c r="A115" s="242">
        <v>64</v>
      </c>
      <c r="B115" s="243" t="s">
        <v>849</v>
      </c>
      <c r="C115" s="255" t="s">
        <v>850</v>
      </c>
      <c r="D115" s="244" t="s">
        <v>268</v>
      </c>
      <c r="E115" s="245">
        <v>116.90819999999999</v>
      </c>
      <c r="F115" s="246"/>
      <c r="G115" s="247">
        <f>ROUND(E115*F115,2)</f>
        <v>0</v>
      </c>
      <c r="H115" s="246"/>
      <c r="I115" s="247">
        <f>ROUND(E115*H115,2)</f>
        <v>0</v>
      </c>
      <c r="J115" s="246"/>
      <c r="K115" s="247">
        <f>ROUND(E115*J115,2)</f>
        <v>0</v>
      </c>
      <c r="L115" s="247">
        <v>15</v>
      </c>
      <c r="M115" s="247">
        <f>G115*(1+L115/100)</f>
        <v>0</v>
      </c>
      <c r="N115" s="245">
        <v>2.0000000000000002E-5</v>
      </c>
      <c r="O115" s="245">
        <f>ROUND(E115*N115,2)</f>
        <v>0</v>
      </c>
      <c r="P115" s="245">
        <v>0</v>
      </c>
      <c r="Q115" s="245">
        <f>ROUND(E115*P115,2)</f>
        <v>0</v>
      </c>
      <c r="R115" s="247" t="s">
        <v>607</v>
      </c>
      <c r="S115" s="247" t="s">
        <v>239</v>
      </c>
      <c r="T115" s="248" t="s">
        <v>240</v>
      </c>
      <c r="U115" s="224">
        <v>0.05</v>
      </c>
      <c r="V115" s="224">
        <f>ROUND(E115*U115,2)</f>
        <v>5.85</v>
      </c>
      <c r="W115" s="224"/>
      <c r="X115" s="224" t="s">
        <v>241</v>
      </c>
      <c r="Y115" s="213"/>
      <c r="Z115" s="213"/>
      <c r="AA115" s="213"/>
      <c r="AB115" s="213"/>
      <c r="AC115" s="213"/>
      <c r="AD115" s="213"/>
      <c r="AE115" s="213"/>
      <c r="AF115" s="213"/>
      <c r="AG115" s="213" t="s">
        <v>242</v>
      </c>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row>
    <row r="116" spans="1:60" outlineLevel="1" x14ac:dyDescent="0.2">
      <c r="A116" s="242">
        <v>65</v>
      </c>
      <c r="B116" s="243" t="s">
        <v>566</v>
      </c>
      <c r="C116" s="255" t="s">
        <v>567</v>
      </c>
      <c r="D116" s="244" t="s">
        <v>268</v>
      </c>
      <c r="E116" s="245">
        <v>119.88</v>
      </c>
      <c r="F116" s="246"/>
      <c r="G116" s="247">
        <f>ROUND(E116*F116,2)</f>
        <v>0</v>
      </c>
      <c r="H116" s="246"/>
      <c r="I116" s="247">
        <f>ROUND(E116*H116,2)</f>
        <v>0</v>
      </c>
      <c r="J116" s="246"/>
      <c r="K116" s="247">
        <f>ROUND(E116*J116,2)</f>
        <v>0</v>
      </c>
      <c r="L116" s="247">
        <v>15</v>
      </c>
      <c r="M116" s="247">
        <f>G116*(1+L116/100)</f>
        <v>0</v>
      </c>
      <c r="N116" s="245">
        <v>1.32E-3</v>
      </c>
      <c r="O116" s="245">
        <f>ROUND(E116*N116,2)</f>
        <v>0.16</v>
      </c>
      <c r="P116" s="245">
        <v>0</v>
      </c>
      <c r="Q116" s="245">
        <f>ROUND(E116*P116,2)</f>
        <v>0</v>
      </c>
      <c r="R116" s="247" t="s">
        <v>295</v>
      </c>
      <c r="S116" s="247" t="s">
        <v>239</v>
      </c>
      <c r="T116" s="248" t="s">
        <v>240</v>
      </c>
      <c r="U116" s="224">
        <v>0</v>
      </c>
      <c r="V116" s="224">
        <f>ROUND(E116*U116,2)</f>
        <v>0</v>
      </c>
      <c r="W116" s="224"/>
      <c r="X116" s="224" t="s">
        <v>296</v>
      </c>
      <c r="Y116" s="213"/>
      <c r="Z116" s="213"/>
      <c r="AA116" s="213"/>
      <c r="AB116" s="213"/>
      <c r="AC116" s="213"/>
      <c r="AD116" s="213"/>
      <c r="AE116" s="213"/>
      <c r="AF116" s="213"/>
      <c r="AG116" s="213" t="s">
        <v>297</v>
      </c>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row>
    <row r="117" spans="1:60" ht="22.5" outlineLevel="1" x14ac:dyDescent="0.2">
      <c r="A117" s="242">
        <v>66</v>
      </c>
      <c r="B117" s="243" t="s">
        <v>851</v>
      </c>
      <c r="C117" s="255" t="s">
        <v>852</v>
      </c>
      <c r="D117" s="244" t="s">
        <v>252</v>
      </c>
      <c r="E117" s="245">
        <v>14.036</v>
      </c>
      <c r="F117" s="246"/>
      <c r="G117" s="247">
        <f>ROUND(E117*F117,2)</f>
        <v>0</v>
      </c>
      <c r="H117" s="246"/>
      <c r="I117" s="247">
        <f>ROUND(E117*H117,2)</f>
        <v>0</v>
      </c>
      <c r="J117" s="246"/>
      <c r="K117" s="247">
        <f>ROUND(E117*J117,2)</f>
        <v>0</v>
      </c>
      <c r="L117" s="247">
        <v>15</v>
      </c>
      <c r="M117" s="247">
        <f>G117*(1+L117/100)</f>
        <v>0</v>
      </c>
      <c r="N117" s="245">
        <v>1.1299999999999999E-2</v>
      </c>
      <c r="O117" s="245">
        <f>ROUND(E117*N117,2)</f>
        <v>0.16</v>
      </c>
      <c r="P117" s="245">
        <v>0</v>
      </c>
      <c r="Q117" s="245">
        <f>ROUND(E117*P117,2)</f>
        <v>0</v>
      </c>
      <c r="R117" s="247" t="s">
        <v>295</v>
      </c>
      <c r="S117" s="247" t="s">
        <v>239</v>
      </c>
      <c r="T117" s="248" t="s">
        <v>259</v>
      </c>
      <c r="U117" s="224">
        <v>0</v>
      </c>
      <c r="V117" s="224">
        <f>ROUND(E117*U117,2)</f>
        <v>0</v>
      </c>
      <c r="W117" s="224"/>
      <c r="X117" s="224" t="s">
        <v>296</v>
      </c>
      <c r="Y117" s="213"/>
      <c r="Z117" s="213"/>
      <c r="AA117" s="213"/>
      <c r="AB117" s="213"/>
      <c r="AC117" s="213"/>
      <c r="AD117" s="213"/>
      <c r="AE117" s="213"/>
      <c r="AF117" s="213"/>
      <c r="AG117" s="213" t="s">
        <v>297</v>
      </c>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row>
    <row r="118" spans="1:60" outlineLevel="1" x14ac:dyDescent="0.2">
      <c r="A118" s="234">
        <v>67</v>
      </c>
      <c r="B118" s="235" t="s">
        <v>853</v>
      </c>
      <c r="C118" s="253" t="s">
        <v>854</v>
      </c>
      <c r="D118" s="236" t="s">
        <v>252</v>
      </c>
      <c r="E118" s="237">
        <v>54.998350000000002</v>
      </c>
      <c r="F118" s="238"/>
      <c r="G118" s="239">
        <f>ROUND(E118*F118,2)</f>
        <v>0</v>
      </c>
      <c r="H118" s="238"/>
      <c r="I118" s="239">
        <f>ROUND(E118*H118,2)</f>
        <v>0</v>
      </c>
      <c r="J118" s="238"/>
      <c r="K118" s="239">
        <f>ROUND(E118*J118,2)</f>
        <v>0</v>
      </c>
      <c r="L118" s="239">
        <v>15</v>
      </c>
      <c r="M118" s="239">
        <f>G118*(1+L118/100)</f>
        <v>0</v>
      </c>
      <c r="N118" s="237">
        <v>9.4999999999999998E-3</v>
      </c>
      <c r="O118" s="237">
        <f>ROUND(E118*N118,2)</f>
        <v>0.52</v>
      </c>
      <c r="P118" s="237">
        <v>0</v>
      </c>
      <c r="Q118" s="237">
        <f>ROUND(E118*P118,2)</f>
        <v>0</v>
      </c>
      <c r="R118" s="239"/>
      <c r="S118" s="239" t="s">
        <v>279</v>
      </c>
      <c r="T118" s="240" t="s">
        <v>262</v>
      </c>
      <c r="U118" s="224">
        <v>0</v>
      </c>
      <c r="V118" s="224">
        <f>ROUND(E118*U118,2)</f>
        <v>0</v>
      </c>
      <c r="W118" s="224"/>
      <c r="X118" s="224" t="s">
        <v>296</v>
      </c>
      <c r="Y118" s="213"/>
      <c r="Z118" s="213"/>
      <c r="AA118" s="213"/>
      <c r="AB118" s="213"/>
      <c r="AC118" s="213"/>
      <c r="AD118" s="213"/>
      <c r="AE118" s="213"/>
      <c r="AF118" s="213"/>
      <c r="AG118" s="213" t="s">
        <v>297</v>
      </c>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row>
    <row r="119" spans="1:60" outlineLevel="1" x14ac:dyDescent="0.2">
      <c r="A119" s="220">
        <v>68</v>
      </c>
      <c r="B119" s="221" t="s">
        <v>572</v>
      </c>
      <c r="C119" s="257" t="s">
        <v>573</v>
      </c>
      <c r="D119" s="222" t="s">
        <v>0</v>
      </c>
      <c r="E119" s="251"/>
      <c r="F119" s="225"/>
      <c r="G119" s="224">
        <f>ROUND(E119*F119,2)</f>
        <v>0</v>
      </c>
      <c r="H119" s="225"/>
      <c r="I119" s="224">
        <f>ROUND(E119*H119,2)</f>
        <v>0</v>
      </c>
      <c r="J119" s="225"/>
      <c r="K119" s="224">
        <f>ROUND(E119*J119,2)</f>
        <v>0</v>
      </c>
      <c r="L119" s="224">
        <v>15</v>
      </c>
      <c r="M119" s="224">
        <f>G119*(1+L119/100)</f>
        <v>0</v>
      </c>
      <c r="N119" s="223">
        <v>0</v>
      </c>
      <c r="O119" s="223">
        <f>ROUND(E119*N119,2)</f>
        <v>0</v>
      </c>
      <c r="P119" s="223">
        <v>0</v>
      </c>
      <c r="Q119" s="223">
        <f>ROUND(E119*P119,2)</f>
        <v>0</v>
      </c>
      <c r="R119" s="224" t="s">
        <v>547</v>
      </c>
      <c r="S119" s="224" t="s">
        <v>239</v>
      </c>
      <c r="T119" s="224" t="s">
        <v>259</v>
      </c>
      <c r="U119" s="224">
        <v>0</v>
      </c>
      <c r="V119" s="224">
        <f>ROUND(E119*U119,2)</f>
        <v>0</v>
      </c>
      <c r="W119" s="224"/>
      <c r="X119" s="224" t="s">
        <v>462</v>
      </c>
      <c r="Y119" s="213"/>
      <c r="Z119" s="213"/>
      <c r="AA119" s="213"/>
      <c r="AB119" s="213"/>
      <c r="AC119" s="213"/>
      <c r="AD119" s="213"/>
      <c r="AE119" s="213"/>
      <c r="AF119" s="213"/>
      <c r="AG119" s="213" t="s">
        <v>463</v>
      </c>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row>
    <row r="120" spans="1:60" outlineLevel="1" x14ac:dyDescent="0.2">
      <c r="A120" s="220"/>
      <c r="B120" s="221"/>
      <c r="C120" s="256" t="s">
        <v>507</v>
      </c>
      <c r="D120" s="250"/>
      <c r="E120" s="250"/>
      <c r="F120" s="250"/>
      <c r="G120" s="250"/>
      <c r="H120" s="224"/>
      <c r="I120" s="224"/>
      <c r="J120" s="224"/>
      <c r="K120" s="224"/>
      <c r="L120" s="224"/>
      <c r="M120" s="224"/>
      <c r="N120" s="223"/>
      <c r="O120" s="223"/>
      <c r="P120" s="223"/>
      <c r="Q120" s="223"/>
      <c r="R120" s="224"/>
      <c r="S120" s="224"/>
      <c r="T120" s="224"/>
      <c r="U120" s="224"/>
      <c r="V120" s="224"/>
      <c r="W120" s="224"/>
      <c r="X120" s="224"/>
      <c r="Y120" s="213"/>
      <c r="Z120" s="213"/>
      <c r="AA120" s="213"/>
      <c r="AB120" s="213"/>
      <c r="AC120" s="213"/>
      <c r="AD120" s="213"/>
      <c r="AE120" s="213"/>
      <c r="AF120" s="213"/>
      <c r="AG120" s="213" t="s">
        <v>244</v>
      </c>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row>
    <row r="121" spans="1:60" x14ac:dyDescent="0.2">
      <c r="A121" s="227" t="s">
        <v>233</v>
      </c>
      <c r="B121" s="228" t="s">
        <v>155</v>
      </c>
      <c r="C121" s="252" t="s">
        <v>156</v>
      </c>
      <c r="D121" s="229"/>
      <c r="E121" s="230"/>
      <c r="F121" s="231"/>
      <c r="G121" s="231">
        <f>SUMIF(AG122:AG126,"&lt;&gt;NOR",G122:G126)</f>
        <v>0</v>
      </c>
      <c r="H121" s="231"/>
      <c r="I121" s="231">
        <f>SUM(I122:I126)</f>
        <v>0</v>
      </c>
      <c r="J121" s="231"/>
      <c r="K121" s="231">
        <f>SUM(K122:K126)</f>
        <v>0</v>
      </c>
      <c r="L121" s="231"/>
      <c r="M121" s="231">
        <f>SUM(M122:M126)</f>
        <v>0</v>
      </c>
      <c r="N121" s="230"/>
      <c r="O121" s="230">
        <f>SUM(O122:O126)</f>
        <v>0.03</v>
      </c>
      <c r="P121" s="230"/>
      <c r="Q121" s="230">
        <f>SUM(Q122:Q126)</f>
        <v>0</v>
      </c>
      <c r="R121" s="231"/>
      <c r="S121" s="231"/>
      <c r="T121" s="232"/>
      <c r="U121" s="226"/>
      <c r="V121" s="226">
        <f>SUM(V122:V126)</f>
        <v>3.1100000000000003</v>
      </c>
      <c r="W121" s="226"/>
      <c r="X121" s="226"/>
      <c r="AG121" t="s">
        <v>234</v>
      </c>
    </row>
    <row r="122" spans="1:60" ht="22.5" outlineLevel="1" x14ac:dyDescent="0.2">
      <c r="A122" s="242">
        <v>69</v>
      </c>
      <c r="B122" s="243" t="s">
        <v>587</v>
      </c>
      <c r="C122" s="255" t="s">
        <v>588</v>
      </c>
      <c r="D122" s="244" t="s">
        <v>268</v>
      </c>
      <c r="E122" s="245">
        <v>7</v>
      </c>
      <c r="F122" s="246"/>
      <c r="G122" s="247">
        <f>ROUND(E122*F122,2)</f>
        <v>0</v>
      </c>
      <c r="H122" s="246"/>
      <c r="I122" s="247">
        <f>ROUND(E122*H122,2)</f>
        <v>0</v>
      </c>
      <c r="J122" s="246"/>
      <c r="K122" s="247">
        <f>ROUND(E122*J122,2)</f>
        <v>0</v>
      </c>
      <c r="L122" s="247">
        <v>15</v>
      </c>
      <c r="M122" s="247">
        <f>G122*(1+L122/100)</f>
        <v>0</v>
      </c>
      <c r="N122" s="245">
        <v>3.1700000000000001E-3</v>
      </c>
      <c r="O122" s="245">
        <f>ROUND(E122*N122,2)</f>
        <v>0.02</v>
      </c>
      <c r="P122" s="245">
        <v>0</v>
      </c>
      <c r="Q122" s="245">
        <f>ROUND(E122*P122,2)</f>
        <v>0</v>
      </c>
      <c r="R122" s="247" t="s">
        <v>576</v>
      </c>
      <c r="S122" s="247" t="s">
        <v>239</v>
      </c>
      <c r="T122" s="248" t="s">
        <v>240</v>
      </c>
      <c r="U122" s="224">
        <v>0.219</v>
      </c>
      <c r="V122" s="224">
        <f>ROUND(E122*U122,2)</f>
        <v>1.53</v>
      </c>
      <c r="W122" s="224"/>
      <c r="X122" s="224" t="s">
        <v>241</v>
      </c>
      <c r="Y122" s="213"/>
      <c r="Z122" s="213"/>
      <c r="AA122" s="213"/>
      <c r="AB122" s="213"/>
      <c r="AC122" s="213"/>
      <c r="AD122" s="213"/>
      <c r="AE122" s="213"/>
      <c r="AF122" s="213"/>
      <c r="AG122" s="213" t="s">
        <v>242</v>
      </c>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row>
    <row r="123" spans="1:60" ht="22.5" outlineLevel="1" x14ac:dyDescent="0.2">
      <c r="A123" s="234">
        <v>70</v>
      </c>
      <c r="B123" s="235" t="s">
        <v>855</v>
      </c>
      <c r="C123" s="253" t="s">
        <v>856</v>
      </c>
      <c r="D123" s="236" t="s">
        <v>268</v>
      </c>
      <c r="E123" s="237">
        <v>4.5</v>
      </c>
      <c r="F123" s="238"/>
      <c r="G123" s="239">
        <f>ROUND(E123*F123,2)</f>
        <v>0</v>
      </c>
      <c r="H123" s="238"/>
      <c r="I123" s="239">
        <f>ROUND(E123*H123,2)</f>
        <v>0</v>
      </c>
      <c r="J123" s="238"/>
      <c r="K123" s="239">
        <f>ROUND(E123*J123,2)</f>
        <v>0</v>
      </c>
      <c r="L123" s="239">
        <v>15</v>
      </c>
      <c r="M123" s="239">
        <f>G123*(1+L123/100)</f>
        <v>0</v>
      </c>
      <c r="N123" s="237">
        <v>1.3500000000000001E-3</v>
      </c>
      <c r="O123" s="237">
        <f>ROUND(E123*N123,2)</f>
        <v>0.01</v>
      </c>
      <c r="P123" s="237">
        <v>0</v>
      </c>
      <c r="Q123" s="237">
        <f>ROUND(E123*P123,2)</f>
        <v>0</v>
      </c>
      <c r="R123" s="239" t="s">
        <v>576</v>
      </c>
      <c r="S123" s="239" t="s">
        <v>239</v>
      </c>
      <c r="T123" s="240" t="s">
        <v>240</v>
      </c>
      <c r="U123" s="224">
        <v>0.35005999999999998</v>
      </c>
      <c r="V123" s="224">
        <f>ROUND(E123*U123,2)</f>
        <v>1.58</v>
      </c>
      <c r="W123" s="224"/>
      <c r="X123" s="224" t="s">
        <v>241</v>
      </c>
      <c r="Y123" s="213"/>
      <c r="Z123" s="213"/>
      <c r="AA123" s="213"/>
      <c r="AB123" s="213"/>
      <c r="AC123" s="213"/>
      <c r="AD123" s="213"/>
      <c r="AE123" s="213"/>
      <c r="AF123" s="213"/>
      <c r="AG123" s="213" t="s">
        <v>242</v>
      </c>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row>
    <row r="124" spans="1:60" outlineLevel="1" x14ac:dyDescent="0.2">
      <c r="A124" s="220"/>
      <c r="B124" s="221"/>
      <c r="C124" s="254" t="s">
        <v>598</v>
      </c>
      <c r="D124" s="241"/>
      <c r="E124" s="241"/>
      <c r="F124" s="241"/>
      <c r="G124" s="241"/>
      <c r="H124" s="224"/>
      <c r="I124" s="224"/>
      <c r="J124" s="224"/>
      <c r="K124" s="224"/>
      <c r="L124" s="224"/>
      <c r="M124" s="224"/>
      <c r="N124" s="223"/>
      <c r="O124" s="223"/>
      <c r="P124" s="223"/>
      <c r="Q124" s="223"/>
      <c r="R124" s="224"/>
      <c r="S124" s="224"/>
      <c r="T124" s="224"/>
      <c r="U124" s="224"/>
      <c r="V124" s="224"/>
      <c r="W124" s="224"/>
      <c r="X124" s="224"/>
      <c r="Y124" s="213"/>
      <c r="Z124" s="213"/>
      <c r="AA124" s="213"/>
      <c r="AB124" s="213"/>
      <c r="AC124" s="213"/>
      <c r="AD124" s="213"/>
      <c r="AE124" s="213"/>
      <c r="AF124" s="213"/>
      <c r="AG124" s="213" t="s">
        <v>244</v>
      </c>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row>
    <row r="125" spans="1:60" outlineLevel="1" x14ac:dyDescent="0.2">
      <c r="A125" s="220">
        <v>71</v>
      </c>
      <c r="B125" s="221" t="s">
        <v>857</v>
      </c>
      <c r="C125" s="257" t="s">
        <v>858</v>
      </c>
      <c r="D125" s="222" t="s">
        <v>0</v>
      </c>
      <c r="E125" s="251"/>
      <c r="F125" s="225"/>
      <c r="G125" s="224">
        <f>ROUND(E125*F125,2)</f>
        <v>0</v>
      </c>
      <c r="H125" s="225"/>
      <c r="I125" s="224">
        <f>ROUND(E125*H125,2)</f>
        <v>0</v>
      </c>
      <c r="J125" s="225"/>
      <c r="K125" s="224">
        <f>ROUND(E125*J125,2)</f>
        <v>0</v>
      </c>
      <c r="L125" s="224">
        <v>15</v>
      </c>
      <c r="M125" s="224">
        <f>G125*(1+L125/100)</f>
        <v>0</v>
      </c>
      <c r="N125" s="223">
        <v>0</v>
      </c>
      <c r="O125" s="223">
        <f>ROUND(E125*N125,2)</f>
        <v>0</v>
      </c>
      <c r="P125" s="223">
        <v>0</v>
      </c>
      <c r="Q125" s="223">
        <f>ROUND(E125*P125,2)</f>
        <v>0</v>
      </c>
      <c r="R125" s="224" t="s">
        <v>576</v>
      </c>
      <c r="S125" s="224" t="s">
        <v>239</v>
      </c>
      <c r="T125" s="224" t="s">
        <v>259</v>
      </c>
      <c r="U125" s="224">
        <v>0</v>
      </c>
      <c r="V125" s="224">
        <f>ROUND(E125*U125,2)</f>
        <v>0</v>
      </c>
      <c r="W125" s="224"/>
      <c r="X125" s="224" t="s">
        <v>462</v>
      </c>
      <c r="Y125" s="213"/>
      <c r="Z125" s="213"/>
      <c r="AA125" s="213"/>
      <c r="AB125" s="213"/>
      <c r="AC125" s="213"/>
      <c r="AD125" s="213"/>
      <c r="AE125" s="213"/>
      <c r="AF125" s="213"/>
      <c r="AG125" s="213" t="s">
        <v>463</v>
      </c>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row>
    <row r="126" spans="1:60" outlineLevel="1" x14ac:dyDescent="0.2">
      <c r="A126" s="220"/>
      <c r="B126" s="221"/>
      <c r="C126" s="256" t="s">
        <v>507</v>
      </c>
      <c r="D126" s="250"/>
      <c r="E126" s="250"/>
      <c r="F126" s="250"/>
      <c r="G126" s="250"/>
      <c r="H126" s="224"/>
      <c r="I126" s="224"/>
      <c r="J126" s="224"/>
      <c r="K126" s="224"/>
      <c r="L126" s="224"/>
      <c r="M126" s="224"/>
      <c r="N126" s="223"/>
      <c r="O126" s="223"/>
      <c r="P126" s="223"/>
      <c r="Q126" s="223"/>
      <c r="R126" s="224"/>
      <c r="S126" s="224"/>
      <c r="T126" s="224"/>
      <c r="U126" s="224"/>
      <c r="V126" s="224"/>
      <c r="W126" s="224"/>
      <c r="X126" s="224"/>
      <c r="Y126" s="213"/>
      <c r="Z126" s="213"/>
      <c r="AA126" s="213"/>
      <c r="AB126" s="213"/>
      <c r="AC126" s="213"/>
      <c r="AD126" s="213"/>
      <c r="AE126" s="213"/>
      <c r="AF126" s="213"/>
      <c r="AG126" s="213" t="s">
        <v>244</v>
      </c>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row>
    <row r="127" spans="1:60" x14ac:dyDescent="0.2">
      <c r="A127" s="227" t="s">
        <v>233</v>
      </c>
      <c r="B127" s="228" t="s">
        <v>157</v>
      </c>
      <c r="C127" s="252" t="s">
        <v>158</v>
      </c>
      <c r="D127" s="229"/>
      <c r="E127" s="230"/>
      <c r="F127" s="231"/>
      <c r="G127" s="231">
        <f>SUMIF(AG128:AG130,"&lt;&gt;NOR",G128:G130)</f>
        <v>0</v>
      </c>
      <c r="H127" s="231"/>
      <c r="I127" s="231">
        <f>SUM(I128:I130)</f>
        <v>0</v>
      </c>
      <c r="J127" s="231"/>
      <c r="K127" s="231">
        <f>SUM(K128:K130)</f>
        <v>0</v>
      </c>
      <c r="L127" s="231"/>
      <c r="M127" s="231">
        <f>SUM(M128:M130)</f>
        <v>0</v>
      </c>
      <c r="N127" s="230"/>
      <c r="O127" s="230">
        <f>SUM(O128:O130)</f>
        <v>0</v>
      </c>
      <c r="P127" s="230"/>
      <c r="Q127" s="230">
        <f>SUM(Q128:Q130)</f>
        <v>0</v>
      </c>
      <c r="R127" s="231"/>
      <c r="S127" s="231"/>
      <c r="T127" s="232"/>
      <c r="U127" s="226"/>
      <c r="V127" s="226">
        <f>SUM(V128:V130)</f>
        <v>0.24</v>
      </c>
      <c r="W127" s="226"/>
      <c r="X127" s="226"/>
      <c r="AG127" t="s">
        <v>234</v>
      </c>
    </row>
    <row r="128" spans="1:60" ht="22.5" outlineLevel="1" x14ac:dyDescent="0.2">
      <c r="A128" s="234">
        <v>72</v>
      </c>
      <c r="B128" s="235" t="s">
        <v>614</v>
      </c>
      <c r="C128" s="253" t="s">
        <v>615</v>
      </c>
      <c r="D128" s="236" t="s">
        <v>265</v>
      </c>
      <c r="E128" s="237">
        <v>1</v>
      </c>
      <c r="F128" s="238"/>
      <c r="G128" s="239">
        <f>ROUND(E128*F128,2)</f>
        <v>0</v>
      </c>
      <c r="H128" s="238"/>
      <c r="I128" s="239">
        <f>ROUND(E128*H128,2)</f>
        <v>0</v>
      </c>
      <c r="J128" s="238"/>
      <c r="K128" s="239">
        <f>ROUND(E128*J128,2)</f>
        <v>0</v>
      </c>
      <c r="L128" s="239">
        <v>15</v>
      </c>
      <c r="M128" s="239">
        <f>G128*(1+L128/100)</f>
        <v>0</v>
      </c>
      <c r="N128" s="237">
        <v>3.8500000000000001E-3</v>
      </c>
      <c r="O128" s="237">
        <f>ROUND(E128*N128,2)</f>
        <v>0</v>
      </c>
      <c r="P128" s="237">
        <v>0</v>
      </c>
      <c r="Q128" s="237">
        <f>ROUND(E128*P128,2)</f>
        <v>0</v>
      </c>
      <c r="R128" s="239"/>
      <c r="S128" s="239" t="s">
        <v>239</v>
      </c>
      <c r="T128" s="240" t="s">
        <v>259</v>
      </c>
      <c r="U128" s="224">
        <v>0.24</v>
      </c>
      <c r="V128" s="224">
        <f>ROUND(E128*U128,2)</f>
        <v>0.24</v>
      </c>
      <c r="W128" s="224"/>
      <c r="X128" s="224" t="s">
        <v>241</v>
      </c>
      <c r="Y128" s="213"/>
      <c r="Z128" s="213"/>
      <c r="AA128" s="213"/>
      <c r="AB128" s="213"/>
      <c r="AC128" s="213"/>
      <c r="AD128" s="213"/>
      <c r="AE128" s="213"/>
      <c r="AF128" s="213"/>
      <c r="AG128" s="213" t="s">
        <v>242</v>
      </c>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row>
    <row r="129" spans="1:60" outlineLevel="1" x14ac:dyDescent="0.2">
      <c r="A129" s="220">
        <v>73</v>
      </c>
      <c r="B129" s="221" t="s">
        <v>859</v>
      </c>
      <c r="C129" s="257" t="s">
        <v>860</v>
      </c>
      <c r="D129" s="222" t="s">
        <v>0</v>
      </c>
      <c r="E129" s="251"/>
      <c r="F129" s="225"/>
      <c r="G129" s="224">
        <f>ROUND(E129*F129,2)</f>
        <v>0</v>
      </c>
      <c r="H129" s="225"/>
      <c r="I129" s="224">
        <f>ROUND(E129*H129,2)</f>
        <v>0</v>
      </c>
      <c r="J129" s="225"/>
      <c r="K129" s="224">
        <f>ROUND(E129*J129,2)</f>
        <v>0</v>
      </c>
      <c r="L129" s="224">
        <v>15</v>
      </c>
      <c r="M129" s="224">
        <f>G129*(1+L129/100)</f>
        <v>0</v>
      </c>
      <c r="N129" s="223">
        <v>0</v>
      </c>
      <c r="O129" s="223">
        <f>ROUND(E129*N129,2)</f>
        <v>0</v>
      </c>
      <c r="P129" s="223">
        <v>0</v>
      </c>
      <c r="Q129" s="223">
        <f>ROUND(E129*P129,2)</f>
        <v>0</v>
      </c>
      <c r="R129" s="224" t="s">
        <v>607</v>
      </c>
      <c r="S129" s="224" t="s">
        <v>239</v>
      </c>
      <c r="T129" s="224" t="s">
        <v>259</v>
      </c>
      <c r="U129" s="224">
        <v>0.02</v>
      </c>
      <c r="V129" s="224">
        <f>ROUND(E129*U129,2)</f>
        <v>0</v>
      </c>
      <c r="W129" s="224"/>
      <c r="X129" s="224" t="s">
        <v>462</v>
      </c>
      <c r="Y129" s="213"/>
      <c r="Z129" s="213"/>
      <c r="AA129" s="213"/>
      <c r="AB129" s="213"/>
      <c r="AC129" s="213"/>
      <c r="AD129" s="213"/>
      <c r="AE129" s="213"/>
      <c r="AF129" s="213"/>
      <c r="AG129" s="213" t="s">
        <v>463</v>
      </c>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row>
    <row r="130" spans="1:60" outlineLevel="1" x14ac:dyDescent="0.2">
      <c r="A130" s="220"/>
      <c r="B130" s="221"/>
      <c r="C130" s="256" t="s">
        <v>507</v>
      </c>
      <c r="D130" s="250"/>
      <c r="E130" s="250"/>
      <c r="F130" s="250"/>
      <c r="G130" s="250"/>
      <c r="H130" s="224"/>
      <c r="I130" s="224"/>
      <c r="J130" s="224"/>
      <c r="K130" s="224"/>
      <c r="L130" s="224"/>
      <c r="M130" s="224"/>
      <c r="N130" s="223"/>
      <c r="O130" s="223"/>
      <c r="P130" s="223"/>
      <c r="Q130" s="223"/>
      <c r="R130" s="224"/>
      <c r="S130" s="224"/>
      <c r="T130" s="224"/>
      <c r="U130" s="224"/>
      <c r="V130" s="224"/>
      <c r="W130" s="224"/>
      <c r="X130" s="224"/>
      <c r="Y130" s="213"/>
      <c r="Z130" s="213"/>
      <c r="AA130" s="213"/>
      <c r="AB130" s="213"/>
      <c r="AC130" s="213"/>
      <c r="AD130" s="213"/>
      <c r="AE130" s="213"/>
      <c r="AF130" s="213"/>
      <c r="AG130" s="213" t="s">
        <v>244</v>
      </c>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row>
    <row r="131" spans="1:60" x14ac:dyDescent="0.2">
      <c r="A131" s="227" t="s">
        <v>233</v>
      </c>
      <c r="B131" s="228" t="s">
        <v>159</v>
      </c>
      <c r="C131" s="252" t="s">
        <v>160</v>
      </c>
      <c r="D131" s="229"/>
      <c r="E131" s="230"/>
      <c r="F131" s="231"/>
      <c r="G131" s="231">
        <f>SUMIF(AG132:AG141,"&lt;&gt;NOR",G132:G141)</f>
        <v>0</v>
      </c>
      <c r="H131" s="231"/>
      <c r="I131" s="231">
        <f>SUM(I132:I141)</f>
        <v>0</v>
      </c>
      <c r="J131" s="231"/>
      <c r="K131" s="231">
        <f>SUM(K132:K141)</f>
        <v>0</v>
      </c>
      <c r="L131" s="231"/>
      <c r="M131" s="231">
        <f>SUM(M132:M141)</f>
        <v>0</v>
      </c>
      <c r="N131" s="230"/>
      <c r="O131" s="230">
        <f>SUM(O132:O141)</f>
        <v>0.31</v>
      </c>
      <c r="P131" s="230"/>
      <c r="Q131" s="230">
        <f>SUM(Q132:Q141)</f>
        <v>0</v>
      </c>
      <c r="R131" s="231"/>
      <c r="S131" s="231"/>
      <c r="T131" s="232"/>
      <c r="U131" s="226"/>
      <c r="V131" s="226">
        <f>SUM(V132:V141)</f>
        <v>25.560000000000002</v>
      </c>
      <c r="W131" s="226"/>
      <c r="X131" s="226"/>
      <c r="AG131" t="s">
        <v>234</v>
      </c>
    </row>
    <row r="132" spans="1:60" outlineLevel="1" x14ac:dyDescent="0.2">
      <c r="A132" s="242">
        <v>74</v>
      </c>
      <c r="B132" s="243" t="s">
        <v>624</v>
      </c>
      <c r="C132" s="255" t="s">
        <v>625</v>
      </c>
      <c r="D132" s="244" t="s">
        <v>265</v>
      </c>
      <c r="E132" s="245">
        <v>3</v>
      </c>
      <c r="F132" s="246"/>
      <c r="G132" s="247">
        <f>ROUND(E132*F132,2)</f>
        <v>0</v>
      </c>
      <c r="H132" s="246"/>
      <c r="I132" s="247">
        <f>ROUND(E132*H132,2)</f>
        <v>0</v>
      </c>
      <c r="J132" s="246"/>
      <c r="K132" s="247">
        <f>ROUND(E132*J132,2)</f>
        <v>0</v>
      </c>
      <c r="L132" s="247">
        <v>15</v>
      </c>
      <c r="M132" s="247">
        <f>G132*(1+L132/100)</f>
        <v>0</v>
      </c>
      <c r="N132" s="245">
        <v>2.0000000000000002E-5</v>
      </c>
      <c r="O132" s="245">
        <f>ROUND(E132*N132,2)</f>
        <v>0</v>
      </c>
      <c r="P132" s="245">
        <v>0</v>
      </c>
      <c r="Q132" s="245">
        <f>ROUND(E132*P132,2)</f>
        <v>0</v>
      </c>
      <c r="R132" s="247" t="s">
        <v>286</v>
      </c>
      <c r="S132" s="247" t="s">
        <v>239</v>
      </c>
      <c r="T132" s="248" t="s">
        <v>240</v>
      </c>
      <c r="U132" s="224">
        <v>4.0199999999999996</v>
      </c>
      <c r="V132" s="224">
        <f>ROUND(E132*U132,2)</f>
        <v>12.06</v>
      </c>
      <c r="W132" s="224"/>
      <c r="X132" s="224" t="s">
        <v>241</v>
      </c>
      <c r="Y132" s="213"/>
      <c r="Z132" s="213"/>
      <c r="AA132" s="213"/>
      <c r="AB132" s="213"/>
      <c r="AC132" s="213"/>
      <c r="AD132" s="213"/>
      <c r="AE132" s="213"/>
      <c r="AF132" s="213"/>
      <c r="AG132" s="213" t="s">
        <v>242</v>
      </c>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row>
    <row r="133" spans="1:60" outlineLevel="1" x14ac:dyDescent="0.2">
      <c r="A133" s="242">
        <v>75</v>
      </c>
      <c r="B133" s="243" t="s">
        <v>626</v>
      </c>
      <c r="C133" s="255" t="s">
        <v>627</v>
      </c>
      <c r="D133" s="244" t="s">
        <v>265</v>
      </c>
      <c r="E133" s="245">
        <v>3</v>
      </c>
      <c r="F133" s="246"/>
      <c r="G133" s="247">
        <f>ROUND(E133*F133,2)</f>
        <v>0</v>
      </c>
      <c r="H133" s="246"/>
      <c r="I133" s="247">
        <f>ROUND(E133*H133,2)</f>
        <v>0</v>
      </c>
      <c r="J133" s="246"/>
      <c r="K133" s="247">
        <f>ROUND(E133*J133,2)</f>
        <v>0</v>
      </c>
      <c r="L133" s="247">
        <v>15</v>
      </c>
      <c r="M133" s="247">
        <f>G133*(1+L133/100)</f>
        <v>0</v>
      </c>
      <c r="N133" s="245">
        <v>0</v>
      </c>
      <c r="O133" s="245">
        <f>ROUND(E133*N133,2)</f>
        <v>0</v>
      </c>
      <c r="P133" s="245">
        <v>0</v>
      </c>
      <c r="Q133" s="245">
        <f>ROUND(E133*P133,2)</f>
        <v>0</v>
      </c>
      <c r="R133" s="247" t="s">
        <v>286</v>
      </c>
      <c r="S133" s="247" t="s">
        <v>239</v>
      </c>
      <c r="T133" s="248" t="s">
        <v>240</v>
      </c>
      <c r="U133" s="224">
        <v>0.77500000000000002</v>
      </c>
      <c r="V133" s="224">
        <f>ROUND(E133*U133,2)</f>
        <v>2.33</v>
      </c>
      <c r="W133" s="224"/>
      <c r="X133" s="224" t="s">
        <v>241</v>
      </c>
      <c r="Y133" s="213"/>
      <c r="Z133" s="213"/>
      <c r="AA133" s="213"/>
      <c r="AB133" s="213"/>
      <c r="AC133" s="213"/>
      <c r="AD133" s="213"/>
      <c r="AE133" s="213"/>
      <c r="AF133" s="213"/>
      <c r="AG133" s="213" t="s">
        <v>242</v>
      </c>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row>
    <row r="134" spans="1:60" outlineLevel="1" x14ac:dyDescent="0.2">
      <c r="A134" s="242">
        <v>76</v>
      </c>
      <c r="B134" s="243" t="s">
        <v>628</v>
      </c>
      <c r="C134" s="255" t="s">
        <v>629</v>
      </c>
      <c r="D134" s="244" t="s">
        <v>536</v>
      </c>
      <c r="E134" s="245">
        <v>1</v>
      </c>
      <c r="F134" s="246"/>
      <c r="G134" s="247">
        <f>ROUND(E134*F134,2)</f>
        <v>0</v>
      </c>
      <c r="H134" s="246"/>
      <c r="I134" s="247">
        <f>ROUND(E134*H134,2)</f>
        <v>0</v>
      </c>
      <c r="J134" s="246"/>
      <c r="K134" s="247">
        <f>ROUND(E134*J134,2)</f>
        <v>0</v>
      </c>
      <c r="L134" s="247">
        <v>15</v>
      </c>
      <c r="M134" s="247">
        <f>G134*(1+L134/100)</f>
        <v>0</v>
      </c>
      <c r="N134" s="245">
        <v>0.184</v>
      </c>
      <c r="O134" s="245">
        <f>ROUND(E134*N134,2)</f>
        <v>0.18</v>
      </c>
      <c r="P134" s="245">
        <v>0</v>
      </c>
      <c r="Q134" s="245">
        <f>ROUND(E134*P134,2)</f>
        <v>0</v>
      </c>
      <c r="R134" s="247" t="s">
        <v>630</v>
      </c>
      <c r="S134" s="247" t="s">
        <v>239</v>
      </c>
      <c r="T134" s="248" t="s">
        <v>262</v>
      </c>
      <c r="U134" s="224">
        <v>11.17347</v>
      </c>
      <c r="V134" s="224">
        <f>ROUND(E134*U134,2)</f>
        <v>11.17</v>
      </c>
      <c r="W134" s="224"/>
      <c r="X134" s="224" t="s">
        <v>631</v>
      </c>
      <c r="Y134" s="213"/>
      <c r="Z134" s="213"/>
      <c r="AA134" s="213"/>
      <c r="AB134" s="213"/>
      <c r="AC134" s="213"/>
      <c r="AD134" s="213"/>
      <c r="AE134" s="213"/>
      <c r="AF134" s="213"/>
      <c r="AG134" s="213" t="s">
        <v>632</v>
      </c>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row>
    <row r="135" spans="1:60" outlineLevel="1" x14ac:dyDescent="0.2">
      <c r="A135" s="242">
        <v>77</v>
      </c>
      <c r="B135" s="243" t="s">
        <v>637</v>
      </c>
      <c r="C135" s="255" t="s">
        <v>638</v>
      </c>
      <c r="D135" s="244" t="s">
        <v>265</v>
      </c>
      <c r="E135" s="245">
        <v>2</v>
      </c>
      <c r="F135" s="246"/>
      <c r="G135" s="247">
        <f>ROUND(E135*F135,2)</f>
        <v>0</v>
      </c>
      <c r="H135" s="246"/>
      <c r="I135" s="247">
        <f>ROUND(E135*H135,2)</f>
        <v>0</v>
      </c>
      <c r="J135" s="246"/>
      <c r="K135" s="247">
        <f>ROUND(E135*J135,2)</f>
        <v>0</v>
      </c>
      <c r="L135" s="247">
        <v>15</v>
      </c>
      <c r="M135" s="247">
        <f>G135*(1+L135/100)</f>
        <v>0</v>
      </c>
      <c r="N135" s="245">
        <v>8.0000000000000004E-4</v>
      </c>
      <c r="O135" s="245">
        <f>ROUND(E135*N135,2)</f>
        <v>0</v>
      </c>
      <c r="P135" s="245">
        <v>0</v>
      </c>
      <c r="Q135" s="245">
        <f>ROUND(E135*P135,2)</f>
        <v>0</v>
      </c>
      <c r="R135" s="247"/>
      <c r="S135" s="247" t="s">
        <v>279</v>
      </c>
      <c r="T135" s="248" t="s">
        <v>262</v>
      </c>
      <c r="U135" s="224">
        <v>0</v>
      </c>
      <c r="V135" s="224">
        <f>ROUND(E135*U135,2)</f>
        <v>0</v>
      </c>
      <c r="W135" s="224"/>
      <c r="X135" s="224" t="s">
        <v>296</v>
      </c>
      <c r="Y135" s="213"/>
      <c r="Z135" s="213"/>
      <c r="AA135" s="213"/>
      <c r="AB135" s="213"/>
      <c r="AC135" s="213"/>
      <c r="AD135" s="213"/>
      <c r="AE135" s="213"/>
      <c r="AF135" s="213"/>
      <c r="AG135" s="213" t="s">
        <v>297</v>
      </c>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row>
    <row r="136" spans="1:60" outlineLevel="1" x14ac:dyDescent="0.2">
      <c r="A136" s="242">
        <v>78</v>
      </c>
      <c r="B136" s="243" t="s">
        <v>639</v>
      </c>
      <c r="C136" s="255" t="s">
        <v>640</v>
      </c>
      <c r="D136" s="244" t="s">
        <v>265</v>
      </c>
      <c r="E136" s="245">
        <v>1</v>
      </c>
      <c r="F136" s="246"/>
      <c r="G136" s="247">
        <f>ROUND(E136*F136,2)</f>
        <v>0</v>
      </c>
      <c r="H136" s="246"/>
      <c r="I136" s="247">
        <f>ROUND(E136*H136,2)</f>
        <v>0</v>
      </c>
      <c r="J136" s="246"/>
      <c r="K136" s="247">
        <f>ROUND(E136*J136,2)</f>
        <v>0</v>
      </c>
      <c r="L136" s="247">
        <v>15</v>
      </c>
      <c r="M136" s="247">
        <f>G136*(1+L136/100)</f>
        <v>0</v>
      </c>
      <c r="N136" s="245">
        <v>8.0000000000000004E-4</v>
      </c>
      <c r="O136" s="245">
        <f>ROUND(E136*N136,2)</f>
        <v>0</v>
      </c>
      <c r="P136" s="245">
        <v>0</v>
      </c>
      <c r="Q136" s="245">
        <f>ROUND(E136*P136,2)</f>
        <v>0</v>
      </c>
      <c r="R136" s="247"/>
      <c r="S136" s="247" t="s">
        <v>279</v>
      </c>
      <c r="T136" s="248" t="s">
        <v>262</v>
      </c>
      <c r="U136" s="224">
        <v>0</v>
      </c>
      <c r="V136" s="224">
        <f>ROUND(E136*U136,2)</f>
        <v>0</v>
      </c>
      <c r="W136" s="224"/>
      <c r="X136" s="224" t="s">
        <v>296</v>
      </c>
      <c r="Y136" s="213"/>
      <c r="Z136" s="213"/>
      <c r="AA136" s="213"/>
      <c r="AB136" s="213"/>
      <c r="AC136" s="213"/>
      <c r="AD136" s="213"/>
      <c r="AE136" s="213"/>
      <c r="AF136" s="213"/>
      <c r="AG136" s="213" t="s">
        <v>297</v>
      </c>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row>
    <row r="137" spans="1:60" ht="22.5" outlineLevel="1" x14ac:dyDescent="0.2">
      <c r="A137" s="242">
        <v>79</v>
      </c>
      <c r="B137" s="243" t="s">
        <v>643</v>
      </c>
      <c r="C137" s="255" t="s">
        <v>644</v>
      </c>
      <c r="D137" s="244" t="s">
        <v>265</v>
      </c>
      <c r="E137" s="245">
        <v>1</v>
      </c>
      <c r="F137" s="246"/>
      <c r="G137" s="247">
        <f>ROUND(E137*F137,2)</f>
        <v>0</v>
      </c>
      <c r="H137" s="246"/>
      <c r="I137" s="247">
        <f>ROUND(E137*H137,2)</f>
        <v>0</v>
      </c>
      <c r="J137" s="246"/>
      <c r="K137" s="247">
        <f>ROUND(E137*J137,2)</f>
        <v>0</v>
      </c>
      <c r="L137" s="247">
        <v>15</v>
      </c>
      <c r="M137" s="247">
        <f>G137*(1+L137/100)</f>
        <v>0</v>
      </c>
      <c r="N137" s="245">
        <v>2.5999999999999999E-2</v>
      </c>
      <c r="O137" s="245">
        <f>ROUND(E137*N137,2)</f>
        <v>0.03</v>
      </c>
      <c r="P137" s="245">
        <v>0</v>
      </c>
      <c r="Q137" s="245">
        <f>ROUND(E137*P137,2)</f>
        <v>0</v>
      </c>
      <c r="R137" s="247" t="s">
        <v>295</v>
      </c>
      <c r="S137" s="247" t="s">
        <v>239</v>
      </c>
      <c r="T137" s="248" t="s">
        <v>262</v>
      </c>
      <c r="U137" s="224">
        <v>0</v>
      </c>
      <c r="V137" s="224">
        <f>ROUND(E137*U137,2)</f>
        <v>0</v>
      </c>
      <c r="W137" s="224"/>
      <c r="X137" s="224" t="s">
        <v>296</v>
      </c>
      <c r="Y137" s="213"/>
      <c r="Z137" s="213"/>
      <c r="AA137" s="213"/>
      <c r="AB137" s="213"/>
      <c r="AC137" s="213"/>
      <c r="AD137" s="213"/>
      <c r="AE137" s="213"/>
      <c r="AF137" s="213"/>
      <c r="AG137" s="213" t="s">
        <v>297</v>
      </c>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row>
    <row r="138" spans="1:60" ht="33.75" outlineLevel="1" x14ac:dyDescent="0.2">
      <c r="A138" s="242">
        <v>80</v>
      </c>
      <c r="B138" s="243" t="s">
        <v>645</v>
      </c>
      <c r="C138" s="255" t="s">
        <v>646</v>
      </c>
      <c r="D138" s="244" t="s">
        <v>265</v>
      </c>
      <c r="E138" s="245">
        <v>2</v>
      </c>
      <c r="F138" s="246"/>
      <c r="G138" s="247">
        <f>ROUND(E138*F138,2)</f>
        <v>0</v>
      </c>
      <c r="H138" s="246"/>
      <c r="I138" s="247">
        <f>ROUND(E138*H138,2)</f>
        <v>0</v>
      </c>
      <c r="J138" s="246"/>
      <c r="K138" s="247">
        <f>ROUND(E138*J138,2)</f>
        <v>0</v>
      </c>
      <c r="L138" s="247">
        <v>15</v>
      </c>
      <c r="M138" s="247">
        <f>G138*(1+L138/100)</f>
        <v>0</v>
      </c>
      <c r="N138" s="245">
        <v>2.5999999999999999E-2</v>
      </c>
      <c r="O138" s="245">
        <f>ROUND(E138*N138,2)</f>
        <v>0.05</v>
      </c>
      <c r="P138" s="245">
        <v>0</v>
      </c>
      <c r="Q138" s="245">
        <f>ROUND(E138*P138,2)</f>
        <v>0</v>
      </c>
      <c r="R138" s="247" t="s">
        <v>295</v>
      </c>
      <c r="S138" s="247" t="s">
        <v>239</v>
      </c>
      <c r="T138" s="248" t="s">
        <v>262</v>
      </c>
      <c r="U138" s="224">
        <v>0</v>
      </c>
      <c r="V138" s="224">
        <f>ROUND(E138*U138,2)</f>
        <v>0</v>
      </c>
      <c r="W138" s="224"/>
      <c r="X138" s="224" t="s">
        <v>296</v>
      </c>
      <c r="Y138" s="213"/>
      <c r="Z138" s="213"/>
      <c r="AA138" s="213"/>
      <c r="AB138" s="213"/>
      <c r="AC138" s="213"/>
      <c r="AD138" s="213"/>
      <c r="AE138" s="213"/>
      <c r="AF138" s="213"/>
      <c r="AG138" s="213" t="s">
        <v>297</v>
      </c>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row>
    <row r="139" spans="1:60" ht="33.75" outlineLevel="1" x14ac:dyDescent="0.2">
      <c r="A139" s="234">
        <v>81</v>
      </c>
      <c r="B139" s="235" t="s">
        <v>655</v>
      </c>
      <c r="C139" s="253" t="s">
        <v>656</v>
      </c>
      <c r="D139" s="236" t="s">
        <v>265</v>
      </c>
      <c r="E139" s="237">
        <v>3</v>
      </c>
      <c r="F139" s="238"/>
      <c r="G139" s="239">
        <f>ROUND(E139*F139,2)</f>
        <v>0</v>
      </c>
      <c r="H139" s="238"/>
      <c r="I139" s="239">
        <f>ROUND(E139*H139,2)</f>
        <v>0</v>
      </c>
      <c r="J139" s="238"/>
      <c r="K139" s="239">
        <f>ROUND(E139*J139,2)</f>
        <v>0</v>
      </c>
      <c r="L139" s="239">
        <v>15</v>
      </c>
      <c r="M139" s="239">
        <f>G139*(1+L139/100)</f>
        <v>0</v>
      </c>
      <c r="N139" s="237">
        <v>1.6E-2</v>
      </c>
      <c r="O139" s="237">
        <f>ROUND(E139*N139,2)</f>
        <v>0.05</v>
      </c>
      <c r="P139" s="237">
        <v>0</v>
      </c>
      <c r="Q139" s="237">
        <f>ROUND(E139*P139,2)</f>
        <v>0</v>
      </c>
      <c r="R139" s="239" t="s">
        <v>295</v>
      </c>
      <c r="S139" s="239" t="s">
        <v>239</v>
      </c>
      <c r="T139" s="240" t="s">
        <v>262</v>
      </c>
      <c r="U139" s="224">
        <v>0</v>
      </c>
      <c r="V139" s="224">
        <f>ROUND(E139*U139,2)</f>
        <v>0</v>
      </c>
      <c r="W139" s="224"/>
      <c r="X139" s="224" t="s">
        <v>296</v>
      </c>
      <c r="Y139" s="213"/>
      <c r="Z139" s="213"/>
      <c r="AA139" s="213"/>
      <c r="AB139" s="213"/>
      <c r="AC139" s="213"/>
      <c r="AD139" s="213"/>
      <c r="AE139" s="213"/>
      <c r="AF139" s="213"/>
      <c r="AG139" s="213" t="s">
        <v>297</v>
      </c>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row>
    <row r="140" spans="1:60" outlineLevel="1" x14ac:dyDescent="0.2">
      <c r="A140" s="220">
        <v>82</v>
      </c>
      <c r="B140" s="221" t="s">
        <v>861</v>
      </c>
      <c r="C140" s="257" t="s">
        <v>862</v>
      </c>
      <c r="D140" s="222" t="s">
        <v>0</v>
      </c>
      <c r="E140" s="251"/>
      <c r="F140" s="225"/>
      <c r="G140" s="224">
        <f>ROUND(E140*F140,2)</f>
        <v>0</v>
      </c>
      <c r="H140" s="225"/>
      <c r="I140" s="224">
        <f>ROUND(E140*H140,2)</f>
        <v>0</v>
      </c>
      <c r="J140" s="225"/>
      <c r="K140" s="224">
        <f>ROUND(E140*J140,2)</f>
        <v>0</v>
      </c>
      <c r="L140" s="224">
        <v>15</v>
      </c>
      <c r="M140" s="224">
        <f>G140*(1+L140/100)</f>
        <v>0</v>
      </c>
      <c r="N140" s="223">
        <v>0</v>
      </c>
      <c r="O140" s="223">
        <f>ROUND(E140*N140,2)</f>
        <v>0</v>
      </c>
      <c r="P140" s="223">
        <v>0</v>
      </c>
      <c r="Q140" s="223">
        <f>ROUND(E140*P140,2)</f>
        <v>0</v>
      </c>
      <c r="R140" s="224" t="s">
        <v>286</v>
      </c>
      <c r="S140" s="224" t="s">
        <v>239</v>
      </c>
      <c r="T140" s="224" t="s">
        <v>259</v>
      </c>
      <c r="U140" s="224">
        <v>0</v>
      </c>
      <c r="V140" s="224">
        <f>ROUND(E140*U140,2)</f>
        <v>0</v>
      </c>
      <c r="W140" s="224"/>
      <c r="X140" s="224" t="s">
        <v>462</v>
      </c>
      <c r="Y140" s="213"/>
      <c r="Z140" s="213"/>
      <c r="AA140" s="213"/>
      <c r="AB140" s="213"/>
      <c r="AC140" s="213"/>
      <c r="AD140" s="213"/>
      <c r="AE140" s="213"/>
      <c r="AF140" s="213"/>
      <c r="AG140" s="213" t="s">
        <v>463</v>
      </c>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row>
    <row r="141" spans="1:60" outlineLevel="1" x14ac:dyDescent="0.2">
      <c r="A141" s="220"/>
      <c r="B141" s="221"/>
      <c r="C141" s="256" t="s">
        <v>507</v>
      </c>
      <c r="D141" s="250"/>
      <c r="E141" s="250"/>
      <c r="F141" s="250"/>
      <c r="G141" s="250"/>
      <c r="H141" s="224"/>
      <c r="I141" s="224"/>
      <c r="J141" s="224"/>
      <c r="K141" s="224"/>
      <c r="L141" s="224"/>
      <c r="M141" s="224"/>
      <c r="N141" s="223"/>
      <c r="O141" s="223"/>
      <c r="P141" s="223"/>
      <c r="Q141" s="223"/>
      <c r="R141" s="224"/>
      <c r="S141" s="224"/>
      <c r="T141" s="224"/>
      <c r="U141" s="224"/>
      <c r="V141" s="224"/>
      <c r="W141" s="224"/>
      <c r="X141" s="224"/>
      <c r="Y141" s="213"/>
      <c r="Z141" s="213"/>
      <c r="AA141" s="213"/>
      <c r="AB141" s="213"/>
      <c r="AC141" s="213"/>
      <c r="AD141" s="213"/>
      <c r="AE141" s="213"/>
      <c r="AF141" s="213"/>
      <c r="AG141" s="213" t="s">
        <v>244</v>
      </c>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row>
    <row r="142" spans="1:60" x14ac:dyDescent="0.2">
      <c r="A142" s="227" t="s">
        <v>233</v>
      </c>
      <c r="B142" s="228" t="s">
        <v>161</v>
      </c>
      <c r="C142" s="252" t="s">
        <v>162</v>
      </c>
      <c r="D142" s="229"/>
      <c r="E142" s="230"/>
      <c r="F142" s="231"/>
      <c r="G142" s="231">
        <f>SUMIF(AG143:AG146,"&lt;&gt;NOR",G143:G146)</f>
        <v>0</v>
      </c>
      <c r="H142" s="231"/>
      <c r="I142" s="231">
        <f>SUM(I143:I146)</f>
        <v>0</v>
      </c>
      <c r="J142" s="231"/>
      <c r="K142" s="231">
        <f>SUM(K143:K146)</f>
        <v>0</v>
      </c>
      <c r="L142" s="231"/>
      <c r="M142" s="231">
        <f>SUM(M143:M146)</f>
        <v>0</v>
      </c>
      <c r="N142" s="230"/>
      <c r="O142" s="230">
        <f>SUM(O143:O146)</f>
        <v>0.03</v>
      </c>
      <c r="P142" s="230"/>
      <c r="Q142" s="230">
        <f>SUM(Q143:Q146)</f>
        <v>0</v>
      </c>
      <c r="R142" s="231"/>
      <c r="S142" s="231"/>
      <c r="T142" s="232"/>
      <c r="U142" s="226"/>
      <c r="V142" s="226">
        <f>SUM(V143:V146)</f>
        <v>4</v>
      </c>
      <c r="W142" s="226"/>
      <c r="X142" s="226"/>
      <c r="AG142" t="s">
        <v>234</v>
      </c>
    </row>
    <row r="143" spans="1:60" outlineLevel="1" x14ac:dyDescent="0.2">
      <c r="A143" s="242">
        <v>83</v>
      </c>
      <c r="B143" s="243" t="s">
        <v>863</v>
      </c>
      <c r="C143" s="255" t="s">
        <v>864</v>
      </c>
      <c r="D143" s="244" t="s">
        <v>265</v>
      </c>
      <c r="E143" s="245">
        <v>1</v>
      </c>
      <c r="F143" s="246"/>
      <c r="G143" s="247">
        <f>ROUND(E143*F143,2)</f>
        <v>0</v>
      </c>
      <c r="H143" s="246"/>
      <c r="I143" s="247">
        <f>ROUND(E143*H143,2)</f>
        <v>0</v>
      </c>
      <c r="J143" s="246"/>
      <c r="K143" s="247">
        <f>ROUND(E143*J143,2)</f>
        <v>0</v>
      </c>
      <c r="L143" s="247">
        <v>15</v>
      </c>
      <c r="M143" s="247">
        <f>G143*(1+L143/100)</f>
        <v>0</v>
      </c>
      <c r="N143" s="245">
        <v>4.0000000000000002E-4</v>
      </c>
      <c r="O143" s="245">
        <f>ROUND(E143*N143,2)</f>
        <v>0</v>
      </c>
      <c r="P143" s="245">
        <v>0</v>
      </c>
      <c r="Q143" s="245">
        <f>ROUND(E143*P143,2)</f>
        <v>0</v>
      </c>
      <c r="R143" s="247"/>
      <c r="S143" s="247" t="s">
        <v>279</v>
      </c>
      <c r="T143" s="248" t="s">
        <v>453</v>
      </c>
      <c r="U143" s="224">
        <v>4</v>
      </c>
      <c r="V143" s="224">
        <f>ROUND(E143*U143,2)</f>
        <v>4</v>
      </c>
      <c r="W143" s="224"/>
      <c r="X143" s="224" t="s">
        <v>241</v>
      </c>
      <c r="Y143" s="213"/>
      <c r="Z143" s="213"/>
      <c r="AA143" s="213"/>
      <c r="AB143" s="213"/>
      <c r="AC143" s="213"/>
      <c r="AD143" s="213"/>
      <c r="AE143" s="213"/>
      <c r="AF143" s="213"/>
      <c r="AG143" s="213" t="s">
        <v>242</v>
      </c>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row>
    <row r="144" spans="1:60" ht="22.5" outlineLevel="1" x14ac:dyDescent="0.2">
      <c r="A144" s="234">
        <v>84</v>
      </c>
      <c r="B144" s="235" t="s">
        <v>865</v>
      </c>
      <c r="C144" s="253" t="s">
        <v>866</v>
      </c>
      <c r="D144" s="236" t="s">
        <v>265</v>
      </c>
      <c r="E144" s="237">
        <v>1</v>
      </c>
      <c r="F144" s="238"/>
      <c r="G144" s="239">
        <f>ROUND(E144*F144,2)</f>
        <v>0</v>
      </c>
      <c r="H144" s="238"/>
      <c r="I144" s="239">
        <f>ROUND(E144*H144,2)</f>
        <v>0</v>
      </c>
      <c r="J144" s="238"/>
      <c r="K144" s="239">
        <f>ROUND(E144*J144,2)</f>
        <v>0</v>
      </c>
      <c r="L144" s="239">
        <v>15</v>
      </c>
      <c r="M144" s="239">
        <f>G144*(1+L144/100)</f>
        <v>0</v>
      </c>
      <c r="N144" s="237">
        <v>2.5000000000000001E-2</v>
      </c>
      <c r="O144" s="237">
        <f>ROUND(E144*N144,2)</f>
        <v>0.03</v>
      </c>
      <c r="P144" s="237">
        <v>0</v>
      </c>
      <c r="Q144" s="237">
        <f>ROUND(E144*P144,2)</f>
        <v>0</v>
      </c>
      <c r="R144" s="239" t="s">
        <v>295</v>
      </c>
      <c r="S144" s="239" t="s">
        <v>239</v>
      </c>
      <c r="T144" s="240" t="s">
        <v>240</v>
      </c>
      <c r="U144" s="224">
        <v>0</v>
      </c>
      <c r="V144" s="224">
        <f>ROUND(E144*U144,2)</f>
        <v>0</v>
      </c>
      <c r="W144" s="224"/>
      <c r="X144" s="224" t="s">
        <v>296</v>
      </c>
      <c r="Y144" s="213"/>
      <c r="Z144" s="213"/>
      <c r="AA144" s="213"/>
      <c r="AB144" s="213"/>
      <c r="AC144" s="213"/>
      <c r="AD144" s="213"/>
      <c r="AE144" s="213"/>
      <c r="AF144" s="213"/>
      <c r="AG144" s="213" t="s">
        <v>297</v>
      </c>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row>
    <row r="145" spans="1:60" outlineLevel="1" x14ac:dyDescent="0.2">
      <c r="A145" s="220">
        <v>85</v>
      </c>
      <c r="B145" s="221" t="s">
        <v>867</v>
      </c>
      <c r="C145" s="257" t="s">
        <v>868</v>
      </c>
      <c r="D145" s="222" t="s">
        <v>0</v>
      </c>
      <c r="E145" s="251"/>
      <c r="F145" s="225"/>
      <c r="G145" s="224">
        <f>ROUND(E145*F145,2)</f>
        <v>0</v>
      </c>
      <c r="H145" s="225"/>
      <c r="I145" s="224">
        <f>ROUND(E145*H145,2)</f>
        <v>0</v>
      </c>
      <c r="J145" s="225"/>
      <c r="K145" s="224">
        <f>ROUND(E145*J145,2)</f>
        <v>0</v>
      </c>
      <c r="L145" s="224">
        <v>15</v>
      </c>
      <c r="M145" s="224">
        <f>G145*(1+L145/100)</f>
        <v>0</v>
      </c>
      <c r="N145" s="223">
        <v>0</v>
      </c>
      <c r="O145" s="223">
        <f>ROUND(E145*N145,2)</f>
        <v>0</v>
      </c>
      <c r="P145" s="223">
        <v>0</v>
      </c>
      <c r="Q145" s="223">
        <f>ROUND(E145*P145,2)</f>
        <v>0</v>
      </c>
      <c r="R145" s="224" t="s">
        <v>666</v>
      </c>
      <c r="S145" s="224" t="s">
        <v>239</v>
      </c>
      <c r="T145" s="224" t="s">
        <v>259</v>
      </c>
      <c r="U145" s="224">
        <v>0</v>
      </c>
      <c r="V145" s="224">
        <f>ROUND(E145*U145,2)</f>
        <v>0</v>
      </c>
      <c r="W145" s="224"/>
      <c r="X145" s="224" t="s">
        <v>462</v>
      </c>
      <c r="Y145" s="213"/>
      <c r="Z145" s="213"/>
      <c r="AA145" s="213"/>
      <c r="AB145" s="213"/>
      <c r="AC145" s="213"/>
      <c r="AD145" s="213"/>
      <c r="AE145" s="213"/>
      <c r="AF145" s="213"/>
      <c r="AG145" s="213" t="s">
        <v>463</v>
      </c>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row>
    <row r="146" spans="1:60" outlineLevel="1" x14ac:dyDescent="0.2">
      <c r="A146" s="220"/>
      <c r="B146" s="221"/>
      <c r="C146" s="256" t="s">
        <v>507</v>
      </c>
      <c r="D146" s="250"/>
      <c r="E146" s="250"/>
      <c r="F146" s="250"/>
      <c r="G146" s="250"/>
      <c r="H146" s="224"/>
      <c r="I146" s="224"/>
      <c r="J146" s="224"/>
      <c r="K146" s="224"/>
      <c r="L146" s="224"/>
      <c r="M146" s="224"/>
      <c r="N146" s="223"/>
      <c r="O146" s="223"/>
      <c r="P146" s="223"/>
      <c r="Q146" s="223"/>
      <c r="R146" s="224"/>
      <c r="S146" s="224"/>
      <c r="T146" s="224"/>
      <c r="U146" s="224"/>
      <c r="V146" s="224"/>
      <c r="W146" s="224"/>
      <c r="X146" s="224"/>
      <c r="Y146" s="213"/>
      <c r="Z146" s="213"/>
      <c r="AA146" s="213"/>
      <c r="AB146" s="213"/>
      <c r="AC146" s="213"/>
      <c r="AD146" s="213"/>
      <c r="AE146" s="213"/>
      <c r="AF146" s="213"/>
      <c r="AG146" s="213" t="s">
        <v>244</v>
      </c>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row>
    <row r="147" spans="1:60" x14ac:dyDescent="0.2">
      <c r="A147" s="227" t="s">
        <v>233</v>
      </c>
      <c r="B147" s="228" t="s">
        <v>163</v>
      </c>
      <c r="C147" s="252" t="s">
        <v>164</v>
      </c>
      <c r="D147" s="229"/>
      <c r="E147" s="230"/>
      <c r="F147" s="231"/>
      <c r="G147" s="231">
        <f>SUMIF(AG148:AG158,"&lt;&gt;NOR",G148:G158)</f>
        <v>0</v>
      </c>
      <c r="H147" s="231"/>
      <c r="I147" s="231">
        <f>SUM(I148:I158)</f>
        <v>0</v>
      </c>
      <c r="J147" s="231"/>
      <c r="K147" s="231">
        <f>SUM(K148:K158)</f>
        <v>0</v>
      </c>
      <c r="L147" s="231"/>
      <c r="M147" s="231">
        <f>SUM(M148:M158)</f>
        <v>0</v>
      </c>
      <c r="N147" s="230"/>
      <c r="O147" s="230">
        <f>SUM(O148:O158)</f>
        <v>0.34</v>
      </c>
      <c r="P147" s="230"/>
      <c r="Q147" s="230">
        <f>SUM(Q148:Q158)</f>
        <v>0</v>
      </c>
      <c r="R147" s="231"/>
      <c r="S147" s="231"/>
      <c r="T147" s="232"/>
      <c r="U147" s="226"/>
      <c r="V147" s="226">
        <f>SUM(V148:V158)</f>
        <v>17.68</v>
      </c>
      <c r="W147" s="226"/>
      <c r="X147" s="226"/>
      <c r="AG147" t="s">
        <v>234</v>
      </c>
    </row>
    <row r="148" spans="1:60" outlineLevel="1" x14ac:dyDescent="0.2">
      <c r="A148" s="242">
        <v>86</v>
      </c>
      <c r="B148" s="243" t="s">
        <v>681</v>
      </c>
      <c r="C148" s="255" t="s">
        <v>682</v>
      </c>
      <c r="D148" s="244" t="s">
        <v>252</v>
      </c>
      <c r="E148" s="245">
        <v>13.346500000000001</v>
      </c>
      <c r="F148" s="246"/>
      <c r="G148" s="247">
        <f>ROUND(E148*F148,2)</f>
        <v>0</v>
      </c>
      <c r="H148" s="246"/>
      <c r="I148" s="247">
        <f>ROUND(E148*H148,2)</f>
        <v>0</v>
      </c>
      <c r="J148" s="246"/>
      <c r="K148" s="247">
        <f>ROUND(E148*J148,2)</f>
        <v>0</v>
      </c>
      <c r="L148" s="247">
        <v>15</v>
      </c>
      <c r="M148" s="247">
        <f>G148*(1+L148/100)</f>
        <v>0</v>
      </c>
      <c r="N148" s="245">
        <v>2.1000000000000001E-4</v>
      </c>
      <c r="O148" s="245">
        <f>ROUND(E148*N148,2)</f>
        <v>0</v>
      </c>
      <c r="P148" s="245">
        <v>0</v>
      </c>
      <c r="Q148" s="245">
        <f>ROUND(E148*P148,2)</f>
        <v>0</v>
      </c>
      <c r="R148" s="247" t="s">
        <v>683</v>
      </c>
      <c r="S148" s="247" t="s">
        <v>239</v>
      </c>
      <c r="T148" s="248" t="s">
        <v>240</v>
      </c>
      <c r="U148" s="224">
        <v>0.05</v>
      </c>
      <c r="V148" s="224">
        <f>ROUND(E148*U148,2)</f>
        <v>0.67</v>
      </c>
      <c r="W148" s="224"/>
      <c r="X148" s="224" t="s">
        <v>241</v>
      </c>
      <c r="Y148" s="213"/>
      <c r="Z148" s="213"/>
      <c r="AA148" s="213"/>
      <c r="AB148" s="213"/>
      <c r="AC148" s="213"/>
      <c r="AD148" s="213"/>
      <c r="AE148" s="213"/>
      <c r="AF148" s="213"/>
      <c r="AG148" s="213" t="s">
        <v>242</v>
      </c>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row>
    <row r="149" spans="1:60" ht="22.5" outlineLevel="1" x14ac:dyDescent="0.2">
      <c r="A149" s="234">
        <v>87</v>
      </c>
      <c r="B149" s="235" t="s">
        <v>869</v>
      </c>
      <c r="C149" s="253" t="s">
        <v>870</v>
      </c>
      <c r="D149" s="236" t="s">
        <v>268</v>
      </c>
      <c r="E149" s="237">
        <v>1.5</v>
      </c>
      <c r="F149" s="238"/>
      <c r="G149" s="239">
        <f>ROUND(E149*F149,2)</f>
        <v>0</v>
      </c>
      <c r="H149" s="238"/>
      <c r="I149" s="239">
        <f>ROUND(E149*H149,2)</f>
        <v>0</v>
      </c>
      <c r="J149" s="238"/>
      <c r="K149" s="239">
        <f>ROUND(E149*J149,2)</f>
        <v>0</v>
      </c>
      <c r="L149" s="239">
        <v>15</v>
      </c>
      <c r="M149" s="239">
        <f>G149*(1+L149/100)</f>
        <v>0</v>
      </c>
      <c r="N149" s="237">
        <v>2.3000000000000001E-4</v>
      </c>
      <c r="O149" s="237">
        <f>ROUND(E149*N149,2)</f>
        <v>0</v>
      </c>
      <c r="P149" s="237">
        <v>0</v>
      </c>
      <c r="Q149" s="237">
        <f>ROUND(E149*P149,2)</f>
        <v>0</v>
      </c>
      <c r="R149" s="239" t="s">
        <v>683</v>
      </c>
      <c r="S149" s="239" t="s">
        <v>239</v>
      </c>
      <c r="T149" s="240" t="s">
        <v>240</v>
      </c>
      <c r="U149" s="224">
        <v>0.17</v>
      </c>
      <c r="V149" s="224">
        <f>ROUND(E149*U149,2)</f>
        <v>0.26</v>
      </c>
      <c r="W149" s="224"/>
      <c r="X149" s="224" t="s">
        <v>241</v>
      </c>
      <c r="Y149" s="213"/>
      <c r="Z149" s="213"/>
      <c r="AA149" s="213"/>
      <c r="AB149" s="213"/>
      <c r="AC149" s="213"/>
      <c r="AD149" s="213"/>
      <c r="AE149" s="213"/>
      <c r="AF149" s="213"/>
      <c r="AG149" s="213" t="s">
        <v>242</v>
      </c>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row>
    <row r="150" spans="1:60" outlineLevel="1" x14ac:dyDescent="0.2">
      <c r="A150" s="220"/>
      <c r="B150" s="221"/>
      <c r="C150" s="254" t="s">
        <v>690</v>
      </c>
      <c r="D150" s="241"/>
      <c r="E150" s="241"/>
      <c r="F150" s="241"/>
      <c r="G150" s="241"/>
      <c r="H150" s="224"/>
      <c r="I150" s="224"/>
      <c r="J150" s="224"/>
      <c r="K150" s="224"/>
      <c r="L150" s="224"/>
      <c r="M150" s="224"/>
      <c r="N150" s="223"/>
      <c r="O150" s="223"/>
      <c r="P150" s="223"/>
      <c r="Q150" s="223"/>
      <c r="R150" s="224"/>
      <c r="S150" s="224"/>
      <c r="T150" s="224"/>
      <c r="U150" s="224"/>
      <c r="V150" s="224"/>
      <c r="W150" s="224"/>
      <c r="X150" s="224"/>
      <c r="Y150" s="213"/>
      <c r="Z150" s="213"/>
      <c r="AA150" s="213"/>
      <c r="AB150" s="213"/>
      <c r="AC150" s="213"/>
      <c r="AD150" s="213"/>
      <c r="AE150" s="213"/>
      <c r="AF150" s="213"/>
      <c r="AG150" s="213" t="s">
        <v>244</v>
      </c>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row>
    <row r="151" spans="1:60" ht="22.5" outlineLevel="1" x14ac:dyDescent="0.2">
      <c r="A151" s="242">
        <v>88</v>
      </c>
      <c r="B151" s="243" t="s">
        <v>691</v>
      </c>
      <c r="C151" s="255" t="s">
        <v>692</v>
      </c>
      <c r="D151" s="244" t="s">
        <v>268</v>
      </c>
      <c r="E151" s="245">
        <v>7.17</v>
      </c>
      <c r="F151" s="246"/>
      <c r="G151" s="247">
        <f>ROUND(E151*F151,2)</f>
        <v>0</v>
      </c>
      <c r="H151" s="246"/>
      <c r="I151" s="247">
        <f>ROUND(E151*H151,2)</f>
        <v>0</v>
      </c>
      <c r="J151" s="246"/>
      <c r="K151" s="247">
        <f>ROUND(E151*J151,2)</f>
        <v>0</v>
      </c>
      <c r="L151" s="247">
        <v>15</v>
      </c>
      <c r="M151" s="247">
        <f>G151*(1+L151/100)</f>
        <v>0</v>
      </c>
      <c r="N151" s="245">
        <v>3.2000000000000003E-4</v>
      </c>
      <c r="O151" s="245">
        <f>ROUND(E151*N151,2)</f>
        <v>0</v>
      </c>
      <c r="P151" s="245">
        <v>0</v>
      </c>
      <c r="Q151" s="245">
        <f>ROUND(E151*P151,2)</f>
        <v>0</v>
      </c>
      <c r="R151" s="247" t="s">
        <v>683</v>
      </c>
      <c r="S151" s="247" t="s">
        <v>239</v>
      </c>
      <c r="T151" s="248" t="s">
        <v>240</v>
      </c>
      <c r="U151" s="224">
        <v>0.23599999999999999</v>
      </c>
      <c r="V151" s="224">
        <f>ROUND(E151*U151,2)</f>
        <v>1.69</v>
      </c>
      <c r="W151" s="224"/>
      <c r="X151" s="224" t="s">
        <v>241</v>
      </c>
      <c r="Y151" s="213"/>
      <c r="Z151" s="213"/>
      <c r="AA151" s="213"/>
      <c r="AB151" s="213"/>
      <c r="AC151" s="213"/>
      <c r="AD151" s="213"/>
      <c r="AE151" s="213"/>
      <c r="AF151" s="213"/>
      <c r="AG151" s="213" t="s">
        <v>242</v>
      </c>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row>
    <row r="152" spans="1:60" outlineLevel="1" x14ac:dyDescent="0.2">
      <c r="A152" s="242">
        <v>89</v>
      </c>
      <c r="B152" s="243" t="s">
        <v>695</v>
      </c>
      <c r="C152" s="255" t="s">
        <v>696</v>
      </c>
      <c r="D152" s="244" t="s">
        <v>268</v>
      </c>
      <c r="E152" s="245">
        <v>7.17</v>
      </c>
      <c r="F152" s="246"/>
      <c r="G152" s="247">
        <f>ROUND(E152*F152,2)</f>
        <v>0</v>
      </c>
      <c r="H152" s="246"/>
      <c r="I152" s="247">
        <f>ROUND(E152*H152,2)</f>
        <v>0</v>
      </c>
      <c r="J152" s="246"/>
      <c r="K152" s="247">
        <f>ROUND(E152*J152,2)</f>
        <v>0</v>
      </c>
      <c r="L152" s="247">
        <v>15</v>
      </c>
      <c r="M152" s="247">
        <f>G152*(1+L152/100)</f>
        <v>0</v>
      </c>
      <c r="N152" s="245">
        <v>0</v>
      </c>
      <c r="O152" s="245">
        <f>ROUND(E152*N152,2)</f>
        <v>0</v>
      </c>
      <c r="P152" s="245">
        <v>0</v>
      </c>
      <c r="Q152" s="245">
        <f>ROUND(E152*P152,2)</f>
        <v>0</v>
      </c>
      <c r="R152" s="247" t="s">
        <v>683</v>
      </c>
      <c r="S152" s="247" t="s">
        <v>239</v>
      </c>
      <c r="T152" s="248" t="s">
        <v>240</v>
      </c>
      <c r="U152" s="224">
        <v>0.154</v>
      </c>
      <c r="V152" s="224">
        <f>ROUND(E152*U152,2)</f>
        <v>1.1000000000000001</v>
      </c>
      <c r="W152" s="224"/>
      <c r="X152" s="224" t="s">
        <v>241</v>
      </c>
      <c r="Y152" s="213"/>
      <c r="Z152" s="213"/>
      <c r="AA152" s="213"/>
      <c r="AB152" s="213"/>
      <c r="AC152" s="213"/>
      <c r="AD152" s="213"/>
      <c r="AE152" s="213"/>
      <c r="AF152" s="213"/>
      <c r="AG152" s="213" t="s">
        <v>242</v>
      </c>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row>
    <row r="153" spans="1:60" ht="22.5" outlineLevel="1" x14ac:dyDescent="0.2">
      <c r="A153" s="242">
        <v>90</v>
      </c>
      <c r="B153" s="243" t="s">
        <v>697</v>
      </c>
      <c r="C153" s="255" t="s">
        <v>698</v>
      </c>
      <c r="D153" s="244" t="s">
        <v>252</v>
      </c>
      <c r="E153" s="245">
        <v>13.346500000000001</v>
      </c>
      <c r="F153" s="246"/>
      <c r="G153" s="247">
        <f>ROUND(E153*F153,2)</f>
        <v>0</v>
      </c>
      <c r="H153" s="246"/>
      <c r="I153" s="247">
        <f>ROUND(E153*H153,2)</f>
        <v>0</v>
      </c>
      <c r="J153" s="246"/>
      <c r="K153" s="247">
        <f>ROUND(E153*J153,2)</f>
        <v>0</v>
      </c>
      <c r="L153" s="247">
        <v>15</v>
      </c>
      <c r="M153" s="247">
        <f>G153*(1+L153/100)</f>
        <v>0</v>
      </c>
      <c r="N153" s="245">
        <v>5.0400000000000002E-3</v>
      </c>
      <c r="O153" s="245">
        <f>ROUND(E153*N153,2)</f>
        <v>7.0000000000000007E-2</v>
      </c>
      <c r="P153" s="245">
        <v>0</v>
      </c>
      <c r="Q153" s="245">
        <f>ROUND(E153*P153,2)</f>
        <v>0</v>
      </c>
      <c r="R153" s="247" t="s">
        <v>683</v>
      </c>
      <c r="S153" s="247" t="s">
        <v>239</v>
      </c>
      <c r="T153" s="248" t="s">
        <v>240</v>
      </c>
      <c r="U153" s="224">
        <v>0.97799999999999998</v>
      </c>
      <c r="V153" s="224">
        <f>ROUND(E153*U153,2)</f>
        <v>13.05</v>
      </c>
      <c r="W153" s="224"/>
      <c r="X153" s="224" t="s">
        <v>241</v>
      </c>
      <c r="Y153" s="213"/>
      <c r="Z153" s="213"/>
      <c r="AA153" s="213"/>
      <c r="AB153" s="213"/>
      <c r="AC153" s="213"/>
      <c r="AD153" s="213"/>
      <c r="AE153" s="213"/>
      <c r="AF153" s="213"/>
      <c r="AG153" s="213" t="s">
        <v>242</v>
      </c>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row>
    <row r="154" spans="1:60" ht="33.75" outlineLevel="1" x14ac:dyDescent="0.2">
      <c r="A154" s="242">
        <v>91</v>
      </c>
      <c r="B154" s="243" t="s">
        <v>708</v>
      </c>
      <c r="C154" s="255" t="s">
        <v>709</v>
      </c>
      <c r="D154" s="244" t="s">
        <v>268</v>
      </c>
      <c r="E154" s="245">
        <v>1.6</v>
      </c>
      <c r="F154" s="246"/>
      <c r="G154" s="247">
        <f>ROUND(E154*F154,2)</f>
        <v>0</v>
      </c>
      <c r="H154" s="246"/>
      <c r="I154" s="247">
        <f>ROUND(E154*H154,2)</f>
        <v>0</v>
      </c>
      <c r="J154" s="246"/>
      <c r="K154" s="247">
        <f>ROUND(E154*J154,2)</f>
        <v>0</v>
      </c>
      <c r="L154" s="247">
        <v>15</v>
      </c>
      <c r="M154" s="247">
        <f>G154*(1+L154/100)</f>
        <v>0</v>
      </c>
      <c r="N154" s="245">
        <v>1.3999999999999999E-4</v>
      </c>
      <c r="O154" s="245">
        <f>ROUND(E154*N154,2)</f>
        <v>0</v>
      </c>
      <c r="P154" s="245">
        <v>0</v>
      </c>
      <c r="Q154" s="245">
        <f>ROUND(E154*P154,2)</f>
        <v>0</v>
      </c>
      <c r="R154" s="247" t="s">
        <v>683</v>
      </c>
      <c r="S154" s="247" t="s">
        <v>239</v>
      </c>
      <c r="T154" s="248" t="s">
        <v>240</v>
      </c>
      <c r="U154" s="224">
        <v>0.15</v>
      </c>
      <c r="V154" s="224">
        <f>ROUND(E154*U154,2)</f>
        <v>0.24</v>
      </c>
      <c r="W154" s="224"/>
      <c r="X154" s="224" t="s">
        <v>241</v>
      </c>
      <c r="Y154" s="213"/>
      <c r="Z154" s="213"/>
      <c r="AA154" s="213"/>
      <c r="AB154" s="213"/>
      <c r="AC154" s="213"/>
      <c r="AD154" s="213"/>
      <c r="AE154" s="213"/>
      <c r="AF154" s="213"/>
      <c r="AG154" s="213" t="s">
        <v>242</v>
      </c>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row>
    <row r="155" spans="1:60" outlineLevel="1" x14ac:dyDescent="0.2">
      <c r="A155" s="242">
        <v>92</v>
      </c>
      <c r="B155" s="243" t="s">
        <v>710</v>
      </c>
      <c r="C155" s="255" t="s">
        <v>711</v>
      </c>
      <c r="D155" s="244" t="s">
        <v>268</v>
      </c>
      <c r="E155" s="245">
        <v>9.5</v>
      </c>
      <c r="F155" s="246"/>
      <c r="G155" s="247">
        <f>ROUND(E155*F155,2)</f>
        <v>0</v>
      </c>
      <c r="H155" s="246"/>
      <c r="I155" s="247">
        <f>ROUND(E155*H155,2)</f>
        <v>0</v>
      </c>
      <c r="J155" s="246"/>
      <c r="K155" s="247">
        <f>ROUND(E155*J155,2)</f>
        <v>0</v>
      </c>
      <c r="L155" s="247">
        <v>15</v>
      </c>
      <c r="M155" s="247">
        <f>G155*(1+L155/100)</f>
        <v>0</v>
      </c>
      <c r="N155" s="245">
        <v>4.0000000000000003E-5</v>
      </c>
      <c r="O155" s="245">
        <f>ROUND(E155*N155,2)</f>
        <v>0</v>
      </c>
      <c r="P155" s="245">
        <v>0</v>
      </c>
      <c r="Q155" s="245">
        <f>ROUND(E155*P155,2)</f>
        <v>0</v>
      </c>
      <c r="R155" s="247" t="s">
        <v>683</v>
      </c>
      <c r="S155" s="247" t="s">
        <v>239</v>
      </c>
      <c r="T155" s="248" t="s">
        <v>240</v>
      </c>
      <c r="U155" s="224">
        <v>7.0000000000000007E-2</v>
      </c>
      <c r="V155" s="224">
        <f>ROUND(E155*U155,2)</f>
        <v>0.67</v>
      </c>
      <c r="W155" s="224"/>
      <c r="X155" s="224" t="s">
        <v>241</v>
      </c>
      <c r="Y155" s="213"/>
      <c r="Z155" s="213"/>
      <c r="AA155" s="213"/>
      <c r="AB155" s="213"/>
      <c r="AC155" s="213"/>
      <c r="AD155" s="213"/>
      <c r="AE155" s="213"/>
      <c r="AF155" s="213"/>
      <c r="AG155" s="213" t="s">
        <v>242</v>
      </c>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row>
    <row r="156" spans="1:60" ht="22.5" outlineLevel="1" x14ac:dyDescent="0.2">
      <c r="A156" s="234">
        <v>93</v>
      </c>
      <c r="B156" s="235" t="s">
        <v>871</v>
      </c>
      <c r="C156" s="253" t="s">
        <v>872</v>
      </c>
      <c r="D156" s="236" t="s">
        <v>252</v>
      </c>
      <c r="E156" s="237">
        <v>15.08933</v>
      </c>
      <c r="F156" s="238"/>
      <c r="G156" s="239">
        <f>ROUND(E156*F156,2)</f>
        <v>0</v>
      </c>
      <c r="H156" s="238"/>
      <c r="I156" s="239">
        <f>ROUND(E156*H156,2)</f>
        <v>0</v>
      </c>
      <c r="J156" s="238"/>
      <c r="K156" s="239">
        <f>ROUND(E156*J156,2)</f>
        <v>0</v>
      </c>
      <c r="L156" s="239">
        <v>15</v>
      </c>
      <c r="M156" s="239">
        <f>G156*(1+L156/100)</f>
        <v>0</v>
      </c>
      <c r="N156" s="237">
        <v>1.7999999999999999E-2</v>
      </c>
      <c r="O156" s="237">
        <f>ROUND(E156*N156,2)</f>
        <v>0.27</v>
      </c>
      <c r="P156" s="237">
        <v>0</v>
      </c>
      <c r="Q156" s="237">
        <f>ROUND(E156*P156,2)</f>
        <v>0</v>
      </c>
      <c r="R156" s="239" t="s">
        <v>295</v>
      </c>
      <c r="S156" s="239" t="s">
        <v>239</v>
      </c>
      <c r="T156" s="240" t="s">
        <v>240</v>
      </c>
      <c r="U156" s="224">
        <v>0</v>
      </c>
      <c r="V156" s="224">
        <f>ROUND(E156*U156,2)</f>
        <v>0</v>
      </c>
      <c r="W156" s="224"/>
      <c r="X156" s="224" t="s">
        <v>296</v>
      </c>
      <c r="Y156" s="213"/>
      <c r="Z156" s="213"/>
      <c r="AA156" s="213"/>
      <c r="AB156" s="213"/>
      <c r="AC156" s="213"/>
      <c r="AD156" s="213"/>
      <c r="AE156" s="213"/>
      <c r="AF156" s="213"/>
      <c r="AG156" s="213" t="s">
        <v>297</v>
      </c>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row>
    <row r="157" spans="1:60" outlineLevel="1" x14ac:dyDescent="0.2">
      <c r="A157" s="220">
        <v>94</v>
      </c>
      <c r="B157" s="221" t="s">
        <v>873</v>
      </c>
      <c r="C157" s="257" t="s">
        <v>874</v>
      </c>
      <c r="D157" s="222" t="s">
        <v>0</v>
      </c>
      <c r="E157" s="251"/>
      <c r="F157" s="225"/>
      <c r="G157" s="224">
        <f>ROUND(E157*F157,2)</f>
        <v>0</v>
      </c>
      <c r="H157" s="225"/>
      <c r="I157" s="224">
        <f>ROUND(E157*H157,2)</f>
        <v>0</v>
      </c>
      <c r="J157" s="225"/>
      <c r="K157" s="224">
        <f>ROUND(E157*J157,2)</f>
        <v>0</v>
      </c>
      <c r="L157" s="224">
        <v>15</v>
      </c>
      <c r="M157" s="224">
        <f>G157*(1+L157/100)</f>
        <v>0</v>
      </c>
      <c r="N157" s="223">
        <v>0</v>
      </c>
      <c r="O157" s="223">
        <f>ROUND(E157*N157,2)</f>
        <v>0</v>
      </c>
      <c r="P157" s="223">
        <v>0</v>
      </c>
      <c r="Q157" s="223">
        <f>ROUND(E157*P157,2)</f>
        <v>0</v>
      </c>
      <c r="R157" s="224" t="s">
        <v>683</v>
      </c>
      <c r="S157" s="224" t="s">
        <v>239</v>
      </c>
      <c r="T157" s="224" t="s">
        <v>259</v>
      </c>
      <c r="U157" s="224">
        <v>0</v>
      </c>
      <c r="V157" s="224">
        <f>ROUND(E157*U157,2)</f>
        <v>0</v>
      </c>
      <c r="W157" s="224"/>
      <c r="X157" s="224" t="s">
        <v>462</v>
      </c>
      <c r="Y157" s="213"/>
      <c r="Z157" s="213"/>
      <c r="AA157" s="213"/>
      <c r="AB157" s="213"/>
      <c r="AC157" s="213"/>
      <c r="AD157" s="213"/>
      <c r="AE157" s="213"/>
      <c r="AF157" s="213"/>
      <c r="AG157" s="213" t="s">
        <v>463</v>
      </c>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row>
    <row r="158" spans="1:60" outlineLevel="1" x14ac:dyDescent="0.2">
      <c r="A158" s="220"/>
      <c r="B158" s="221"/>
      <c r="C158" s="256" t="s">
        <v>507</v>
      </c>
      <c r="D158" s="250"/>
      <c r="E158" s="250"/>
      <c r="F158" s="250"/>
      <c r="G158" s="250"/>
      <c r="H158" s="224"/>
      <c r="I158" s="224"/>
      <c r="J158" s="224"/>
      <c r="K158" s="224"/>
      <c r="L158" s="224"/>
      <c r="M158" s="224"/>
      <c r="N158" s="223"/>
      <c r="O158" s="223"/>
      <c r="P158" s="223"/>
      <c r="Q158" s="223"/>
      <c r="R158" s="224"/>
      <c r="S158" s="224"/>
      <c r="T158" s="224"/>
      <c r="U158" s="224"/>
      <c r="V158" s="224"/>
      <c r="W158" s="224"/>
      <c r="X158" s="224"/>
      <c r="Y158" s="213"/>
      <c r="Z158" s="213"/>
      <c r="AA158" s="213"/>
      <c r="AB158" s="213"/>
      <c r="AC158" s="213"/>
      <c r="AD158" s="213"/>
      <c r="AE158" s="213"/>
      <c r="AF158" s="213"/>
      <c r="AG158" s="213" t="s">
        <v>244</v>
      </c>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row>
    <row r="159" spans="1:60" x14ac:dyDescent="0.2">
      <c r="A159" s="227" t="s">
        <v>233</v>
      </c>
      <c r="B159" s="228" t="s">
        <v>165</v>
      </c>
      <c r="C159" s="252" t="s">
        <v>166</v>
      </c>
      <c r="D159" s="229"/>
      <c r="E159" s="230"/>
      <c r="F159" s="231"/>
      <c r="G159" s="231">
        <f>SUMIF(AG160:AG168,"&lt;&gt;NOR",G160:G168)</f>
        <v>0</v>
      </c>
      <c r="H159" s="231"/>
      <c r="I159" s="231">
        <f>SUM(I160:I168)</f>
        <v>0</v>
      </c>
      <c r="J159" s="231"/>
      <c r="K159" s="231">
        <f>SUM(K160:K168)</f>
        <v>0</v>
      </c>
      <c r="L159" s="231"/>
      <c r="M159" s="231">
        <f>SUM(M160:M168)</f>
        <v>0</v>
      </c>
      <c r="N159" s="230"/>
      <c r="O159" s="230">
        <f>SUM(O160:O168)</f>
        <v>0.32</v>
      </c>
      <c r="P159" s="230"/>
      <c r="Q159" s="230">
        <f>SUM(Q160:Q168)</f>
        <v>0</v>
      </c>
      <c r="R159" s="231"/>
      <c r="S159" s="231"/>
      <c r="T159" s="232"/>
      <c r="U159" s="226"/>
      <c r="V159" s="226">
        <f>SUM(V160:V168)</f>
        <v>28.31</v>
      </c>
      <c r="W159" s="226"/>
      <c r="X159" s="226"/>
      <c r="AG159" t="s">
        <v>234</v>
      </c>
    </row>
    <row r="160" spans="1:60" outlineLevel="1" x14ac:dyDescent="0.2">
      <c r="A160" s="234">
        <v>95</v>
      </c>
      <c r="B160" s="235" t="s">
        <v>728</v>
      </c>
      <c r="C160" s="253" t="s">
        <v>729</v>
      </c>
      <c r="D160" s="236" t="s">
        <v>268</v>
      </c>
      <c r="E160" s="237">
        <v>33.24</v>
      </c>
      <c r="F160" s="238"/>
      <c r="G160" s="239">
        <f>ROUND(E160*F160,2)</f>
        <v>0</v>
      </c>
      <c r="H160" s="238"/>
      <c r="I160" s="239">
        <f>ROUND(E160*H160,2)</f>
        <v>0</v>
      </c>
      <c r="J160" s="238"/>
      <c r="K160" s="239">
        <f>ROUND(E160*J160,2)</f>
        <v>0</v>
      </c>
      <c r="L160" s="239">
        <v>15</v>
      </c>
      <c r="M160" s="239">
        <f>G160*(1+L160/100)</f>
        <v>0</v>
      </c>
      <c r="N160" s="237">
        <v>6.0000000000000002E-5</v>
      </c>
      <c r="O160" s="237">
        <f>ROUND(E160*N160,2)</f>
        <v>0</v>
      </c>
      <c r="P160" s="237">
        <v>0</v>
      </c>
      <c r="Q160" s="237">
        <f>ROUND(E160*P160,2)</f>
        <v>0</v>
      </c>
      <c r="R160" s="239" t="s">
        <v>730</v>
      </c>
      <c r="S160" s="239" t="s">
        <v>239</v>
      </c>
      <c r="T160" s="240" t="s">
        <v>240</v>
      </c>
      <c r="U160" s="224">
        <v>0.152</v>
      </c>
      <c r="V160" s="224">
        <f>ROUND(E160*U160,2)</f>
        <v>5.05</v>
      </c>
      <c r="W160" s="224"/>
      <c r="X160" s="224" t="s">
        <v>241</v>
      </c>
      <c r="Y160" s="213"/>
      <c r="Z160" s="213"/>
      <c r="AA160" s="213"/>
      <c r="AB160" s="213"/>
      <c r="AC160" s="213"/>
      <c r="AD160" s="213"/>
      <c r="AE160" s="213"/>
      <c r="AF160" s="213"/>
      <c r="AG160" s="213" t="s">
        <v>242</v>
      </c>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row>
    <row r="161" spans="1:60" outlineLevel="1" x14ac:dyDescent="0.2">
      <c r="A161" s="220"/>
      <c r="B161" s="221"/>
      <c r="C161" s="254" t="s">
        <v>731</v>
      </c>
      <c r="D161" s="241"/>
      <c r="E161" s="241"/>
      <c r="F161" s="241"/>
      <c r="G161" s="241"/>
      <c r="H161" s="224"/>
      <c r="I161" s="224"/>
      <c r="J161" s="224"/>
      <c r="K161" s="224"/>
      <c r="L161" s="224"/>
      <c r="M161" s="224"/>
      <c r="N161" s="223"/>
      <c r="O161" s="223"/>
      <c r="P161" s="223"/>
      <c r="Q161" s="223"/>
      <c r="R161" s="224"/>
      <c r="S161" s="224"/>
      <c r="T161" s="224"/>
      <c r="U161" s="224"/>
      <c r="V161" s="224"/>
      <c r="W161" s="224"/>
      <c r="X161" s="224"/>
      <c r="Y161" s="213"/>
      <c r="Z161" s="213"/>
      <c r="AA161" s="213"/>
      <c r="AB161" s="213"/>
      <c r="AC161" s="213"/>
      <c r="AD161" s="213"/>
      <c r="AE161" s="213"/>
      <c r="AF161" s="213"/>
      <c r="AG161" s="213" t="s">
        <v>244</v>
      </c>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row>
    <row r="162" spans="1:60" ht="22.5" outlineLevel="1" x14ac:dyDescent="0.2">
      <c r="A162" s="242">
        <v>96</v>
      </c>
      <c r="B162" s="243" t="s">
        <v>732</v>
      </c>
      <c r="C162" s="255" t="s">
        <v>733</v>
      </c>
      <c r="D162" s="244" t="s">
        <v>252</v>
      </c>
      <c r="E162" s="245">
        <v>38.128</v>
      </c>
      <c r="F162" s="246"/>
      <c r="G162" s="247">
        <f>ROUND(E162*F162,2)</f>
        <v>0</v>
      </c>
      <c r="H162" s="246"/>
      <c r="I162" s="247">
        <f>ROUND(E162*H162,2)</f>
        <v>0</v>
      </c>
      <c r="J162" s="246"/>
      <c r="K162" s="247">
        <f>ROUND(E162*J162,2)</f>
        <v>0</v>
      </c>
      <c r="L162" s="247">
        <v>15</v>
      </c>
      <c r="M162" s="247">
        <f>G162*(1+L162/100)</f>
        <v>0</v>
      </c>
      <c r="N162" s="245">
        <v>0</v>
      </c>
      <c r="O162" s="245">
        <f>ROUND(E162*N162,2)</f>
        <v>0</v>
      </c>
      <c r="P162" s="245">
        <v>0</v>
      </c>
      <c r="Q162" s="245">
        <f>ROUND(E162*P162,2)</f>
        <v>0</v>
      </c>
      <c r="R162" s="247" t="s">
        <v>730</v>
      </c>
      <c r="S162" s="247" t="s">
        <v>239</v>
      </c>
      <c r="T162" s="248" t="s">
        <v>240</v>
      </c>
      <c r="U162" s="224">
        <v>0.55000000000000004</v>
      </c>
      <c r="V162" s="224">
        <f>ROUND(E162*U162,2)</f>
        <v>20.97</v>
      </c>
      <c r="W162" s="224"/>
      <c r="X162" s="224" t="s">
        <v>241</v>
      </c>
      <c r="Y162" s="213"/>
      <c r="Z162" s="213"/>
      <c r="AA162" s="213"/>
      <c r="AB162" s="213"/>
      <c r="AC162" s="213"/>
      <c r="AD162" s="213"/>
      <c r="AE162" s="213"/>
      <c r="AF162" s="213"/>
      <c r="AG162" s="213" t="s">
        <v>242</v>
      </c>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row>
    <row r="163" spans="1:60" outlineLevel="1" x14ac:dyDescent="0.2">
      <c r="A163" s="242">
        <v>97</v>
      </c>
      <c r="B163" s="243" t="s">
        <v>734</v>
      </c>
      <c r="C163" s="255" t="s">
        <v>735</v>
      </c>
      <c r="D163" s="244" t="s">
        <v>252</v>
      </c>
      <c r="E163" s="245">
        <v>38.128</v>
      </c>
      <c r="F163" s="246"/>
      <c r="G163" s="247">
        <f>ROUND(E163*F163,2)</f>
        <v>0</v>
      </c>
      <c r="H163" s="246"/>
      <c r="I163" s="247">
        <f>ROUND(E163*H163,2)</f>
        <v>0</v>
      </c>
      <c r="J163" s="246"/>
      <c r="K163" s="247">
        <f>ROUND(E163*J163,2)</f>
        <v>0</v>
      </c>
      <c r="L163" s="247">
        <v>15</v>
      </c>
      <c r="M163" s="247">
        <f>G163*(1+L163/100)</f>
        <v>0</v>
      </c>
      <c r="N163" s="245">
        <v>0</v>
      </c>
      <c r="O163" s="245">
        <f>ROUND(E163*N163,2)</f>
        <v>0</v>
      </c>
      <c r="P163" s="245">
        <v>0</v>
      </c>
      <c r="Q163" s="245">
        <f>ROUND(E163*P163,2)</f>
        <v>0</v>
      </c>
      <c r="R163" s="247" t="s">
        <v>730</v>
      </c>
      <c r="S163" s="247" t="s">
        <v>239</v>
      </c>
      <c r="T163" s="248" t="s">
        <v>240</v>
      </c>
      <c r="U163" s="224">
        <v>0.06</v>
      </c>
      <c r="V163" s="224">
        <f>ROUND(E163*U163,2)</f>
        <v>2.29</v>
      </c>
      <c r="W163" s="224"/>
      <c r="X163" s="224" t="s">
        <v>241</v>
      </c>
      <c r="Y163" s="213"/>
      <c r="Z163" s="213"/>
      <c r="AA163" s="213"/>
      <c r="AB163" s="213"/>
      <c r="AC163" s="213"/>
      <c r="AD163" s="213"/>
      <c r="AE163" s="213"/>
      <c r="AF163" s="213"/>
      <c r="AG163" s="213" t="s">
        <v>242</v>
      </c>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row>
    <row r="164" spans="1:60" ht="22.5" outlineLevel="1" x14ac:dyDescent="0.2">
      <c r="A164" s="242">
        <v>98</v>
      </c>
      <c r="B164" s="243" t="s">
        <v>736</v>
      </c>
      <c r="C164" s="255" t="s">
        <v>737</v>
      </c>
      <c r="D164" s="244" t="s">
        <v>252</v>
      </c>
      <c r="E164" s="245">
        <v>42.703360000000004</v>
      </c>
      <c r="F164" s="246"/>
      <c r="G164" s="247">
        <f>ROUND(E164*F164,2)</f>
        <v>0</v>
      </c>
      <c r="H164" s="246"/>
      <c r="I164" s="247">
        <f>ROUND(E164*H164,2)</f>
        <v>0</v>
      </c>
      <c r="J164" s="246"/>
      <c r="K164" s="247">
        <f>ROUND(E164*J164,2)</f>
        <v>0</v>
      </c>
      <c r="L164" s="247">
        <v>15</v>
      </c>
      <c r="M164" s="247">
        <f>G164*(1+L164/100)</f>
        <v>0</v>
      </c>
      <c r="N164" s="245">
        <v>5.0000000000000002E-5</v>
      </c>
      <c r="O164" s="245">
        <f>ROUND(E164*N164,2)</f>
        <v>0</v>
      </c>
      <c r="P164" s="245">
        <v>0</v>
      </c>
      <c r="Q164" s="245">
        <f>ROUND(E164*P164,2)</f>
        <v>0</v>
      </c>
      <c r="R164" s="247" t="s">
        <v>295</v>
      </c>
      <c r="S164" s="247" t="s">
        <v>239</v>
      </c>
      <c r="T164" s="248" t="s">
        <v>240</v>
      </c>
      <c r="U164" s="224">
        <v>0</v>
      </c>
      <c r="V164" s="224">
        <f>ROUND(E164*U164,2)</f>
        <v>0</v>
      </c>
      <c r="W164" s="224"/>
      <c r="X164" s="224" t="s">
        <v>296</v>
      </c>
      <c r="Y164" s="213"/>
      <c r="Z164" s="213"/>
      <c r="AA164" s="213"/>
      <c r="AB164" s="213"/>
      <c r="AC164" s="213"/>
      <c r="AD164" s="213"/>
      <c r="AE164" s="213"/>
      <c r="AF164" s="213"/>
      <c r="AG164" s="213" t="s">
        <v>297</v>
      </c>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row>
    <row r="165" spans="1:60" ht="22.5" outlineLevel="1" x14ac:dyDescent="0.2">
      <c r="A165" s="242">
        <v>99</v>
      </c>
      <c r="B165" s="243" t="s">
        <v>738</v>
      </c>
      <c r="C165" s="255" t="s">
        <v>739</v>
      </c>
      <c r="D165" s="244" t="s">
        <v>268</v>
      </c>
      <c r="E165" s="245">
        <v>36.564</v>
      </c>
      <c r="F165" s="246"/>
      <c r="G165" s="247">
        <f>ROUND(E165*F165,2)</f>
        <v>0</v>
      </c>
      <c r="H165" s="246"/>
      <c r="I165" s="247">
        <f>ROUND(E165*H165,2)</f>
        <v>0</v>
      </c>
      <c r="J165" s="246"/>
      <c r="K165" s="247">
        <f>ROUND(E165*J165,2)</f>
        <v>0</v>
      </c>
      <c r="L165" s="247">
        <v>15</v>
      </c>
      <c r="M165" s="247">
        <f>G165*(1+L165/100)</f>
        <v>0</v>
      </c>
      <c r="N165" s="245">
        <v>6.4999999999999997E-4</v>
      </c>
      <c r="O165" s="245">
        <f>ROUND(E165*N165,2)</f>
        <v>0.02</v>
      </c>
      <c r="P165" s="245">
        <v>0</v>
      </c>
      <c r="Q165" s="245">
        <f>ROUND(E165*P165,2)</f>
        <v>0</v>
      </c>
      <c r="R165" s="247" t="s">
        <v>295</v>
      </c>
      <c r="S165" s="247" t="s">
        <v>239</v>
      </c>
      <c r="T165" s="248" t="s">
        <v>240</v>
      </c>
      <c r="U165" s="224">
        <v>0</v>
      </c>
      <c r="V165" s="224">
        <f>ROUND(E165*U165,2)</f>
        <v>0</v>
      </c>
      <c r="W165" s="224"/>
      <c r="X165" s="224" t="s">
        <v>296</v>
      </c>
      <c r="Y165" s="213"/>
      <c r="Z165" s="213"/>
      <c r="AA165" s="213"/>
      <c r="AB165" s="213"/>
      <c r="AC165" s="213"/>
      <c r="AD165" s="213"/>
      <c r="AE165" s="213"/>
      <c r="AF165" s="213"/>
      <c r="AG165" s="213" t="s">
        <v>297</v>
      </c>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row>
    <row r="166" spans="1:60" ht="22.5" outlineLevel="1" x14ac:dyDescent="0.2">
      <c r="A166" s="234">
        <v>100</v>
      </c>
      <c r="B166" s="235" t="s">
        <v>740</v>
      </c>
      <c r="C166" s="253" t="s">
        <v>741</v>
      </c>
      <c r="D166" s="236" t="s">
        <v>252</v>
      </c>
      <c r="E166" s="237">
        <v>42.703360000000004</v>
      </c>
      <c r="F166" s="238"/>
      <c r="G166" s="239">
        <f>ROUND(E166*F166,2)</f>
        <v>0</v>
      </c>
      <c r="H166" s="238"/>
      <c r="I166" s="239">
        <f>ROUND(E166*H166,2)</f>
        <v>0</v>
      </c>
      <c r="J166" s="238"/>
      <c r="K166" s="239">
        <f>ROUND(E166*J166,2)</f>
        <v>0</v>
      </c>
      <c r="L166" s="239">
        <v>15</v>
      </c>
      <c r="M166" s="239">
        <f>G166*(1+L166/100)</f>
        <v>0</v>
      </c>
      <c r="N166" s="237">
        <v>7.0000000000000001E-3</v>
      </c>
      <c r="O166" s="237">
        <f>ROUND(E166*N166,2)</f>
        <v>0.3</v>
      </c>
      <c r="P166" s="237">
        <v>0</v>
      </c>
      <c r="Q166" s="237">
        <f>ROUND(E166*P166,2)</f>
        <v>0</v>
      </c>
      <c r="R166" s="239" t="s">
        <v>295</v>
      </c>
      <c r="S166" s="239" t="s">
        <v>239</v>
      </c>
      <c r="T166" s="240" t="s">
        <v>240</v>
      </c>
      <c r="U166" s="224">
        <v>0</v>
      </c>
      <c r="V166" s="224">
        <f>ROUND(E166*U166,2)</f>
        <v>0</v>
      </c>
      <c r="W166" s="224"/>
      <c r="X166" s="224" t="s">
        <v>296</v>
      </c>
      <c r="Y166" s="213"/>
      <c r="Z166" s="213"/>
      <c r="AA166" s="213"/>
      <c r="AB166" s="213"/>
      <c r="AC166" s="213"/>
      <c r="AD166" s="213"/>
      <c r="AE166" s="213"/>
      <c r="AF166" s="213"/>
      <c r="AG166" s="213" t="s">
        <v>297</v>
      </c>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row>
    <row r="167" spans="1:60" outlineLevel="1" x14ac:dyDescent="0.2">
      <c r="A167" s="220">
        <v>101</v>
      </c>
      <c r="B167" s="221" t="s">
        <v>875</v>
      </c>
      <c r="C167" s="257" t="s">
        <v>876</v>
      </c>
      <c r="D167" s="222" t="s">
        <v>0</v>
      </c>
      <c r="E167" s="251"/>
      <c r="F167" s="225"/>
      <c r="G167" s="224">
        <f>ROUND(E167*F167,2)</f>
        <v>0</v>
      </c>
      <c r="H167" s="225"/>
      <c r="I167" s="224">
        <f>ROUND(E167*H167,2)</f>
        <v>0</v>
      </c>
      <c r="J167" s="225"/>
      <c r="K167" s="224">
        <f>ROUND(E167*J167,2)</f>
        <v>0</v>
      </c>
      <c r="L167" s="224">
        <v>15</v>
      </c>
      <c r="M167" s="224">
        <f>G167*(1+L167/100)</f>
        <v>0</v>
      </c>
      <c r="N167" s="223">
        <v>0</v>
      </c>
      <c r="O167" s="223">
        <f>ROUND(E167*N167,2)</f>
        <v>0</v>
      </c>
      <c r="P167" s="223">
        <v>0</v>
      </c>
      <c r="Q167" s="223">
        <f>ROUND(E167*P167,2)</f>
        <v>0</v>
      </c>
      <c r="R167" s="224" t="s">
        <v>730</v>
      </c>
      <c r="S167" s="224" t="s">
        <v>239</v>
      </c>
      <c r="T167" s="224" t="s">
        <v>259</v>
      </c>
      <c r="U167" s="224">
        <v>0</v>
      </c>
      <c r="V167" s="224">
        <f>ROUND(E167*U167,2)</f>
        <v>0</v>
      </c>
      <c r="W167" s="224"/>
      <c r="X167" s="224" t="s">
        <v>462</v>
      </c>
      <c r="Y167" s="213"/>
      <c r="Z167" s="213"/>
      <c r="AA167" s="213"/>
      <c r="AB167" s="213"/>
      <c r="AC167" s="213"/>
      <c r="AD167" s="213"/>
      <c r="AE167" s="213"/>
      <c r="AF167" s="213"/>
      <c r="AG167" s="213" t="s">
        <v>463</v>
      </c>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row>
    <row r="168" spans="1:60" outlineLevel="1" x14ac:dyDescent="0.2">
      <c r="A168" s="220"/>
      <c r="B168" s="221"/>
      <c r="C168" s="256" t="s">
        <v>507</v>
      </c>
      <c r="D168" s="250"/>
      <c r="E168" s="250"/>
      <c r="F168" s="250"/>
      <c r="G168" s="250"/>
      <c r="H168" s="224"/>
      <c r="I168" s="224"/>
      <c r="J168" s="224"/>
      <c r="K168" s="224"/>
      <c r="L168" s="224"/>
      <c r="M168" s="224"/>
      <c r="N168" s="223"/>
      <c r="O168" s="223"/>
      <c r="P168" s="223"/>
      <c r="Q168" s="223"/>
      <c r="R168" s="224"/>
      <c r="S168" s="224"/>
      <c r="T168" s="224"/>
      <c r="U168" s="224"/>
      <c r="V168" s="224"/>
      <c r="W168" s="224"/>
      <c r="X168" s="224"/>
      <c r="Y168" s="213"/>
      <c r="Z168" s="213"/>
      <c r="AA168" s="213"/>
      <c r="AB168" s="213"/>
      <c r="AC168" s="213"/>
      <c r="AD168" s="213"/>
      <c r="AE168" s="213"/>
      <c r="AF168" s="213"/>
      <c r="AG168" s="213" t="s">
        <v>244</v>
      </c>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row>
    <row r="169" spans="1:60" x14ac:dyDescent="0.2">
      <c r="A169" s="227" t="s">
        <v>233</v>
      </c>
      <c r="B169" s="228" t="s">
        <v>169</v>
      </c>
      <c r="C169" s="252" t="s">
        <v>170</v>
      </c>
      <c r="D169" s="229"/>
      <c r="E169" s="230"/>
      <c r="F169" s="231"/>
      <c r="G169" s="231">
        <f>SUMIF(AG170:AG174,"&lt;&gt;NOR",G170:G174)</f>
        <v>0</v>
      </c>
      <c r="H169" s="231"/>
      <c r="I169" s="231">
        <f>SUM(I170:I174)</f>
        <v>0</v>
      </c>
      <c r="J169" s="231"/>
      <c r="K169" s="231">
        <f>SUM(K170:K174)</f>
        <v>0</v>
      </c>
      <c r="L169" s="231"/>
      <c r="M169" s="231">
        <f>SUM(M170:M174)</f>
        <v>0</v>
      </c>
      <c r="N169" s="230"/>
      <c r="O169" s="230">
        <f>SUM(O170:O174)</f>
        <v>0.35</v>
      </c>
      <c r="P169" s="230"/>
      <c r="Q169" s="230">
        <f>SUM(Q170:Q174)</f>
        <v>0</v>
      </c>
      <c r="R169" s="231"/>
      <c r="S169" s="231"/>
      <c r="T169" s="232"/>
      <c r="U169" s="226"/>
      <c r="V169" s="226">
        <f>SUM(V170:V174)</f>
        <v>22.36</v>
      </c>
      <c r="W169" s="226"/>
      <c r="X169" s="226"/>
      <c r="AG169" t="s">
        <v>234</v>
      </c>
    </row>
    <row r="170" spans="1:60" outlineLevel="1" x14ac:dyDescent="0.2">
      <c r="A170" s="242">
        <v>102</v>
      </c>
      <c r="B170" s="243" t="s">
        <v>751</v>
      </c>
      <c r="C170" s="255" t="s">
        <v>752</v>
      </c>
      <c r="D170" s="244" t="s">
        <v>252</v>
      </c>
      <c r="E170" s="245">
        <v>19.23</v>
      </c>
      <c r="F170" s="246"/>
      <c r="G170" s="247">
        <f>ROUND(E170*F170,2)</f>
        <v>0</v>
      </c>
      <c r="H170" s="246"/>
      <c r="I170" s="247">
        <f>ROUND(E170*H170,2)</f>
        <v>0</v>
      </c>
      <c r="J170" s="246"/>
      <c r="K170" s="247">
        <f>ROUND(E170*J170,2)</f>
        <v>0</v>
      </c>
      <c r="L170" s="247">
        <v>15</v>
      </c>
      <c r="M170" s="247">
        <f>G170*(1+L170/100)</f>
        <v>0</v>
      </c>
      <c r="N170" s="245">
        <v>1.6000000000000001E-4</v>
      </c>
      <c r="O170" s="245">
        <f>ROUND(E170*N170,2)</f>
        <v>0</v>
      </c>
      <c r="P170" s="245">
        <v>0</v>
      </c>
      <c r="Q170" s="245">
        <f>ROUND(E170*P170,2)</f>
        <v>0</v>
      </c>
      <c r="R170" s="247" t="s">
        <v>683</v>
      </c>
      <c r="S170" s="247" t="s">
        <v>239</v>
      </c>
      <c r="T170" s="248" t="s">
        <v>240</v>
      </c>
      <c r="U170" s="224">
        <v>0.05</v>
      </c>
      <c r="V170" s="224">
        <f>ROUND(E170*U170,2)</f>
        <v>0.96</v>
      </c>
      <c r="W170" s="224"/>
      <c r="X170" s="224" t="s">
        <v>241</v>
      </c>
      <c r="Y170" s="213"/>
      <c r="Z170" s="213"/>
      <c r="AA170" s="213"/>
      <c r="AB170" s="213"/>
      <c r="AC170" s="213"/>
      <c r="AD170" s="213"/>
      <c r="AE170" s="213"/>
      <c r="AF170" s="213"/>
      <c r="AG170" s="213" t="s">
        <v>242</v>
      </c>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row>
    <row r="171" spans="1:60" ht="22.5" outlineLevel="1" x14ac:dyDescent="0.2">
      <c r="A171" s="242">
        <v>103</v>
      </c>
      <c r="B171" s="243" t="s">
        <v>877</v>
      </c>
      <c r="C171" s="255" t="s">
        <v>878</v>
      </c>
      <c r="D171" s="244" t="s">
        <v>252</v>
      </c>
      <c r="E171" s="245">
        <v>19.23</v>
      </c>
      <c r="F171" s="246"/>
      <c r="G171" s="247">
        <f>ROUND(E171*F171,2)</f>
        <v>0</v>
      </c>
      <c r="H171" s="246"/>
      <c r="I171" s="247">
        <f>ROUND(E171*H171,2)</f>
        <v>0</v>
      </c>
      <c r="J171" s="246"/>
      <c r="K171" s="247">
        <f>ROUND(E171*J171,2)</f>
        <v>0</v>
      </c>
      <c r="L171" s="247">
        <v>15</v>
      </c>
      <c r="M171" s="247">
        <f>G171*(1+L171/100)</f>
        <v>0</v>
      </c>
      <c r="N171" s="245">
        <v>5.0299999999999997E-3</v>
      </c>
      <c r="O171" s="245">
        <f>ROUND(E171*N171,2)</f>
        <v>0.1</v>
      </c>
      <c r="P171" s="245">
        <v>0</v>
      </c>
      <c r="Q171" s="245">
        <f>ROUND(E171*P171,2)</f>
        <v>0</v>
      </c>
      <c r="R171" s="247" t="s">
        <v>683</v>
      </c>
      <c r="S171" s="247" t="s">
        <v>239</v>
      </c>
      <c r="T171" s="248" t="s">
        <v>240</v>
      </c>
      <c r="U171" s="224">
        <v>1.0746</v>
      </c>
      <c r="V171" s="224">
        <f>ROUND(E171*U171,2)</f>
        <v>20.66</v>
      </c>
      <c r="W171" s="224"/>
      <c r="X171" s="224" t="s">
        <v>241</v>
      </c>
      <c r="Y171" s="213"/>
      <c r="Z171" s="213"/>
      <c r="AA171" s="213"/>
      <c r="AB171" s="213"/>
      <c r="AC171" s="213"/>
      <c r="AD171" s="213"/>
      <c r="AE171" s="213"/>
      <c r="AF171" s="213"/>
      <c r="AG171" s="213" t="s">
        <v>242</v>
      </c>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row>
    <row r="172" spans="1:60" outlineLevel="1" x14ac:dyDescent="0.2">
      <c r="A172" s="242">
        <v>104</v>
      </c>
      <c r="B172" s="243" t="s">
        <v>757</v>
      </c>
      <c r="C172" s="255" t="s">
        <v>758</v>
      </c>
      <c r="D172" s="244" t="s">
        <v>268</v>
      </c>
      <c r="E172" s="245">
        <v>6.2</v>
      </c>
      <c r="F172" s="246"/>
      <c r="G172" s="247">
        <f>ROUND(E172*F172,2)</f>
        <v>0</v>
      </c>
      <c r="H172" s="246"/>
      <c r="I172" s="247">
        <f>ROUND(E172*H172,2)</f>
        <v>0</v>
      </c>
      <c r="J172" s="246"/>
      <c r="K172" s="247">
        <f>ROUND(E172*J172,2)</f>
        <v>0</v>
      </c>
      <c r="L172" s="247">
        <v>15</v>
      </c>
      <c r="M172" s="247">
        <f>G172*(1+L172/100)</f>
        <v>0</v>
      </c>
      <c r="N172" s="245">
        <v>1.2999999999999999E-4</v>
      </c>
      <c r="O172" s="245">
        <f>ROUND(E172*N172,2)</f>
        <v>0</v>
      </c>
      <c r="P172" s="245">
        <v>0</v>
      </c>
      <c r="Q172" s="245">
        <f>ROUND(E172*P172,2)</f>
        <v>0</v>
      </c>
      <c r="R172" s="247" t="s">
        <v>683</v>
      </c>
      <c r="S172" s="247" t="s">
        <v>239</v>
      </c>
      <c r="T172" s="248" t="s">
        <v>240</v>
      </c>
      <c r="U172" s="224">
        <v>0.12</v>
      </c>
      <c r="V172" s="224">
        <f>ROUND(E172*U172,2)</f>
        <v>0.74</v>
      </c>
      <c r="W172" s="224"/>
      <c r="X172" s="224" t="s">
        <v>241</v>
      </c>
      <c r="Y172" s="213"/>
      <c r="Z172" s="213"/>
      <c r="AA172" s="213"/>
      <c r="AB172" s="213"/>
      <c r="AC172" s="213"/>
      <c r="AD172" s="213"/>
      <c r="AE172" s="213"/>
      <c r="AF172" s="213"/>
      <c r="AG172" s="213" t="s">
        <v>242</v>
      </c>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row>
    <row r="173" spans="1:60" ht="22.5" outlineLevel="1" x14ac:dyDescent="0.2">
      <c r="A173" s="234">
        <v>105</v>
      </c>
      <c r="B173" s="235" t="s">
        <v>879</v>
      </c>
      <c r="C173" s="253" t="s">
        <v>880</v>
      </c>
      <c r="D173" s="236" t="s">
        <v>252</v>
      </c>
      <c r="E173" s="237">
        <v>20.191500000000001</v>
      </c>
      <c r="F173" s="238"/>
      <c r="G173" s="239">
        <f>ROUND(E173*F173,2)</f>
        <v>0</v>
      </c>
      <c r="H173" s="238"/>
      <c r="I173" s="239">
        <f>ROUND(E173*H173,2)</f>
        <v>0</v>
      </c>
      <c r="J173" s="238"/>
      <c r="K173" s="239">
        <f>ROUND(E173*J173,2)</f>
        <v>0</v>
      </c>
      <c r="L173" s="239">
        <v>15</v>
      </c>
      <c r="M173" s="239">
        <f>G173*(1+L173/100)</f>
        <v>0</v>
      </c>
      <c r="N173" s="237">
        <v>1.2200000000000001E-2</v>
      </c>
      <c r="O173" s="237">
        <f>ROUND(E173*N173,2)</f>
        <v>0.25</v>
      </c>
      <c r="P173" s="237">
        <v>0</v>
      </c>
      <c r="Q173" s="237">
        <f>ROUND(E173*P173,2)</f>
        <v>0</v>
      </c>
      <c r="R173" s="239" t="s">
        <v>295</v>
      </c>
      <c r="S173" s="239" t="s">
        <v>239</v>
      </c>
      <c r="T173" s="240" t="s">
        <v>240</v>
      </c>
      <c r="U173" s="224">
        <v>0</v>
      </c>
      <c r="V173" s="224">
        <f>ROUND(E173*U173,2)</f>
        <v>0</v>
      </c>
      <c r="W173" s="224"/>
      <c r="X173" s="224" t="s">
        <v>296</v>
      </c>
      <c r="Y173" s="213"/>
      <c r="Z173" s="213"/>
      <c r="AA173" s="213"/>
      <c r="AB173" s="213"/>
      <c r="AC173" s="213"/>
      <c r="AD173" s="213"/>
      <c r="AE173" s="213"/>
      <c r="AF173" s="213"/>
      <c r="AG173" s="213" t="s">
        <v>297</v>
      </c>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row>
    <row r="174" spans="1:60" outlineLevel="1" x14ac:dyDescent="0.2">
      <c r="A174" s="220">
        <v>106</v>
      </c>
      <c r="B174" s="221" t="s">
        <v>881</v>
      </c>
      <c r="C174" s="257" t="s">
        <v>882</v>
      </c>
      <c r="D174" s="222" t="s">
        <v>0</v>
      </c>
      <c r="E174" s="251"/>
      <c r="F174" s="225"/>
      <c r="G174" s="224">
        <f>ROUND(E174*F174,2)</f>
        <v>0</v>
      </c>
      <c r="H174" s="225"/>
      <c r="I174" s="224">
        <f>ROUND(E174*H174,2)</f>
        <v>0</v>
      </c>
      <c r="J174" s="225"/>
      <c r="K174" s="224">
        <f>ROUND(E174*J174,2)</f>
        <v>0</v>
      </c>
      <c r="L174" s="224">
        <v>15</v>
      </c>
      <c r="M174" s="224">
        <f>G174*(1+L174/100)</f>
        <v>0</v>
      </c>
      <c r="N174" s="223">
        <v>0</v>
      </c>
      <c r="O174" s="223">
        <f>ROUND(E174*N174,2)</f>
        <v>0</v>
      </c>
      <c r="P174" s="223">
        <v>0</v>
      </c>
      <c r="Q174" s="223">
        <f>ROUND(E174*P174,2)</f>
        <v>0</v>
      </c>
      <c r="R174" s="224" t="s">
        <v>683</v>
      </c>
      <c r="S174" s="224" t="s">
        <v>239</v>
      </c>
      <c r="T174" s="224" t="s">
        <v>259</v>
      </c>
      <c r="U174" s="224">
        <v>0</v>
      </c>
      <c r="V174" s="224">
        <f>ROUND(E174*U174,2)</f>
        <v>0</v>
      </c>
      <c r="W174" s="224"/>
      <c r="X174" s="224" t="s">
        <v>462</v>
      </c>
      <c r="Y174" s="213"/>
      <c r="Z174" s="213"/>
      <c r="AA174" s="213"/>
      <c r="AB174" s="213"/>
      <c r="AC174" s="213"/>
      <c r="AD174" s="213"/>
      <c r="AE174" s="213"/>
      <c r="AF174" s="213"/>
      <c r="AG174" s="213" t="s">
        <v>463</v>
      </c>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row>
    <row r="175" spans="1:60" x14ac:dyDescent="0.2">
      <c r="A175" s="227" t="s">
        <v>233</v>
      </c>
      <c r="B175" s="228" t="s">
        <v>173</v>
      </c>
      <c r="C175" s="252" t="s">
        <v>174</v>
      </c>
      <c r="D175" s="229"/>
      <c r="E175" s="230"/>
      <c r="F175" s="231"/>
      <c r="G175" s="231">
        <f>SUMIF(AG176:AG177,"&lt;&gt;NOR",G176:G177)</f>
        <v>0</v>
      </c>
      <c r="H175" s="231"/>
      <c r="I175" s="231">
        <f>SUM(I176:I177)</f>
        <v>0</v>
      </c>
      <c r="J175" s="231"/>
      <c r="K175" s="231">
        <f>SUM(K176:K177)</f>
        <v>0</v>
      </c>
      <c r="L175" s="231"/>
      <c r="M175" s="231">
        <f>SUM(M176:M177)</f>
        <v>0</v>
      </c>
      <c r="N175" s="230"/>
      <c r="O175" s="230">
        <f>SUM(O176:O177)</f>
        <v>0.04</v>
      </c>
      <c r="P175" s="230"/>
      <c r="Q175" s="230">
        <f>SUM(Q176:Q177)</f>
        <v>0</v>
      </c>
      <c r="R175" s="231"/>
      <c r="S175" s="231"/>
      <c r="T175" s="232"/>
      <c r="U175" s="226"/>
      <c r="V175" s="226">
        <f>SUM(V176:V177)</f>
        <v>27.240000000000002</v>
      </c>
      <c r="W175" s="226"/>
      <c r="X175" s="226"/>
      <c r="AG175" t="s">
        <v>234</v>
      </c>
    </row>
    <row r="176" spans="1:60" outlineLevel="1" x14ac:dyDescent="0.2">
      <c r="A176" s="242">
        <v>107</v>
      </c>
      <c r="B176" s="243" t="s">
        <v>776</v>
      </c>
      <c r="C176" s="255" t="s">
        <v>777</v>
      </c>
      <c r="D176" s="244" t="s">
        <v>252</v>
      </c>
      <c r="E176" s="245">
        <v>202.70930000000001</v>
      </c>
      <c r="F176" s="246"/>
      <c r="G176" s="247">
        <f>ROUND(E176*F176,2)</f>
        <v>0</v>
      </c>
      <c r="H176" s="246"/>
      <c r="I176" s="247">
        <f>ROUND(E176*H176,2)</f>
        <v>0</v>
      </c>
      <c r="J176" s="246"/>
      <c r="K176" s="247">
        <f>ROUND(E176*J176,2)</f>
        <v>0</v>
      </c>
      <c r="L176" s="247">
        <v>15</v>
      </c>
      <c r="M176" s="247">
        <f>G176*(1+L176/100)</f>
        <v>0</v>
      </c>
      <c r="N176" s="245">
        <v>6.9999999999999994E-5</v>
      </c>
      <c r="O176" s="245">
        <f>ROUND(E176*N176,2)</f>
        <v>0.01</v>
      </c>
      <c r="P176" s="245">
        <v>0</v>
      </c>
      <c r="Q176" s="245">
        <f>ROUND(E176*P176,2)</f>
        <v>0</v>
      </c>
      <c r="R176" s="247" t="s">
        <v>778</v>
      </c>
      <c r="S176" s="247" t="s">
        <v>239</v>
      </c>
      <c r="T176" s="248" t="s">
        <v>240</v>
      </c>
      <c r="U176" s="224">
        <v>3.2480000000000002E-2</v>
      </c>
      <c r="V176" s="224">
        <f>ROUND(E176*U176,2)</f>
        <v>6.58</v>
      </c>
      <c r="W176" s="224"/>
      <c r="X176" s="224" t="s">
        <v>241</v>
      </c>
      <c r="Y176" s="213"/>
      <c r="Z176" s="213"/>
      <c r="AA176" s="213"/>
      <c r="AB176" s="213"/>
      <c r="AC176" s="213"/>
      <c r="AD176" s="213"/>
      <c r="AE176" s="213"/>
      <c r="AF176" s="213"/>
      <c r="AG176" s="213" t="s">
        <v>242</v>
      </c>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row>
    <row r="177" spans="1:60" outlineLevel="1" x14ac:dyDescent="0.2">
      <c r="A177" s="242">
        <v>108</v>
      </c>
      <c r="B177" s="243" t="s">
        <v>779</v>
      </c>
      <c r="C177" s="255" t="s">
        <v>780</v>
      </c>
      <c r="D177" s="244" t="s">
        <v>252</v>
      </c>
      <c r="E177" s="245">
        <v>202.70930000000001</v>
      </c>
      <c r="F177" s="246"/>
      <c r="G177" s="247">
        <f>ROUND(E177*F177,2)</f>
        <v>0</v>
      </c>
      <c r="H177" s="246"/>
      <c r="I177" s="247">
        <f>ROUND(E177*H177,2)</f>
        <v>0</v>
      </c>
      <c r="J177" s="246"/>
      <c r="K177" s="247">
        <f>ROUND(E177*J177,2)</f>
        <v>0</v>
      </c>
      <c r="L177" s="247">
        <v>15</v>
      </c>
      <c r="M177" s="247">
        <f>G177*(1+L177/100)</f>
        <v>0</v>
      </c>
      <c r="N177" s="245">
        <v>1.3999999999999999E-4</v>
      </c>
      <c r="O177" s="245">
        <f>ROUND(E177*N177,2)</f>
        <v>0.03</v>
      </c>
      <c r="P177" s="245">
        <v>0</v>
      </c>
      <c r="Q177" s="245">
        <f>ROUND(E177*P177,2)</f>
        <v>0</v>
      </c>
      <c r="R177" s="247" t="s">
        <v>778</v>
      </c>
      <c r="S177" s="247" t="s">
        <v>239</v>
      </c>
      <c r="T177" s="248" t="s">
        <v>240</v>
      </c>
      <c r="U177" s="224">
        <v>0.10191</v>
      </c>
      <c r="V177" s="224">
        <f>ROUND(E177*U177,2)</f>
        <v>20.66</v>
      </c>
      <c r="W177" s="224"/>
      <c r="X177" s="224" t="s">
        <v>241</v>
      </c>
      <c r="Y177" s="213"/>
      <c r="Z177" s="213"/>
      <c r="AA177" s="213"/>
      <c r="AB177" s="213"/>
      <c r="AC177" s="213"/>
      <c r="AD177" s="213"/>
      <c r="AE177" s="213"/>
      <c r="AF177" s="213"/>
      <c r="AG177" s="213" t="s">
        <v>242</v>
      </c>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row>
    <row r="178" spans="1:60" x14ac:dyDescent="0.2">
      <c r="A178" s="227" t="s">
        <v>233</v>
      </c>
      <c r="B178" s="228" t="s">
        <v>205</v>
      </c>
      <c r="C178" s="252" t="s">
        <v>27</v>
      </c>
      <c r="D178" s="229"/>
      <c r="E178" s="230"/>
      <c r="F178" s="231"/>
      <c r="G178" s="231">
        <f>SUMIF(AG179:AG181,"&lt;&gt;NOR",G179:G181)</f>
        <v>0</v>
      </c>
      <c r="H178" s="231"/>
      <c r="I178" s="231">
        <f>SUM(I179:I181)</f>
        <v>0</v>
      </c>
      <c r="J178" s="231"/>
      <c r="K178" s="231">
        <f>SUM(K179:K181)</f>
        <v>0</v>
      </c>
      <c r="L178" s="231"/>
      <c r="M178" s="231">
        <f>SUM(M179:M181)</f>
        <v>0</v>
      </c>
      <c r="N178" s="230"/>
      <c r="O178" s="230">
        <f>SUM(O179:O181)</f>
        <v>0</v>
      </c>
      <c r="P178" s="230"/>
      <c r="Q178" s="230">
        <f>SUM(Q179:Q181)</f>
        <v>0</v>
      </c>
      <c r="R178" s="231"/>
      <c r="S178" s="231"/>
      <c r="T178" s="232"/>
      <c r="U178" s="226"/>
      <c r="V178" s="226">
        <f>SUM(V179:V181)</f>
        <v>0</v>
      </c>
      <c r="W178" s="226"/>
      <c r="X178" s="226"/>
      <c r="AG178" t="s">
        <v>234</v>
      </c>
    </row>
    <row r="179" spans="1:60" outlineLevel="1" x14ac:dyDescent="0.2">
      <c r="A179" s="242">
        <v>109</v>
      </c>
      <c r="B179" s="243" t="s">
        <v>781</v>
      </c>
      <c r="C179" s="255" t="s">
        <v>782</v>
      </c>
      <c r="D179" s="244" t="s">
        <v>783</v>
      </c>
      <c r="E179" s="245">
        <v>1</v>
      </c>
      <c r="F179" s="246"/>
      <c r="G179" s="247">
        <f>ROUND(E179*F179,2)</f>
        <v>0</v>
      </c>
      <c r="H179" s="246"/>
      <c r="I179" s="247">
        <f>ROUND(E179*H179,2)</f>
        <v>0</v>
      </c>
      <c r="J179" s="246"/>
      <c r="K179" s="247">
        <f>ROUND(E179*J179,2)</f>
        <v>0</v>
      </c>
      <c r="L179" s="247">
        <v>15</v>
      </c>
      <c r="M179" s="247">
        <f>G179*(1+L179/100)</f>
        <v>0</v>
      </c>
      <c r="N179" s="245">
        <v>0</v>
      </c>
      <c r="O179" s="245">
        <f>ROUND(E179*N179,2)</f>
        <v>0</v>
      </c>
      <c r="P179" s="245">
        <v>0</v>
      </c>
      <c r="Q179" s="245">
        <f>ROUND(E179*P179,2)</f>
        <v>0</v>
      </c>
      <c r="R179" s="247"/>
      <c r="S179" s="247" t="s">
        <v>239</v>
      </c>
      <c r="T179" s="248" t="s">
        <v>262</v>
      </c>
      <c r="U179" s="224">
        <v>0</v>
      </c>
      <c r="V179" s="224">
        <f>ROUND(E179*U179,2)</f>
        <v>0</v>
      </c>
      <c r="W179" s="224"/>
      <c r="X179" s="224" t="s">
        <v>784</v>
      </c>
      <c r="Y179" s="213"/>
      <c r="Z179" s="213"/>
      <c r="AA179" s="213"/>
      <c r="AB179" s="213"/>
      <c r="AC179" s="213"/>
      <c r="AD179" s="213"/>
      <c r="AE179" s="213"/>
      <c r="AF179" s="213"/>
      <c r="AG179" s="213" t="s">
        <v>785</v>
      </c>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row>
    <row r="180" spans="1:60" outlineLevel="1" x14ac:dyDescent="0.2">
      <c r="A180" s="242">
        <v>110</v>
      </c>
      <c r="B180" s="243" t="s">
        <v>786</v>
      </c>
      <c r="C180" s="255" t="s">
        <v>787</v>
      </c>
      <c r="D180" s="244" t="s">
        <v>783</v>
      </c>
      <c r="E180" s="245">
        <v>1</v>
      </c>
      <c r="F180" s="246"/>
      <c r="G180" s="247">
        <f>ROUND(E180*F180,2)</f>
        <v>0</v>
      </c>
      <c r="H180" s="246"/>
      <c r="I180" s="247">
        <f>ROUND(E180*H180,2)</f>
        <v>0</v>
      </c>
      <c r="J180" s="246"/>
      <c r="K180" s="247">
        <f>ROUND(E180*J180,2)</f>
        <v>0</v>
      </c>
      <c r="L180" s="247">
        <v>15</v>
      </c>
      <c r="M180" s="247">
        <f>G180*(1+L180/100)</f>
        <v>0</v>
      </c>
      <c r="N180" s="245">
        <v>0</v>
      </c>
      <c r="O180" s="245">
        <f>ROUND(E180*N180,2)</f>
        <v>0</v>
      </c>
      <c r="P180" s="245">
        <v>0</v>
      </c>
      <c r="Q180" s="245">
        <f>ROUND(E180*P180,2)</f>
        <v>0</v>
      </c>
      <c r="R180" s="247"/>
      <c r="S180" s="247" t="s">
        <v>239</v>
      </c>
      <c r="T180" s="248" t="s">
        <v>262</v>
      </c>
      <c r="U180" s="224">
        <v>0</v>
      </c>
      <c r="V180" s="224">
        <f>ROUND(E180*U180,2)</f>
        <v>0</v>
      </c>
      <c r="W180" s="224"/>
      <c r="X180" s="224" t="s">
        <v>784</v>
      </c>
      <c r="Y180" s="213"/>
      <c r="Z180" s="213"/>
      <c r="AA180" s="213"/>
      <c r="AB180" s="213"/>
      <c r="AC180" s="213"/>
      <c r="AD180" s="213"/>
      <c r="AE180" s="213"/>
      <c r="AF180" s="213"/>
      <c r="AG180" s="213" t="s">
        <v>785</v>
      </c>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row>
    <row r="181" spans="1:60" outlineLevel="1" x14ac:dyDescent="0.2">
      <c r="A181" s="242">
        <v>111</v>
      </c>
      <c r="B181" s="243" t="s">
        <v>788</v>
      </c>
      <c r="C181" s="255" t="s">
        <v>789</v>
      </c>
      <c r="D181" s="244" t="s">
        <v>783</v>
      </c>
      <c r="E181" s="245">
        <v>1</v>
      </c>
      <c r="F181" s="246"/>
      <c r="G181" s="247">
        <f>ROUND(E181*F181,2)</f>
        <v>0</v>
      </c>
      <c r="H181" s="246"/>
      <c r="I181" s="247">
        <f>ROUND(E181*H181,2)</f>
        <v>0</v>
      </c>
      <c r="J181" s="246"/>
      <c r="K181" s="247">
        <f>ROUND(E181*J181,2)</f>
        <v>0</v>
      </c>
      <c r="L181" s="247">
        <v>15</v>
      </c>
      <c r="M181" s="247">
        <f>G181*(1+L181/100)</f>
        <v>0</v>
      </c>
      <c r="N181" s="245">
        <v>0</v>
      </c>
      <c r="O181" s="245">
        <f>ROUND(E181*N181,2)</f>
        <v>0</v>
      </c>
      <c r="P181" s="245">
        <v>0</v>
      </c>
      <c r="Q181" s="245">
        <f>ROUND(E181*P181,2)</f>
        <v>0</v>
      </c>
      <c r="R181" s="247"/>
      <c r="S181" s="247" t="s">
        <v>239</v>
      </c>
      <c r="T181" s="248" t="s">
        <v>262</v>
      </c>
      <c r="U181" s="224">
        <v>0</v>
      </c>
      <c r="V181" s="224">
        <f>ROUND(E181*U181,2)</f>
        <v>0</v>
      </c>
      <c r="W181" s="224"/>
      <c r="X181" s="224" t="s">
        <v>784</v>
      </c>
      <c r="Y181" s="213"/>
      <c r="Z181" s="213"/>
      <c r="AA181" s="213"/>
      <c r="AB181" s="213"/>
      <c r="AC181" s="213"/>
      <c r="AD181" s="213"/>
      <c r="AE181" s="213"/>
      <c r="AF181" s="213"/>
      <c r="AG181" s="213" t="s">
        <v>785</v>
      </c>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row>
    <row r="182" spans="1:60" x14ac:dyDescent="0.2">
      <c r="A182" s="227" t="s">
        <v>233</v>
      </c>
      <c r="B182" s="228" t="s">
        <v>206</v>
      </c>
      <c r="C182" s="252" t="s">
        <v>28</v>
      </c>
      <c r="D182" s="229"/>
      <c r="E182" s="230"/>
      <c r="F182" s="231"/>
      <c r="G182" s="231">
        <f>SUMIF(AG183:AG183,"&lt;&gt;NOR",G183:G183)</f>
        <v>0</v>
      </c>
      <c r="H182" s="231"/>
      <c r="I182" s="231">
        <f>SUM(I183:I183)</f>
        <v>0</v>
      </c>
      <c r="J182" s="231"/>
      <c r="K182" s="231">
        <f>SUM(K183:K183)</f>
        <v>0</v>
      </c>
      <c r="L182" s="231"/>
      <c r="M182" s="231">
        <f>SUM(M183:M183)</f>
        <v>0</v>
      </c>
      <c r="N182" s="230"/>
      <c r="O182" s="230">
        <f>SUM(O183:O183)</f>
        <v>0</v>
      </c>
      <c r="P182" s="230"/>
      <c r="Q182" s="230">
        <f>SUM(Q183:Q183)</f>
        <v>0</v>
      </c>
      <c r="R182" s="231"/>
      <c r="S182" s="231"/>
      <c r="T182" s="232"/>
      <c r="U182" s="226"/>
      <c r="V182" s="226">
        <f>SUM(V183:V183)</f>
        <v>0</v>
      </c>
      <c r="W182" s="226"/>
      <c r="X182" s="226"/>
      <c r="AG182" t="s">
        <v>234</v>
      </c>
    </row>
    <row r="183" spans="1:60" outlineLevel="1" x14ac:dyDescent="0.2">
      <c r="A183" s="234">
        <v>112</v>
      </c>
      <c r="B183" s="235" t="s">
        <v>790</v>
      </c>
      <c r="C183" s="253" t="s">
        <v>791</v>
      </c>
      <c r="D183" s="236" t="s">
        <v>783</v>
      </c>
      <c r="E183" s="237">
        <v>1</v>
      </c>
      <c r="F183" s="238"/>
      <c r="G183" s="239">
        <f>ROUND(E183*F183,2)</f>
        <v>0</v>
      </c>
      <c r="H183" s="238"/>
      <c r="I183" s="239">
        <f>ROUND(E183*H183,2)</f>
        <v>0</v>
      </c>
      <c r="J183" s="238"/>
      <c r="K183" s="239">
        <f>ROUND(E183*J183,2)</f>
        <v>0</v>
      </c>
      <c r="L183" s="239">
        <v>15</v>
      </c>
      <c r="M183" s="239">
        <f>G183*(1+L183/100)</f>
        <v>0</v>
      </c>
      <c r="N183" s="237">
        <v>0</v>
      </c>
      <c r="O183" s="237">
        <f>ROUND(E183*N183,2)</f>
        <v>0</v>
      </c>
      <c r="P183" s="237">
        <v>0</v>
      </c>
      <c r="Q183" s="237">
        <f>ROUND(E183*P183,2)</f>
        <v>0</v>
      </c>
      <c r="R183" s="239"/>
      <c r="S183" s="239" t="s">
        <v>239</v>
      </c>
      <c r="T183" s="240" t="s">
        <v>262</v>
      </c>
      <c r="U183" s="224">
        <v>0</v>
      </c>
      <c r="V183" s="224">
        <f>ROUND(E183*U183,2)</f>
        <v>0</v>
      </c>
      <c r="W183" s="224"/>
      <c r="X183" s="224" t="s">
        <v>784</v>
      </c>
      <c r="Y183" s="213"/>
      <c r="Z183" s="213"/>
      <c r="AA183" s="213"/>
      <c r="AB183" s="213"/>
      <c r="AC183" s="213"/>
      <c r="AD183" s="213"/>
      <c r="AE183" s="213"/>
      <c r="AF183" s="213"/>
      <c r="AG183" s="213" t="s">
        <v>785</v>
      </c>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row>
    <row r="184" spans="1:60" x14ac:dyDescent="0.2">
      <c r="A184" s="3"/>
      <c r="B184" s="4"/>
      <c r="C184" s="258"/>
      <c r="D184" s="6"/>
      <c r="E184" s="3"/>
      <c r="F184" s="3"/>
      <c r="G184" s="3"/>
      <c r="H184" s="3"/>
      <c r="I184" s="3"/>
      <c r="J184" s="3"/>
      <c r="K184" s="3"/>
      <c r="L184" s="3"/>
      <c r="M184" s="3"/>
      <c r="N184" s="3"/>
      <c r="O184" s="3"/>
      <c r="P184" s="3"/>
      <c r="Q184" s="3"/>
      <c r="R184" s="3"/>
      <c r="S184" s="3"/>
      <c r="T184" s="3"/>
      <c r="U184" s="3"/>
      <c r="V184" s="3"/>
      <c r="W184" s="3"/>
      <c r="X184" s="3"/>
      <c r="AE184">
        <v>15</v>
      </c>
      <c r="AF184">
        <v>21</v>
      </c>
      <c r="AG184" t="s">
        <v>220</v>
      </c>
    </row>
    <row r="185" spans="1:60" x14ac:dyDescent="0.2">
      <c r="A185" s="216"/>
      <c r="B185" s="217" t="s">
        <v>29</v>
      </c>
      <c r="C185" s="259"/>
      <c r="D185" s="218"/>
      <c r="E185" s="219"/>
      <c r="F185" s="219"/>
      <c r="G185" s="233">
        <f>G8+G16+G18+G25+G32+G45+G61+G68+G71+G81+G83+G86+G93+G103+G107+G110+G121+G127+G131+G142+G147+G159+G169+G175+G178+G182</f>
        <v>0</v>
      </c>
      <c r="H185" s="3"/>
      <c r="I185" s="3"/>
      <c r="J185" s="3"/>
      <c r="K185" s="3"/>
      <c r="L185" s="3"/>
      <c r="M185" s="3"/>
      <c r="N185" s="3"/>
      <c r="O185" s="3"/>
      <c r="P185" s="3"/>
      <c r="Q185" s="3"/>
      <c r="R185" s="3"/>
      <c r="S185" s="3"/>
      <c r="T185" s="3"/>
      <c r="U185" s="3"/>
      <c r="V185" s="3"/>
      <c r="W185" s="3"/>
      <c r="X185" s="3"/>
      <c r="AE185">
        <f>SUMIF(L7:L183,AE184,G7:G183)</f>
        <v>0</v>
      </c>
      <c r="AF185">
        <f>SUMIF(L7:L183,AF184,G7:G183)</f>
        <v>0</v>
      </c>
      <c r="AG185" t="s">
        <v>792</v>
      </c>
    </row>
    <row r="186" spans="1:60" x14ac:dyDescent="0.2">
      <c r="C186" s="260"/>
      <c r="D186" s="10"/>
      <c r="AG186" t="s">
        <v>793</v>
      </c>
    </row>
    <row r="187" spans="1:60" x14ac:dyDescent="0.2">
      <c r="D187" s="10"/>
    </row>
    <row r="188" spans="1:60" x14ac:dyDescent="0.2">
      <c r="D188" s="10"/>
    </row>
    <row r="189" spans="1:60" x14ac:dyDescent="0.2">
      <c r="D189" s="10"/>
    </row>
    <row r="190" spans="1:60" x14ac:dyDescent="0.2">
      <c r="D190" s="10"/>
    </row>
    <row r="191" spans="1:60" x14ac:dyDescent="0.2">
      <c r="D191" s="10"/>
    </row>
    <row r="192" spans="1:60"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Vf1S8oyn/SVDf8KcM6F470SQ3AQjbk/CL2QmPPoXxB+v4rV+Ptfq96DmC/929Amc0D2LUCEAfmCqc2dc5Pj28Q==" saltValue="Bg6tIFj0S8UCiUTdC3/2FA==" spinCount="100000" sheet="1"/>
  <mergeCells count="42">
    <mergeCell ref="C141:G141"/>
    <mergeCell ref="C146:G146"/>
    <mergeCell ref="C150:G150"/>
    <mergeCell ref="C158:G158"/>
    <mergeCell ref="C161:G161"/>
    <mergeCell ref="C168:G168"/>
    <mergeCell ref="C102:G102"/>
    <mergeCell ref="C106:G106"/>
    <mergeCell ref="C120:G120"/>
    <mergeCell ref="C124:G124"/>
    <mergeCell ref="C126:G126"/>
    <mergeCell ref="C130:G130"/>
    <mergeCell ref="C67:G67"/>
    <mergeCell ref="C70:G70"/>
    <mergeCell ref="C73:G73"/>
    <mergeCell ref="C75:G75"/>
    <mergeCell ref="C85:G85"/>
    <mergeCell ref="C92:G92"/>
    <mergeCell ref="C51:G51"/>
    <mergeCell ref="C52:G52"/>
    <mergeCell ref="C54:G54"/>
    <mergeCell ref="C56:G56"/>
    <mergeCell ref="C63:G63"/>
    <mergeCell ref="C65:G65"/>
    <mergeCell ref="C38:G38"/>
    <mergeCell ref="C40:G40"/>
    <mergeCell ref="C42:G42"/>
    <mergeCell ref="C44:G44"/>
    <mergeCell ref="C47:G47"/>
    <mergeCell ref="C49:G49"/>
    <mergeCell ref="C14:G14"/>
    <mergeCell ref="C22:G22"/>
    <mergeCell ref="C28:G28"/>
    <mergeCell ref="C30:G30"/>
    <mergeCell ref="C34:G34"/>
    <mergeCell ref="C36:G36"/>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B28D1-1847-40F6-9B3E-6034D5A11D80}">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53</v>
      </c>
      <c r="C4" s="205" t="s">
        <v>54</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82</v>
      </c>
      <c r="C8" s="252" t="s">
        <v>83</v>
      </c>
      <c r="D8" s="229"/>
      <c r="E8" s="230"/>
      <c r="F8" s="231"/>
      <c r="G8" s="231">
        <f>SUMIF(AG9:AG44,"&lt;&gt;NOR",G9:G44)</f>
        <v>0</v>
      </c>
      <c r="H8" s="231"/>
      <c r="I8" s="231">
        <f>SUM(I9:I44)</f>
        <v>0</v>
      </c>
      <c r="J8" s="231"/>
      <c r="K8" s="231">
        <f>SUM(K9:K44)</f>
        <v>0</v>
      </c>
      <c r="L8" s="231"/>
      <c r="M8" s="231">
        <f>SUM(M9:M44)</f>
        <v>0</v>
      </c>
      <c r="N8" s="230"/>
      <c r="O8" s="230">
        <f>SUM(O9:O44)</f>
        <v>60.05</v>
      </c>
      <c r="P8" s="230"/>
      <c r="Q8" s="230">
        <f>SUM(Q9:Q44)</f>
        <v>55.44</v>
      </c>
      <c r="R8" s="231"/>
      <c r="S8" s="231"/>
      <c r="T8" s="232"/>
      <c r="U8" s="226"/>
      <c r="V8" s="226">
        <f>SUM(V9:V44)</f>
        <v>599.0200000000001</v>
      </c>
      <c r="W8" s="226"/>
      <c r="X8" s="226"/>
      <c r="AG8" t="s">
        <v>234</v>
      </c>
    </row>
    <row r="9" spans="1:60" ht="22.5" outlineLevel="1" x14ac:dyDescent="0.2">
      <c r="A9" s="234">
        <v>1</v>
      </c>
      <c r="B9" s="235" t="s">
        <v>883</v>
      </c>
      <c r="C9" s="253" t="s">
        <v>884</v>
      </c>
      <c r="D9" s="236" t="s">
        <v>252</v>
      </c>
      <c r="E9" s="237">
        <v>84</v>
      </c>
      <c r="F9" s="238"/>
      <c r="G9" s="239">
        <f>ROUND(E9*F9,2)</f>
        <v>0</v>
      </c>
      <c r="H9" s="238"/>
      <c r="I9" s="239">
        <f>ROUND(E9*H9,2)</f>
        <v>0</v>
      </c>
      <c r="J9" s="238"/>
      <c r="K9" s="239">
        <f>ROUND(E9*J9,2)</f>
        <v>0</v>
      </c>
      <c r="L9" s="239">
        <v>15</v>
      </c>
      <c r="M9" s="239">
        <f>G9*(1+L9/100)</f>
        <v>0</v>
      </c>
      <c r="N9" s="237">
        <v>0</v>
      </c>
      <c r="O9" s="237">
        <f>ROUND(E9*N9,2)</f>
        <v>0</v>
      </c>
      <c r="P9" s="237">
        <v>0</v>
      </c>
      <c r="Q9" s="237">
        <f>ROUND(E9*P9,2)</f>
        <v>0</v>
      </c>
      <c r="R9" s="239" t="s">
        <v>810</v>
      </c>
      <c r="S9" s="239" t="s">
        <v>239</v>
      </c>
      <c r="T9" s="240" t="s">
        <v>240</v>
      </c>
      <c r="U9" s="224">
        <v>0.14199999999999999</v>
      </c>
      <c r="V9" s="224">
        <f>ROUND(E9*U9,2)</f>
        <v>11.93</v>
      </c>
      <c r="W9" s="224"/>
      <c r="X9" s="224" t="s">
        <v>241</v>
      </c>
      <c r="Y9" s="213"/>
      <c r="Z9" s="213"/>
      <c r="AA9" s="213"/>
      <c r="AB9" s="213"/>
      <c r="AC9" s="213"/>
      <c r="AD9" s="213"/>
      <c r="AE9" s="213"/>
      <c r="AF9" s="213"/>
      <c r="AG9" s="213" t="s">
        <v>242</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outlineLevel="1" x14ac:dyDescent="0.2">
      <c r="A10" s="220"/>
      <c r="B10" s="221"/>
      <c r="C10" s="254" t="s">
        <v>885</v>
      </c>
      <c r="D10" s="241"/>
      <c r="E10" s="241"/>
      <c r="F10" s="241"/>
      <c r="G10" s="241"/>
      <c r="H10" s="224"/>
      <c r="I10" s="224"/>
      <c r="J10" s="224"/>
      <c r="K10" s="224"/>
      <c r="L10" s="224"/>
      <c r="M10" s="224"/>
      <c r="N10" s="223"/>
      <c r="O10" s="223"/>
      <c r="P10" s="223"/>
      <c r="Q10" s="223"/>
      <c r="R10" s="224"/>
      <c r="S10" s="224"/>
      <c r="T10" s="224"/>
      <c r="U10" s="224"/>
      <c r="V10" s="224"/>
      <c r="W10" s="224"/>
      <c r="X10" s="224"/>
      <c r="Y10" s="213"/>
      <c r="Z10" s="213"/>
      <c r="AA10" s="213"/>
      <c r="AB10" s="213"/>
      <c r="AC10" s="213"/>
      <c r="AD10" s="213"/>
      <c r="AE10" s="213"/>
      <c r="AF10" s="213"/>
      <c r="AG10" s="213" t="s">
        <v>244</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row>
    <row r="11" spans="1:60" ht="22.5" outlineLevel="1" x14ac:dyDescent="0.2">
      <c r="A11" s="242">
        <v>2</v>
      </c>
      <c r="B11" s="243" t="s">
        <v>886</v>
      </c>
      <c r="C11" s="255" t="s">
        <v>887</v>
      </c>
      <c r="D11" s="244" t="s">
        <v>252</v>
      </c>
      <c r="E11" s="245">
        <v>84</v>
      </c>
      <c r="F11" s="246"/>
      <c r="G11" s="247">
        <f>ROUND(E11*F11,2)</f>
        <v>0</v>
      </c>
      <c r="H11" s="246"/>
      <c r="I11" s="247">
        <f>ROUND(E11*H11,2)</f>
        <v>0</v>
      </c>
      <c r="J11" s="246"/>
      <c r="K11" s="247">
        <f>ROUND(E11*J11,2)</f>
        <v>0</v>
      </c>
      <c r="L11" s="247">
        <v>15</v>
      </c>
      <c r="M11" s="247">
        <f>G11*(1+L11/100)</f>
        <v>0</v>
      </c>
      <c r="N11" s="245">
        <v>0</v>
      </c>
      <c r="O11" s="245">
        <f>ROUND(E11*N11,2)</f>
        <v>0</v>
      </c>
      <c r="P11" s="245">
        <v>0.66</v>
      </c>
      <c r="Q11" s="245">
        <f>ROUND(E11*P11,2)</f>
        <v>55.44</v>
      </c>
      <c r="R11" s="247" t="s">
        <v>810</v>
      </c>
      <c r="S11" s="247" t="s">
        <v>239</v>
      </c>
      <c r="T11" s="248" t="s">
        <v>240</v>
      </c>
      <c r="U11" s="224">
        <v>0.11899999999999999</v>
      </c>
      <c r="V11" s="224">
        <f>ROUND(E11*U11,2)</f>
        <v>10</v>
      </c>
      <c r="W11" s="224"/>
      <c r="X11" s="224" t="s">
        <v>241</v>
      </c>
      <c r="Y11" s="213"/>
      <c r="Z11" s="213"/>
      <c r="AA11" s="213"/>
      <c r="AB11" s="213"/>
      <c r="AC11" s="213"/>
      <c r="AD11" s="213"/>
      <c r="AE11" s="213"/>
      <c r="AF11" s="213"/>
      <c r="AG11" s="213" t="s">
        <v>242</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ht="22.5" outlineLevel="1" x14ac:dyDescent="0.2">
      <c r="A12" s="234">
        <v>3</v>
      </c>
      <c r="B12" s="235" t="s">
        <v>888</v>
      </c>
      <c r="C12" s="253" t="s">
        <v>889</v>
      </c>
      <c r="D12" s="236" t="s">
        <v>890</v>
      </c>
      <c r="E12" s="237">
        <v>112</v>
      </c>
      <c r="F12" s="238"/>
      <c r="G12" s="239">
        <f>ROUND(E12*F12,2)</f>
        <v>0</v>
      </c>
      <c r="H12" s="238"/>
      <c r="I12" s="239">
        <f>ROUND(E12*H12,2)</f>
        <v>0</v>
      </c>
      <c r="J12" s="238"/>
      <c r="K12" s="239">
        <f>ROUND(E12*J12,2)</f>
        <v>0</v>
      </c>
      <c r="L12" s="239">
        <v>15</v>
      </c>
      <c r="M12" s="239">
        <f>G12*(1+L12/100)</f>
        <v>0</v>
      </c>
      <c r="N12" s="237">
        <v>0</v>
      </c>
      <c r="O12" s="237">
        <f>ROUND(E12*N12,2)</f>
        <v>0</v>
      </c>
      <c r="P12" s="237">
        <v>0</v>
      </c>
      <c r="Q12" s="237">
        <f>ROUND(E12*P12,2)</f>
        <v>0</v>
      </c>
      <c r="R12" s="239" t="s">
        <v>238</v>
      </c>
      <c r="S12" s="239" t="s">
        <v>239</v>
      </c>
      <c r="T12" s="240" t="s">
        <v>240</v>
      </c>
      <c r="U12" s="224">
        <v>0.20300000000000001</v>
      </c>
      <c r="V12" s="224">
        <f>ROUND(E12*U12,2)</f>
        <v>22.74</v>
      </c>
      <c r="W12" s="224"/>
      <c r="X12" s="224" t="s">
        <v>241</v>
      </c>
      <c r="Y12" s="213"/>
      <c r="Z12" s="213"/>
      <c r="AA12" s="213"/>
      <c r="AB12" s="213"/>
      <c r="AC12" s="213"/>
      <c r="AD12" s="213"/>
      <c r="AE12" s="213"/>
      <c r="AF12" s="213"/>
      <c r="AG12" s="213" t="s">
        <v>242</v>
      </c>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row>
    <row r="13" spans="1:60" ht="22.5" outlineLevel="1" x14ac:dyDescent="0.2">
      <c r="A13" s="220"/>
      <c r="B13" s="221"/>
      <c r="C13" s="254" t="s">
        <v>891</v>
      </c>
      <c r="D13" s="241"/>
      <c r="E13" s="241"/>
      <c r="F13" s="241"/>
      <c r="G13" s="241"/>
      <c r="H13" s="224"/>
      <c r="I13" s="224"/>
      <c r="J13" s="224"/>
      <c r="K13" s="224"/>
      <c r="L13" s="224"/>
      <c r="M13" s="224"/>
      <c r="N13" s="223"/>
      <c r="O13" s="223"/>
      <c r="P13" s="223"/>
      <c r="Q13" s="223"/>
      <c r="R13" s="224"/>
      <c r="S13" s="224"/>
      <c r="T13" s="224"/>
      <c r="U13" s="224"/>
      <c r="V13" s="224"/>
      <c r="W13" s="224"/>
      <c r="X13" s="224"/>
      <c r="Y13" s="213"/>
      <c r="Z13" s="213"/>
      <c r="AA13" s="213"/>
      <c r="AB13" s="213"/>
      <c r="AC13" s="213"/>
      <c r="AD13" s="213"/>
      <c r="AE13" s="213"/>
      <c r="AF13" s="213"/>
      <c r="AG13" s="213" t="s">
        <v>244</v>
      </c>
      <c r="AH13" s="213"/>
      <c r="AI13" s="213"/>
      <c r="AJ13" s="213"/>
      <c r="AK13" s="213"/>
      <c r="AL13" s="213"/>
      <c r="AM13" s="213"/>
      <c r="AN13" s="213"/>
      <c r="AO13" s="213"/>
      <c r="AP13" s="213"/>
      <c r="AQ13" s="213"/>
      <c r="AR13" s="213"/>
      <c r="AS13" s="213"/>
      <c r="AT13" s="213"/>
      <c r="AU13" s="213"/>
      <c r="AV13" s="213"/>
      <c r="AW13" s="213"/>
      <c r="AX13" s="213"/>
      <c r="AY13" s="213"/>
      <c r="AZ13" s="213"/>
      <c r="BA13" s="249" t="str">
        <f>C13</f>
        <v>na vzdálenost od hladiny vody v jímce po výšku roviny proložené osou nejvyššího bodu výtlačného potrubí. Včetně odpadní potrubí v délce do 20 m.</v>
      </c>
      <c r="BB13" s="213"/>
      <c r="BC13" s="213"/>
      <c r="BD13" s="213"/>
      <c r="BE13" s="213"/>
      <c r="BF13" s="213"/>
      <c r="BG13" s="213"/>
      <c r="BH13" s="213"/>
    </row>
    <row r="14" spans="1:60" ht="22.5" outlineLevel="1" x14ac:dyDescent="0.2">
      <c r="A14" s="234">
        <v>4</v>
      </c>
      <c r="B14" s="235" t="s">
        <v>892</v>
      </c>
      <c r="C14" s="253" t="s">
        <v>893</v>
      </c>
      <c r="D14" s="236" t="s">
        <v>237</v>
      </c>
      <c r="E14" s="237">
        <v>391.20209999999997</v>
      </c>
      <c r="F14" s="238"/>
      <c r="G14" s="239">
        <f>ROUND(E14*F14,2)</f>
        <v>0</v>
      </c>
      <c r="H14" s="238"/>
      <c r="I14" s="239">
        <f>ROUND(E14*H14,2)</f>
        <v>0</v>
      </c>
      <c r="J14" s="238"/>
      <c r="K14" s="239">
        <f>ROUND(E14*J14,2)</f>
        <v>0</v>
      </c>
      <c r="L14" s="239">
        <v>15</v>
      </c>
      <c r="M14" s="239">
        <f>G14*(1+L14/100)</f>
        <v>0</v>
      </c>
      <c r="N14" s="237">
        <v>0</v>
      </c>
      <c r="O14" s="237">
        <f>ROUND(E14*N14,2)</f>
        <v>0</v>
      </c>
      <c r="P14" s="237">
        <v>0</v>
      </c>
      <c r="Q14" s="237">
        <f>ROUND(E14*P14,2)</f>
        <v>0</v>
      </c>
      <c r="R14" s="239" t="s">
        <v>238</v>
      </c>
      <c r="S14" s="239" t="s">
        <v>239</v>
      </c>
      <c r="T14" s="240" t="s">
        <v>240</v>
      </c>
      <c r="U14" s="224">
        <v>0.187</v>
      </c>
      <c r="V14" s="224">
        <f>ROUND(E14*U14,2)</f>
        <v>73.150000000000006</v>
      </c>
      <c r="W14" s="224"/>
      <c r="X14" s="224" t="s">
        <v>241</v>
      </c>
      <c r="Y14" s="213"/>
      <c r="Z14" s="213"/>
      <c r="AA14" s="213"/>
      <c r="AB14" s="213"/>
      <c r="AC14" s="213"/>
      <c r="AD14" s="213"/>
      <c r="AE14" s="213"/>
      <c r="AF14" s="213"/>
      <c r="AG14" s="213" t="s">
        <v>242</v>
      </c>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row>
    <row r="15" spans="1:60" outlineLevel="1" x14ac:dyDescent="0.2">
      <c r="A15" s="220"/>
      <c r="B15" s="221"/>
      <c r="C15" s="254" t="s">
        <v>796</v>
      </c>
      <c r="D15" s="241"/>
      <c r="E15" s="241"/>
      <c r="F15" s="241"/>
      <c r="G15" s="241"/>
      <c r="H15" s="224"/>
      <c r="I15" s="224"/>
      <c r="J15" s="224"/>
      <c r="K15" s="224"/>
      <c r="L15" s="224"/>
      <c r="M15" s="224"/>
      <c r="N15" s="223"/>
      <c r="O15" s="223"/>
      <c r="P15" s="223"/>
      <c r="Q15" s="223"/>
      <c r="R15" s="224"/>
      <c r="S15" s="224"/>
      <c r="T15" s="224"/>
      <c r="U15" s="224"/>
      <c r="V15" s="224"/>
      <c r="W15" s="224"/>
      <c r="X15" s="224"/>
      <c r="Y15" s="213"/>
      <c r="Z15" s="213"/>
      <c r="AA15" s="213"/>
      <c r="AB15" s="213"/>
      <c r="AC15" s="213"/>
      <c r="AD15" s="213"/>
      <c r="AE15" s="213"/>
      <c r="AF15" s="213"/>
      <c r="AG15" s="213" t="s">
        <v>244</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ht="22.5" outlineLevel="1" x14ac:dyDescent="0.2">
      <c r="A16" s="234">
        <v>5</v>
      </c>
      <c r="B16" s="235" t="s">
        <v>797</v>
      </c>
      <c r="C16" s="253" t="s">
        <v>798</v>
      </c>
      <c r="D16" s="236" t="s">
        <v>237</v>
      </c>
      <c r="E16" s="237">
        <v>391.20209999999997</v>
      </c>
      <c r="F16" s="238"/>
      <c r="G16" s="239">
        <f>ROUND(E16*F16,2)</f>
        <v>0</v>
      </c>
      <c r="H16" s="238"/>
      <c r="I16" s="239">
        <f>ROUND(E16*H16,2)</f>
        <v>0</v>
      </c>
      <c r="J16" s="238"/>
      <c r="K16" s="239">
        <f>ROUND(E16*J16,2)</f>
        <v>0</v>
      </c>
      <c r="L16" s="239">
        <v>15</v>
      </c>
      <c r="M16" s="239">
        <f>G16*(1+L16/100)</f>
        <v>0</v>
      </c>
      <c r="N16" s="237">
        <v>0</v>
      </c>
      <c r="O16" s="237">
        <f>ROUND(E16*N16,2)</f>
        <v>0</v>
      </c>
      <c r="P16" s="237">
        <v>0</v>
      </c>
      <c r="Q16" s="237">
        <f>ROUND(E16*P16,2)</f>
        <v>0</v>
      </c>
      <c r="R16" s="239" t="s">
        <v>238</v>
      </c>
      <c r="S16" s="239" t="s">
        <v>239</v>
      </c>
      <c r="T16" s="240" t="s">
        <v>240</v>
      </c>
      <c r="U16" s="224">
        <v>5.8000000000000003E-2</v>
      </c>
      <c r="V16" s="224">
        <f>ROUND(E16*U16,2)</f>
        <v>22.69</v>
      </c>
      <c r="W16" s="224"/>
      <c r="X16" s="224" t="s">
        <v>241</v>
      </c>
      <c r="Y16" s="213"/>
      <c r="Z16" s="213"/>
      <c r="AA16" s="213"/>
      <c r="AB16" s="213"/>
      <c r="AC16" s="213"/>
      <c r="AD16" s="213"/>
      <c r="AE16" s="213"/>
      <c r="AF16" s="213"/>
      <c r="AG16" s="213" t="s">
        <v>242</v>
      </c>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row>
    <row r="17" spans="1:60" outlineLevel="1" x14ac:dyDescent="0.2">
      <c r="A17" s="220"/>
      <c r="B17" s="221"/>
      <c r="C17" s="254" t="s">
        <v>796</v>
      </c>
      <c r="D17" s="241"/>
      <c r="E17" s="241"/>
      <c r="F17" s="241"/>
      <c r="G17" s="241"/>
      <c r="H17" s="224"/>
      <c r="I17" s="224"/>
      <c r="J17" s="224"/>
      <c r="K17" s="224"/>
      <c r="L17" s="224"/>
      <c r="M17" s="224"/>
      <c r="N17" s="223"/>
      <c r="O17" s="223"/>
      <c r="P17" s="223"/>
      <c r="Q17" s="223"/>
      <c r="R17" s="224"/>
      <c r="S17" s="224"/>
      <c r="T17" s="224"/>
      <c r="U17" s="224"/>
      <c r="V17" s="224"/>
      <c r="W17" s="224"/>
      <c r="X17" s="224"/>
      <c r="Y17" s="213"/>
      <c r="Z17" s="213"/>
      <c r="AA17" s="213"/>
      <c r="AB17" s="213"/>
      <c r="AC17" s="213"/>
      <c r="AD17" s="213"/>
      <c r="AE17" s="213"/>
      <c r="AF17" s="213"/>
      <c r="AG17" s="213" t="s">
        <v>244</v>
      </c>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row>
    <row r="18" spans="1:60" outlineLevel="1" x14ac:dyDescent="0.2">
      <c r="A18" s="234">
        <v>6</v>
      </c>
      <c r="B18" s="235" t="s">
        <v>894</v>
      </c>
      <c r="C18" s="253" t="s">
        <v>895</v>
      </c>
      <c r="D18" s="236" t="s">
        <v>237</v>
      </c>
      <c r="E18" s="237">
        <v>221.34399999999999</v>
      </c>
      <c r="F18" s="238"/>
      <c r="G18" s="239">
        <f>ROUND(E18*F18,2)</f>
        <v>0</v>
      </c>
      <c r="H18" s="238"/>
      <c r="I18" s="239">
        <f>ROUND(E18*H18,2)</f>
        <v>0</v>
      </c>
      <c r="J18" s="238"/>
      <c r="K18" s="239">
        <f>ROUND(E18*J18,2)</f>
        <v>0</v>
      </c>
      <c r="L18" s="239">
        <v>15</v>
      </c>
      <c r="M18" s="239">
        <f>G18*(1+L18/100)</f>
        <v>0</v>
      </c>
      <c r="N18" s="237">
        <v>0</v>
      </c>
      <c r="O18" s="237">
        <f>ROUND(E18*N18,2)</f>
        <v>0</v>
      </c>
      <c r="P18" s="237">
        <v>0</v>
      </c>
      <c r="Q18" s="237">
        <f>ROUND(E18*P18,2)</f>
        <v>0</v>
      </c>
      <c r="R18" s="239" t="s">
        <v>238</v>
      </c>
      <c r="S18" s="239" t="s">
        <v>239</v>
      </c>
      <c r="T18" s="240" t="s">
        <v>240</v>
      </c>
      <c r="U18" s="224">
        <v>0.12</v>
      </c>
      <c r="V18" s="224">
        <f>ROUND(E18*U18,2)</f>
        <v>26.56</v>
      </c>
      <c r="W18" s="224"/>
      <c r="X18" s="224" t="s">
        <v>241</v>
      </c>
      <c r="Y18" s="213"/>
      <c r="Z18" s="213"/>
      <c r="AA18" s="213"/>
      <c r="AB18" s="213"/>
      <c r="AC18" s="213"/>
      <c r="AD18" s="213"/>
      <c r="AE18" s="213"/>
      <c r="AF18" s="213"/>
      <c r="AG18" s="213" t="s">
        <v>242</v>
      </c>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row>
    <row r="19" spans="1:60" ht="33.75" outlineLevel="1" x14ac:dyDescent="0.2">
      <c r="A19" s="220"/>
      <c r="B19" s="221"/>
      <c r="C19" s="254" t="s">
        <v>896</v>
      </c>
      <c r="D19" s="241"/>
      <c r="E19" s="241"/>
      <c r="F19" s="241"/>
      <c r="G19" s="241"/>
      <c r="H19" s="224"/>
      <c r="I19" s="224"/>
      <c r="J19" s="224"/>
      <c r="K19" s="224"/>
      <c r="L19" s="224"/>
      <c r="M19" s="224"/>
      <c r="N19" s="223"/>
      <c r="O19" s="223"/>
      <c r="P19" s="223"/>
      <c r="Q19" s="223"/>
      <c r="R19" s="224"/>
      <c r="S19" s="224"/>
      <c r="T19" s="224"/>
      <c r="U19" s="224"/>
      <c r="V19" s="224"/>
      <c r="W19" s="224"/>
      <c r="X19" s="224"/>
      <c r="Y19" s="213"/>
      <c r="Z19" s="213"/>
      <c r="AA19" s="213"/>
      <c r="AB19" s="213"/>
      <c r="AC19" s="213"/>
      <c r="AD19" s="213"/>
      <c r="AE19" s="213"/>
      <c r="AF19" s="213"/>
      <c r="AG19" s="213" t="s">
        <v>244</v>
      </c>
      <c r="AH19" s="213"/>
      <c r="AI19" s="213"/>
      <c r="AJ19" s="213"/>
      <c r="AK19" s="213"/>
      <c r="AL19" s="213"/>
      <c r="AM19" s="213"/>
      <c r="AN19" s="213"/>
      <c r="AO19" s="213"/>
      <c r="AP19" s="213"/>
      <c r="AQ19" s="213"/>
      <c r="AR19" s="213"/>
      <c r="AS19" s="213"/>
      <c r="AT19" s="213"/>
      <c r="AU19" s="213"/>
      <c r="AV19" s="213"/>
      <c r="AW19" s="213"/>
      <c r="AX19" s="213"/>
      <c r="AY19" s="213"/>
      <c r="AZ19" s="213"/>
      <c r="BA19" s="249" t="str">
        <f>C19</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9" s="213"/>
      <c r="BC19" s="213"/>
      <c r="BD19" s="213"/>
      <c r="BE19" s="213"/>
      <c r="BF19" s="213"/>
      <c r="BG19" s="213"/>
      <c r="BH19" s="213"/>
    </row>
    <row r="20" spans="1:60" outlineLevel="1" x14ac:dyDescent="0.2">
      <c r="A20" s="234">
        <v>7</v>
      </c>
      <c r="B20" s="235" t="s">
        <v>897</v>
      </c>
      <c r="C20" s="253" t="s">
        <v>898</v>
      </c>
      <c r="D20" s="236" t="s">
        <v>237</v>
      </c>
      <c r="E20" s="237">
        <v>221.34399999999999</v>
      </c>
      <c r="F20" s="238"/>
      <c r="G20" s="239">
        <f>ROUND(E20*F20,2)</f>
        <v>0</v>
      </c>
      <c r="H20" s="238"/>
      <c r="I20" s="239">
        <f>ROUND(E20*H20,2)</f>
        <v>0</v>
      </c>
      <c r="J20" s="238"/>
      <c r="K20" s="239">
        <f>ROUND(E20*J20,2)</f>
        <v>0</v>
      </c>
      <c r="L20" s="239">
        <v>15</v>
      </c>
      <c r="M20" s="239">
        <f>G20*(1+L20/100)</f>
        <v>0</v>
      </c>
      <c r="N20" s="237">
        <v>0</v>
      </c>
      <c r="O20" s="237">
        <f>ROUND(E20*N20,2)</f>
        <v>0</v>
      </c>
      <c r="P20" s="237">
        <v>0</v>
      </c>
      <c r="Q20" s="237">
        <f>ROUND(E20*P20,2)</f>
        <v>0</v>
      </c>
      <c r="R20" s="239" t="s">
        <v>238</v>
      </c>
      <c r="S20" s="239" t="s">
        <v>239</v>
      </c>
      <c r="T20" s="240" t="s">
        <v>240</v>
      </c>
      <c r="U20" s="224">
        <v>4.3099999999999999E-2</v>
      </c>
      <c r="V20" s="224">
        <f>ROUND(E20*U20,2)</f>
        <v>9.5399999999999991</v>
      </c>
      <c r="W20" s="224"/>
      <c r="X20" s="224" t="s">
        <v>241</v>
      </c>
      <c r="Y20" s="213"/>
      <c r="Z20" s="213"/>
      <c r="AA20" s="213"/>
      <c r="AB20" s="213"/>
      <c r="AC20" s="213"/>
      <c r="AD20" s="213"/>
      <c r="AE20" s="213"/>
      <c r="AF20" s="213"/>
      <c r="AG20" s="213" t="s">
        <v>242</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ht="33.75" outlineLevel="1" x14ac:dyDescent="0.2">
      <c r="A21" s="220"/>
      <c r="B21" s="221"/>
      <c r="C21" s="254" t="s">
        <v>896</v>
      </c>
      <c r="D21" s="241"/>
      <c r="E21" s="241"/>
      <c r="F21" s="241"/>
      <c r="G21" s="241"/>
      <c r="H21" s="224"/>
      <c r="I21" s="224"/>
      <c r="J21" s="224"/>
      <c r="K21" s="224"/>
      <c r="L21" s="224"/>
      <c r="M21" s="224"/>
      <c r="N21" s="223"/>
      <c r="O21" s="223"/>
      <c r="P21" s="223"/>
      <c r="Q21" s="223"/>
      <c r="R21" s="224"/>
      <c r="S21" s="224"/>
      <c r="T21" s="224"/>
      <c r="U21" s="224"/>
      <c r="V21" s="224"/>
      <c r="W21" s="224"/>
      <c r="X21" s="224"/>
      <c r="Y21" s="213"/>
      <c r="Z21" s="213"/>
      <c r="AA21" s="213"/>
      <c r="AB21" s="213"/>
      <c r="AC21" s="213"/>
      <c r="AD21" s="213"/>
      <c r="AE21" s="213"/>
      <c r="AF21" s="213"/>
      <c r="AG21" s="213" t="s">
        <v>244</v>
      </c>
      <c r="AH21" s="213"/>
      <c r="AI21" s="213"/>
      <c r="AJ21" s="213"/>
      <c r="AK21" s="213"/>
      <c r="AL21" s="213"/>
      <c r="AM21" s="213"/>
      <c r="AN21" s="213"/>
      <c r="AO21" s="213"/>
      <c r="AP21" s="213"/>
      <c r="AQ21" s="213"/>
      <c r="AR21" s="213"/>
      <c r="AS21" s="213"/>
      <c r="AT21" s="213"/>
      <c r="AU21" s="213"/>
      <c r="AV21" s="213"/>
      <c r="AW21" s="213"/>
      <c r="AX21" s="213"/>
      <c r="AY21" s="213"/>
      <c r="AZ21" s="213"/>
      <c r="BA21" s="249" t="str">
        <f>C21</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21" s="213"/>
      <c r="BC21" s="213"/>
      <c r="BD21" s="213"/>
      <c r="BE21" s="213"/>
      <c r="BF21" s="213"/>
      <c r="BG21" s="213"/>
      <c r="BH21" s="213"/>
    </row>
    <row r="22" spans="1:60" outlineLevel="1" x14ac:dyDescent="0.2">
      <c r="A22" s="234">
        <v>8</v>
      </c>
      <c r="B22" s="235" t="s">
        <v>899</v>
      </c>
      <c r="C22" s="253" t="s">
        <v>900</v>
      </c>
      <c r="D22" s="236" t="s">
        <v>237</v>
      </c>
      <c r="E22" s="237">
        <v>177.4</v>
      </c>
      <c r="F22" s="238"/>
      <c r="G22" s="239">
        <f>ROUND(E22*F22,2)</f>
        <v>0</v>
      </c>
      <c r="H22" s="238"/>
      <c r="I22" s="239">
        <f>ROUND(E22*H22,2)</f>
        <v>0</v>
      </c>
      <c r="J22" s="238"/>
      <c r="K22" s="239">
        <f>ROUND(E22*J22,2)</f>
        <v>0</v>
      </c>
      <c r="L22" s="239">
        <v>15</v>
      </c>
      <c r="M22" s="239">
        <f>G22*(1+L22/100)</f>
        <v>0</v>
      </c>
      <c r="N22" s="237">
        <v>0</v>
      </c>
      <c r="O22" s="237">
        <f>ROUND(E22*N22,2)</f>
        <v>0</v>
      </c>
      <c r="P22" s="237">
        <v>0</v>
      </c>
      <c r="Q22" s="237">
        <f>ROUND(E22*P22,2)</f>
        <v>0</v>
      </c>
      <c r="R22" s="239" t="s">
        <v>238</v>
      </c>
      <c r="S22" s="239" t="s">
        <v>239</v>
      </c>
      <c r="T22" s="240" t="s">
        <v>240</v>
      </c>
      <c r="U22" s="224">
        <v>0.22</v>
      </c>
      <c r="V22" s="224">
        <f>ROUND(E22*U22,2)</f>
        <v>39.03</v>
      </c>
      <c r="W22" s="224"/>
      <c r="X22" s="224" t="s">
        <v>241</v>
      </c>
      <c r="Y22" s="213"/>
      <c r="Z22" s="213"/>
      <c r="AA22" s="213"/>
      <c r="AB22" s="213"/>
      <c r="AC22" s="213"/>
      <c r="AD22" s="213"/>
      <c r="AE22" s="213"/>
      <c r="AF22" s="213"/>
      <c r="AG22" s="213" t="s">
        <v>242</v>
      </c>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row>
    <row r="23" spans="1:60" ht="22.5" outlineLevel="1" x14ac:dyDescent="0.2">
      <c r="A23" s="220"/>
      <c r="B23" s="221"/>
      <c r="C23" s="254" t="s">
        <v>901</v>
      </c>
      <c r="D23" s="241"/>
      <c r="E23" s="241"/>
      <c r="F23" s="241"/>
      <c r="G23" s="241"/>
      <c r="H23" s="224"/>
      <c r="I23" s="224"/>
      <c r="J23" s="224"/>
      <c r="K23" s="224"/>
      <c r="L23" s="224"/>
      <c r="M23" s="224"/>
      <c r="N23" s="223"/>
      <c r="O23" s="223"/>
      <c r="P23" s="223"/>
      <c r="Q23" s="223"/>
      <c r="R23" s="224"/>
      <c r="S23" s="224"/>
      <c r="T23" s="224"/>
      <c r="U23" s="224"/>
      <c r="V23" s="224"/>
      <c r="W23" s="224"/>
      <c r="X23" s="224"/>
      <c r="Y23" s="213"/>
      <c r="Z23" s="213"/>
      <c r="AA23" s="213"/>
      <c r="AB23" s="213"/>
      <c r="AC23" s="213"/>
      <c r="AD23" s="213"/>
      <c r="AE23" s="213"/>
      <c r="AF23" s="213"/>
      <c r="AG23" s="213" t="s">
        <v>244</v>
      </c>
      <c r="AH23" s="213"/>
      <c r="AI23" s="213"/>
      <c r="AJ23" s="213"/>
      <c r="AK23" s="213"/>
      <c r="AL23" s="213"/>
      <c r="AM23" s="213"/>
      <c r="AN23" s="213"/>
      <c r="AO23" s="213"/>
      <c r="AP23" s="213"/>
      <c r="AQ23" s="213"/>
      <c r="AR23" s="213"/>
      <c r="AS23" s="213"/>
      <c r="AT23" s="213"/>
      <c r="AU23" s="213"/>
      <c r="AV23" s="213"/>
      <c r="AW23" s="213"/>
      <c r="AX23" s="213"/>
      <c r="AY23" s="213"/>
      <c r="AZ23" s="213"/>
      <c r="BA23" s="249" t="str">
        <f>C23</f>
        <v>zapažených i nezapažených s urovnáním dna do předepsaného profilu a spádu, s přehozením výkopku na přilehlém terénu na vzdálenost do 3 m od podélné osy rýhy nebo s naložením výkopku na dopravní prostředek.</v>
      </c>
      <c r="BB23" s="213"/>
      <c r="BC23" s="213"/>
      <c r="BD23" s="213"/>
      <c r="BE23" s="213"/>
      <c r="BF23" s="213"/>
      <c r="BG23" s="213"/>
      <c r="BH23" s="213"/>
    </row>
    <row r="24" spans="1:60" outlineLevel="1" x14ac:dyDescent="0.2">
      <c r="A24" s="234">
        <v>9</v>
      </c>
      <c r="B24" s="235" t="s">
        <v>902</v>
      </c>
      <c r="C24" s="253" t="s">
        <v>903</v>
      </c>
      <c r="D24" s="236" t="s">
        <v>237</v>
      </c>
      <c r="E24" s="237">
        <v>177.4</v>
      </c>
      <c r="F24" s="238"/>
      <c r="G24" s="239">
        <f>ROUND(E24*F24,2)</f>
        <v>0</v>
      </c>
      <c r="H24" s="238"/>
      <c r="I24" s="239">
        <f>ROUND(E24*H24,2)</f>
        <v>0</v>
      </c>
      <c r="J24" s="238"/>
      <c r="K24" s="239">
        <f>ROUND(E24*J24,2)</f>
        <v>0</v>
      </c>
      <c r="L24" s="239">
        <v>15</v>
      </c>
      <c r="M24" s="239">
        <f>G24*(1+L24/100)</f>
        <v>0</v>
      </c>
      <c r="N24" s="237">
        <v>0</v>
      </c>
      <c r="O24" s="237">
        <f>ROUND(E24*N24,2)</f>
        <v>0</v>
      </c>
      <c r="P24" s="237">
        <v>0</v>
      </c>
      <c r="Q24" s="237">
        <f>ROUND(E24*P24,2)</f>
        <v>0</v>
      </c>
      <c r="R24" s="239" t="s">
        <v>238</v>
      </c>
      <c r="S24" s="239" t="s">
        <v>239</v>
      </c>
      <c r="T24" s="240" t="s">
        <v>240</v>
      </c>
      <c r="U24" s="224">
        <v>0.38979999999999998</v>
      </c>
      <c r="V24" s="224">
        <f>ROUND(E24*U24,2)</f>
        <v>69.150000000000006</v>
      </c>
      <c r="W24" s="224"/>
      <c r="X24" s="224" t="s">
        <v>241</v>
      </c>
      <c r="Y24" s="213"/>
      <c r="Z24" s="213"/>
      <c r="AA24" s="213"/>
      <c r="AB24" s="213"/>
      <c r="AC24" s="213"/>
      <c r="AD24" s="213"/>
      <c r="AE24" s="213"/>
      <c r="AF24" s="213"/>
      <c r="AG24" s="213" t="s">
        <v>242</v>
      </c>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row>
    <row r="25" spans="1:60" ht="22.5" outlineLevel="1" x14ac:dyDescent="0.2">
      <c r="A25" s="220"/>
      <c r="B25" s="221"/>
      <c r="C25" s="254" t="s">
        <v>901</v>
      </c>
      <c r="D25" s="241"/>
      <c r="E25" s="241"/>
      <c r="F25" s="241"/>
      <c r="G25" s="241"/>
      <c r="H25" s="224"/>
      <c r="I25" s="224"/>
      <c r="J25" s="224"/>
      <c r="K25" s="224"/>
      <c r="L25" s="224"/>
      <c r="M25" s="224"/>
      <c r="N25" s="223"/>
      <c r="O25" s="223"/>
      <c r="P25" s="223"/>
      <c r="Q25" s="223"/>
      <c r="R25" s="224"/>
      <c r="S25" s="224"/>
      <c r="T25" s="224"/>
      <c r="U25" s="224"/>
      <c r="V25" s="224"/>
      <c r="W25" s="224"/>
      <c r="X25" s="224"/>
      <c r="Y25" s="213"/>
      <c r="Z25" s="213"/>
      <c r="AA25" s="213"/>
      <c r="AB25" s="213"/>
      <c r="AC25" s="213"/>
      <c r="AD25" s="213"/>
      <c r="AE25" s="213"/>
      <c r="AF25" s="213"/>
      <c r="AG25" s="213" t="s">
        <v>244</v>
      </c>
      <c r="AH25" s="213"/>
      <c r="AI25" s="213"/>
      <c r="AJ25" s="213"/>
      <c r="AK25" s="213"/>
      <c r="AL25" s="213"/>
      <c r="AM25" s="213"/>
      <c r="AN25" s="213"/>
      <c r="AO25" s="213"/>
      <c r="AP25" s="213"/>
      <c r="AQ25" s="213"/>
      <c r="AR25" s="213"/>
      <c r="AS25" s="213"/>
      <c r="AT25" s="213"/>
      <c r="AU25" s="213"/>
      <c r="AV25" s="213"/>
      <c r="AW25" s="213"/>
      <c r="AX25" s="213"/>
      <c r="AY25" s="213"/>
      <c r="AZ25" s="213"/>
      <c r="BA25" s="249" t="str">
        <f>C25</f>
        <v>zapažených i nezapažených s urovnáním dna do předepsaného profilu a spádu, s přehozením výkopku na přilehlém terénu na vzdálenost do 3 m od podélné osy rýhy nebo s naložením výkopku na dopravní prostředek.</v>
      </c>
      <c r="BB25" s="213"/>
      <c r="BC25" s="213"/>
      <c r="BD25" s="213"/>
      <c r="BE25" s="213"/>
      <c r="BF25" s="213"/>
      <c r="BG25" s="213"/>
      <c r="BH25" s="213"/>
    </row>
    <row r="26" spans="1:60" outlineLevel="1" x14ac:dyDescent="0.2">
      <c r="A26" s="234">
        <v>10</v>
      </c>
      <c r="B26" s="235" t="s">
        <v>235</v>
      </c>
      <c r="C26" s="253" t="s">
        <v>236</v>
      </c>
      <c r="D26" s="236" t="s">
        <v>237</v>
      </c>
      <c r="E26" s="237">
        <v>9.0157000000000007</v>
      </c>
      <c r="F26" s="238"/>
      <c r="G26" s="239">
        <f>ROUND(E26*F26,2)</f>
        <v>0</v>
      </c>
      <c r="H26" s="238"/>
      <c r="I26" s="239">
        <f>ROUND(E26*H26,2)</f>
        <v>0</v>
      </c>
      <c r="J26" s="238"/>
      <c r="K26" s="239">
        <f>ROUND(E26*J26,2)</f>
        <v>0</v>
      </c>
      <c r="L26" s="239">
        <v>15</v>
      </c>
      <c r="M26" s="239">
        <f>G26*(1+L26/100)</f>
        <v>0</v>
      </c>
      <c r="N26" s="237">
        <v>0</v>
      </c>
      <c r="O26" s="237">
        <f>ROUND(E26*N26,2)</f>
        <v>0</v>
      </c>
      <c r="P26" s="237">
        <v>0</v>
      </c>
      <c r="Q26" s="237">
        <f>ROUND(E26*P26,2)</f>
        <v>0</v>
      </c>
      <c r="R26" s="239" t="s">
        <v>238</v>
      </c>
      <c r="S26" s="239" t="s">
        <v>239</v>
      </c>
      <c r="T26" s="240" t="s">
        <v>904</v>
      </c>
      <c r="U26" s="224">
        <v>3.5329999999999999</v>
      </c>
      <c r="V26" s="224">
        <f>ROUND(E26*U26,2)</f>
        <v>31.85</v>
      </c>
      <c r="W26" s="224"/>
      <c r="X26" s="224" t="s">
        <v>241</v>
      </c>
      <c r="Y26" s="213"/>
      <c r="Z26" s="213"/>
      <c r="AA26" s="213"/>
      <c r="AB26" s="213"/>
      <c r="AC26" s="213"/>
      <c r="AD26" s="213"/>
      <c r="AE26" s="213"/>
      <c r="AF26" s="213"/>
      <c r="AG26" s="213" t="s">
        <v>242</v>
      </c>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row>
    <row r="27" spans="1:60" outlineLevel="1" x14ac:dyDescent="0.2">
      <c r="A27" s="220"/>
      <c r="B27" s="221"/>
      <c r="C27" s="254" t="s">
        <v>243</v>
      </c>
      <c r="D27" s="241"/>
      <c r="E27" s="241"/>
      <c r="F27" s="241"/>
      <c r="G27" s="241"/>
      <c r="H27" s="224"/>
      <c r="I27" s="224"/>
      <c r="J27" s="224"/>
      <c r="K27" s="224"/>
      <c r="L27" s="224"/>
      <c r="M27" s="224"/>
      <c r="N27" s="223"/>
      <c r="O27" s="223"/>
      <c r="P27" s="223"/>
      <c r="Q27" s="223"/>
      <c r="R27" s="224"/>
      <c r="S27" s="224"/>
      <c r="T27" s="224"/>
      <c r="U27" s="224"/>
      <c r="V27" s="224"/>
      <c r="W27" s="224"/>
      <c r="X27" s="224"/>
      <c r="Y27" s="213"/>
      <c r="Z27" s="213"/>
      <c r="AA27" s="213"/>
      <c r="AB27" s="213"/>
      <c r="AC27" s="213"/>
      <c r="AD27" s="213"/>
      <c r="AE27" s="213"/>
      <c r="AF27" s="213"/>
      <c r="AG27" s="213" t="s">
        <v>244</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ht="22.5" outlineLevel="1" x14ac:dyDescent="0.2">
      <c r="A28" s="234">
        <v>11</v>
      </c>
      <c r="B28" s="235" t="s">
        <v>905</v>
      </c>
      <c r="C28" s="253" t="s">
        <v>906</v>
      </c>
      <c r="D28" s="236" t="s">
        <v>237</v>
      </c>
      <c r="E28" s="237">
        <v>481.50700000000001</v>
      </c>
      <c r="F28" s="238"/>
      <c r="G28" s="239">
        <f>ROUND(E28*F28,2)</f>
        <v>0</v>
      </c>
      <c r="H28" s="238"/>
      <c r="I28" s="239">
        <f>ROUND(E28*H28,2)</f>
        <v>0</v>
      </c>
      <c r="J28" s="238"/>
      <c r="K28" s="239">
        <f>ROUND(E28*J28,2)</f>
        <v>0</v>
      </c>
      <c r="L28" s="239">
        <v>15</v>
      </c>
      <c r="M28" s="239">
        <f>G28*(1+L28/100)</f>
        <v>0</v>
      </c>
      <c r="N28" s="237">
        <v>0</v>
      </c>
      <c r="O28" s="237">
        <f>ROUND(E28*N28,2)</f>
        <v>0</v>
      </c>
      <c r="P28" s="237">
        <v>0</v>
      </c>
      <c r="Q28" s="237">
        <f>ROUND(E28*P28,2)</f>
        <v>0</v>
      </c>
      <c r="R28" s="239" t="s">
        <v>238</v>
      </c>
      <c r="S28" s="239" t="s">
        <v>239</v>
      </c>
      <c r="T28" s="240" t="s">
        <v>240</v>
      </c>
      <c r="U28" s="224">
        <v>1.0999999999999999E-2</v>
      </c>
      <c r="V28" s="224">
        <f>ROUND(E28*U28,2)</f>
        <v>5.3</v>
      </c>
      <c r="W28" s="224"/>
      <c r="X28" s="224" t="s">
        <v>241</v>
      </c>
      <c r="Y28" s="213"/>
      <c r="Z28" s="213"/>
      <c r="AA28" s="213"/>
      <c r="AB28" s="213"/>
      <c r="AC28" s="213"/>
      <c r="AD28" s="213"/>
      <c r="AE28" s="213"/>
      <c r="AF28" s="213"/>
      <c r="AG28" s="213" t="s">
        <v>242</v>
      </c>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row>
    <row r="29" spans="1:60" outlineLevel="1" x14ac:dyDescent="0.2">
      <c r="A29" s="220"/>
      <c r="B29" s="221"/>
      <c r="C29" s="254" t="s">
        <v>247</v>
      </c>
      <c r="D29" s="241"/>
      <c r="E29" s="241"/>
      <c r="F29" s="241"/>
      <c r="G29" s="241"/>
      <c r="H29" s="224"/>
      <c r="I29" s="224"/>
      <c r="J29" s="224"/>
      <c r="K29" s="224"/>
      <c r="L29" s="224"/>
      <c r="M29" s="224"/>
      <c r="N29" s="223"/>
      <c r="O29" s="223"/>
      <c r="P29" s="223"/>
      <c r="Q29" s="223"/>
      <c r="R29" s="224"/>
      <c r="S29" s="224"/>
      <c r="T29" s="224"/>
      <c r="U29" s="224"/>
      <c r="V29" s="224"/>
      <c r="W29" s="224"/>
      <c r="X29" s="224"/>
      <c r="Y29" s="213"/>
      <c r="Z29" s="213"/>
      <c r="AA29" s="213"/>
      <c r="AB29" s="213"/>
      <c r="AC29" s="213"/>
      <c r="AD29" s="213"/>
      <c r="AE29" s="213"/>
      <c r="AF29" s="213"/>
      <c r="AG29" s="213" t="s">
        <v>244</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ht="33.75" outlineLevel="1" x14ac:dyDescent="0.2">
      <c r="A30" s="234">
        <v>12</v>
      </c>
      <c r="B30" s="235" t="s">
        <v>907</v>
      </c>
      <c r="C30" s="253" t="s">
        <v>908</v>
      </c>
      <c r="D30" s="236" t="s">
        <v>237</v>
      </c>
      <c r="E30" s="237">
        <v>7222.6049999999996</v>
      </c>
      <c r="F30" s="238"/>
      <c r="G30" s="239">
        <f>ROUND(E30*F30,2)</f>
        <v>0</v>
      </c>
      <c r="H30" s="238"/>
      <c r="I30" s="239">
        <f>ROUND(E30*H30,2)</f>
        <v>0</v>
      </c>
      <c r="J30" s="238"/>
      <c r="K30" s="239">
        <f>ROUND(E30*J30,2)</f>
        <v>0</v>
      </c>
      <c r="L30" s="239">
        <v>15</v>
      </c>
      <c r="M30" s="239">
        <f>G30*(1+L30/100)</f>
        <v>0</v>
      </c>
      <c r="N30" s="237">
        <v>0</v>
      </c>
      <c r="O30" s="237">
        <f>ROUND(E30*N30,2)</f>
        <v>0</v>
      </c>
      <c r="P30" s="237">
        <v>0</v>
      </c>
      <c r="Q30" s="237">
        <f>ROUND(E30*P30,2)</f>
        <v>0</v>
      </c>
      <c r="R30" s="239" t="s">
        <v>238</v>
      </c>
      <c r="S30" s="239" t="s">
        <v>239</v>
      </c>
      <c r="T30" s="240" t="s">
        <v>240</v>
      </c>
      <c r="U30" s="224">
        <v>0</v>
      </c>
      <c r="V30" s="224">
        <f>ROUND(E30*U30,2)</f>
        <v>0</v>
      </c>
      <c r="W30" s="224"/>
      <c r="X30" s="224" t="s">
        <v>241</v>
      </c>
      <c r="Y30" s="213"/>
      <c r="Z30" s="213"/>
      <c r="AA30" s="213"/>
      <c r="AB30" s="213"/>
      <c r="AC30" s="213"/>
      <c r="AD30" s="213"/>
      <c r="AE30" s="213"/>
      <c r="AF30" s="213"/>
      <c r="AG30" s="213" t="s">
        <v>242</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outlineLevel="1" x14ac:dyDescent="0.2">
      <c r="A31" s="220"/>
      <c r="B31" s="221"/>
      <c r="C31" s="254" t="s">
        <v>247</v>
      </c>
      <c r="D31" s="241"/>
      <c r="E31" s="241"/>
      <c r="F31" s="241"/>
      <c r="G31" s="241"/>
      <c r="H31" s="224"/>
      <c r="I31" s="224"/>
      <c r="J31" s="224"/>
      <c r="K31" s="224"/>
      <c r="L31" s="224"/>
      <c r="M31" s="224"/>
      <c r="N31" s="223"/>
      <c r="O31" s="223"/>
      <c r="P31" s="223"/>
      <c r="Q31" s="223"/>
      <c r="R31" s="224"/>
      <c r="S31" s="224"/>
      <c r="T31" s="224"/>
      <c r="U31" s="224"/>
      <c r="V31" s="224"/>
      <c r="W31" s="224"/>
      <c r="X31" s="224"/>
      <c r="Y31" s="213"/>
      <c r="Z31" s="213"/>
      <c r="AA31" s="213"/>
      <c r="AB31" s="213"/>
      <c r="AC31" s="213"/>
      <c r="AD31" s="213"/>
      <c r="AE31" s="213"/>
      <c r="AF31" s="213"/>
      <c r="AG31" s="213" t="s">
        <v>244</v>
      </c>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row>
    <row r="32" spans="1:60" ht="22.5" outlineLevel="1" x14ac:dyDescent="0.2">
      <c r="A32" s="242">
        <v>13</v>
      </c>
      <c r="B32" s="243" t="s">
        <v>909</v>
      </c>
      <c r="C32" s="255" t="s">
        <v>910</v>
      </c>
      <c r="D32" s="244" t="s">
        <v>237</v>
      </c>
      <c r="E32" s="245">
        <v>481.50700000000001</v>
      </c>
      <c r="F32" s="246"/>
      <c r="G32" s="247">
        <f>ROUND(E32*F32,2)</f>
        <v>0</v>
      </c>
      <c r="H32" s="246"/>
      <c r="I32" s="247">
        <f>ROUND(E32*H32,2)</f>
        <v>0</v>
      </c>
      <c r="J32" s="246"/>
      <c r="K32" s="247">
        <f>ROUND(E32*J32,2)</f>
        <v>0</v>
      </c>
      <c r="L32" s="247">
        <v>15</v>
      </c>
      <c r="M32" s="247">
        <f>G32*(1+L32/100)</f>
        <v>0</v>
      </c>
      <c r="N32" s="245">
        <v>0</v>
      </c>
      <c r="O32" s="245">
        <f>ROUND(E32*N32,2)</f>
        <v>0</v>
      </c>
      <c r="P32" s="245">
        <v>0</v>
      </c>
      <c r="Q32" s="245">
        <f>ROUND(E32*P32,2)</f>
        <v>0</v>
      </c>
      <c r="R32" s="247" t="s">
        <v>238</v>
      </c>
      <c r="S32" s="247" t="s">
        <v>239</v>
      </c>
      <c r="T32" s="248" t="s">
        <v>240</v>
      </c>
      <c r="U32" s="224">
        <v>8.9999999999999993E-3</v>
      </c>
      <c r="V32" s="224">
        <f>ROUND(E32*U32,2)</f>
        <v>4.33</v>
      </c>
      <c r="W32" s="224"/>
      <c r="X32" s="224" t="s">
        <v>241</v>
      </c>
      <c r="Y32" s="213"/>
      <c r="Z32" s="213"/>
      <c r="AA32" s="213"/>
      <c r="AB32" s="213"/>
      <c r="AC32" s="213"/>
      <c r="AD32" s="213"/>
      <c r="AE32" s="213"/>
      <c r="AF32" s="213"/>
      <c r="AG32" s="213" t="s">
        <v>242</v>
      </c>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row>
    <row r="33" spans="1:60" ht="22.5" outlineLevel="1" x14ac:dyDescent="0.2">
      <c r="A33" s="234">
        <v>14</v>
      </c>
      <c r="B33" s="235" t="s">
        <v>911</v>
      </c>
      <c r="C33" s="253" t="s">
        <v>912</v>
      </c>
      <c r="D33" s="236" t="s">
        <v>237</v>
      </c>
      <c r="E33" s="237">
        <v>317.45479999999998</v>
      </c>
      <c r="F33" s="238"/>
      <c r="G33" s="239">
        <f>ROUND(E33*F33,2)</f>
        <v>0</v>
      </c>
      <c r="H33" s="238"/>
      <c r="I33" s="239">
        <f>ROUND(E33*H33,2)</f>
        <v>0</v>
      </c>
      <c r="J33" s="238"/>
      <c r="K33" s="239">
        <f>ROUND(E33*J33,2)</f>
        <v>0</v>
      </c>
      <c r="L33" s="239">
        <v>15</v>
      </c>
      <c r="M33" s="239">
        <f>G33*(1+L33/100)</f>
        <v>0</v>
      </c>
      <c r="N33" s="237">
        <v>0</v>
      </c>
      <c r="O33" s="237">
        <f>ROUND(E33*N33,2)</f>
        <v>0</v>
      </c>
      <c r="P33" s="237">
        <v>0</v>
      </c>
      <c r="Q33" s="237">
        <f>ROUND(E33*P33,2)</f>
        <v>0</v>
      </c>
      <c r="R33" s="239" t="s">
        <v>238</v>
      </c>
      <c r="S33" s="239" t="s">
        <v>239</v>
      </c>
      <c r="T33" s="240" t="s">
        <v>240</v>
      </c>
      <c r="U33" s="224">
        <v>0.20200000000000001</v>
      </c>
      <c r="V33" s="224">
        <f>ROUND(E33*U33,2)</f>
        <v>64.13</v>
      </c>
      <c r="W33" s="224"/>
      <c r="X33" s="224" t="s">
        <v>241</v>
      </c>
      <c r="Y33" s="213"/>
      <c r="Z33" s="213"/>
      <c r="AA33" s="213"/>
      <c r="AB33" s="213"/>
      <c r="AC33" s="213"/>
      <c r="AD33" s="213"/>
      <c r="AE33" s="213"/>
      <c r="AF33" s="213"/>
      <c r="AG33" s="213" t="s">
        <v>242</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outlineLevel="1" x14ac:dyDescent="0.2">
      <c r="A34" s="220"/>
      <c r="B34" s="221"/>
      <c r="C34" s="254" t="s">
        <v>913</v>
      </c>
      <c r="D34" s="241"/>
      <c r="E34" s="241"/>
      <c r="F34" s="241"/>
      <c r="G34" s="241"/>
      <c r="H34" s="224"/>
      <c r="I34" s="224"/>
      <c r="J34" s="224"/>
      <c r="K34" s="224"/>
      <c r="L34" s="224"/>
      <c r="M34" s="224"/>
      <c r="N34" s="223"/>
      <c r="O34" s="223"/>
      <c r="P34" s="223"/>
      <c r="Q34" s="223"/>
      <c r="R34" s="224"/>
      <c r="S34" s="224"/>
      <c r="T34" s="224"/>
      <c r="U34" s="224"/>
      <c r="V34" s="224"/>
      <c r="W34" s="224"/>
      <c r="X34" s="224"/>
      <c r="Y34" s="213"/>
      <c r="Z34" s="213"/>
      <c r="AA34" s="213"/>
      <c r="AB34" s="213"/>
      <c r="AC34" s="213"/>
      <c r="AD34" s="213"/>
      <c r="AE34" s="213"/>
      <c r="AF34" s="213"/>
      <c r="AG34" s="213" t="s">
        <v>244</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outlineLevel="1" x14ac:dyDescent="0.2">
      <c r="A35" s="234">
        <v>15</v>
      </c>
      <c r="B35" s="235" t="s">
        <v>914</v>
      </c>
      <c r="C35" s="253" t="s">
        <v>915</v>
      </c>
      <c r="D35" s="236" t="s">
        <v>237</v>
      </c>
      <c r="E35" s="237">
        <v>35.32</v>
      </c>
      <c r="F35" s="238"/>
      <c r="G35" s="239">
        <f>ROUND(E35*F35,2)</f>
        <v>0</v>
      </c>
      <c r="H35" s="238"/>
      <c r="I35" s="239">
        <f>ROUND(E35*H35,2)</f>
        <v>0</v>
      </c>
      <c r="J35" s="238"/>
      <c r="K35" s="239">
        <f>ROUND(E35*J35,2)</f>
        <v>0</v>
      </c>
      <c r="L35" s="239">
        <v>15</v>
      </c>
      <c r="M35" s="239">
        <f>G35*(1+L35/100)</f>
        <v>0</v>
      </c>
      <c r="N35" s="237">
        <v>1.7</v>
      </c>
      <c r="O35" s="237">
        <f>ROUND(E35*N35,2)</f>
        <v>60.04</v>
      </c>
      <c r="P35" s="237">
        <v>0</v>
      </c>
      <c r="Q35" s="237">
        <f>ROUND(E35*P35,2)</f>
        <v>0</v>
      </c>
      <c r="R35" s="239" t="s">
        <v>238</v>
      </c>
      <c r="S35" s="239" t="s">
        <v>239</v>
      </c>
      <c r="T35" s="240" t="s">
        <v>240</v>
      </c>
      <c r="U35" s="224">
        <v>1.587</v>
      </c>
      <c r="V35" s="224">
        <f>ROUND(E35*U35,2)</f>
        <v>56.05</v>
      </c>
      <c r="W35" s="224"/>
      <c r="X35" s="224" t="s">
        <v>241</v>
      </c>
      <c r="Y35" s="213"/>
      <c r="Z35" s="213"/>
      <c r="AA35" s="213"/>
      <c r="AB35" s="213"/>
      <c r="AC35" s="213"/>
      <c r="AD35" s="213"/>
      <c r="AE35" s="213"/>
      <c r="AF35" s="213"/>
      <c r="AG35" s="213" t="s">
        <v>242</v>
      </c>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row>
    <row r="36" spans="1:60" ht="22.5" outlineLevel="1" x14ac:dyDescent="0.2">
      <c r="A36" s="220"/>
      <c r="B36" s="221"/>
      <c r="C36" s="254" t="s">
        <v>916</v>
      </c>
      <c r="D36" s="241"/>
      <c r="E36" s="241"/>
      <c r="F36" s="241"/>
      <c r="G36" s="241"/>
      <c r="H36" s="224"/>
      <c r="I36" s="224"/>
      <c r="J36" s="224"/>
      <c r="K36" s="224"/>
      <c r="L36" s="224"/>
      <c r="M36" s="224"/>
      <c r="N36" s="223"/>
      <c r="O36" s="223"/>
      <c r="P36" s="223"/>
      <c r="Q36" s="223"/>
      <c r="R36" s="224"/>
      <c r="S36" s="224"/>
      <c r="T36" s="224"/>
      <c r="U36" s="224"/>
      <c r="V36" s="224"/>
      <c r="W36" s="224"/>
      <c r="X36" s="224"/>
      <c r="Y36" s="213"/>
      <c r="Z36" s="213"/>
      <c r="AA36" s="213"/>
      <c r="AB36" s="213"/>
      <c r="AC36" s="213"/>
      <c r="AD36" s="213"/>
      <c r="AE36" s="213"/>
      <c r="AF36" s="213"/>
      <c r="AG36" s="213" t="s">
        <v>244</v>
      </c>
      <c r="AH36" s="213"/>
      <c r="AI36" s="213"/>
      <c r="AJ36" s="213"/>
      <c r="AK36" s="213"/>
      <c r="AL36" s="213"/>
      <c r="AM36" s="213"/>
      <c r="AN36" s="213"/>
      <c r="AO36" s="213"/>
      <c r="AP36" s="213"/>
      <c r="AQ36" s="213"/>
      <c r="AR36" s="213"/>
      <c r="AS36" s="213"/>
      <c r="AT36" s="213"/>
      <c r="AU36" s="213"/>
      <c r="AV36" s="213"/>
      <c r="AW36" s="213"/>
      <c r="AX36" s="213"/>
      <c r="AY36" s="213"/>
      <c r="AZ36" s="213"/>
      <c r="BA36" s="249" t="str">
        <f>C36</f>
        <v>sypaninou z vhodných hornin tř. 1 - 4 nebo materiálem připraveným podél výkopu ve vzdálenosti do 3 m od jeho kraje, pro jakoukoliv hloubku výkopu a jakoukoliv míru zhutnění,</v>
      </c>
      <c r="BB36" s="213"/>
      <c r="BC36" s="213"/>
      <c r="BD36" s="213"/>
      <c r="BE36" s="213"/>
      <c r="BF36" s="213"/>
      <c r="BG36" s="213"/>
      <c r="BH36" s="213"/>
    </row>
    <row r="37" spans="1:60" outlineLevel="1" x14ac:dyDescent="0.2">
      <c r="A37" s="234">
        <v>16</v>
      </c>
      <c r="B37" s="235" t="s">
        <v>917</v>
      </c>
      <c r="C37" s="253" t="s">
        <v>918</v>
      </c>
      <c r="D37" s="236" t="s">
        <v>252</v>
      </c>
      <c r="E37" s="237">
        <v>356.87</v>
      </c>
      <c r="F37" s="238"/>
      <c r="G37" s="239">
        <f>ROUND(E37*F37,2)</f>
        <v>0</v>
      </c>
      <c r="H37" s="238"/>
      <c r="I37" s="239">
        <f>ROUND(E37*H37,2)</f>
        <v>0</v>
      </c>
      <c r="J37" s="238"/>
      <c r="K37" s="239">
        <f>ROUND(E37*J37,2)</f>
        <v>0</v>
      </c>
      <c r="L37" s="239">
        <v>15</v>
      </c>
      <c r="M37" s="239">
        <f>G37*(1+L37/100)</f>
        <v>0</v>
      </c>
      <c r="N37" s="237">
        <v>0</v>
      </c>
      <c r="O37" s="237">
        <f>ROUND(E37*N37,2)</f>
        <v>0</v>
      </c>
      <c r="P37" s="237">
        <v>0</v>
      </c>
      <c r="Q37" s="237">
        <f>ROUND(E37*P37,2)</f>
        <v>0</v>
      </c>
      <c r="R37" s="239" t="s">
        <v>919</v>
      </c>
      <c r="S37" s="239" t="s">
        <v>239</v>
      </c>
      <c r="T37" s="240" t="s">
        <v>904</v>
      </c>
      <c r="U37" s="224">
        <v>0.06</v>
      </c>
      <c r="V37" s="224">
        <f>ROUND(E37*U37,2)</f>
        <v>21.41</v>
      </c>
      <c r="W37" s="224"/>
      <c r="X37" s="224" t="s">
        <v>241</v>
      </c>
      <c r="Y37" s="213"/>
      <c r="Z37" s="213"/>
      <c r="AA37" s="213"/>
      <c r="AB37" s="213"/>
      <c r="AC37" s="213"/>
      <c r="AD37" s="213"/>
      <c r="AE37" s="213"/>
      <c r="AF37" s="213"/>
      <c r="AG37" s="213" t="s">
        <v>242</v>
      </c>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row>
    <row r="38" spans="1:60" outlineLevel="1" x14ac:dyDescent="0.2">
      <c r="A38" s="220"/>
      <c r="B38" s="221"/>
      <c r="C38" s="254" t="s">
        <v>920</v>
      </c>
      <c r="D38" s="241"/>
      <c r="E38" s="241"/>
      <c r="F38" s="241"/>
      <c r="G38" s="241"/>
      <c r="H38" s="224"/>
      <c r="I38" s="224"/>
      <c r="J38" s="224"/>
      <c r="K38" s="224"/>
      <c r="L38" s="224"/>
      <c r="M38" s="224"/>
      <c r="N38" s="223"/>
      <c r="O38" s="223"/>
      <c r="P38" s="223"/>
      <c r="Q38" s="223"/>
      <c r="R38" s="224"/>
      <c r="S38" s="224"/>
      <c r="T38" s="224"/>
      <c r="U38" s="224"/>
      <c r="V38" s="224"/>
      <c r="W38" s="224"/>
      <c r="X38" s="224"/>
      <c r="Y38" s="213"/>
      <c r="Z38" s="213"/>
      <c r="AA38" s="213"/>
      <c r="AB38" s="213"/>
      <c r="AC38" s="213"/>
      <c r="AD38" s="213"/>
      <c r="AE38" s="213"/>
      <c r="AF38" s="213"/>
      <c r="AG38" s="213" t="s">
        <v>244</v>
      </c>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row>
    <row r="39" spans="1:60" outlineLevel="1" x14ac:dyDescent="0.2">
      <c r="A39" s="234">
        <v>17</v>
      </c>
      <c r="B39" s="235" t="s">
        <v>921</v>
      </c>
      <c r="C39" s="253" t="s">
        <v>922</v>
      </c>
      <c r="D39" s="236" t="s">
        <v>252</v>
      </c>
      <c r="E39" s="237">
        <v>704.69500000000005</v>
      </c>
      <c r="F39" s="238"/>
      <c r="G39" s="239">
        <f>ROUND(E39*F39,2)</f>
        <v>0</v>
      </c>
      <c r="H39" s="238"/>
      <c r="I39" s="239">
        <f>ROUND(E39*H39,2)</f>
        <v>0</v>
      </c>
      <c r="J39" s="238"/>
      <c r="K39" s="239">
        <f>ROUND(E39*J39,2)</f>
        <v>0</v>
      </c>
      <c r="L39" s="239">
        <v>15</v>
      </c>
      <c r="M39" s="239">
        <f>G39*(1+L39/100)</f>
        <v>0</v>
      </c>
      <c r="N39" s="237">
        <v>0</v>
      </c>
      <c r="O39" s="237">
        <f>ROUND(E39*N39,2)</f>
        <v>0</v>
      </c>
      <c r="P39" s="237">
        <v>0</v>
      </c>
      <c r="Q39" s="237">
        <f>ROUND(E39*P39,2)</f>
        <v>0</v>
      </c>
      <c r="R39" s="239" t="s">
        <v>238</v>
      </c>
      <c r="S39" s="239" t="s">
        <v>239</v>
      </c>
      <c r="T39" s="240" t="s">
        <v>240</v>
      </c>
      <c r="U39" s="224">
        <v>1.7999999999999999E-2</v>
      </c>
      <c r="V39" s="224">
        <f>ROUND(E39*U39,2)</f>
        <v>12.68</v>
      </c>
      <c r="W39" s="224"/>
      <c r="X39" s="224" t="s">
        <v>241</v>
      </c>
      <c r="Y39" s="213"/>
      <c r="Z39" s="213"/>
      <c r="AA39" s="213"/>
      <c r="AB39" s="213"/>
      <c r="AC39" s="213"/>
      <c r="AD39" s="213"/>
      <c r="AE39" s="213"/>
      <c r="AF39" s="213"/>
      <c r="AG39" s="213" t="s">
        <v>242</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outlineLevel="1" x14ac:dyDescent="0.2">
      <c r="A40" s="220"/>
      <c r="B40" s="221"/>
      <c r="C40" s="254" t="s">
        <v>923</v>
      </c>
      <c r="D40" s="241"/>
      <c r="E40" s="241"/>
      <c r="F40" s="241"/>
      <c r="G40" s="241"/>
      <c r="H40" s="224"/>
      <c r="I40" s="224"/>
      <c r="J40" s="224"/>
      <c r="K40" s="224"/>
      <c r="L40" s="224"/>
      <c r="M40" s="224"/>
      <c r="N40" s="223"/>
      <c r="O40" s="223"/>
      <c r="P40" s="223"/>
      <c r="Q40" s="223"/>
      <c r="R40" s="224"/>
      <c r="S40" s="224"/>
      <c r="T40" s="224"/>
      <c r="U40" s="224"/>
      <c r="V40" s="224"/>
      <c r="W40" s="224"/>
      <c r="X40" s="224"/>
      <c r="Y40" s="213"/>
      <c r="Z40" s="213"/>
      <c r="AA40" s="213"/>
      <c r="AB40" s="213"/>
      <c r="AC40" s="213"/>
      <c r="AD40" s="213"/>
      <c r="AE40" s="213"/>
      <c r="AF40" s="213"/>
      <c r="AG40" s="213" t="s">
        <v>244</v>
      </c>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row>
    <row r="41" spans="1:60" ht="22.5" outlineLevel="1" x14ac:dyDescent="0.2">
      <c r="A41" s="234">
        <v>18</v>
      </c>
      <c r="B41" s="235" t="s">
        <v>924</v>
      </c>
      <c r="C41" s="253" t="s">
        <v>925</v>
      </c>
      <c r="D41" s="236" t="s">
        <v>252</v>
      </c>
      <c r="E41" s="237">
        <v>356.87</v>
      </c>
      <c r="F41" s="238"/>
      <c r="G41" s="239">
        <f>ROUND(E41*F41,2)</f>
        <v>0</v>
      </c>
      <c r="H41" s="238"/>
      <c r="I41" s="239">
        <f>ROUND(E41*H41,2)</f>
        <v>0</v>
      </c>
      <c r="J41" s="238"/>
      <c r="K41" s="239">
        <f>ROUND(E41*J41,2)</f>
        <v>0</v>
      </c>
      <c r="L41" s="239">
        <v>15</v>
      </c>
      <c r="M41" s="239">
        <f>G41*(1+L41/100)</f>
        <v>0</v>
      </c>
      <c r="N41" s="237">
        <v>0</v>
      </c>
      <c r="O41" s="237">
        <f>ROUND(E41*N41,2)</f>
        <v>0</v>
      </c>
      <c r="P41" s="237">
        <v>0</v>
      </c>
      <c r="Q41" s="237">
        <f>ROUND(E41*P41,2)</f>
        <v>0</v>
      </c>
      <c r="R41" s="239" t="s">
        <v>238</v>
      </c>
      <c r="S41" s="239" t="s">
        <v>239</v>
      </c>
      <c r="T41" s="240" t="s">
        <v>904</v>
      </c>
      <c r="U41" s="224">
        <v>0.33200000000000002</v>
      </c>
      <c r="V41" s="224">
        <f>ROUND(E41*U41,2)</f>
        <v>118.48</v>
      </c>
      <c r="W41" s="224"/>
      <c r="X41" s="224" t="s">
        <v>241</v>
      </c>
      <c r="Y41" s="213"/>
      <c r="Z41" s="213"/>
      <c r="AA41" s="213"/>
      <c r="AB41" s="213"/>
      <c r="AC41" s="213"/>
      <c r="AD41" s="213"/>
      <c r="AE41" s="213"/>
      <c r="AF41" s="213"/>
      <c r="AG41" s="213" t="s">
        <v>242</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ht="22.5" outlineLevel="1" x14ac:dyDescent="0.2">
      <c r="A42" s="220"/>
      <c r="B42" s="221"/>
      <c r="C42" s="254" t="s">
        <v>926</v>
      </c>
      <c r="D42" s="241"/>
      <c r="E42" s="241"/>
      <c r="F42" s="241"/>
      <c r="G42" s="241"/>
      <c r="H42" s="224"/>
      <c r="I42" s="224"/>
      <c r="J42" s="224"/>
      <c r="K42" s="224"/>
      <c r="L42" s="224"/>
      <c r="M42" s="224"/>
      <c r="N42" s="223"/>
      <c r="O42" s="223"/>
      <c r="P42" s="223"/>
      <c r="Q42" s="223"/>
      <c r="R42" s="224"/>
      <c r="S42" s="224"/>
      <c r="T42" s="224"/>
      <c r="U42" s="224"/>
      <c r="V42" s="224"/>
      <c r="W42" s="224"/>
      <c r="X42" s="224"/>
      <c r="Y42" s="213"/>
      <c r="Z42" s="213"/>
      <c r="AA42" s="213"/>
      <c r="AB42" s="213"/>
      <c r="AC42" s="213"/>
      <c r="AD42" s="213"/>
      <c r="AE42" s="213"/>
      <c r="AF42" s="213"/>
      <c r="AG42" s="213" t="s">
        <v>244</v>
      </c>
      <c r="AH42" s="213"/>
      <c r="AI42" s="213"/>
      <c r="AJ42" s="213"/>
      <c r="AK42" s="213"/>
      <c r="AL42" s="213"/>
      <c r="AM42" s="213"/>
      <c r="AN42" s="213"/>
      <c r="AO42" s="213"/>
      <c r="AP42" s="213"/>
      <c r="AQ42" s="213"/>
      <c r="AR42" s="213"/>
      <c r="AS42" s="213"/>
      <c r="AT42" s="213"/>
      <c r="AU42" s="213"/>
      <c r="AV42" s="213"/>
      <c r="AW42" s="213"/>
      <c r="AX42" s="213"/>
      <c r="AY42" s="213"/>
      <c r="AZ42" s="213"/>
      <c r="BA42" s="249" t="str">
        <f>C42</f>
        <v>s případným nutným přemístěním hromad nebo dočasných skládek na místo potřeby ze vzdálenosti do 30 m, v rovině nebo ve svahu do 1 : 5,</v>
      </c>
      <c r="BB42" s="213"/>
      <c r="BC42" s="213"/>
      <c r="BD42" s="213"/>
      <c r="BE42" s="213"/>
      <c r="BF42" s="213"/>
      <c r="BG42" s="213"/>
      <c r="BH42" s="213"/>
    </row>
    <row r="43" spans="1:60" outlineLevel="1" x14ac:dyDescent="0.2">
      <c r="A43" s="242">
        <v>19</v>
      </c>
      <c r="B43" s="243" t="s">
        <v>927</v>
      </c>
      <c r="C43" s="255" t="s">
        <v>928</v>
      </c>
      <c r="D43" s="244" t="s">
        <v>237</v>
      </c>
      <c r="E43" s="245">
        <v>481.50700000000001</v>
      </c>
      <c r="F43" s="246"/>
      <c r="G43" s="247">
        <f>ROUND(E43*F43,2)</f>
        <v>0</v>
      </c>
      <c r="H43" s="246"/>
      <c r="I43" s="247">
        <f>ROUND(E43*H43,2)</f>
        <v>0</v>
      </c>
      <c r="J43" s="246"/>
      <c r="K43" s="247">
        <f>ROUND(E43*J43,2)</f>
        <v>0</v>
      </c>
      <c r="L43" s="247">
        <v>15</v>
      </c>
      <c r="M43" s="247">
        <f>G43*(1+L43/100)</f>
        <v>0</v>
      </c>
      <c r="N43" s="245">
        <v>0</v>
      </c>
      <c r="O43" s="245">
        <f>ROUND(E43*N43,2)</f>
        <v>0</v>
      </c>
      <c r="P43" s="245">
        <v>0</v>
      </c>
      <c r="Q43" s="245">
        <f>ROUND(E43*P43,2)</f>
        <v>0</v>
      </c>
      <c r="R43" s="247" t="s">
        <v>238</v>
      </c>
      <c r="S43" s="247" t="s">
        <v>239</v>
      </c>
      <c r="T43" s="248" t="s">
        <v>262</v>
      </c>
      <c r="U43" s="224">
        <v>0</v>
      </c>
      <c r="V43" s="224">
        <f>ROUND(E43*U43,2)</f>
        <v>0</v>
      </c>
      <c r="W43" s="224"/>
      <c r="X43" s="224" t="s">
        <v>241</v>
      </c>
      <c r="Y43" s="213"/>
      <c r="Z43" s="213"/>
      <c r="AA43" s="213"/>
      <c r="AB43" s="213"/>
      <c r="AC43" s="213"/>
      <c r="AD43" s="213"/>
      <c r="AE43" s="213"/>
      <c r="AF43" s="213"/>
      <c r="AG43" s="213" t="s">
        <v>242</v>
      </c>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row>
    <row r="44" spans="1:60" outlineLevel="1" x14ac:dyDescent="0.2">
      <c r="A44" s="242">
        <v>20</v>
      </c>
      <c r="B44" s="243" t="s">
        <v>929</v>
      </c>
      <c r="C44" s="255" t="s">
        <v>930</v>
      </c>
      <c r="D44" s="244" t="s">
        <v>665</v>
      </c>
      <c r="E44" s="245">
        <v>10.706099999999999</v>
      </c>
      <c r="F44" s="246"/>
      <c r="G44" s="247">
        <f>ROUND(E44*F44,2)</f>
        <v>0</v>
      </c>
      <c r="H44" s="246"/>
      <c r="I44" s="247">
        <f>ROUND(E44*H44,2)</f>
        <v>0</v>
      </c>
      <c r="J44" s="246"/>
      <c r="K44" s="247">
        <f>ROUND(E44*J44,2)</f>
        <v>0</v>
      </c>
      <c r="L44" s="247">
        <v>15</v>
      </c>
      <c r="M44" s="247">
        <f>G44*(1+L44/100)</f>
        <v>0</v>
      </c>
      <c r="N44" s="245">
        <v>1E-3</v>
      </c>
      <c r="O44" s="245">
        <f>ROUND(E44*N44,2)</f>
        <v>0.01</v>
      </c>
      <c r="P44" s="245">
        <v>0</v>
      </c>
      <c r="Q44" s="245">
        <f>ROUND(E44*P44,2)</f>
        <v>0</v>
      </c>
      <c r="R44" s="247" t="s">
        <v>295</v>
      </c>
      <c r="S44" s="247" t="s">
        <v>239</v>
      </c>
      <c r="T44" s="248" t="s">
        <v>904</v>
      </c>
      <c r="U44" s="224">
        <v>0</v>
      </c>
      <c r="V44" s="224">
        <f>ROUND(E44*U44,2)</f>
        <v>0</v>
      </c>
      <c r="W44" s="224"/>
      <c r="X44" s="224" t="s">
        <v>296</v>
      </c>
      <c r="Y44" s="213"/>
      <c r="Z44" s="213"/>
      <c r="AA44" s="213"/>
      <c r="AB44" s="213"/>
      <c r="AC44" s="213"/>
      <c r="AD44" s="213"/>
      <c r="AE44" s="213"/>
      <c r="AF44" s="213"/>
      <c r="AG44" s="213" t="s">
        <v>297</v>
      </c>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row>
    <row r="45" spans="1:60" x14ac:dyDescent="0.2">
      <c r="A45" s="227" t="s">
        <v>233</v>
      </c>
      <c r="B45" s="228" t="s">
        <v>86</v>
      </c>
      <c r="C45" s="252" t="s">
        <v>85</v>
      </c>
      <c r="D45" s="229"/>
      <c r="E45" s="230"/>
      <c r="F45" s="231"/>
      <c r="G45" s="231">
        <f>SUMIF(AG46:AG53,"&lt;&gt;NOR",G46:G53)</f>
        <v>0</v>
      </c>
      <c r="H45" s="231"/>
      <c r="I45" s="231">
        <f>SUM(I46:I53)</f>
        <v>0</v>
      </c>
      <c r="J45" s="231"/>
      <c r="K45" s="231">
        <f>SUM(K46:K53)</f>
        <v>0</v>
      </c>
      <c r="L45" s="231"/>
      <c r="M45" s="231">
        <f>SUM(M46:M53)</f>
        <v>0</v>
      </c>
      <c r="N45" s="230"/>
      <c r="O45" s="230">
        <f>SUM(O46:O53)</f>
        <v>23.740000000000002</v>
      </c>
      <c r="P45" s="230"/>
      <c r="Q45" s="230">
        <f>SUM(Q46:Q53)</f>
        <v>0</v>
      </c>
      <c r="R45" s="231"/>
      <c r="S45" s="231"/>
      <c r="T45" s="232"/>
      <c r="U45" s="226"/>
      <c r="V45" s="226">
        <f>SUM(V46:V53)</f>
        <v>24.35</v>
      </c>
      <c r="W45" s="226"/>
      <c r="X45" s="226"/>
      <c r="AG45" t="s">
        <v>234</v>
      </c>
    </row>
    <row r="46" spans="1:60" outlineLevel="1" x14ac:dyDescent="0.2">
      <c r="A46" s="234">
        <v>21</v>
      </c>
      <c r="B46" s="235" t="s">
        <v>931</v>
      </c>
      <c r="C46" s="253" t="s">
        <v>932</v>
      </c>
      <c r="D46" s="236" t="s">
        <v>237</v>
      </c>
      <c r="E46" s="237">
        <v>13.998799999999999</v>
      </c>
      <c r="F46" s="238"/>
      <c r="G46" s="239">
        <f>ROUND(E46*F46,2)</f>
        <v>0</v>
      </c>
      <c r="H46" s="238"/>
      <c r="I46" s="239">
        <f>ROUND(E46*H46,2)</f>
        <v>0</v>
      </c>
      <c r="J46" s="238"/>
      <c r="K46" s="239">
        <f>ROUND(E46*J46,2)</f>
        <v>0</v>
      </c>
      <c r="L46" s="239">
        <v>15</v>
      </c>
      <c r="M46" s="239">
        <f>G46*(1+L46/100)</f>
        <v>0</v>
      </c>
      <c r="N46" s="237">
        <v>1.665</v>
      </c>
      <c r="O46" s="237">
        <f>ROUND(E46*N46,2)</f>
        <v>23.31</v>
      </c>
      <c r="P46" s="237">
        <v>0</v>
      </c>
      <c r="Q46" s="237">
        <f>ROUND(E46*P46,2)</f>
        <v>0</v>
      </c>
      <c r="R46" s="239" t="s">
        <v>933</v>
      </c>
      <c r="S46" s="239" t="s">
        <v>239</v>
      </c>
      <c r="T46" s="240" t="s">
        <v>240</v>
      </c>
      <c r="U46" s="224">
        <v>0.92</v>
      </c>
      <c r="V46" s="224">
        <f>ROUND(E46*U46,2)</f>
        <v>12.88</v>
      </c>
      <c r="W46" s="224"/>
      <c r="X46" s="224" t="s">
        <v>241</v>
      </c>
      <c r="Y46" s="213"/>
      <c r="Z46" s="213"/>
      <c r="AA46" s="213"/>
      <c r="AB46" s="213"/>
      <c r="AC46" s="213"/>
      <c r="AD46" s="213"/>
      <c r="AE46" s="213"/>
      <c r="AF46" s="213"/>
      <c r="AG46" s="213" t="s">
        <v>242</v>
      </c>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row>
    <row r="47" spans="1:60" outlineLevel="1" x14ac:dyDescent="0.2">
      <c r="A47" s="220"/>
      <c r="B47" s="221"/>
      <c r="C47" s="254" t="s">
        <v>934</v>
      </c>
      <c r="D47" s="241"/>
      <c r="E47" s="241"/>
      <c r="F47" s="241"/>
      <c r="G47" s="241"/>
      <c r="H47" s="224"/>
      <c r="I47" s="224"/>
      <c r="J47" s="224"/>
      <c r="K47" s="224"/>
      <c r="L47" s="224"/>
      <c r="M47" s="224"/>
      <c r="N47" s="223"/>
      <c r="O47" s="223"/>
      <c r="P47" s="223"/>
      <c r="Q47" s="223"/>
      <c r="R47" s="224"/>
      <c r="S47" s="224"/>
      <c r="T47" s="224"/>
      <c r="U47" s="224"/>
      <c r="V47" s="224"/>
      <c r="W47" s="224"/>
      <c r="X47" s="224"/>
      <c r="Y47" s="213"/>
      <c r="Z47" s="213"/>
      <c r="AA47" s="213"/>
      <c r="AB47" s="213"/>
      <c r="AC47" s="213"/>
      <c r="AD47" s="213"/>
      <c r="AE47" s="213"/>
      <c r="AF47" s="213"/>
      <c r="AG47" s="213" t="s">
        <v>244</v>
      </c>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row>
    <row r="48" spans="1:60" outlineLevel="1" x14ac:dyDescent="0.2">
      <c r="A48" s="242">
        <v>22</v>
      </c>
      <c r="B48" s="243" t="s">
        <v>935</v>
      </c>
      <c r="C48" s="255" t="s">
        <v>936</v>
      </c>
      <c r="D48" s="244" t="s">
        <v>265</v>
      </c>
      <c r="E48" s="245">
        <v>28</v>
      </c>
      <c r="F48" s="246"/>
      <c r="G48" s="247">
        <f>ROUND(E48*F48,2)</f>
        <v>0</v>
      </c>
      <c r="H48" s="246"/>
      <c r="I48" s="247">
        <f>ROUND(E48*H48,2)</f>
        <v>0</v>
      </c>
      <c r="J48" s="246"/>
      <c r="K48" s="247">
        <f>ROUND(E48*J48,2)</f>
        <v>0</v>
      </c>
      <c r="L48" s="247">
        <v>15</v>
      </c>
      <c r="M48" s="247">
        <f>G48*(1+L48/100)</f>
        <v>0</v>
      </c>
      <c r="N48" s="245">
        <v>0</v>
      </c>
      <c r="O48" s="245">
        <f>ROUND(E48*N48,2)</f>
        <v>0</v>
      </c>
      <c r="P48" s="245">
        <v>0</v>
      </c>
      <c r="Q48" s="245">
        <f>ROUND(E48*P48,2)</f>
        <v>0</v>
      </c>
      <c r="R48" s="247" t="s">
        <v>937</v>
      </c>
      <c r="S48" s="247" t="s">
        <v>239</v>
      </c>
      <c r="T48" s="248" t="s">
        <v>240</v>
      </c>
      <c r="U48" s="224">
        <v>0.27</v>
      </c>
      <c r="V48" s="224">
        <f>ROUND(E48*U48,2)</f>
        <v>7.56</v>
      </c>
      <c r="W48" s="224"/>
      <c r="X48" s="224" t="s">
        <v>241</v>
      </c>
      <c r="Y48" s="213"/>
      <c r="Z48" s="213"/>
      <c r="AA48" s="213"/>
      <c r="AB48" s="213"/>
      <c r="AC48" s="213"/>
      <c r="AD48" s="213"/>
      <c r="AE48" s="213"/>
      <c r="AF48" s="213"/>
      <c r="AG48" s="213" t="s">
        <v>242</v>
      </c>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row>
    <row r="49" spans="1:60" outlineLevel="1" x14ac:dyDescent="0.2">
      <c r="A49" s="242">
        <v>23</v>
      </c>
      <c r="B49" s="243" t="s">
        <v>938</v>
      </c>
      <c r="C49" s="255" t="s">
        <v>939</v>
      </c>
      <c r="D49" s="244" t="s">
        <v>252</v>
      </c>
      <c r="E49" s="245">
        <v>61</v>
      </c>
      <c r="F49" s="246"/>
      <c r="G49" s="247">
        <f>ROUND(E49*F49,2)</f>
        <v>0</v>
      </c>
      <c r="H49" s="246"/>
      <c r="I49" s="247">
        <f>ROUND(E49*H49,2)</f>
        <v>0</v>
      </c>
      <c r="J49" s="246"/>
      <c r="K49" s="247">
        <f>ROUND(E49*J49,2)</f>
        <v>0</v>
      </c>
      <c r="L49" s="247">
        <v>15</v>
      </c>
      <c r="M49" s="247">
        <f>G49*(1+L49/100)</f>
        <v>0</v>
      </c>
      <c r="N49" s="245">
        <v>4.0000000000000003E-5</v>
      </c>
      <c r="O49" s="245">
        <f>ROUND(E49*N49,2)</f>
        <v>0</v>
      </c>
      <c r="P49" s="245">
        <v>0</v>
      </c>
      <c r="Q49" s="245">
        <f>ROUND(E49*P49,2)</f>
        <v>0</v>
      </c>
      <c r="R49" s="247" t="s">
        <v>937</v>
      </c>
      <c r="S49" s="247" t="s">
        <v>239</v>
      </c>
      <c r="T49" s="248" t="s">
        <v>240</v>
      </c>
      <c r="U49" s="224">
        <v>0.06</v>
      </c>
      <c r="V49" s="224">
        <f>ROUND(E49*U49,2)</f>
        <v>3.66</v>
      </c>
      <c r="W49" s="224"/>
      <c r="X49" s="224" t="s">
        <v>241</v>
      </c>
      <c r="Y49" s="213"/>
      <c r="Z49" s="213"/>
      <c r="AA49" s="213"/>
      <c r="AB49" s="213"/>
      <c r="AC49" s="213"/>
      <c r="AD49" s="213"/>
      <c r="AE49" s="213"/>
      <c r="AF49" s="213"/>
      <c r="AG49" s="213" t="s">
        <v>242</v>
      </c>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row>
    <row r="50" spans="1:60" outlineLevel="1" x14ac:dyDescent="0.2">
      <c r="A50" s="242">
        <v>24</v>
      </c>
      <c r="B50" s="243" t="s">
        <v>940</v>
      </c>
      <c r="C50" s="255" t="s">
        <v>941</v>
      </c>
      <c r="D50" s="244" t="s">
        <v>268</v>
      </c>
      <c r="E50" s="245">
        <v>5</v>
      </c>
      <c r="F50" s="246"/>
      <c r="G50" s="247">
        <f>ROUND(E50*F50,2)</f>
        <v>0</v>
      </c>
      <c r="H50" s="246"/>
      <c r="I50" s="247">
        <f>ROUND(E50*H50,2)</f>
        <v>0</v>
      </c>
      <c r="J50" s="246"/>
      <c r="K50" s="247">
        <f>ROUND(E50*J50,2)</f>
        <v>0</v>
      </c>
      <c r="L50" s="247">
        <v>15</v>
      </c>
      <c r="M50" s="247">
        <f>G50*(1+L50/100)</f>
        <v>0</v>
      </c>
      <c r="N50" s="245">
        <v>0</v>
      </c>
      <c r="O50" s="245">
        <f>ROUND(E50*N50,2)</f>
        <v>0</v>
      </c>
      <c r="P50" s="245">
        <v>0</v>
      </c>
      <c r="Q50" s="245">
        <f>ROUND(E50*P50,2)</f>
        <v>0</v>
      </c>
      <c r="R50" s="247"/>
      <c r="S50" s="247" t="s">
        <v>239</v>
      </c>
      <c r="T50" s="248" t="s">
        <v>240</v>
      </c>
      <c r="U50" s="224">
        <v>0.05</v>
      </c>
      <c r="V50" s="224">
        <f>ROUND(E50*U50,2)</f>
        <v>0.25</v>
      </c>
      <c r="W50" s="224"/>
      <c r="X50" s="224" t="s">
        <v>241</v>
      </c>
      <c r="Y50" s="213"/>
      <c r="Z50" s="213"/>
      <c r="AA50" s="213"/>
      <c r="AB50" s="213"/>
      <c r="AC50" s="213"/>
      <c r="AD50" s="213"/>
      <c r="AE50" s="213"/>
      <c r="AF50" s="213"/>
      <c r="AG50" s="213" t="s">
        <v>242</v>
      </c>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row>
    <row r="51" spans="1:60" outlineLevel="1" x14ac:dyDescent="0.2">
      <c r="A51" s="242">
        <v>25</v>
      </c>
      <c r="B51" s="243" t="s">
        <v>942</v>
      </c>
      <c r="C51" s="255" t="s">
        <v>943</v>
      </c>
      <c r="D51" s="244" t="s">
        <v>268</v>
      </c>
      <c r="E51" s="245">
        <v>5.05</v>
      </c>
      <c r="F51" s="246"/>
      <c r="G51" s="247">
        <f>ROUND(E51*F51,2)</f>
        <v>0</v>
      </c>
      <c r="H51" s="246"/>
      <c r="I51" s="247">
        <f>ROUND(E51*H51,2)</f>
        <v>0</v>
      </c>
      <c r="J51" s="246"/>
      <c r="K51" s="247">
        <f>ROUND(E51*J51,2)</f>
        <v>0</v>
      </c>
      <c r="L51" s="247">
        <v>15</v>
      </c>
      <c r="M51" s="247">
        <f>G51*(1+L51/100)</f>
        <v>0</v>
      </c>
      <c r="N51" s="245">
        <v>8.0000000000000004E-4</v>
      </c>
      <c r="O51" s="245">
        <f>ROUND(E51*N51,2)</f>
        <v>0</v>
      </c>
      <c r="P51" s="245">
        <v>0</v>
      </c>
      <c r="Q51" s="245">
        <f>ROUND(E51*P51,2)</f>
        <v>0</v>
      </c>
      <c r="R51" s="247" t="s">
        <v>295</v>
      </c>
      <c r="S51" s="247" t="s">
        <v>239</v>
      </c>
      <c r="T51" s="248" t="s">
        <v>240</v>
      </c>
      <c r="U51" s="224">
        <v>0</v>
      </c>
      <c r="V51" s="224">
        <f>ROUND(E51*U51,2)</f>
        <v>0</v>
      </c>
      <c r="W51" s="224"/>
      <c r="X51" s="224" t="s">
        <v>296</v>
      </c>
      <c r="Y51" s="213"/>
      <c r="Z51" s="213"/>
      <c r="AA51" s="213"/>
      <c r="AB51" s="213"/>
      <c r="AC51" s="213"/>
      <c r="AD51" s="213"/>
      <c r="AE51" s="213"/>
      <c r="AF51" s="213"/>
      <c r="AG51" s="213" t="s">
        <v>297</v>
      </c>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row>
    <row r="52" spans="1:60" ht="22.5" outlineLevel="1" x14ac:dyDescent="0.2">
      <c r="A52" s="242">
        <v>26</v>
      </c>
      <c r="B52" s="243" t="s">
        <v>944</v>
      </c>
      <c r="C52" s="255" t="s">
        <v>945</v>
      </c>
      <c r="D52" s="244" t="s">
        <v>265</v>
      </c>
      <c r="E52" s="245">
        <v>28</v>
      </c>
      <c r="F52" s="246"/>
      <c r="G52" s="247">
        <f>ROUND(E52*F52,2)</f>
        <v>0</v>
      </c>
      <c r="H52" s="246"/>
      <c r="I52" s="247">
        <f>ROUND(E52*H52,2)</f>
        <v>0</v>
      </c>
      <c r="J52" s="246"/>
      <c r="K52" s="247">
        <f>ROUND(E52*J52,2)</f>
        <v>0</v>
      </c>
      <c r="L52" s="247">
        <v>15</v>
      </c>
      <c r="M52" s="247">
        <f>G52*(1+L52/100)</f>
        <v>0</v>
      </c>
      <c r="N52" s="245">
        <v>1.4999999999999999E-2</v>
      </c>
      <c r="O52" s="245">
        <f>ROUND(E52*N52,2)</f>
        <v>0.42</v>
      </c>
      <c r="P52" s="245">
        <v>0</v>
      </c>
      <c r="Q52" s="245">
        <f>ROUND(E52*P52,2)</f>
        <v>0</v>
      </c>
      <c r="R52" s="247" t="s">
        <v>295</v>
      </c>
      <c r="S52" s="247" t="s">
        <v>239</v>
      </c>
      <c r="T52" s="248" t="s">
        <v>240</v>
      </c>
      <c r="U52" s="224">
        <v>0</v>
      </c>
      <c r="V52" s="224">
        <f>ROUND(E52*U52,2)</f>
        <v>0</v>
      </c>
      <c r="W52" s="224"/>
      <c r="X52" s="224" t="s">
        <v>296</v>
      </c>
      <c r="Y52" s="213"/>
      <c r="Z52" s="213"/>
      <c r="AA52" s="213"/>
      <c r="AB52" s="213"/>
      <c r="AC52" s="213"/>
      <c r="AD52" s="213"/>
      <c r="AE52" s="213"/>
      <c r="AF52" s="213"/>
      <c r="AG52" s="213" t="s">
        <v>297</v>
      </c>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row>
    <row r="53" spans="1:60" ht="22.5" outlineLevel="1" x14ac:dyDescent="0.2">
      <c r="A53" s="242">
        <v>27</v>
      </c>
      <c r="B53" s="243" t="s">
        <v>946</v>
      </c>
      <c r="C53" s="255" t="s">
        <v>947</v>
      </c>
      <c r="D53" s="244" t="s">
        <v>252</v>
      </c>
      <c r="E53" s="245">
        <v>68.319999999999993</v>
      </c>
      <c r="F53" s="246"/>
      <c r="G53" s="247">
        <f>ROUND(E53*F53,2)</f>
        <v>0</v>
      </c>
      <c r="H53" s="246"/>
      <c r="I53" s="247">
        <f>ROUND(E53*H53,2)</f>
        <v>0</v>
      </c>
      <c r="J53" s="246"/>
      <c r="K53" s="247">
        <f>ROUND(E53*J53,2)</f>
        <v>0</v>
      </c>
      <c r="L53" s="247">
        <v>15</v>
      </c>
      <c r="M53" s="247">
        <f>G53*(1+L53/100)</f>
        <v>0</v>
      </c>
      <c r="N53" s="245">
        <v>2.0000000000000001E-4</v>
      </c>
      <c r="O53" s="245">
        <f>ROUND(E53*N53,2)</f>
        <v>0.01</v>
      </c>
      <c r="P53" s="245">
        <v>0</v>
      </c>
      <c r="Q53" s="245">
        <f>ROUND(E53*P53,2)</f>
        <v>0</v>
      </c>
      <c r="R53" s="247" t="s">
        <v>295</v>
      </c>
      <c r="S53" s="247" t="s">
        <v>239</v>
      </c>
      <c r="T53" s="248" t="s">
        <v>240</v>
      </c>
      <c r="U53" s="224">
        <v>0</v>
      </c>
      <c r="V53" s="224">
        <f>ROUND(E53*U53,2)</f>
        <v>0</v>
      </c>
      <c r="W53" s="224"/>
      <c r="X53" s="224" t="s">
        <v>296</v>
      </c>
      <c r="Y53" s="213"/>
      <c r="Z53" s="213"/>
      <c r="AA53" s="213"/>
      <c r="AB53" s="213"/>
      <c r="AC53" s="213"/>
      <c r="AD53" s="213"/>
      <c r="AE53" s="213"/>
      <c r="AF53" s="213"/>
      <c r="AG53" s="213" t="s">
        <v>297</v>
      </c>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row>
    <row r="54" spans="1:60" x14ac:dyDescent="0.2">
      <c r="A54" s="227" t="s">
        <v>233</v>
      </c>
      <c r="B54" s="228" t="s">
        <v>98</v>
      </c>
      <c r="C54" s="252" t="s">
        <v>99</v>
      </c>
      <c r="D54" s="229"/>
      <c r="E54" s="230"/>
      <c r="F54" s="231"/>
      <c r="G54" s="231">
        <f>SUMIF(AG55:AG55,"&lt;&gt;NOR",G55:G55)</f>
        <v>0</v>
      </c>
      <c r="H54" s="231"/>
      <c r="I54" s="231">
        <f>SUM(I55:I55)</f>
        <v>0</v>
      </c>
      <c r="J54" s="231"/>
      <c r="K54" s="231">
        <f>SUM(K55:K55)</f>
        <v>0</v>
      </c>
      <c r="L54" s="231"/>
      <c r="M54" s="231">
        <f>SUM(M55:M55)</f>
        <v>0</v>
      </c>
      <c r="N54" s="230"/>
      <c r="O54" s="230">
        <f>SUM(O55:O55)</f>
        <v>21.01</v>
      </c>
      <c r="P54" s="230"/>
      <c r="Q54" s="230">
        <f>SUM(Q55:Q55)</f>
        <v>0</v>
      </c>
      <c r="R54" s="231"/>
      <c r="S54" s="231"/>
      <c r="T54" s="232"/>
      <c r="U54" s="226"/>
      <c r="V54" s="226">
        <f>SUM(V55:V55)</f>
        <v>3.97</v>
      </c>
      <c r="W54" s="226"/>
      <c r="X54" s="226"/>
      <c r="AG54" t="s">
        <v>234</v>
      </c>
    </row>
    <row r="55" spans="1:60" outlineLevel="1" x14ac:dyDescent="0.2">
      <c r="A55" s="242">
        <v>28</v>
      </c>
      <c r="B55" s="243" t="s">
        <v>948</v>
      </c>
      <c r="C55" s="255" t="s">
        <v>949</v>
      </c>
      <c r="D55" s="244" t="s">
        <v>237</v>
      </c>
      <c r="E55" s="245">
        <v>8.3203999999999994</v>
      </c>
      <c r="F55" s="246"/>
      <c r="G55" s="247">
        <f>ROUND(E55*F55,2)</f>
        <v>0</v>
      </c>
      <c r="H55" s="246"/>
      <c r="I55" s="247">
        <f>ROUND(E55*H55,2)</f>
        <v>0</v>
      </c>
      <c r="J55" s="246"/>
      <c r="K55" s="247">
        <f>ROUND(E55*J55,2)</f>
        <v>0</v>
      </c>
      <c r="L55" s="247">
        <v>15</v>
      </c>
      <c r="M55" s="247">
        <f>G55*(1+L55/100)</f>
        <v>0</v>
      </c>
      <c r="N55" s="245">
        <v>2.5249999999999999</v>
      </c>
      <c r="O55" s="245">
        <f>ROUND(E55*N55,2)</f>
        <v>21.01</v>
      </c>
      <c r="P55" s="245">
        <v>0</v>
      </c>
      <c r="Q55" s="245">
        <f>ROUND(E55*P55,2)</f>
        <v>0</v>
      </c>
      <c r="R55" s="247" t="s">
        <v>253</v>
      </c>
      <c r="S55" s="247" t="s">
        <v>239</v>
      </c>
      <c r="T55" s="248" t="s">
        <v>240</v>
      </c>
      <c r="U55" s="224">
        <v>0.47699999999999998</v>
      </c>
      <c r="V55" s="224">
        <f>ROUND(E55*U55,2)</f>
        <v>3.97</v>
      </c>
      <c r="W55" s="224"/>
      <c r="X55" s="224" t="s">
        <v>241</v>
      </c>
      <c r="Y55" s="213"/>
      <c r="Z55" s="213"/>
      <c r="AA55" s="213"/>
      <c r="AB55" s="213"/>
      <c r="AC55" s="213"/>
      <c r="AD55" s="213"/>
      <c r="AE55" s="213"/>
      <c r="AF55" s="213"/>
      <c r="AG55" s="213" t="s">
        <v>242</v>
      </c>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row>
    <row r="56" spans="1:60" x14ac:dyDescent="0.2">
      <c r="A56" s="227" t="s">
        <v>233</v>
      </c>
      <c r="B56" s="228" t="s">
        <v>100</v>
      </c>
      <c r="C56" s="252" t="s">
        <v>101</v>
      </c>
      <c r="D56" s="229"/>
      <c r="E56" s="230"/>
      <c r="F56" s="231"/>
      <c r="G56" s="231">
        <f>SUMIF(AG57:AG62,"&lt;&gt;NOR",G57:G62)</f>
        <v>0</v>
      </c>
      <c r="H56" s="231"/>
      <c r="I56" s="231">
        <f>SUM(I57:I62)</f>
        <v>0</v>
      </c>
      <c r="J56" s="231"/>
      <c r="K56" s="231">
        <f>SUM(K57:K62)</f>
        <v>0</v>
      </c>
      <c r="L56" s="231"/>
      <c r="M56" s="231">
        <f>SUM(M57:M62)</f>
        <v>0</v>
      </c>
      <c r="N56" s="230"/>
      <c r="O56" s="230">
        <f>SUM(O57:O62)</f>
        <v>9.85</v>
      </c>
      <c r="P56" s="230"/>
      <c r="Q56" s="230">
        <f>SUM(Q57:Q62)</f>
        <v>0</v>
      </c>
      <c r="R56" s="231"/>
      <c r="S56" s="231"/>
      <c r="T56" s="232"/>
      <c r="U56" s="226"/>
      <c r="V56" s="226">
        <f>SUM(V57:V62)</f>
        <v>23.9</v>
      </c>
      <c r="W56" s="226"/>
      <c r="X56" s="226"/>
      <c r="AG56" t="s">
        <v>234</v>
      </c>
    </row>
    <row r="57" spans="1:60" outlineLevel="1" x14ac:dyDescent="0.2">
      <c r="A57" s="234">
        <v>29</v>
      </c>
      <c r="B57" s="235" t="s">
        <v>950</v>
      </c>
      <c r="C57" s="253" t="s">
        <v>951</v>
      </c>
      <c r="D57" s="236" t="s">
        <v>300</v>
      </c>
      <c r="E57" s="237">
        <v>3.925E-2</v>
      </c>
      <c r="F57" s="238"/>
      <c r="G57" s="239">
        <f>ROUND(E57*F57,2)</f>
        <v>0</v>
      </c>
      <c r="H57" s="238"/>
      <c r="I57" s="239">
        <f>ROUND(E57*H57,2)</f>
        <v>0</v>
      </c>
      <c r="J57" s="238"/>
      <c r="K57" s="239">
        <f>ROUND(E57*J57,2)</f>
        <v>0</v>
      </c>
      <c r="L57" s="239">
        <v>15</v>
      </c>
      <c r="M57" s="239">
        <f>G57*(1+L57/100)</f>
        <v>0</v>
      </c>
      <c r="N57" s="237">
        <v>1.0202899999999999</v>
      </c>
      <c r="O57" s="237">
        <f>ROUND(E57*N57,2)</f>
        <v>0.04</v>
      </c>
      <c r="P57" s="237">
        <v>0</v>
      </c>
      <c r="Q57" s="237">
        <f>ROUND(E57*P57,2)</f>
        <v>0</v>
      </c>
      <c r="R57" s="239" t="s">
        <v>253</v>
      </c>
      <c r="S57" s="239" t="s">
        <v>239</v>
      </c>
      <c r="T57" s="240" t="s">
        <v>240</v>
      </c>
      <c r="U57" s="224">
        <v>25.271000000000001</v>
      </c>
      <c r="V57" s="224">
        <f>ROUND(E57*U57,2)</f>
        <v>0.99</v>
      </c>
      <c r="W57" s="224"/>
      <c r="X57" s="224" t="s">
        <v>241</v>
      </c>
      <c r="Y57" s="213"/>
      <c r="Z57" s="213"/>
      <c r="AA57" s="213"/>
      <c r="AB57" s="213"/>
      <c r="AC57" s="213"/>
      <c r="AD57" s="213"/>
      <c r="AE57" s="213"/>
      <c r="AF57" s="213"/>
      <c r="AG57" s="213" t="s">
        <v>242</v>
      </c>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1:60" outlineLevel="1" x14ac:dyDescent="0.2">
      <c r="A58" s="220"/>
      <c r="B58" s="221"/>
      <c r="C58" s="254" t="s">
        <v>389</v>
      </c>
      <c r="D58" s="241"/>
      <c r="E58" s="241"/>
      <c r="F58" s="241"/>
      <c r="G58" s="241"/>
      <c r="H58" s="224"/>
      <c r="I58" s="224"/>
      <c r="J58" s="224"/>
      <c r="K58" s="224"/>
      <c r="L58" s="224"/>
      <c r="M58" s="224"/>
      <c r="N58" s="223"/>
      <c r="O58" s="223"/>
      <c r="P58" s="223"/>
      <c r="Q58" s="223"/>
      <c r="R58" s="224"/>
      <c r="S58" s="224"/>
      <c r="T58" s="224"/>
      <c r="U58" s="224"/>
      <c r="V58" s="224"/>
      <c r="W58" s="224"/>
      <c r="X58" s="224"/>
      <c r="Y58" s="213"/>
      <c r="Z58" s="213"/>
      <c r="AA58" s="213"/>
      <c r="AB58" s="213"/>
      <c r="AC58" s="213"/>
      <c r="AD58" s="213"/>
      <c r="AE58" s="213"/>
      <c r="AF58" s="213"/>
      <c r="AG58" s="213" t="s">
        <v>244</v>
      </c>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row>
    <row r="59" spans="1:60" ht="22.5" outlineLevel="1" x14ac:dyDescent="0.2">
      <c r="A59" s="242">
        <v>30</v>
      </c>
      <c r="B59" s="243" t="s">
        <v>952</v>
      </c>
      <c r="C59" s="255" t="s">
        <v>953</v>
      </c>
      <c r="D59" s="244" t="s">
        <v>252</v>
      </c>
      <c r="E59" s="245">
        <v>18.625</v>
      </c>
      <c r="F59" s="246"/>
      <c r="G59" s="247">
        <f>ROUND(E59*F59,2)</f>
        <v>0</v>
      </c>
      <c r="H59" s="246"/>
      <c r="I59" s="247">
        <f>ROUND(E59*H59,2)</f>
        <v>0</v>
      </c>
      <c r="J59" s="246"/>
      <c r="K59" s="247">
        <f>ROUND(E59*J59,2)</f>
        <v>0</v>
      </c>
      <c r="L59" s="247">
        <v>15</v>
      </c>
      <c r="M59" s="247">
        <f>G59*(1+L59/100)</f>
        <v>0</v>
      </c>
      <c r="N59" s="245">
        <v>0.45145000000000002</v>
      </c>
      <c r="O59" s="245">
        <f>ROUND(E59*N59,2)</f>
        <v>8.41</v>
      </c>
      <c r="P59" s="245">
        <v>0</v>
      </c>
      <c r="Q59" s="245">
        <f>ROUND(E59*P59,2)</f>
        <v>0</v>
      </c>
      <c r="R59" s="247" t="s">
        <v>253</v>
      </c>
      <c r="S59" s="247" t="s">
        <v>239</v>
      </c>
      <c r="T59" s="248" t="s">
        <v>240</v>
      </c>
      <c r="U59" s="224">
        <v>0.9</v>
      </c>
      <c r="V59" s="224">
        <f>ROUND(E59*U59,2)</f>
        <v>16.760000000000002</v>
      </c>
      <c r="W59" s="224"/>
      <c r="X59" s="224" t="s">
        <v>241</v>
      </c>
      <c r="Y59" s="213"/>
      <c r="Z59" s="213"/>
      <c r="AA59" s="213"/>
      <c r="AB59" s="213"/>
      <c r="AC59" s="213"/>
      <c r="AD59" s="213"/>
      <c r="AE59" s="213"/>
      <c r="AF59" s="213"/>
      <c r="AG59" s="213" t="s">
        <v>242</v>
      </c>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row>
    <row r="60" spans="1:60" ht="22.5" outlineLevel="1" x14ac:dyDescent="0.2">
      <c r="A60" s="242">
        <v>31</v>
      </c>
      <c r="B60" s="243" t="s">
        <v>954</v>
      </c>
      <c r="C60" s="255" t="s">
        <v>955</v>
      </c>
      <c r="D60" s="244" t="s">
        <v>268</v>
      </c>
      <c r="E60" s="245">
        <v>14.75</v>
      </c>
      <c r="F60" s="246"/>
      <c r="G60" s="247">
        <f>ROUND(E60*F60,2)</f>
        <v>0</v>
      </c>
      <c r="H60" s="246"/>
      <c r="I60" s="247">
        <f>ROUND(E60*H60,2)</f>
        <v>0</v>
      </c>
      <c r="J60" s="246"/>
      <c r="K60" s="247">
        <f>ROUND(E60*J60,2)</f>
        <v>0</v>
      </c>
      <c r="L60" s="247">
        <v>15</v>
      </c>
      <c r="M60" s="247">
        <f>G60*(1+L60/100)</f>
        <v>0</v>
      </c>
      <c r="N60" s="245">
        <v>4.1910000000000003E-2</v>
      </c>
      <c r="O60" s="245">
        <f>ROUND(E60*N60,2)</f>
        <v>0.62</v>
      </c>
      <c r="P60" s="245">
        <v>0</v>
      </c>
      <c r="Q60" s="245">
        <f>ROUND(E60*P60,2)</f>
        <v>0</v>
      </c>
      <c r="R60" s="247" t="s">
        <v>253</v>
      </c>
      <c r="S60" s="247" t="s">
        <v>239</v>
      </c>
      <c r="T60" s="248" t="s">
        <v>240</v>
      </c>
      <c r="U60" s="224">
        <v>0.23899999999999999</v>
      </c>
      <c r="V60" s="224">
        <f>ROUND(E60*U60,2)</f>
        <v>3.53</v>
      </c>
      <c r="W60" s="224"/>
      <c r="X60" s="224" t="s">
        <v>241</v>
      </c>
      <c r="Y60" s="213"/>
      <c r="Z60" s="213"/>
      <c r="AA60" s="213"/>
      <c r="AB60" s="213"/>
      <c r="AC60" s="213"/>
      <c r="AD60" s="213"/>
      <c r="AE60" s="213"/>
      <c r="AF60" s="213"/>
      <c r="AG60" s="213" t="s">
        <v>242</v>
      </c>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row>
    <row r="61" spans="1:60" ht="22.5" outlineLevel="1" x14ac:dyDescent="0.2">
      <c r="A61" s="242">
        <v>32</v>
      </c>
      <c r="B61" s="243" t="s">
        <v>956</v>
      </c>
      <c r="C61" s="255" t="s">
        <v>957</v>
      </c>
      <c r="D61" s="244" t="s">
        <v>265</v>
      </c>
      <c r="E61" s="245">
        <v>1</v>
      </c>
      <c r="F61" s="246"/>
      <c r="G61" s="247">
        <f>ROUND(E61*F61,2)</f>
        <v>0</v>
      </c>
      <c r="H61" s="246"/>
      <c r="I61" s="247">
        <f>ROUND(E61*H61,2)</f>
        <v>0</v>
      </c>
      <c r="J61" s="246"/>
      <c r="K61" s="247">
        <f>ROUND(E61*J61,2)</f>
        <v>0</v>
      </c>
      <c r="L61" s="247">
        <v>15</v>
      </c>
      <c r="M61" s="247">
        <f>G61*(1+L61/100)</f>
        <v>0</v>
      </c>
      <c r="N61" s="245">
        <v>0.38646999999999998</v>
      </c>
      <c r="O61" s="245">
        <f>ROUND(E61*N61,2)</f>
        <v>0.39</v>
      </c>
      <c r="P61" s="245">
        <v>0</v>
      </c>
      <c r="Q61" s="245">
        <f>ROUND(E61*P61,2)</f>
        <v>0</v>
      </c>
      <c r="R61" s="247" t="s">
        <v>958</v>
      </c>
      <c r="S61" s="247" t="s">
        <v>239</v>
      </c>
      <c r="T61" s="248" t="s">
        <v>240</v>
      </c>
      <c r="U61" s="224">
        <v>1.31</v>
      </c>
      <c r="V61" s="224">
        <f>ROUND(E61*U61,2)</f>
        <v>1.31</v>
      </c>
      <c r="W61" s="224"/>
      <c r="X61" s="224" t="s">
        <v>241</v>
      </c>
      <c r="Y61" s="213"/>
      <c r="Z61" s="213"/>
      <c r="AA61" s="213"/>
      <c r="AB61" s="213"/>
      <c r="AC61" s="213"/>
      <c r="AD61" s="213"/>
      <c r="AE61" s="213"/>
      <c r="AF61" s="213"/>
      <c r="AG61" s="213" t="s">
        <v>242</v>
      </c>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row>
    <row r="62" spans="1:60" ht="22.5" outlineLevel="1" x14ac:dyDescent="0.2">
      <c r="A62" s="242">
        <v>33</v>
      </c>
      <c r="B62" s="243" t="s">
        <v>959</v>
      </c>
      <c r="C62" s="255" t="s">
        <v>960</v>
      </c>
      <c r="D62" s="244" t="s">
        <v>265</v>
      </c>
      <c r="E62" s="245">
        <v>1</v>
      </c>
      <c r="F62" s="246"/>
      <c r="G62" s="247">
        <f>ROUND(E62*F62,2)</f>
        <v>0</v>
      </c>
      <c r="H62" s="246"/>
      <c r="I62" s="247">
        <f>ROUND(E62*H62,2)</f>
        <v>0</v>
      </c>
      <c r="J62" s="246"/>
      <c r="K62" s="247">
        <f>ROUND(E62*J62,2)</f>
        <v>0</v>
      </c>
      <c r="L62" s="247">
        <v>15</v>
      </c>
      <c r="M62" s="247">
        <f>G62*(1+L62/100)</f>
        <v>0</v>
      </c>
      <c r="N62" s="245">
        <v>0.38646999999999998</v>
      </c>
      <c r="O62" s="245">
        <f>ROUND(E62*N62,2)</f>
        <v>0.39</v>
      </c>
      <c r="P62" s="245">
        <v>0</v>
      </c>
      <c r="Q62" s="245">
        <f>ROUND(E62*P62,2)</f>
        <v>0</v>
      </c>
      <c r="R62" s="247"/>
      <c r="S62" s="247" t="s">
        <v>279</v>
      </c>
      <c r="T62" s="248" t="s">
        <v>262</v>
      </c>
      <c r="U62" s="224">
        <v>1.31</v>
      </c>
      <c r="V62" s="224">
        <f>ROUND(E62*U62,2)</f>
        <v>1.31</v>
      </c>
      <c r="W62" s="224"/>
      <c r="X62" s="224" t="s">
        <v>241</v>
      </c>
      <c r="Y62" s="213"/>
      <c r="Z62" s="213"/>
      <c r="AA62" s="213"/>
      <c r="AB62" s="213"/>
      <c r="AC62" s="213"/>
      <c r="AD62" s="213"/>
      <c r="AE62" s="213"/>
      <c r="AF62" s="213"/>
      <c r="AG62" s="213" t="s">
        <v>242</v>
      </c>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row>
    <row r="63" spans="1:60" x14ac:dyDescent="0.2">
      <c r="A63" s="227" t="s">
        <v>233</v>
      </c>
      <c r="B63" s="228" t="s">
        <v>108</v>
      </c>
      <c r="C63" s="252" t="s">
        <v>109</v>
      </c>
      <c r="D63" s="229"/>
      <c r="E63" s="230"/>
      <c r="F63" s="231"/>
      <c r="G63" s="231">
        <f>SUMIF(AG64:AG80,"&lt;&gt;NOR",G64:G80)</f>
        <v>0</v>
      </c>
      <c r="H63" s="231"/>
      <c r="I63" s="231">
        <f>SUM(I64:I80)</f>
        <v>0</v>
      </c>
      <c r="J63" s="231"/>
      <c r="K63" s="231">
        <f>SUM(K64:K80)</f>
        <v>0</v>
      </c>
      <c r="L63" s="231"/>
      <c r="M63" s="231">
        <f>SUM(M64:M80)</f>
        <v>0</v>
      </c>
      <c r="N63" s="230"/>
      <c r="O63" s="230">
        <f>SUM(O64:O80)</f>
        <v>924.43000000000006</v>
      </c>
      <c r="P63" s="230"/>
      <c r="Q63" s="230">
        <f>SUM(Q64:Q80)</f>
        <v>0</v>
      </c>
      <c r="R63" s="231"/>
      <c r="S63" s="231"/>
      <c r="T63" s="232"/>
      <c r="U63" s="226"/>
      <c r="V63" s="226">
        <f>SUM(V64:V80)</f>
        <v>407.34000000000003</v>
      </c>
      <c r="W63" s="226"/>
      <c r="X63" s="226"/>
      <c r="AG63" t="s">
        <v>234</v>
      </c>
    </row>
    <row r="64" spans="1:60" outlineLevel="1" x14ac:dyDescent="0.2">
      <c r="A64" s="234">
        <v>34</v>
      </c>
      <c r="B64" s="235" t="s">
        <v>961</v>
      </c>
      <c r="C64" s="253" t="s">
        <v>962</v>
      </c>
      <c r="D64" s="236" t="s">
        <v>252</v>
      </c>
      <c r="E64" s="237">
        <v>537</v>
      </c>
      <c r="F64" s="238"/>
      <c r="G64" s="239">
        <f>ROUND(E64*F64,2)</f>
        <v>0</v>
      </c>
      <c r="H64" s="238"/>
      <c r="I64" s="239">
        <f>ROUND(E64*H64,2)</f>
        <v>0</v>
      </c>
      <c r="J64" s="238"/>
      <c r="K64" s="239">
        <f>ROUND(E64*J64,2)</f>
        <v>0</v>
      </c>
      <c r="L64" s="239">
        <v>15</v>
      </c>
      <c r="M64" s="239">
        <f>G64*(1+L64/100)</f>
        <v>0</v>
      </c>
      <c r="N64" s="237">
        <v>0.2024</v>
      </c>
      <c r="O64" s="237">
        <f>ROUND(E64*N64,2)</f>
        <v>108.69</v>
      </c>
      <c r="P64" s="237">
        <v>0</v>
      </c>
      <c r="Q64" s="237">
        <f>ROUND(E64*P64,2)</f>
        <v>0</v>
      </c>
      <c r="R64" s="239" t="s">
        <v>810</v>
      </c>
      <c r="S64" s="239" t="s">
        <v>239</v>
      </c>
      <c r="T64" s="240" t="s">
        <v>240</v>
      </c>
      <c r="U64" s="224">
        <v>2.5999999999999999E-2</v>
      </c>
      <c r="V64" s="224">
        <f>ROUND(E64*U64,2)</f>
        <v>13.96</v>
      </c>
      <c r="W64" s="224"/>
      <c r="X64" s="224" t="s">
        <v>241</v>
      </c>
      <c r="Y64" s="213"/>
      <c r="Z64" s="213"/>
      <c r="AA64" s="213"/>
      <c r="AB64" s="213"/>
      <c r="AC64" s="213"/>
      <c r="AD64" s="213"/>
      <c r="AE64" s="213"/>
      <c r="AF64" s="213"/>
      <c r="AG64" s="213" t="s">
        <v>242</v>
      </c>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row>
    <row r="65" spans="1:60" outlineLevel="1" x14ac:dyDescent="0.2">
      <c r="A65" s="220"/>
      <c r="B65" s="221"/>
      <c r="C65" s="254" t="s">
        <v>963</v>
      </c>
      <c r="D65" s="241"/>
      <c r="E65" s="241"/>
      <c r="F65" s="241"/>
      <c r="G65" s="241"/>
      <c r="H65" s="224"/>
      <c r="I65" s="224"/>
      <c r="J65" s="224"/>
      <c r="K65" s="224"/>
      <c r="L65" s="224"/>
      <c r="M65" s="224"/>
      <c r="N65" s="223"/>
      <c r="O65" s="223"/>
      <c r="P65" s="223"/>
      <c r="Q65" s="223"/>
      <c r="R65" s="224"/>
      <c r="S65" s="224"/>
      <c r="T65" s="224"/>
      <c r="U65" s="224"/>
      <c r="V65" s="224"/>
      <c r="W65" s="224"/>
      <c r="X65" s="224"/>
      <c r="Y65" s="213"/>
      <c r="Z65" s="213"/>
      <c r="AA65" s="213"/>
      <c r="AB65" s="213"/>
      <c r="AC65" s="213"/>
      <c r="AD65" s="213"/>
      <c r="AE65" s="213"/>
      <c r="AF65" s="213"/>
      <c r="AG65" s="213" t="s">
        <v>244</v>
      </c>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row>
    <row r="66" spans="1:60" ht="22.5" outlineLevel="1" x14ac:dyDescent="0.2">
      <c r="A66" s="242">
        <v>35</v>
      </c>
      <c r="B66" s="243" t="s">
        <v>964</v>
      </c>
      <c r="C66" s="255" t="s">
        <v>965</v>
      </c>
      <c r="D66" s="244" t="s">
        <v>252</v>
      </c>
      <c r="E66" s="245">
        <v>537</v>
      </c>
      <c r="F66" s="246"/>
      <c r="G66" s="247">
        <f>ROUND(E66*F66,2)</f>
        <v>0</v>
      </c>
      <c r="H66" s="246"/>
      <c r="I66" s="247">
        <f>ROUND(E66*H66,2)</f>
        <v>0</v>
      </c>
      <c r="J66" s="246"/>
      <c r="K66" s="247">
        <f>ROUND(E66*J66,2)</f>
        <v>0</v>
      </c>
      <c r="L66" s="247">
        <v>15</v>
      </c>
      <c r="M66" s="247">
        <f>G66*(1+L66/100)</f>
        <v>0</v>
      </c>
      <c r="N66" s="245">
        <v>0.28799999999999998</v>
      </c>
      <c r="O66" s="245">
        <f>ROUND(E66*N66,2)</f>
        <v>154.66</v>
      </c>
      <c r="P66" s="245">
        <v>0</v>
      </c>
      <c r="Q66" s="245">
        <f>ROUND(E66*P66,2)</f>
        <v>0</v>
      </c>
      <c r="R66" s="247" t="s">
        <v>810</v>
      </c>
      <c r="S66" s="247" t="s">
        <v>239</v>
      </c>
      <c r="T66" s="248" t="s">
        <v>240</v>
      </c>
      <c r="U66" s="224">
        <v>2.3E-2</v>
      </c>
      <c r="V66" s="224">
        <f>ROUND(E66*U66,2)</f>
        <v>12.35</v>
      </c>
      <c r="W66" s="224"/>
      <c r="X66" s="224" t="s">
        <v>241</v>
      </c>
      <c r="Y66" s="213"/>
      <c r="Z66" s="213"/>
      <c r="AA66" s="213"/>
      <c r="AB66" s="213"/>
      <c r="AC66" s="213"/>
      <c r="AD66" s="213"/>
      <c r="AE66" s="213"/>
      <c r="AF66" s="213"/>
      <c r="AG66" s="213" t="s">
        <v>242</v>
      </c>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row>
    <row r="67" spans="1:60" ht="22.5" outlineLevel="1" x14ac:dyDescent="0.2">
      <c r="A67" s="242">
        <v>36</v>
      </c>
      <c r="B67" s="243" t="s">
        <v>966</v>
      </c>
      <c r="C67" s="255" t="s">
        <v>967</v>
      </c>
      <c r="D67" s="244" t="s">
        <v>252</v>
      </c>
      <c r="E67" s="245">
        <v>537</v>
      </c>
      <c r="F67" s="246"/>
      <c r="G67" s="247">
        <f>ROUND(E67*F67,2)</f>
        <v>0</v>
      </c>
      <c r="H67" s="246"/>
      <c r="I67" s="247">
        <f>ROUND(E67*H67,2)</f>
        <v>0</v>
      </c>
      <c r="J67" s="246"/>
      <c r="K67" s="247">
        <f>ROUND(E67*J67,2)</f>
        <v>0</v>
      </c>
      <c r="L67" s="247">
        <v>15</v>
      </c>
      <c r="M67" s="247">
        <f>G67*(1+L67/100)</f>
        <v>0</v>
      </c>
      <c r="N67" s="245">
        <v>0.28799999999999998</v>
      </c>
      <c r="O67" s="245">
        <f>ROUND(E67*N67,2)</f>
        <v>154.66</v>
      </c>
      <c r="P67" s="245">
        <v>0</v>
      </c>
      <c r="Q67" s="245">
        <f>ROUND(E67*P67,2)</f>
        <v>0</v>
      </c>
      <c r="R67" s="247" t="s">
        <v>810</v>
      </c>
      <c r="S67" s="247" t="s">
        <v>239</v>
      </c>
      <c r="T67" s="248" t="s">
        <v>240</v>
      </c>
      <c r="U67" s="224">
        <v>2.3E-2</v>
      </c>
      <c r="V67" s="224">
        <f>ROUND(E67*U67,2)</f>
        <v>12.35</v>
      </c>
      <c r="W67" s="224"/>
      <c r="X67" s="224" t="s">
        <v>241</v>
      </c>
      <c r="Y67" s="213"/>
      <c r="Z67" s="213"/>
      <c r="AA67" s="213"/>
      <c r="AB67" s="213"/>
      <c r="AC67" s="213"/>
      <c r="AD67" s="213"/>
      <c r="AE67" s="213"/>
      <c r="AF67" s="213"/>
      <c r="AG67" s="213" t="s">
        <v>242</v>
      </c>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row>
    <row r="68" spans="1:60" ht="22.5" outlineLevel="1" x14ac:dyDescent="0.2">
      <c r="A68" s="242">
        <v>37</v>
      </c>
      <c r="B68" s="243" t="s">
        <v>968</v>
      </c>
      <c r="C68" s="255" t="s">
        <v>969</v>
      </c>
      <c r="D68" s="244" t="s">
        <v>252</v>
      </c>
      <c r="E68" s="245">
        <v>537</v>
      </c>
      <c r="F68" s="246"/>
      <c r="G68" s="247">
        <f>ROUND(E68*F68,2)</f>
        <v>0</v>
      </c>
      <c r="H68" s="246"/>
      <c r="I68" s="247">
        <f>ROUND(E68*H68,2)</f>
        <v>0</v>
      </c>
      <c r="J68" s="246"/>
      <c r="K68" s="247">
        <f>ROUND(E68*J68,2)</f>
        <v>0</v>
      </c>
      <c r="L68" s="247">
        <v>15</v>
      </c>
      <c r="M68" s="247">
        <f>G68*(1+L68/100)</f>
        <v>0</v>
      </c>
      <c r="N68" s="245">
        <v>0.441</v>
      </c>
      <c r="O68" s="245">
        <f>ROUND(E68*N68,2)</f>
        <v>236.82</v>
      </c>
      <c r="P68" s="245">
        <v>0</v>
      </c>
      <c r="Q68" s="245">
        <f>ROUND(E68*P68,2)</f>
        <v>0</v>
      </c>
      <c r="R68" s="247" t="s">
        <v>810</v>
      </c>
      <c r="S68" s="247" t="s">
        <v>239</v>
      </c>
      <c r="T68" s="248" t="s">
        <v>240</v>
      </c>
      <c r="U68" s="224">
        <v>2.9000000000000001E-2</v>
      </c>
      <c r="V68" s="224">
        <f>ROUND(E68*U68,2)</f>
        <v>15.57</v>
      </c>
      <c r="W68" s="224"/>
      <c r="X68" s="224" t="s">
        <v>241</v>
      </c>
      <c r="Y68" s="213"/>
      <c r="Z68" s="213"/>
      <c r="AA68" s="213"/>
      <c r="AB68" s="213"/>
      <c r="AC68" s="213"/>
      <c r="AD68" s="213"/>
      <c r="AE68" s="213"/>
      <c r="AF68" s="213"/>
      <c r="AG68" s="213" t="s">
        <v>242</v>
      </c>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row>
    <row r="69" spans="1:60" ht="22.5" outlineLevel="1" x14ac:dyDescent="0.2">
      <c r="A69" s="242">
        <v>38</v>
      </c>
      <c r="B69" s="243" t="s">
        <v>970</v>
      </c>
      <c r="C69" s="255" t="s">
        <v>809</v>
      </c>
      <c r="D69" s="244" t="s">
        <v>252</v>
      </c>
      <c r="E69" s="245">
        <v>167.69499999999999</v>
      </c>
      <c r="F69" s="246"/>
      <c r="G69" s="247">
        <f>ROUND(E69*F69,2)</f>
        <v>0</v>
      </c>
      <c r="H69" s="246"/>
      <c r="I69" s="247">
        <f>ROUND(E69*H69,2)</f>
        <v>0</v>
      </c>
      <c r="J69" s="246"/>
      <c r="K69" s="247">
        <f>ROUND(E69*J69,2)</f>
        <v>0</v>
      </c>
      <c r="L69" s="247">
        <v>15</v>
      </c>
      <c r="M69" s="247">
        <f>G69*(1+L69/100)</f>
        <v>0</v>
      </c>
      <c r="N69" s="245">
        <v>0.55125000000000002</v>
      </c>
      <c r="O69" s="245">
        <f>ROUND(E69*N69,2)</f>
        <v>92.44</v>
      </c>
      <c r="P69" s="245">
        <v>0</v>
      </c>
      <c r="Q69" s="245">
        <f>ROUND(E69*P69,2)</f>
        <v>0</v>
      </c>
      <c r="R69" s="247" t="s">
        <v>810</v>
      </c>
      <c r="S69" s="247" t="s">
        <v>239</v>
      </c>
      <c r="T69" s="248" t="s">
        <v>240</v>
      </c>
      <c r="U69" s="224">
        <v>2.7E-2</v>
      </c>
      <c r="V69" s="224">
        <f>ROUND(E69*U69,2)</f>
        <v>4.53</v>
      </c>
      <c r="W69" s="224"/>
      <c r="X69" s="224" t="s">
        <v>241</v>
      </c>
      <c r="Y69" s="213"/>
      <c r="Z69" s="213"/>
      <c r="AA69" s="213"/>
      <c r="AB69" s="213"/>
      <c r="AC69" s="213"/>
      <c r="AD69" s="213"/>
      <c r="AE69" s="213"/>
      <c r="AF69" s="213"/>
      <c r="AG69" s="213" t="s">
        <v>242</v>
      </c>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row>
    <row r="70" spans="1:60" outlineLevel="1" x14ac:dyDescent="0.2">
      <c r="A70" s="234">
        <v>39</v>
      </c>
      <c r="B70" s="235" t="s">
        <v>971</v>
      </c>
      <c r="C70" s="253" t="s">
        <v>972</v>
      </c>
      <c r="D70" s="236" t="s">
        <v>252</v>
      </c>
      <c r="E70" s="237">
        <v>167.69499999999999</v>
      </c>
      <c r="F70" s="238"/>
      <c r="G70" s="239">
        <f>ROUND(E70*F70,2)</f>
        <v>0</v>
      </c>
      <c r="H70" s="238"/>
      <c r="I70" s="239">
        <f>ROUND(E70*H70,2)</f>
        <v>0</v>
      </c>
      <c r="J70" s="238"/>
      <c r="K70" s="239">
        <f>ROUND(E70*J70,2)</f>
        <v>0</v>
      </c>
      <c r="L70" s="239">
        <v>15</v>
      </c>
      <c r="M70" s="239">
        <f>G70*(1+L70/100)</f>
        <v>0</v>
      </c>
      <c r="N70" s="237">
        <v>5.5449999999999999E-2</v>
      </c>
      <c r="O70" s="237">
        <f>ROUND(E70*N70,2)</f>
        <v>9.3000000000000007</v>
      </c>
      <c r="P70" s="237">
        <v>0</v>
      </c>
      <c r="Q70" s="237">
        <f>ROUND(E70*P70,2)</f>
        <v>0</v>
      </c>
      <c r="R70" s="239" t="s">
        <v>810</v>
      </c>
      <c r="S70" s="239" t="s">
        <v>239</v>
      </c>
      <c r="T70" s="240" t="s">
        <v>240</v>
      </c>
      <c r="U70" s="224">
        <v>0.442</v>
      </c>
      <c r="V70" s="224">
        <f>ROUND(E70*U70,2)</f>
        <v>74.12</v>
      </c>
      <c r="W70" s="224"/>
      <c r="X70" s="224" t="s">
        <v>241</v>
      </c>
      <c r="Y70" s="213"/>
      <c r="Z70" s="213"/>
      <c r="AA70" s="213"/>
      <c r="AB70" s="213"/>
      <c r="AC70" s="213"/>
      <c r="AD70" s="213"/>
      <c r="AE70" s="213"/>
      <c r="AF70" s="213"/>
      <c r="AG70" s="213" t="s">
        <v>242</v>
      </c>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row>
    <row r="71" spans="1:60" ht="22.5" outlineLevel="1" x14ac:dyDescent="0.2">
      <c r="A71" s="220"/>
      <c r="B71" s="221"/>
      <c r="C71" s="254" t="s">
        <v>813</v>
      </c>
      <c r="D71" s="241"/>
      <c r="E71" s="241"/>
      <c r="F71" s="241"/>
      <c r="G71" s="241"/>
      <c r="H71" s="224"/>
      <c r="I71" s="224"/>
      <c r="J71" s="224"/>
      <c r="K71" s="224"/>
      <c r="L71" s="224"/>
      <c r="M71" s="224"/>
      <c r="N71" s="223"/>
      <c r="O71" s="223"/>
      <c r="P71" s="223"/>
      <c r="Q71" s="223"/>
      <c r="R71" s="224"/>
      <c r="S71" s="224"/>
      <c r="T71" s="224"/>
      <c r="U71" s="224"/>
      <c r="V71" s="224"/>
      <c r="W71" s="224"/>
      <c r="X71" s="224"/>
      <c r="Y71" s="213"/>
      <c r="Z71" s="213"/>
      <c r="AA71" s="213"/>
      <c r="AB71" s="213"/>
      <c r="AC71" s="213"/>
      <c r="AD71" s="213"/>
      <c r="AE71" s="213"/>
      <c r="AF71" s="213"/>
      <c r="AG71" s="213" t="s">
        <v>244</v>
      </c>
      <c r="AH71" s="213"/>
      <c r="AI71" s="213"/>
      <c r="AJ71" s="213"/>
      <c r="AK71" s="213"/>
      <c r="AL71" s="213"/>
      <c r="AM71" s="213"/>
      <c r="AN71" s="213"/>
      <c r="AO71" s="213"/>
      <c r="AP71" s="213"/>
      <c r="AQ71" s="213"/>
      <c r="AR71" s="213"/>
      <c r="AS71" s="213"/>
      <c r="AT71" s="213"/>
      <c r="AU71" s="213"/>
      <c r="AV71" s="213"/>
      <c r="AW71" s="213"/>
      <c r="AX71" s="213"/>
      <c r="AY71" s="213"/>
      <c r="AZ71" s="213"/>
      <c r="BA71" s="249" t="str">
        <f>C71</f>
        <v>s provedením lože z kameniva drceného, s vyplněním spár, s dvojitým hutněním a se smetením přebytečného materiálu na krajnici. S dodáním hmot pro lože a výplň spár.</v>
      </c>
      <c r="BB71" s="213"/>
      <c r="BC71" s="213"/>
      <c r="BD71" s="213"/>
      <c r="BE71" s="213"/>
      <c r="BF71" s="213"/>
      <c r="BG71" s="213"/>
      <c r="BH71" s="213"/>
    </row>
    <row r="72" spans="1:60" outlineLevel="1" x14ac:dyDescent="0.2">
      <c r="A72" s="234">
        <v>40</v>
      </c>
      <c r="B72" s="235" t="s">
        <v>973</v>
      </c>
      <c r="C72" s="253" t="s">
        <v>974</v>
      </c>
      <c r="D72" s="236" t="s">
        <v>252</v>
      </c>
      <c r="E72" s="237">
        <v>537</v>
      </c>
      <c r="F72" s="238"/>
      <c r="G72" s="239">
        <f>ROUND(E72*F72,2)</f>
        <v>0</v>
      </c>
      <c r="H72" s="238"/>
      <c r="I72" s="239">
        <f>ROUND(E72*H72,2)</f>
        <v>0</v>
      </c>
      <c r="J72" s="238"/>
      <c r="K72" s="239">
        <f>ROUND(E72*J72,2)</f>
        <v>0</v>
      </c>
      <c r="L72" s="239">
        <v>15</v>
      </c>
      <c r="M72" s="239">
        <f>G72*(1+L72/100)</f>
        <v>0</v>
      </c>
      <c r="N72" s="237">
        <v>9.2799999999999994E-2</v>
      </c>
      <c r="O72" s="237">
        <f>ROUND(E72*N72,2)</f>
        <v>49.83</v>
      </c>
      <c r="P72" s="237">
        <v>0</v>
      </c>
      <c r="Q72" s="237">
        <f>ROUND(E72*P72,2)</f>
        <v>0</v>
      </c>
      <c r="R72" s="239" t="s">
        <v>810</v>
      </c>
      <c r="S72" s="239" t="s">
        <v>239</v>
      </c>
      <c r="T72" s="240" t="s">
        <v>240</v>
      </c>
      <c r="U72" s="224">
        <v>0.47799999999999998</v>
      </c>
      <c r="V72" s="224">
        <f>ROUND(E72*U72,2)</f>
        <v>256.69</v>
      </c>
      <c r="W72" s="224"/>
      <c r="X72" s="224" t="s">
        <v>241</v>
      </c>
      <c r="Y72" s="213"/>
      <c r="Z72" s="213"/>
      <c r="AA72" s="213"/>
      <c r="AB72" s="213"/>
      <c r="AC72" s="213"/>
      <c r="AD72" s="213"/>
      <c r="AE72" s="213"/>
      <c r="AF72" s="213"/>
      <c r="AG72" s="213" t="s">
        <v>242</v>
      </c>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row>
    <row r="73" spans="1:60" ht="22.5" outlineLevel="1" x14ac:dyDescent="0.2">
      <c r="A73" s="220"/>
      <c r="B73" s="221"/>
      <c r="C73" s="254" t="s">
        <v>813</v>
      </c>
      <c r="D73" s="241"/>
      <c r="E73" s="241"/>
      <c r="F73" s="241"/>
      <c r="G73" s="241"/>
      <c r="H73" s="224"/>
      <c r="I73" s="224"/>
      <c r="J73" s="224"/>
      <c r="K73" s="224"/>
      <c r="L73" s="224"/>
      <c r="M73" s="224"/>
      <c r="N73" s="223"/>
      <c r="O73" s="223"/>
      <c r="P73" s="223"/>
      <c r="Q73" s="223"/>
      <c r="R73" s="224"/>
      <c r="S73" s="224"/>
      <c r="T73" s="224"/>
      <c r="U73" s="224"/>
      <c r="V73" s="224"/>
      <c r="W73" s="224"/>
      <c r="X73" s="224"/>
      <c r="Y73" s="213"/>
      <c r="Z73" s="213"/>
      <c r="AA73" s="213"/>
      <c r="AB73" s="213"/>
      <c r="AC73" s="213"/>
      <c r="AD73" s="213"/>
      <c r="AE73" s="213"/>
      <c r="AF73" s="213"/>
      <c r="AG73" s="213" t="s">
        <v>244</v>
      </c>
      <c r="AH73" s="213"/>
      <c r="AI73" s="213"/>
      <c r="AJ73" s="213"/>
      <c r="AK73" s="213"/>
      <c r="AL73" s="213"/>
      <c r="AM73" s="213"/>
      <c r="AN73" s="213"/>
      <c r="AO73" s="213"/>
      <c r="AP73" s="213"/>
      <c r="AQ73" s="213"/>
      <c r="AR73" s="213"/>
      <c r="AS73" s="213"/>
      <c r="AT73" s="213"/>
      <c r="AU73" s="213"/>
      <c r="AV73" s="213"/>
      <c r="AW73" s="213"/>
      <c r="AX73" s="213"/>
      <c r="AY73" s="213"/>
      <c r="AZ73" s="213"/>
      <c r="BA73" s="249" t="str">
        <f>C73</f>
        <v>s provedením lože z kameniva drceného, s vyplněním spár, s dvojitým hutněním a se smetením přebytečného materiálu na krajnici. S dodáním hmot pro lože a výplň spár.</v>
      </c>
      <c r="BB73" s="213"/>
      <c r="BC73" s="213"/>
      <c r="BD73" s="213"/>
      <c r="BE73" s="213"/>
      <c r="BF73" s="213"/>
      <c r="BG73" s="213"/>
      <c r="BH73" s="213"/>
    </row>
    <row r="74" spans="1:60" outlineLevel="1" x14ac:dyDescent="0.2">
      <c r="A74" s="234">
        <v>41</v>
      </c>
      <c r="B74" s="235" t="s">
        <v>975</v>
      </c>
      <c r="C74" s="253" t="s">
        <v>976</v>
      </c>
      <c r="D74" s="236" t="s">
        <v>252</v>
      </c>
      <c r="E74" s="237">
        <v>32.61</v>
      </c>
      <c r="F74" s="238"/>
      <c r="G74" s="239">
        <f>ROUND(E74*F74,2)</f>
        <v>0</v>
      </c>
      <c r="H74" s="238"/>
      <c r="I74" s="239">
        <f>ROUND(E74*H74,2)</f>
        <v>0</v>
      </c>
      <c r="J74" s="238"/>
      <c r="K74" s="239">
        <f>ROUND(E74*J74,2)</f>
        <v>0</v>
      </c>
      <c r="L74" s="239">
        <v>15</v>
      </c>
      <c r="M74" s="239">
        <f>G74*(1+L74/100)</f>
        <v>0</v>
      </c>
      <c r="N74" s="237">
        <v>0.18</v>
      </c>
      <c r="O74" s="237">
        <f>ROUND(E74*N74,2)</f>
        <v>5.87</v>
      </c>
      <c r="P74" s="237">
        <v>0</v>
      </c>
      <c r="Q74" s="237">
        <f>ROUND(E74*P74,2)</f>
        <v>0</v>
      </c>
      <c r="R74" s="239" t="s">
        <v>253</v>
      </c>
      <c r="S74" s="239" t="s">
        <v>239</v>
      </c>
      <c r="T74" s="240" t="s">
        <v>240</v>
      </c>
      <c r="U74" s="224">
        <v>0.17</v>
      </c>
      <c r="V74" s="224">
        <f>ROUND(E74*U74,2)</f>
        <v>5.54</v>
      </c>
      <c r="W74" s="224"/>
      <c r="X74" s="224" t="s">
        <v>241</v>
      </c>
      <c r="Y74" s="213"/>
      <c r="Z74" s="213"/>
      <c r="AA74" s="213"/>
      <c r="AB74" s="213"/>
      <c r="AC74" s="213"/>
      <c r="AD74" s="213"/>
      <c r="AE74" s="213"/>
      <c r="AF74" s="213"/>
      <c r="AG74" s="213" t="s">
        <v>242</v>
      </c>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row>
    <row r="75" spans="1:60" outlineLevel="1" x14ac:dyDescent="0.2">
      <c r="A75" s="220"/>
      <c r="B75" s="221"/>
      <c r="C75" s="254" t="s">
        <v>977</v>
      </c>
      <c r="D75" s="241"/>
      <c r="E75" s="241"/>
      <c r="F75" s="241"/>
      <c r="G75" s="241"/>
      <c r="H75" s="224"/>
      <c r="I75" s="224"/>
      <c r="J75" s="224"/>
      <c r="K75" s="224"/>
      <c r="L75" s="224"/>
      <c r="M75" s="224"/>
      <c r="N75" s="223"/>
      <c r="O75" s="223"/>
      <c r="P75" s="223"/>
      <c r="Q75" s="223"/>
      <c r="R75" s="224"/>
      <c r="S75" s="224"/>
      <c r="T75" s="224"/>
      <c r="U75" s="224"/>
      <c r="V75" s="224"/>
      <c r="W75" s="224"/>
      <c r="X75" s="224"/>
      <c r="Y75" s="213"/>
      <c r="Z75" s="213"/>
      <c r="AA75" s="213"/>
      <c r="AB75" s="213"/>
      <c r="AC75" s="213"/>
      <c r="AD75" s="213"/>
      <c r="AE75" s="213"/>
      <c r="AF75" s="213"/>
      <c r="AG75" s="213" t="s">
        <v>244</v>
      </c>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row>
    <row r="76" spans="1:60" outlineLevel="1" x14ac:dyDescent="0.2">
      <c r="A76" s="242">
        <v>42</v>
      </c>
      <c r="B76" s="243" t="s">
        <v>978</v>
      </c>
      <c r="C76" s="255" t="s">
        <v>979</v>
      </c>
      <c r="D76" s="244" t="s">
        <v>252</v>
      </c>
      <c r="E76" s="245">
        <v>32.61</v>
      </c>
      <c r="F76" s="246"/>
      <c r="G76" s="247">
        <f>ROUND(E76*F76,2)</f>
        <v>0</v>
      </c>
      <c r="H76" s="246"/>
      <c r="I76" s="247">
        <f>ROUND(E76*H76,2)</f>
        <v>0</v>
      </c>
      <c r="J76" s="246"/>
      <c r="K76" s="247">
        <f>ROUND(E76*J76,2)</f>
        <v>0</v>
      </c>
      <c r="L76" s="247">
        <v>15</v>
      </c>
      <c r="M76" s="247">
        <f>G76*(1+L76/100)</f>
        <v>0</v>
      </c>
      <c r="N76" s="245">
        <v>0.16</v>
      </c>
      <c r="O76" s="245">
        <f>ROUND(E76*N76,2)</f>
        <v>5.22</v>
      </c>
      <c r="P76" s="245">
        <v>0</v>
      </c>
      <c r="Q76" s="245">
        <f>ROUND(E76*P76,2)</f>
        <v>0</v>
      </c>
      <c r="R76" s="247" t="s">
        <v>253</v>
      </c>
      <c r="S76" s="247" t="s">
        <v>239</v>
      </c>
      <c r="T76" s="248" t="s">
        <v>240</v>
      </c>
      <c r="U76" s="224">
        <v>0.18</v>
      </c>
      <c r="V76" s="224">
        <f>ROUND(E76*U76,2)</f>
        <v>5.87</v>
      </c>
      <c r="W76" s="224"/>
      <c r="X76" s="224" t="s">
        <v>241</v>
      </c>
      <c r="Y76" s="213"/>
      <c r="Z76" s="213"/>
      <c r="AA76" s="213"/>
      <c r="AB76" s="213"/>
      <c r="AC76" s="213"/>
      <c r="AD76" s="213"/>
      <c r="AE76" s="213"/>
      <c r="AF76" s="213"/>
      <c r="AG76" s="213" t="s">
        <v>242</v>
      </c>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row>
    <row r="77" spans="1:60" outlineLevel="1" x14ac:dyDescent="0.2">
      <c r="A77" s="242">
        <v>43</v>
      </c>
      <c r="B77" s="243" t="s">
        <v>980</v>
      </c>
      <c r="C77" s="255" t="s">
        <v>981</v>
      </c>
      <c r="D77" s="244" t="s">
        <v>252</v>
      </c>
      <c r="E77" s="245">
        <v>48.914999999999999</v>
      </c>
      <c r="F77" s="246"/>
      <c r="G77" s="247">
        <f>ROUND(E77*F77,2)</f>
        <v>0</v>
      </c>
      <c r="H77" s="246"/>
      <c r="I77" s="247">
        <f>ROUND(E77*H77,2)</f>
        <v>0</v>
      </c>
      <c r="J77" s="246"/>
      <c r="K77" s="247">
        <f>ROUND(E77*J77,2)</f>
        <v>0</v>
      </c>
      <c r="L77" s="247">
        <v>15</v>
      </c>
      <c r="M77" s="247">
        <f>G77*(1+L77/100)</f>
        <v>0</v>
      </c>
      <c r="N77" s="245">
        <v>0</v>
      </c>
      <c r="O77" s="245">
        <f>ROUND(E77*N77,2)</f>
        <v>0</v>
      </c>
      <c r="P77" s="245">
        <v>0</v>
      </c>
      <c r="Q77" s="245">
        <f>ROUND(E77*P77,2)</f>
        <v>0</v>
      </c>
      <c r="R77" s="247" t="s">
        <v>253</v>
      </c>
      <c r="S77" s="247" t="s">
        <v>239</v>
      </c>
      <c r="T77" s="248" t="s">
        <v>240</v>
      </c>
      <c r="U77" s="224">
        <v>0.13</v>
      </c>
      <c r="V77" s="224">
        <f>ROUND(E77*U77,2)</f>
        <v>6.36</v>
      </c>
      <c r="W77" s="224"/>
      <c r="X77" s="224" t="s">
        <v>241</v>
      </c>
      <c r="Y77" s="213"/>
      <c r="Z77" s="213"/>
      <c r="AA77" s="213"/>
      <c r="AB77" s="213"/>
      <c r="AC77" s="213"/>
      <c r="AD77" s="213"/>
      <c r="AE77" s="213"/>
      <c r="AF77" s="213"/>
      <c r="AG77" s="213" t="s">
        <v>242</v>
      </c>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row>
    <row r="78" spans="1:60" outlineLevel="1" x14ac:dyDescent="0.2">
      <c r="A78" s="242">
        <v>44</v>
      </c>
      <c r="B78" s="243" t="s">
        <v>817</v>
      </c>
      <c r="C78" s="255" t="s">
        <v>818</v>
      </c>
      <c r="D78" s="244" t="s">
        <v>252</v>
      </c>
      <c r="E78" s="245">
        <v>169.37195</v>
      </c>
      <c r="F78" s="246"/>
      <c r="G78" s="247">
        <f>ROUND(E78*F78,2)</f>
        <v>0</v>
      </c>
      <c r="H78" s="246"/>
      <c r="I78" s="247">
        <f>ROUND(E78*H78,2)</f>
        <v>0</v>
      </c>
      <c r="J78" s="246"/>
      <c r="K78" s="247">
        <f>ROUND(E78*J78,2)</f>
        <v>0</v>
      </c>
      <c r="L78" s="247">
        <v>15</v>
      </c>
      <c r="M78" s="247">
        <f>G78*(1+L78/100)</f>
        <v>0</v>
      </c>
      <c r="N78" s="245">
        <v>0.13100000000000001</v>
      </c>
      <c r="O78" s="245">
        <f>ROUND(E78*N78,2)</f>
        <v>22.19</v>
      </c>
      <c r="P78" s="245">
        <v>0</v>
      </c>
      <c r="Q78" s="245">
        <f>ROUND(E78*P78,2)</f>
        <v>0</v>
      </c>
      <c r="R78" s="247" t="s">
        <v>295</v>
      </c>
      <c r="S78" s="247" t="s">
        <v>239</v>
      </c>
      <c r="T78" s="248" t="s">
        <v>240</v>
      </c>
      <c r="U78" s="224">
        <v>0</v>
      </c>
      <c r="V78" s="224">
        <f>ROUND(E78*U78,2)</f>
        <v>0</v>
      </c>
      <c r="W78" s="224"/>
      <c r="X78" s="224" t="s">
        <v>296</v>
      </c>
      <c r="Y78" s="213"/>
      <c r="Z78" s="213"/>
      <c r="AA78" s="213"/>
      <c r="AB78" s="213"/>
      <c r="AC78" s="213"/>
      <c r="AD78" s="213"/>
      <c r="AE78" s="213"/>
      <c r="AF78" s="213"/>
      <c r="AG78" s="213" t="s">
        <v>297</v>
      </c>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row>
    <row r="79" spans="1:60" ht="22.5" outlineLevel="1" x14ac:dyDescent="0.2">
      <c r="A79" s="242">
        <v>45</v>
      </c>
      <c r="B79" s="243" t="s">
        <v>982</v>
      </c>
      <c r="C79" s="255" t="s">
        <v>983</v>
      </c>
      <c r="D79" s="244" t="s">
        <v>265</v>
      </c>
      <c r="E79" s="245">
        <v>9191</v>
      </c>
      <c r="F79" s="246"/>
      <c r="G79" s="247">
        <f>ROUND(E79*F79,2)</f>
        <v>0</v>
      </c>
      <c r="H79" s="246"/>
      <c r="I79" s="247">
        <f>ROUND(E79*H79,2)</f>
        <v>0</v>
      </c>
      <c r="J79" s="246"/>
      <c r="K79" s="247">
        <f>ROUND(E79*J79,2)</f>
        <v>0</v>
      </c>
      <c r="L79" s="247">
        <v>15</v>
      </c>
      <c r="M79" s="247">
        <f>G79*(1+L79/100)</f>
        <v>0</v>
      </c>
      <c r="N79" s="245">
        <v>8.9999999999999993E-3</v>
      </c>
      <c r="O79" s="245">
        <f>ROUND(E79*N79,2)</f>
        <v>82.72</v>
      </c>
      <c r="P79" s="245">
        <v>0</v>
      </c>
      <c r="Q79" s="245">
        <f>ROUND(E79*P79,2)</f>
        <v>0</v>
      </c>
      <c r="R79" s="247" t="s">
        <v>295</v>
      </c>
      <c r="S79" s="247" t="s">
        <v>239</v>
      </c>
      <c r="T79" s="248" t="s">
        <v>240</v>
      </c>
      <c r="U79" s="224">
        <v>0</v>
      </c>
      <c r="V79" s="224">
        <f>ROUND(E79*U79,2)</f>
        <v>0</v>
      </c>
      <c r="W79" s="224"/>
      <c r="X79" s="224" t="s">
        <v>296</v>
      </c>
      <c r="Y79" s="213"/>
      <c r="Z79" s="213"/>
      <c r="AA79" s="213"/>
      <c r="AB79" s="213"/>
      <c r="AC79" s="213"/>
      <c r="AD79" s="213"/>
      <c r="AE79" s="213"/>
      <c r="AF79" s="213"/>
      <c r="AG79" s="213" t="s">
        <v>297</v>
      </c>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row>
    <row r="80" spans="1:60" ht="33.75" outlineLevel="1" x14ac:dyDescent="0.2">
      <c r="A80" s="242">
        <v>46</v>
      </c>
      <c r="B80" s="243" t="s">
        <v>984</v>
      </c>
      <c r="C80" s="255" t="s">
        <v>985</v>
      </c>
      <c r="D80" s="244" t="s">
        <v>265</v>
      </c>
      <c r="E80" s="245">
        <v>225</v>
      </c>
      <c r="F80" s="246"/>
      <c r="G80" s="247">
        <f>ROUND(E80*F80,2)</f>
        <v>0</v>
      </c>
      <c r="H80" s="246"/>
      <c r="I80" s="247">
        <f>ROUND(E80*H80,2)</f>
        <v>0</v>
      </c>
      <c r="J80" s="246"/>
      <c r="K80" s="247">
        <f>ROUND(E80*J80,2)</f>
        <v>0</v>
      </c>
      <c r="L80" s="247">
        <v>15</v>
      </c>
      <c r="M80" s="247">
        <f>G80*(1+L80/100)</f>
        <v>0</v>
      </c>
      <c r="N80" s="245">
        <v>8.9999999999999993E-3</v>
      </c>
      <c r="O80" s="245">
        <f>ROUND(E80*N80,2)</f>
        <v>2.0299999999999998</v>
      </c>
      <c r="P80" s="245">
        <v>0</v>
      </c>
      <c r="Q80" s="245">
        <f>ROUND(E80*P80,2)</f>
        <v>0</v>
      </c>
      <c r="R80" s="247" t="s">
        <v>295</v>
      </c>
      <c r="S80" s="247" t="s">
        <v>239</v>
      </c>
      <c r="T80" s="248" t="s">
        <v>240</v>
      </c>
      <c r="U80" s="224">
        <v>0</v>
      </c>
      <c r="V80" s="224">
        <f>ROUND(E80*U80,2)</f>
        <v>0</v>
      </c>
      <c r="W80" s="224"/>
      <c r="X80" s="224" t="s">
        <v>296</v>
      </c>
      <c r="Y80" s="213"/>
      <c r="Z80" s="213"/>
      <c r="AA80" s="213"/>
      <c r="AB80" s="213"/>
      <c r="AC80" s="213"/>
      <c r="AD80" s="213"/>
      <c r="AE80" s="213"/>
      <c r="AF80" s="213"/>
      <c r="AG80" s="213" t="s">
        <v>297</v>
      </c>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row>
    <row r="81" spans="1:60" x14ac:dyDescent="0.2">
      <c r="A81" s="227" t="s">
        <v>233</v>
      </c>
      <c r="B81" s="228" t="s">
        <v>118</v>
      </c>
      <c r="C81" s="252" t="s">
        <v>119</v>
      </c>
      <c r="D81" s="229"/>
      <c r="E81" s="230"/>
      <c r="F81" s="231"/>
      <c r="G81" s="231">
        <f>SUMIF(AG82:AG85,"&lt;&gt;NOR",G82:G85)</f>
        <v>0</v>
      </c>
      <c r="H81" s="231"/>
      <c r="I81" s="231">
        <f>SUM(I82:I85)</f>
        <v>0</v>
      </c>
      <c r="J81" s="231"/>
      <c r="K81" s="231">
        <f>SUM(K82:K85)</f>
        <v>0</v>
      </c>
      <c r="L81" s="231"/>
      <c r="M81" s="231">
        <f>SUM(M82:M85)</f>
        <v>0</v>
      </c>
      <c r="N81" s="230"/>
      <c r="O81" s="230">
        <f>SUM(O82:O85)</f>
        <v>1.97</v>
      </c>
      <c r="P81" s="230"/>
      <c r="Q81" s="230">
        <f>SUM(Q82:Q85)</f>
        <v>0</v>
      </c>
      <c r="R81" s="231"/>
      <c r="S81" s="231"/>
      <c r="T81" s="232"/>
      <c r="U81" s="226"/>
      <c r="V81" s="226">
        <f>SUM(V82:V85)</f>
        <v>25.64</v>
      </c>
      <c r="W81" s="226"/>
      <c r="X81" s="226"/>
      <c r="AG81" t="s">
        <v>234</v>
      </c>
    </row>
    <row r="82" spans="1:60" ht="22.5" outlineLevel="1" x14ac:dyDescent="0.2">
      <c r="A82" s="242">
        <v>47</v>
      </c>
      <c r="B82" s="243" t="s">
        <v>986</v>
      </c>
      <c r="C82" s="255" t="s">
        <v>967</v>
      </c>
      <c r="D82" s="244" t="s">
        <v>252</v>
      </c>
      <c r="E82" s="245">
        <v>6.25</v>
      </c>
      <c r="F82" s="246"/>
      <c r="G82" s="247">
        <f>ROUND(E82*F82,2)</f>
        <v>0</v>
      </c>
      <c r="H82" s="246"/>
      <c r="I82" s="247">
        <f>ROUND(E82*H82,2)</f>
        <v>0</v>
      </c>
      <c r="J82" s="246"/>
      <c r="K82" s="247">
        <f>ROUND(E82*J82,2)</f>
        <v>0</v>
      </c>
      <c r="L82" s="247">
        <v>15</v>
      </c>
      <c r="M82" s="247">
        <f>G82*(1+L82/100)</f>
        <v>0</v>
      </c>
      <c r="N82" s="245">
        <v>0.28799999999999998</v>
      </c>
      <c r="O82" s="245">
        <f>ROUND(E82*N82,2)</f>
        <v>1.8</v>
      </c>
      <c r="P82" s="245">
        <v>0</v>
      </c>
      <c r="Q82" s="245">
        <f>ROUND(E82*P82,2)</f>
        <v>0</v>
      </c>
      <c r="R82" s="247" t="s">
        <v>810</v>
      </c>
      <c r="S82" s="247" t="s">
        <v>239</v>
      </c>
      <c r="T82" s="248" t="s">
        <v>240</v>
      </c>
      <c r="U82" s="224">
        <v>2.3E-2</v>
      </c>
      <c r="V82" s="224">
        <f>ROUND(E82*U82,2)</f>
        <v>0.14000000000000001</v>
      </c>
      <c r="W82" s="224"/>
      <c r="X82" s="224" t="s">
        <v>241</v>
      </c>
      <c r="Y82" s="213"/>
      <c r="Z82" s="213"/>
      <c r="AA82" s="213"/>
      <c r="AB82" s="213"/>
      <c r="AC82" s="213"/>
      <c r="AD82" s="213"/>
      <c r="AE82" s="213"/>
      <c r="AF82" s="213"/>
      <c r="AG82" s="213" t="s">
        <v>242</v>
      </c>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row>
    <row r="83" spans="1:60" ht="22.5" outlineLevel="1" x14ac:dyDescent="0.2">
      <c r="A83" s="234">
        <v>48</v>
      </c>
      <c r="B83" s="235" t="s">
        <v>987</v>
      </c>
      <c r="C83" s="253" t="s">
        <v>988</v>
      </c>
      <c r="D83" s="236" t="s">
        <v>268</v>
      </c>
      <c r="E83" s="237">
        <v>42.5</v>
      </c>
      <c r="F83" s="238"/>
      <c r="G83" s="239">
        <f>ROUND(E83*F83,2)</f>
        <v>0</v>
      </c>
      <c r="H83" s="238"/>
      <c r="I83" s="239">
        <f>ROUND(E83*H83,2)</f>
        <v>0</v>
      </c>
      <c r="J83" s="238"/>
      <c r="K83" s="239">
        <f>ROUND(E83*J83,2)</f>
        <v>0</v>
      </c>
      <c r="L83" s="239">
        <v>15</v>
      </c>
      <c r="M83" s="239">
        <f>G83*(1+L83/100)</f>
        <v>0</v>
      </c>
      <c r="N83" s="237">
        <v>4.0299999999999997E-3</v>
      </c>
      <c r="O83" s="237">
        <f>ROUND(E83*N83,2)</f>
        <v>0.17</v>
      </c>
      <c r="P83" s="237">
        <v>0</v>
      </c>
      <c r="Q83" s="237">
        <f>ROUND(E83*P83,2)</f>
        <v>0</v>
      </c>
      <c r="R83" s="239" t="s">
        <v>530</v>
      </c>
      <c r="S83" s="239" t="s">
        <v>239</v>
      </c>
      <c r="T83" s="240" t="s">
        <v>240</v>
      </c>
      <c r="U83" s="224">
        <v>0.6</v>
      </c>
      <c r="V83" s="224">
        <f>ROUND(E83*U83,2)</f>
        <v>25.5</v>
      </c>
      <c r="W83" s="224"/>
      <c r="X83" s="224" t="s">
        <v>241</v>
      </c>
      <c r="Y83" s="213"/>
      <c r="Z83" s="213"/>
      <c r="AA83" s="213"/>
      <c r="AB83" s="213"/>
      <c r="AC83" s="213"/>
      <c r="AD83" s="213"/>
      <c r="AE83" s="213"/>
      <c r="AF83" s="213"/>
      <c r="AG83" s="213" t="s">
        <v>242</v>
      </c>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row>
    <row r="84" spans="1:60" outlineLevel="1" x14ac:dyDescent="0.2">
      <c r="A84" s="220"/>
      <c r="B84" s="221"/>
      <c r="C84" s="254" t="s">
        <v>989</v>
      </c>
      <c r="D84" s="241"/>
      <c r="E84" s="241"/>
      <c r="F84" s="241"/>
      <c r="G84" s="241"/>
      <c r="H84" s="224"/>
      <c r="I84" s="224"/>
      <c r="J84" s="224"/>
      <c r="K84" s="224"/>
      <c r="L84" s="224"/>
      <c r="M84" s="224"/>
      <c r="N84" s="223"/>
      <c r="O84" s="223"/>
      <c r="P84" s="223"/>
      <c r="Q84" s="223"/>
      <c r="R84" s="224"/>
      <c r="S84" s="224"/>
      <c r="T84" s="224"/>
      <c r="U84" s="224"/>
      <c r="V84" s="224"/>
      <c r="W84" s="224"/>
      <c r="X84" s="224"/>
      <c r="Y84" s="213"/>
      <c r="Z84" s="213"/>
      <c r="AA84" s="213"/>
      <c r="AB84" s="213"/>
      <c r="AC84" s="213"/>
      <c r="AD84" s="213"/>
      <c r="AE84" s="213"/>
      <c r="AF84" s="213"/>
      <c r="AG84" s="213" t="s">
        <v>244</v>
      </c>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row>
    <row r="85" spans="1:60" ht="22.5" outlineLevel="1" x14ac:dyDescent="0.2">
      <c r="A85" s="242">
        <v>49</v>
      </c>
      <c r="B85" s="243" t="s">
        <v>990</v>
      </c>
      <c r="C85" s="255" t="s">
        <v>991</v>
      </c>
      <c r="D85" s="244" t="s">
        <v>536</v>
      </c>
      <c r="E85" s="245">
        <v>1</v>
      </c>
      <c r="F85" s="246"/>
      <c r="G85" s="247">
        <f>ROUND(E85*F85,2)</f>
        <v>0</v>
      </c>
      <c r="H85" s="246"/>
      <c r="I85" s="247">
        <f>ROUND(E85*H85,2)</f>
        <v>0</v>
      </c>
      <c r="J85" s="246"/>
      <c r="K85" s="247">
        <f>ROUND(E85*J85,2)</f>
        <v>0</v>
      </c>
      <c r="L85" s="247">
        <v>15</v>
      </c>
      <c r="M85" s="247">
        <f>G85*(1+L85/100)</f>
        <v>0</v>
      </c>
      <c r="N85" s="245">
        <v>0</v>
      </c>
      <c r="O85" s="245">
        <f>ROUND(E85*N85,2)</f>
        <v>0</v>
      </c>
      <c r="P85" s="245">
        <v>0</v>
      </c>
      <c r="Q85" s="245">
        <f>ROUND(E85*P85,2)</f>
        <v>0</v>
      </c>
      <c r="R85" s="247"/>
      <c r="S85" s="247" t="s">
        <v>279</v>
      </c>
      <c r="T85" s="248" t="s">
        <v>262</v>
      </c>
      <c r="U85" s="224">
        <v>0</v>
      </c>
      <c r="V85" s="224">
        <f>ROUND(E85*U85,2)</f>
        <v>0</v>
      </c>
      <c r="W85" s="224"/>
      <c r="X85" s="224" t="s">
        <v>241</v>
      </c>
      <c r="Y85" s="213"/>
      <c r="Z85" s="213"/>
      <c r="AA85" s="213"/>
      <c r="AB85" s="213"/>
      <c r="AC85" s="213"/>
      <c r="AD85" s="213"/>
      <c r="AE85" s="213"/>
      <c r="AF85" s="213"/>
      <c r="AG85" s="213" t="s">
        <v>242</v>
      </c>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row>
    <row r="86" spans="1:60" x14ac:dyDescent="0.2">
      <c r="A86" s="227" t="s">
        <v>233</v>
      </c>
      <c r="B86" s="228" t="s">
        <v>120</v>
      </c>
      <c r="C86" s="252" t="s">
        <v>121</v>
      </c>
      <c r="D86" s="229"/>
      <c r="E86" s="230"/>
      <c r="F86" s="231"/>
      <c r="G86" s="231">
        <f>SUMIF(AG87:AG116,"&lt;&gt;NOR",G87:G116)</f>
        <v>0</v>
      </c>
      <c r="H86" s="231"/>
      <c r="I86" s="231">
        <f>SUM(I87:I116)</f>
        <v>0</v>
      </c>
      <c r="J86" s="231"/>
      <c r="K86" s="231">
        <f>SUM(K87:K116)</f>
        <v>0</v>
      </c>
      <c r="L86" s="231"/>
      <c r="M86" s="231">
        <f>SUM(M87:M116)</f>
        <v>0</v>
      </c>
      <c r="N86" s="230"/>
      <c r="O86" s="230">
        <f>SUM(O87:O116)</f>
        <v>24.17</v>
      </c>
      <c r="P86" s="230"/>
      <c r="Q86" s="230">
        <f>SUM(Q87:Q116)</f>
        <v>0</v>
      </c>
      <c r="R86" s="231"/>
      <c r="S86" s="231"/>
      <c r="T86" s="232"/>
      <c r="U86" s="226"/>
      <c r="V86" s="226">
        <f>SUM(V87:V116)</f>
        <v>147.19000000000003</v>
      </c>
      <c r="W86" s="226"/>
      <c r="X86" s="226"/>
      <c r="AG86" t="s">
        <v>234</v>
      </c>
    </row>
    <row r="87" spans="1:60" ht="22.5" outlineLevel="1" x14ac:dyDescent="0.2">
      <c r="A87" s="234">
        <v>50</v>
      </c>
      <c r="B87" s="235" t="s">
        <v>992</v>
      </c>
      <c r="C87" s="253" t="s">
        <v>993</v>
      </c>
      <c r="D87" s="236" t="s">
        <v>265</v>
      </c>
      <c r="E87" s="237">
        <v>2</v>
      </c>
      <c r="F87" s="238"/>
      <c r="G87" s="239">
        <f>ROUND(E87*F87,2)</f>
        <v>0</v>
      </c>
      <c r="H87" s="238"/>
      <c r="I87" s="239">
        <f>ROUND(E87*H87,2)</f>
        <v>0</v>
      </c>
      <c r="J87" s="238"/>
      <c r="K87" s="239">
        <f>ROUND(E87*J87,2)</f>
        <v>0</v>
      </c>
      <c r="L87" s="239">
        <v>15</v>
      </c>
      <c r="M87" s="239">
        <f>G87*(1+L87/100)</f>
        <v>0</v>
      </c>
      <c r="N87" s="237">
        <v>9.0819999999999998E-2</v>
      </c>
      <c r="O87" s="237">
        <f>ROUND(E87*N87,2)</f>
        <v>0.18</v>
      </c>
      <c r="P87" s="237">
        <v>0</v>
      </c>
      <c r="Q87" s="237">
        <f>ROUND(E87*P87,2)</f>
        <v>0</v>
      </c>
      <c r="R87" s="239" t="s">
        <v>937</v>
      </c>
      <c r="S87" s="239" t="s">
        <v>239</v>
      </c>
      <c r="T87" s="240" t="s">
        <v>240</v>
      </c>
      <c r="U87" s="224">
        <v>0.88200000000000001</v>
      </c>
      <c r="V87" s="224">
        <f>ROUND(E87*U87,2)</f>
        <v>1.76</v>
      </c>
      <c r="W87" s="224"/>
      <c r="X87" s="224" t="s">
        <v>241</v>
      </c>
      <c r="Y87" s="213"/>
      <c r="Z87" s="213"/>
      <c r="AA87" s="213"/>
      <c r="AB87" s="213"/>
      <c r="AC87" s="213"/>
      <c r="AD87" s="213"/>
      <c r="AE87" s="213"/>
      <c r="AF87" s="213"/>
      <c r="AG87" s="213" t="s">
        <v>242</v>
      </c>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row>
    <row r="88" spans="1:60" outlineLevel="1" x14ac:dyDescent="0.2">
      <c r="A88" s="220"/>
      <c r="B88" s="221"/>
      <c r="C88" s="254" t="s">
        <v>994</v>
      </c>
      <c r="D88" s="241"/>
      <c r="E88" s="241"/>
      <c r="F88" s="241"/>
      <c r="G88" s="241"/>
      <c r="H88" s="224"/>
      <c r="I88" s="224"/>
      <c r="J88" s="224"/>
      <c r="K88" s="224"/>
      <c r="L88" s="224"/>
      <c r="M88" s="224"/>
      <c r="N88" s="223"/>
      <c r="O88" s="223"/>
      <c r="P88" s="223"/>
      <c r="Q88" s="223"/>
      <c r="R88" s="224"/>
      <c r="S88" s="224"/>
      <c r="T88" s="224"/>
      <c r="U88" s="224"/>
      <c r="V88" s="224"/>
      <c r="W88" s="224"/>
      <c r="X88" s="224"/>
      <c r="Y88" s="213"/>
      <c r="Z88" s="213"/>
      <c r="AA88" s="213"/>
      <c r="AB88" s="213"/>
      <c r="AC88" s="213"/>
      <c r="AD88" s="213"/>
      <c r="AE88" s="213"/>
      <c r="AF88" s="213"/>
      <c r="AG88" s="213" t="s">
        <v>244</v>
      </c>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row>
    <row r="89" spans="1:60" ht="33.75" outlineLevel="1" x14ac:dyDescent="0.2">
      <c r="A89" s="234">
        <v>51</v>
      </c>
      <c r="B89" s="235" t="s">
        <v>995</v>
      </c>
      <c r="C89" s="253" t="s">
        <v>996</v>
      </c>
      <c r="D89" s="236" t="s">
        <v>268</v>
      </c>
      <c r="E89" s="237">
        <v>90.5</v>
      </c>
      <c r="F89" s="238"/>
      <c r="G89" s="239">
        <f>ROUND(E89*F89,2)</f>
        <v>0</v>
      </c>
      <c r="H89" s="238"/>
      <c r="I89" s="239">
        <f>ROUND(E89*H89,2)</f>
        <v>0</v>
      </c>
      <c r="J89" s="238"/>
      <c r="K89" s="239">
        <f>ROUND(E89*J89,2)</f>
        <v>0</v>
      </c>
      <c r="L89" s="239">
        <v>15</v>
      </c>
      <c r="M89" s="239">
        <f>G89*(1+L89/100)</f>
        <v>0</v>
      </c>
      <c r="N89" s="237">
        <v>2.2000000000000001E-3</v>
      </c>
      <c r="O89" s="237">
        <f>ROUND(E89*N89,2)</f>
        <v>0.2</v>
      </c>
      <c r="P89" s="237">
        <v>0</v>
      </c>
      <c r="Q89" s="237">
        <f>ROUND(E89*P89,2)</f>
        <v>0</v>
      </c>
      <c r="R89" s="239" t="s">
        <v>937</v>
      </c>
      <c r="S89" s="239" t="s">
        <v>997</v>
      </c>
      <c r="T89" s="240" t="s">
        <v>997</v>
      </c>
      <c r="U89" s="224">
        <v>6.6000000000000003E-2</v>
      </c>
      <c r="V89" s="224">
        <f>ROUND(E89*U89,2)</f>
        <v>5.97</v>
      </c>
      <c r="W89" s="224"/>
      <c r="X89" s="224" t="s">
        <v>241</v>
      </c>
      <c r="Y89" s="213"/>
      <c r="Z89" s="213"/>
      <c r="AA89" s="213"/>
      <c r="AB89" s="213"/>
      <c r="AC89" s="213"/>
      <c r="AD89" s="213"/>
      <c r="AE89" s="213"/>
      <c r="AF89" s="213"/>
      <c r="AG89" s="213" t="s">
        <v>242</v>
      </c>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row>
    <row r="90" spans="1:60" outlineLevel="1" x14ac:dyDescent="0.2">
      <c r="A90" s="220"/>
      <c r="B90" s="221"/>
      <c r="C90" s="254" t="s">
        <v>998</v>
      </c>
      <c r="D90" s="241"/>
      <c r="E90" s="241"/>
      <c r="F90" s="241"/>
      <c r="G90" s="241"/>
      <c r="H90" s="224"/>
      <c r="I90" s="224"/>
      <c r="J90" s="224"/>
      <c r="K90" s="224"/>
      <c r="L90" s="224"/>
      <c r="M90" s="224"/>
      <c r="N90" s="223"/>
      <c r="O90" s="223"/>
      <c r="P90" s="223"/>
      <c r="Q90" s="223"/>
      <c r="R90" s="224"/>
      <c r="S90" s="224"/>
      <c r="T90" s="224"/>
      <c r="U90" s="224"/>
      <c r="V90" s="224"/>
      <c r="W90" s="224"/>
      <c r="X90" s="224"/>
      <c r="Y90" s="213"/>
      <c r="Z90" s="213"/>
      <c r="AA90" s="213"/>
      <c r="AB90" s="213"/>
      <c r="AC90" s="213"/>
      <c r="AD90" s="213"/>
      <c r="AE90" s="213"/>
      <c r="AF90" s="213"/>
      <c r="AG90" s="213" t="s">
        <v>244</v>
      </c>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row>
    <row r="91" spans="1:60" ht="33.75" outlineLevel="1" x14ac:dyDescent="0.2">
      <c r="A91" s="234">
        <v>52</v>
      </c>
      <c r="B91" s="235" t="s">
        <v>999</v>
      </c>
      <c r="C91" s="253" t="s">
        <v>1000</v>
      </c>
      <c r="D91" s="236" t="s">
        <v>265</v>
      </c>
      <c r="E91" s="237">
        <v>6</v>
      </c>
      <c r="F91" s="238"/>
      <c r="G91" s="239">
        <f>ROUND(E91*F91,2)</f>
        <v>0</v>
      </c>
      <c r="H91" s="238"/>
      <c r="I91" s="239">
        <f>ROUND(E91*H91,2)</f>
        <v>0</v>
      </c>
      <c r="J91" s="238"/>
      <c r="K91" s="239">
        <f>ROUND(E91*J91,2)</f>
        <v>0</v>
      </c>
      <c r="L91" s="239">
        <v>15</v>
      </c>
      <c r="M91" s="239">
        <f>G91*(1+L91/100)</f>
        <v>0</v>
      </c>
      <c r="N91" s="237">
        <v>1.2800000000000001E-3</v>
      </c>
      <c r="O91" s="237">
        <f>ROUND(E91*N91,2)</f>
        <v>0.01</v>
      </c>
      <c r="P91" s="237">
        <v>0</v>
      </c>
      <c r="Q91" s="237">
        <f>ROUND(E91*P91,2)</f>
        <v>0</v>
      </c>
      <c r="R91" s="239" t="s">
        <v>937</v>
      </c>
      <c r="S91" s="239" t="s">
        <v>239</v>
      </c>
      <c r="T91" s="240" t="s">
        <v>240</v>
      </c>
      <c r="U91" s="224">
        <v>0.33</v>
      </c>
      <c r="V91" s="224">
        <f>ROUND(E91*U91,2)</f>
        <v>1.98</v>
      </c>
      <c r="W91" s="224"/>
      <c r="X91" s="224" t="s">
        <v>241</v>
      </c>
      <c r="Y91" s="213"/>
      <c r="Z91" s="213"/>
      <c r="AA91" s="213"/>
      <c r="AB91" s="213"/>
      <c r="AC91" s="213"/>
      <c r="AD91" s="213"/>
      <c r="AE91" s="213"/>
      <c r="AF91" s="213"/>
      <c r="AG91" s="213" t="s">
        <v>242</v>
      </c>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row>
    <row r="92" spans="1:60" outlineLevel="1" x14ac:dyDescent="0.2">
      <c r="A92" s="220"/>
      <c r="B92" s="221"/>
      <c r="C92" s="254" t="s">
        <v>1001</v>
      </c>
      <c r="D92" s="241"/>
      <c r="E92" s="241"/>
      <c r="F92" s="241"/>
      <c r="G92" s="241"/>
      <c r="H92" s="224"/>
      <c r="I92" s="224"/>
      <c r="J92" s="224"/>
      <c r="K92" s="224"/>
      <c r="L92" s="224"/>
      <c r="M92" s="224"/>
      <c r="N92" s="223"/>
      <c r="O92" s="223"/>
      <c r="P92" s="223"/>
      <c r="Q92" s="223"/>
      <c r="R92" s="224"/>
      <c r="S92" s="224"/>
      <c r="T92" s="224"/>
      <c r="U92" s="224"/>
      <c r="V92" s="224"/>
      <c r="W92" s="224"/>
      <c r="X92" s="224"/>
      <c r="Y92" s="213"/>
      <c r="Z92" s="213"/>
      <c r="AA92" s="213"/>
      <c r="AB92" s="213"/>
      <c r="AC92" s="213"/>
      <c r="AD92" s="213"/>
      <c r="AE92" s="213"/>
      <c r="AF92" s="213"/>
      <c r="AG92" s="213" t="s">
        <v>244</v>
      </c>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row>
    <row r="93" spans="1:60" ht="22.5" outlineLevel="1" x14ac:dyDescent="0.2">
      <c r="A93" s="234">
        <v>53</v>
      </c>
      <c r="B93" s="235" t="s">
        <v>1002</v>
      </c>
      <c r="C93" s="253" t="s">
        <v>1003</v>
      </c>
      <c r="D93" s="236" t="s">
        <v>265</v>
      </c>
      <c r="E93" s="237">
        <v>26</v>
      </c>
      <c r="F93" s="238"/>
      <c r="G93" s="239">
        <f>ROUND(E93*F93,2)</f>
        <v>0</v>
      </c>
      <c r="H93" s="238"/>
      <c r="I93" s="239">
        <f>ROUND(E93*H93,2)</f>
        <v>0</v>
      </c>
      <c r="J93" s="238"/>
      <c r="K93" s="239">
        <f>ROUND(E93*J93,2)</f>
        <v>0</v>
      </c>
      <c r="L93" s="239">
        <v>15</v>
      </c>
      <c r="M93" s="239">
        <f>G93*(1+L93/100)</f>
        <v>0</v>
      </c>
      <c r="N93" s="237">
        <v>1.0000000000000001E-5</v>
      </c>
      <c r="O93" s="237">
        <f>ROUND(E93*N93,2)</f>
        <v>0</v>
      </c>
      <c r="P93" s="237">
        <v>0</v>
      </c>
      <c r="Q93" s="237">
        <f>ROUND(E93*P93,2)</f>
        <v>0</v>
      </c>
      <c r="R93" s="239" t="s">
        <v>937</v>
      </c>
      <c r="S93" s="239" t="s">
        <v>239</v>
      </c>
      <c r="T93" s="240" t="s">
        <v>240</v>
      </c>
      <c r="U93" s="224">
        <v>0.17599999999999999</v>
      </c>
      <c r="V93" s="224">
        <f>ROUND(E93*U93,2)</f>
        <v>4.58</v>
      </c>
      <c r="W93" s="224"/>
      <c r="X93" s="224" t="s">
        <v>241</v>
      </c>
      <c r="Y93" s="213"/>
      <c r="Z93" s="213"/>
      <c r="AA93" s="213"/>
      <c r="AB93" s="213"/>
      <c r="AC93" s="213"/>
      <c r="AD93" s="213"/>
      <c r="AE93" s="213"/>
      <c r="AF93" s="213"/>
      <c r="AG93" s="213" t="s">
        <v>242</v>
      </c>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row>
    <row r="94" spans="1:60" outlineLevel="1" x14ac:dyDescent="0.2">
      <c r="A94" s="220"/>
      <c r="B94" s="221"/>
      <c r="C94" s="254" t="s">
        <v>1001</v>
      </c>
      <c r="D94" s="241"/>
      <c r="E94" s="241"/>
      <c r="F94" s="241"/>
      <c r="G94" s="241"/>
      <c r="H94" s="224"/>
      <c r="I94" s="224"/>
      <c r="J94" s="224"/>
      <c r="K94" s="224"/>
      <c r="L94" s="224"/>
      <c r="M94" s="224"/>
      <c r="N94" s="223"/>
      <c r="O94" s="223"/>
      <c r="P94" s="223"/>
      <c r="Q94" s="223"/>
      <c r="R94" s="224"/>
      <c r="S94" s="224"/>
      <c r="T94" s="224"/>
      <c r="U94" s="224"/>
      <c r="V94" s="224"/>
      <c r="W94" s="224"/>
      <c r="X94" s="224"/>
      <c r="Y94" s="213"/>
      <c r="Z94" s="213"/>
      <c r="AA94" s="213"/>
      <c r="AB94" s="213"/>
      <c r="AC94" s="213"/>
      <c r="AD94" s="213"/>
      <c r="AE94" s="213"/>
      <c r="AF94" s="213"/>
      <c r="AG94" s="213" t="s">
        <v>244</v>
      </c>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row>
    <row r="95" spans="1:60" ht="22.5" outlineLevel="1" x14ac:dyDescent="0.2">
      <c r="A95" s="242">
        <v>54</v>
      </c>
      <c r="B95" s="243" t="s">
        <v>1004</v>
      </c>
      <c r="C95" s="255" t="s">
        <v>1005</v>
      </c>
      <c r="D95" s="244" t="s">
        <v>265</v>
      </c>
      <c r="E95" s="245">
        <v>2</v>
      </c>
      <c r="F95" s="246"/>
      <c r="G95" s="247">
        <f>ROUND(E95*F95,2)</f>
        <v>0</v>
      </c>
      <c r="H95" s="246"/>
      <c r="I95" s="247">
        <f>ROUND(E95*H95,2)</f>
        <v>0</v>
      </c>
      <c r="J95" s="246"/>
      <c r="K95" s="247">
        <f>ROUND(E95*J95,2)</f>
        <v>0</v>
      </c>
      <c r="L95" s="247">
        <v>15</v>
      </c>
      <c r="M95" s="247">
        <f>G95*(1+L95/100)</f>
        <v>0</v>
      </c>
      <c r="N95" s="245">
        <v>3.5819999999999998E-2</v>
      </c>
      <c r="O95" s="245">
        <f>ROUND(E95*N95,2)</f>
        <v>7.0000000000000007E-2</v>
      </c>
      <c r="P95" s="245">
        <v>0</v>
      </c>
      <c r="Q95" s="245">
        <f>ROUND(E95*P95,2)</f>
        <v>0</v>
      </c>
      <c r="R95" s="247" t="s">
        <v>937</v>
      </c>
      <c r="S95" s="247" t="s">
        <v>239</v>
      </c>
      <c r="T95" s="248" t="s">
        <v>240</v>
      </c>
      <c r="U95" s="224">
        <v>3.024</v>
      </c>
      <c r="V95" s="224">
        <f>ROUND(E95*U95,2)</f>
        <v>6.05</v>
      </c>
      <c r="W95" s="224"/>
      <c r="X95" s="224" t="s">
        <v>241</v>
      </c>
      <c r="Y95" s="213"/>
      <c r="Z95" s="213"/>
      <c r="AA95" s="213"/>
      <c r="AB95" s="213"/>
      <c r="AC95" s="213"/>
      <c r="AD95" s="213"/>
      <c r="AE95" s="213"/>
      <c r="AF95" s="213"/>
      <c r="AG95" s="213" t="s">
        <v>242</v>
      </c>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row>
    <row r="96" spans="1:60" ht="22.5" outlineLevel="1" x14ac:dyDescent="0.2">
      <c r="A96" s="234">
        <v>55</v>
      </c>
      <c r="B96" s="235" t="s">
        <v>1006</v>
      </c>
      <c r="C96" s="253" t="s">
        <v>1007</v>
      </c>
      <c r="D96" s="236" t="s">
        <v>265</v>
      </c>
      <c r="E96" s="237">
        <v>2</v>
      </c>
      <c r="F96" s="238"/>
      <c r="G96" s="239">
        <f>ROUND(E96*F96,2)</f>
        <v>0</v>
      </c>
      <c r="H96" s="238"/>
      <c r="I96" s="239">
        <f>ROUND(E96*H96,2)</f>
        <v>0</v>
      </c>
      <c r="J96" s="238"/>
      <c r="K96" s="239">
        <f>ROUND(E96*J96,2)</f>
        <v>0</v>
      </c>
      <c r="L96" s="239">
        <v>15</v>
      </c>
      <c r="M96" s="239">
        <f>G96*(1+L96/100)</f>
        <v>0</v>
      </c>
      <c r="N96" s="237">
        <v>2.01431</v>
      </c>
      <c r="O96" s="237">
        <f>ROUND(E96*N96,2)</f>
        <v>4.03</v>
      </c>
      <c r="P96" s="237">
        <v>0</v>
      </c>
      <c r="Q96" s="237">
        <f>ROUND(E96*P96,2)</f>
        <v>0</v>
      </c>
      <c r="R96" s="239" t="s">
        <v>937</v>
      </c>
      <c r="S96" s="239" t="s">
        <v>239</v>
      </c>
      <c r="T96" s="240" t="s">
        <v>240</v>
      </c>
      <c r="U96" s="224">
        <v>19.105</v>
      </c>
      <c r="V96" s="224">
        <f>ROUND(E96*U96,2)</f>
        <v>38.21</v>
      </c>
      <c r="W96" s="224"/>
      <c r="X96" s="224" t="s">
        <v>241</v>
      </c>
      <c r="Y96" s="213"/>
      <c r="Z96" s="213"/>
      <c r="AA96" s="213"/>
      <c r="AB96" s="213"/>
      <c r="AC96" s="213"/>
      <c r="AD96" s="213"/>
      <c r="AE96" s="213"/>
      <c r="AF96" s="213"/>
      <c r="AG96" s="213" t="s">
        <v>242</v>
      </c>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row>
    <row r="97" spans="1:60" outlineLevel="1" x14ac:dyDescent="0.2">
      <c r="A97" s="220"/>
      <c r="B97" s="221"/>
      <c r="C97" s="254" t="s">
        <v>1008</v>
      </c>
      <c r="D97" s="241"/>
      <c r="E97" s="241"/>
      <c r="F97" s="241"/>
      <c r="G97" s="241"/>
      <c r="H97" s="224"/>
      <c r="I97" s="224"/>
      <c r="J97" s="224"/>
      <c r="K97" s="224"/>
      <c r="L97" s="224"/>
      <c r="M97" s="224"/>
      <c r="N97" s="223"/>
      <c r="O97" s="223"/>
      <c r="P97" s="223"/>
      <c r="Q97" s="223"/>
      <c r="R97" s="224"/>
      <c r="S97" s="224"/>
      <c r="T97" s="224"/>
      <c r="U97" s="224"/>
      <c r="V97" s="224"/>
      <c r="W97" s="224"/>
      <c r="X97" s="224"/>
      <c r="Y97" s="213"/>
      <c r="Z97" s="213"/>
      <c r="AA97" s="213"/>
      <c r="AB97" s="213"/>
      <c r="AC97" s="213"/>
      <c r="AD97" s="213"/>
      <c r="AE97" s="213"/>
      <c r="AF97" s="213"/>
      <c r="AG97" s="213" t="s">
        <v>244</v>
      </c>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row>
    <row r="98" spans="1:60" outlineLevel="1" x14ac:dyDescent="0.2">
      <c r="A98" s="242">
        <v>56</v>
      </c>
      <c r="B98" s="243" t="s">
        <v>1009</v>
      </c>
      <c r="C98" s="255" t="s">
        <v>1010</v>
      </c>
      <c r="D98" s="244" t="s">
        <v>265</v>
      </c>
      <c r="E98" s="245">
        <v>2</v>
      </c>
      <c r="F98" s="246"/>
      <c r="G98" s="247">
        <f>ROUND(E98*F98,2)</f>
        <v>0</v>
      </c>
      <c r="H98" s="246"/>
      <c r="I98" s="247">
        <f>ROUND(E98*H98,2)</f>
        <v>0</v>
      </c>
      <c r="J98" s="246"/>
      <c r="K98" s="247">
        <f>ROUND(E98*J98,2)</f>
        <v>0</v>
      </c>
      <c r="L98" s="247">
        <v>15</v>
      </c>
      <c r="M98" s="247">
        <f>G98*(1+L98/100)</f>
        <v>0</v>
      </c>
      <c r="N98" s="245">
        <v>3.9030000000000002E-2</v>
      </c>
      <c r="O98" s="245">
        <f>ROUND(E98*N98,2)</f>
        <v>0.08</v>
      </c>
      <c r="P98" s="245">
        <v>0</v>
      </c>
      <c r="Q98" s="245">
        <f>ROUND(E98*P98,2)</f>
        <v>0</v>
      </c>
      <c r="R98" s="247" t="s">
        <v>937</v>
      </c>
      <c r="S98" s="247" t="s">
        <v>239</v>
      </c>
      <c r="T98" s="248" t="s">
        <v>240</v>
      </c>
      <c r="U98" s="224">
        <v>0.81699999999999995</v>
      </c>
      <c r="V98" s="224">
        <f>ROUND(E98*U98,2)</f>
        <v>1.63</v>
      </c>
      <c r="W98" s="224"/>
      <c r="X98" s="224" t="s">
        <v>241</v>
      </c>
      <c r="Y98" s="213"/>
      <c r="Z98" s="213"/>
      <c r="AA98" s="213"/>
      <c r="AB98" s="213"/>
      <c r="AC98" s="213"/>
      <c r="AD98" s="213"/>
      <c r="AE98" s="213"/>
      <c r="AF98" s="213"/>
      <c r="AG98" s="213" t="s">
        <v>242</v>
      </c>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row>
    <row r="99" spans="1:60" outlineLevel="1" x14ac:dyDescent="0.2">
      <c r="A99" s="242">
        <v>57</v>
      </c>
      <c r="B99" s="243" t="s">
        <v>1011</v>
      </c>
      <c r="C99" s="255" t="s">
        <v>1012</v>
      </c>
      <c r="D99" s="244" t="s">
        <v>265</v>
      </c>
      <c r="E99" s="245">
        <v>2</v>
      </c>
      <c r="F99" s="246"/>
      <c r="G99" s="247">
        <f>ROUND(E99*F99,2)</f>
        <v>0</v>
      </c>
      <c r="H99" s="246"/>
      <c r="I99" s="247">
        <f>ROUND(E99*H99,2)</f>
        <v>0</v>
      </c>
      <c r="J99" s="246"/>
      <c r="K99" s="247">
        <f>ROUND(E99*J99,2)</f>
        <v>0</v>
      </c>
      <c r="L99" s="247">
        <v>15</v>
      </c>
      <c r="M99" s="247">
        <f>G99*(1+L99/100)</f>
        <v>0</v>
      </c>
      <c r="N99" s="245">
        <v>7.0200000000000002E-3</v>
      </c>
      <c r="O99" s="245">
        <f>ROUND(E99*N99,2)</f>
        <v>0.01</v>
      </c>
      <c r="P99" s="245">
        <v>0</v>
      </c>
      <c r="Q99" s="245">
        <f>ROUND(E99*P99,2)</f>
        <v>0</v>
      </c>
      <c r="R99" s="247" t="s">
        <v>937</v>
      </c>
      <c r="S99" s="247" t="s">
        <v>239</v>
      </c>
      <c r="T99" s="248" t="s">
        <v>240</v>
      </c>
      <c r="U99" s="224">
        <v>1.3140000000000001</v>
      </c>
      <c r="V99" s="224">
        <f>ROUND(E99*U99,2)</f>
        <v>2.63</v>
      </c>
      <c r="W99" s="224"/>
      <c r="X99" s="224" t="s">
        <v>241</v>
      </c>
      <c r="Y99" s="213"/>
      <c r="Z99" s="213"/>
      <c r="AA99" s="213"/>
      <c r="AB99" s="213"/>
      <c r="AC99" s="213"/>
      <c r="AD99" s="213"/>
      <c r="AE99" s="213"/>
      <c r="AF99" s="213"/>
      <c r="AG99" s="213" t="s">
        <v>242</v>
      </c>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row>
    <row r="100" spans="1:60" ht="22.5" outlineLevel="1" x14ac:dyDescent="0.2">
      <c r="A100" s="242">
        <v>58</v>
      </c>
      <c r="B100" s="243" t="s">
        <v>1013</v>
      </c>
      <c r="C100" s="255" t="s">
        <v>1014</v>
      </c>
      <c r="D100" s="244" t="s">
        <v>265</v>
      </c>
      <c r="E100" s="245">
        <v>1</v>
      </c>
      <c r="F100" s="246"/>
      <c r="G100" s="247">
        <f>ROUND(E100*F100,2)</f>
        <v>0</v>
      </c>
      <c r="H100" s="246"/>
      <c r="I100" s="247">
        <f>ROUND(E100*H100,2)</f>
        <v>0</v>
      </c>
      <c r="J100" s="246"/>
      <c r="K100" s="247">
        <f>ROUND(E100*J100,2)</f>
        <v>0</v>
      </c>
      <c r="L100" s="247">
        <v>15</v>
      </c>
      <c r="M100" s="247">
        <f>G100*(1+L100/100)</f>
        <v>0</v>
      </c>
      <c r="N100" s="245">
        <v>0.16502</v>
      </c>
      <c r="O100" s="245">
        <f>ROUND(E100*N100,2)</f>
        <v>0.17</v>
      </c>
      <c r="P100" s="245">
        <v>0</v>
      </c>
      <c r="Q100" s="245">
        <f>ROUND(E100*P100,2)</f>
        <v>0</v>
      </c>
      <c r="R100" s="247" t="s">
        <v>937</v>
      </c>
      <c r="S100" s="247" t="s">
        <v>239</v>
      </c>
      <c r="T100" s="248" t="s">
        <v>240</v>
      </c>
      <c r="U100" s="224">
        <v>1.3140000000000001</v>
      </c>
      <c r="V100" s="224">
        <f>ROUND(E100*U100,2)</f>
        <v>1.31</v>
      </c>
      <c r="W100" s="224"/>
      <c r="X100" s="224" t="s">
        <v>241</v>
      </c>
      <c r="Y100" s="213"/>
      <c r="Z100" s="213"/>
      <c r="AA100" s="213"/>
      <c r="AB100" s="213"/>
      <c r="AC100" s="213"/>
      <c r="AD100" s="213"/>
      <c r="AE100" s="213"/>
      <c r="AF100" s="213"/>
      <c r="AG100" s="213" t="s">
        <v>242</v>
      </c>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row>
    <row r="101" spans="1:60" outlineLevel="1" x14ac:dyDescent="0.2">
      <c r="A101" s="242">
        <v>59</v>
      </c>
      <c r="B101" s="243" t="s">
        <v>1015</v>
      </c>
      <c r="C101" s="255" t="s">
        <v>1016</v>
      </c>
      <c r="D101" s="244" t="s">
        <v>268</v>
      </c>
      <c r="E101" s="245">
        <v>87.5</v>
      </c>
      <c r="F101" s="246"/>
      <c r="G101" s="247">
        <f>ROUND(E101*F101,2)</f>
        <v>0</v>
      </c>
      <c r="H101" s="246"/>
      <c r="I101" s="247">
        <f>ROUND(E101*H101,2)</f>
        <v>0</v>
      </c>
      <c r="J101" s="246"/>
      <c r="K101" s="247">
        <f>ROUND(E101*J101,2)</f>
        <v>0</v>
      </c>
      <c r="L101" s="247">
        <v>15</v>
      </c>
      <c r="M101" s="247">
        <f>G101*(1+L101/100)</f>
        <v>0</v>
      </c>
      <c r="N101" s="245">
        <v>0</v>
      </c>
      <c r="O101" s="245">
        <f>ROUND(E101*N101,2)</f>
        <v>0</v>
      </c>
      <c r="P101" s="245">
        <v>0</v>
      </c>
      <c r="Q101" s="245">
        <f>ROUND(E101*P101,2)</f>
        <v>0</v>
      </c>
      <c r="R101" s="247" t="s">
        <v>937</v>
      </c>
      <c r="S101" s="247" t="s">
        <v>239</v>
      </c>
      <c r="T101" s="248" t="s">
        <v>240</v>
      </c>
      <c r="U101" s="224">
        <v>2.5999999999999999E-2</v>
      </c>
      <c r="V101" s="224">
        <f>ROUND(E101*U101,2)</f>
        <v>2.2799999999999998</v>
      </c>
      <c r="W101" s="224"/>
      <c r="X101" s="224" t="s">
        <v>241</v>
      </c>
      <c r="Y101" s="213"/>
      <c r="Z101" s="213"/>
      <c r="AA101" s="213"/>
      <c r="AB101" s="213"/>
      <c r="AC101" s="213"/>
      <c r="AD101" s="213"/>
      <c r="AE101" s="213"/>
      <c r="AF101" s="213"/>
      <c r="AG101" s="213" t="s">
        <v>242</v>
      </c>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row>
    <row r="102" spans="1:60" outlineLevel="1" x14ac:dyDescent="0.2">
      <c r="A102" s="234">
        <v>60</v>
      </c>
      <c r="B102" s="235" t="s">
        <v>1017</v>
      </c>
      <c r="C102" s="253" t="s">
        <v>1018</v>
      </c>
      <c r="D102" s="236" t="s">
        <v>268</v>
      </c>
      <c r="E102" s="237">
        <v>7</v>
      </c>
      <c r="F102" s="238"/>
      <c r="G102" s="239">
        <f>ROUND(E102*F102,2)</f>
        <v>0</v>
      </c>
      <c r="H102" s="238"/>
      <c r="I102" s="239">
        <f>ROUND(E102*H102,2)</f>
        <v>0</v>
      </c>
      <c r="J102" s="238"/>
      <c r="K102" s="239">
        <f>ROUND(E102*J102,2)</f>
        <v>0</v>
      </c>
      <c r="L102" s="239">
        <v>15</v>
      </c>
      <c r="M102" s="239">
        <f>G102*(1+L102/100)</f>
        <v>0</v>
      </c>
      <c r="N102" s="237">
        <v>1.7099999999999999E-3</v>
      </c>
      <c r="O102" s="237">
        <f>ROUND(E102*N102,2)</f>
        <v>0.01</v>
      </c>
      <c r="P102" s="237">
        <v>0</v>
      </c>
      <c r="Q102" s="237">
        <f>ROUND(E102*P102,2)</f>
        <v>0</v>
      </c>
      <c r="R102" s="239" t="s">
        <v>530</v>
      </c>
      <c r="S102" s="239" t="s">
        <v>239</v>
      </c>
      <c r="T102" s="240" t="s">
        <v>240</v>
      </c>
      <c r="U102" s="224">
        <v>0.79700000000000004</v>
      </c>
      <c r="V102" s="224">
        <f>ROUND(E102*U102,2)</f>
        <v>5.58</v>
      </c>
      <c r="W102" s="224"/>
      <c r="X102" s="224" t="s">
        <v>241</v>
      </c>
      <c r="Y102" s="213"/>
      <c r="Z102" s="213"/>
      <c r="AA102" s="213"/>
      <c r="AB102" s="213"/>
      <c r="AC102" s="213"/>
      <c r="AD102" s="213"/>
      <c r="AE102" s="213"/>
      <c r="AF102" s="213"/>
      <c r="AG102" s="213" t="s">
        <v>242</v>
      </c>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row>
    <row r="103" spans="1:60" outlineLevel="1" x14ac:dyDescent="0.2">
      <c r="A103" s="220"/>
      <c r="B103" s="221"/>
      <c r="C103" s="254" t="s">
        <v>989</v>
      </c>
      <c r="D103" s="241"/>
      <c r="E103" s="241"/>
      <c r="F103" s="241"/>
      <c r="G103" s="241"/>
      <c r="H103" s="224"/>
      <c r="I103" s="224"/>
      <c r="J103" s="224"/>
      <c r="K103" s="224"/>
      <c r="L103" s="224"/>
      <c r="M103" s="224"/>
      <c r="N103" s="223"/>
      <c r="O103" s="223"/>
      <c r="P103" s="223"/>
      <c r="Q103" s="223"/>
      <c r="R103" s="224"/>
      <c r="S103" s="224"/>
      <c r="T103" s="224"/>
      <c r="U103" s="224"/>
      <c r="V103" s="224"/>
      <c r="W103" s="224"/>
      <c r="X103" s="224"/>
      <c r="Y103" s="213"/>
      <c r="Z103" s="213"/>
      <c r="AA103" s="213"/>
      <c r="AB103" s="213"/>
      <c r="AC103" s="213"/>
      <c r="AD103" s="213"/>
      <c r="AE103" s="213"/>
      <c r="AF103" s="213"/>
      <c r="AG103" s="213" t="s">
        <v>244</v>
      </c>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row>
    <row r="104" spans="1:60" ht="22.5" outlineLevel="1" x14ac:dyDescent="0.2">
      <c r="A104" s="234">
        <v>61</v>
      </c>
      <c r="B104" s="235" t="s">
        <v>1019</v>
      </c>
      <c r="C104" s="253" t="s">
        <v>1020</v>
      </c>
      <c r="D104" s="236" t="s">
        <v>268</v>
      </c>
      <c r="E104" s="237">
        <v>15</v>
      </c>
      <c r="F104" s="238"/>
      <c r="G104" s="239">
        <f>ROUND(E104*F104,2)</f>
        <v>0</v>
      </c>
      <c r="H104" s="238"/>
      <c r="I104" s="239">
        <f>ROUND(E104*H104,2)</f>
        <v>0</v>
      </c>
      <c r="J104" s="238"/>
      <c r="K104" s="239">
        <f>ROUND(E104*J104,2)</f>
        <v>0</v>
      </c>
      <c r="L104" s="239">
        <v>15</v>
      </c>
      <c r="M104" s="239">
        <f>G104*(1+L104/100)</f>
        <v>0</v>
      </c>
      <c r="N104" s="237">
        <v>2.0999999999999999E-3</v>
      </c>
      <c r="O104" s="237">
        <f>ROUND(E104*N104,2)</f>
        <v>0.03</v>
      </c>
      <c r="P104" s="237">
        <v>0</v>
      </c>
      <c r="Q104" s="237">
        <f>ROUND(E104*P104,2)</f>
        <v>0</v>
      </c>
      <c r="R104" s="239" t="s">
        <v>530</v>
      </c>
      <c r="S104" s="239" t="s">
        <v>239</v>
      </c>
      <c r="T104" s="240" t="s">
        <v>240</v>
      </c>
      <c r="U104" s="224">
        <v>0.8</v>
      </c>
      <c r="V104" s="224">
        <f>ROUND(E104*U104,2)</f>
        <v>12</v>
      </c>
      <c r="W104" s="224"/>
      <c r="X104" s="224" t="s">
        <v>241</v>
      </c>
      <c r="Y104" s="213"/>
      <c r="Z104" s="213"/>
      <c r="AA104" s="213"/>
      <c r="AB104" s="213"/>
      <c r="AC104" s="213"/>
      <c r="AD104" s="213"/>
      <c r="AE104" s="213"/>
      <c r="AF104" s="213"/>
      <c r="AG104" s="213" t="s">
        <v>242</v>
      </c>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row>
    <row r="105" spans="1:60" outlineLevel="1" x14ac:dyDescent="0.2">
      <c r="A105" s="220"/>
      <c r="B105" s="221"/>
      <c r="C105" s="254" t="s">
        <v>989</v>
      </c>
      <c r="D105" s="241"/>
      <c r="E105" s="241"/>
      <c r="F105" s="241"/>
      <c r="G105" s="241"/>
      <c r="H105" s="224"/>
      <c r="I105" s="224"/>
      <c r="J105" s="224"/>
      <c r="K105" s="224"/>
      <c r="L105" s="224"/>
      <c r="M105" s="224"/>
      <c r="N105" s="223"/>
      <c r="O105" s="223"/>
      <c r="P105" s="223"/>
      <c r="Q105" s="223"/>
      <c r="R105" s="224"/>
      <c r="S105" s="224"/>
      <c r="T105" s="224"/>
      <c r="U105" s="224"/>
      <c r="V105" s="224"/>
      <c r="W105" s="224"/>
      <c r="X105" s="224"/>
      <c r="Y105" s="213"/>
      <c r="Z105" s="213"/>
      <c r="AA105" s="213"/>
      <c r="AB105" s="213"/>
      <c r="AC105" s="213"/>
      <c r="AD105" s="213"/>
      <c r="AE105" s="213"/>
      <c r="AF105" s="213"/>
      <c r="AG105" s="213" t="s">
        <v>244</v>
      </c>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row>
    <row r="106" spans="1:60" outlineLevel="1" x14ac:dyDescent="0.2">
      <c r="A106" s="242">
        <v>62</v>
      </c>
      <c r="B106" s="243" t="s">
        <v>1021</v>
      </c>
      <c r="C106" s="255" t="s">
        <v>1022</v>
      </c>
      <c r="D106" s="244" t="s">
        <v>268</v>
      </c>
      <c r="E106" s="245">
        <v>26</v>
      </c>
      <c r="F106" s="246"/>
      <c r="G106" s="247">
        <f>ROUND(E106*F106,2)</f>
        <v>0</v>
      </c>
      <c r="H106" s="246"/>
      <c r="I106" s="247">
        <f>ROUND(E106*H106,2)</f>
        <v>0</v>
      </c>
      <c r="J106" s="246"/>
      <c r="K106" s="247">
        <f>ROUND(E106*J106,2)</f>
        <v>0</v>
      </c>
      <c r="L106" s="247">
        <v>15</v>
      </c>
      <c r="M106" s="247">
        <f>G106*(1+L106/100)</f>
        <v>0</v>
      </c>
      <c r="N106" s="245">
        <v>0.57640000000000002</v>
      </c>
      <c r="O106" s="245">
        <f>ROUND(E106*N106,2)</f>
        <v>14.99</v>
      </c>
      <c r="P106" s="245">
        <v>0</v>
      </c>
      <c r="Q106" s="245">
        <f>ROUND(E106*P106,2)</f>
        <v>0</v>
      </c>
      <c r="R106" s="247" t="s">
        <v>1023</v>
      </c>
      <c r="S106" s="247" t="s">
        <v>239</v>
      </c>
      <c r="T106" s="248" t="s">
        <v>240</v>
      </c>
      <c r="U106" s="224">
        <v>2.0607099999999998</v>
      </c>
      <c r="V106" s="224">
        <f>ROUND(E106*U106,2)</f>
        <v>53.58</v>
      </c>
      <c r="W106" s="224"/>
      <c r="X106" s="224" t="s">
        <v>631</v>
      </c>
      <c r="Y106" s="213"/>
      <c r="Z106" s="213"/>
      <c r="AA106" s="213"/>
      <c r="AB106" s="213"/>
      <c r="AC106" s="213"/>
      <c r="AD106" s="213"/>
      <c r="AE106" s="213"/>
      <c r="AF106" s="213"/>
      <c r="AG106" s="213" t="s">
        <v>632</v>
      </c>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row>
    <row r="107" spans="1:60" ht="22.5" outlineLevel="1" x14ac:dyDescent="0.2">
      <c r="A107" s="242">
        <v>63</v>
      </c>
      <c r="B107" s="243" t="s">
        <v>1024</v>
      </c>
      <c r="C107" s="255" t="s">
        <v>1025</v>
      </c>
      <c r="D107" s="244" t="s">
        <v>265</v>
      </c>
      <c r="E107" s="245">
        <v>3</v>
      </c>
      <c r="F107" s="246"/>
      <c r="G107" s="247">
        <f>ROUND(E107*F107,2)</f>
        <v>0</v>
      </c>
      <c r="H107" s="246"/>
      <c r="I107" s="247">
        <f>ROUND(E107*H107,2)</f>
        <v>0</v>
      </c>
      <c r="J107" s="246"/>
      <c r="K107" s="247">
        <f>ROUND(E107*J107,2)</f>
        <v>0</v>
      </c>
      <c r="L107" s="247">
        <v>15</v>
      </c>
      <c r="M107" s="247">
        <f>G107*(1+L107/100)</f>
        <v>0</v>
      </c>
      <c r="N107" s="245">
        <v>1.6580000000000001E-2</v>
      </c>
      <c r="O107" s="245">
        <f>ROUND(E107*N107,2)</f>
        <v>0.05</v>
      </c>
      <c r="P107" s="245">
        <v>0</v>
      </c>
      <c r="Q107" s="245">
        <f>ROUND(E107*P107,2)</f>
        <v>0</v>
      </c>
      <c r="R107" s="247" t="s">
        <v>1023</v>
      </c>
      <c r="S107" s="247" t="s">
        <v>239</v>
      </c>
      <c r="T107" s="248" t="s">
        <v>240</v>
      </c>
      <c r="U107" s="224">
        <v>1.2035</v>
      </c>
      <c r="V107" s="224">
        <f>ROUND(E107*U107,2)</f>
        <v>3.61</v>
      </c>
      <c r="W107" s="224"/>
      <c r="X107" s="224" t="s">
        <v>631</v>
      </c>
      <c r="Y107" s="213"/>
      <c r="Z107" s="213"/>
      <c r="AA107" s="213"/>
      <c r="AB107" s="213"/>
      <c r="AC107" s="213"/>
      <c r="AD107" s="213"/>
      <c r="AE107" s="213"/>
      <c r="AF107" s="213"/>
      <c r="AG107" s="213" t="s">
        <v>632</v>
      </c>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row>
    <row r="108" spans="1:60" ht="22.5" outlineLevel="1" x14ac:dyDescent="0.2">
      <c r="A108" s="242">
        <v>64</v>
      </c>
      <c r="B108" s="243" t="s">
        <v>1026</v>
      </c>
      <c r="C108" s="255" t="s">
        <v>1027</v>
      </c>
      <c r="D108" s="244" t="s">
        <v>265</v>
      </c>
      <c r="E108" s="245">
        <v>5</v>
      </c>
      <c r="F108" s="246"/>
      <c r="G108" s="247">
        <f>ROUND(E108*F108,2)</f>
        <v>0</v>
      </c>
      <c r="H108" s="246"/>
      <c r="I108" s="247">
        <f>ROUND(E108*H108,2)</f>
        <v>0</v>
      </c>
      <c r="J108" s="246"/>
      <c r="K108" s="247">
        <f>ROUND(E108*J108,2)</f>
        <v>0</v>
      </c>
      <c r="L108" s="247">
        <v>15</v>
      </c>
      <c r="M108" s="247">
        <f>G108*(1+L108/100)</f>
        <v>0</v>
      </c>
      <c r="N108" s="245">
        <v>1.866E-2</v>
      </c>
      <c r="O108" s="245">
        <f>ROUND(E108*N108,2)</f>
        <v>0.09</v>
      </c>
      <c r="P108" s="245">
        <v>0</v>
      </c>
      <c r="Q108" s="245">
        <f>ROUND(E108*P108,2)</f>
        <v>0</v>
      </c>
      <c r="R108" s="247" t="s">
        <v>1023</v>
      </c>
      <c r="S108" s="247" t="s">
        <v>239</v>
      </c>
      <c r="T108" s="248" t="s">
        <v>240</v>
      </c>
      <c r="U108" s="224">
        <v>1.2039500000000001</v>
      </c>
      <c r="V108" s="224">
        <f>ROUND(E108*U108,2)</f>
        <v>6.02</v>
      </c>
      <c r="W108" s="224"/>
      <c r="X108" s="224" t="s">
        <v>631</v>
      </c>
      <c r="Y108" s="213"/>
      <c r="Z108" s="213"/>
      <c r="AA108" s="213"/>
      <c r="AB108" s="213"/>
      <c r="AC108" s="213"/>
      <c r="AD108" s="213"/>
      <c r="AE108" s="213"/>
      <c r="AF108" s="213"/>
      <c r="AG108" s="213" t="s">
        <v>632</v>
      </c>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row>
    <row r="109" spans="1:60" outlineLevel="1" x14ac:dyDescent="0.2">
      <c r="A109" s="242">
        <v>65</v>
      </c>
      <c r="B109" s="243" t="s">
        <v>1028</v>
      </c>
      <c r="C109" s="255" t="s">
        <v>1029</v>
      </c>
      <c r="D109" s="244" t="s">
        <v>265</v>
      </c>
      <c r="E109" s="245">
        <v>14</v>
      </c>
      <c r="F109" s="246"/>
      <c r="G109" s="247">
        <f>ROUND(E109*F109,2)</f>
        <v>0</v>
      </c>
      <c r="H109" s="246"/>
      <c r="I109" s="247">
        <f>ROUND(E109*H109,2)</f>
        <v>0</v>
      </c>
      <c r="J109" s="246"/>
      <c r="K109" s="247">
        <f>ROUND(E109*J109,2)</f>
        <v>0</v>
      </c>
      <c r="L109" s="247">
        <v>15</v>
      </c>
      <c r="M109" s="247">
        <f>G109*(1+L109/100)</f>
        <v>0</v>
      </c>
      <c r="N109" s="245">
        <v>3.6999999999999999E-4</v>
      </c>
      <c r="O109" s="245">
        <f>ROUND(E109*N109,2)</f>
        <v>0.01</v>
      </c>
      <c r="P109" s="245">
        <v>0</v>
      </c>
      <c r="Q109" s="245">
        <f>ROUND(E109*P109,2)</f>
        <v>0</v>
      </c>
      <c r="R109" s="247" t="s">
        <v>295</v>
      </c>
      <c r="S109" s="247" t="s">
        <v>997</v>
      </c>
      <c r="T109" s="248" t="s">
        <v>997</v>
      </c>
      <c r="U109" s="224">
        <v>0</v>
      </c>
      <c r="V109" s="224">
        <f>ROUND(E109*U109,2)</f>
        <v>0</v>
      </c>
      <c r="W109" s="224"/>
      <c r="X109" s="224" t="s">
        <v>296</v>
      </c>
      <c r="Y109" s="213"/>
      <c r="Z109" s="213"/>
      <c r="AA109" s="213"/>
      <c r="AB109" s="213"/>
      <c r="AC109" s="213"/>
      <c r="AD109" s="213"/>
      <c r="AE109" s="213"/>
      <c r="AF109" s="213"/>
      <c r="AG109" s="213" t="s">
        <v>297</v>
      </c>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row>
    <row r="110" spans="1:60" outlineLevel="1" x14ac:dyDescent="0.2">
      <c r="A110" s="242">
        <v>66</v>
      </c>
      <c r="B110" s="243" t="s">
        <v>1030</v>
      </c>
      <c r="C110" s="255" t="s">
        <v>1031</v>
      </c>
      <c r="D110" s="244" t="s">
        <v>265</v>
      </c>
      <c r="E110" s="245">
        <v>12</v>
      </c>
      <c r="F110" s="246"/>
      <c r="G110" s="247">
        <f>ROUND(E110*F110,2)</f>
        <v>0</v>
      </c>
      <c r="H110" s="246"/>
      <c r="I110" s="247">
        <f>ROUND(E110*H110,2)</f>
        <v>0</v>
      </c>
      <c r="J110" s="246"/>
      <c r="K110" s="247">
        <f>ROUND(E110*J110,2)</f>
        <v>0</v>
      </c>
      <c r="L110" s="247">
        <v>15</v>
      </c>
      <c r="M110" s="247">
        <f>G110*(1+L110/100)</f>
        <v>0</v>
      </c>
      <c r="N110" s="245">
        <v>9.3999999999999997E-4</v>
      </c>
      <c r="O110" s="245">
        <f>ROUND(E110*N110,2)</f>
        <v>0.01</v>
      </c>
      <c r="P110" s="245">
        <v>0</v>
      </c>
      <c r="Q110" s="245">
        <f>ROUND(E110*P110,2)</f>
        <v>0</v>
      </c>
      <c r="R110" s="247" t="s">
        <v>295</v>
      </c>
      <c r="S110" s="247" t="s">
        <v>997</v>
      </c>
      <c r="T110" s="248" t="s">
        <v>997</v>
      </c>
      <c r="U110" s="224">
        <v>0</v>
      </c>
      <c r="V110" s="224">
        <f>ROUND(E110*U110,2)</f>
        <v>0</v>
      </c>
      <c r="W110" s="224"/>
      <c r="X110" s="224" t="s">
        <v>296</v>
      </c>
      <c r="Y110" s="213"/>
      <c r="Z110" s="213"/>
      <c r="AA110" s="213"/>
      <c r="AB110" s="213"/>
      <c r="AC110" s="213"/>
      <c r="AD110" s="213"/>
      <c r="AE110" s="213"/>
      <c r="AF110" s="213"/>
      <c r="AG110" s="213" t="s">
        <v>297</v>
      </c>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row>
    <row r="111" spans="1:60" outlineLevel="1" x14ac:dyDescent="0.2">
      <c r="A111" s="242">
        <v>67</v>
      </c>
      <c r="B111" s="243" t="s">
        <v>1032</v>
      </c>
      <c r="C111" s="255" t="s">
        <v>1033</v>
      </c>
      <c r="D111" s="244" t="s">
        <v>265</v>
      </c>
      <c r="E111" s="245">
        <v>2</v>
      </c>
      <c r="F111" s="246"/>
      <c r="G111" s="247">
        <f>ROUND(E111*F111,2)</f>
        <v>0</v>
      </c>
      <c r="H111" s="246"/>
      <c r="I111" s="247">
        <f>ROUND(E111*H111,2)</f>
        <v>0</v>
      </c>
      <c r="J111" s="246"/>
      <c r="K111" s="247">
        <f>ROUND(E111*J111,2)</f>
        <v>0</v>
      </c>
      <c r="L111" s="247">
        <v>15</v>
      </c>
      <c r="M111" s="247">
        <f>G111*(1+L111/100)</f>
        <v>0</v>
      </c>
      <c r="N111" s="245">
        <v>0.16500000000000001</v>
      </c>
      <c r="O111" s="245">
        <f>ROUND(E111*N111,2)</f>
        <v>0.33</v>
      </c>
      <c r="P111" s="245">
        <v>0</v>
      </c>
      <c r="Q111" s="245">
        <f>ROUND(E111*P111,2)</f>
        <v>0</v>
      </c>
      <c r="R111" s="247" t="s">
        <v>295</v>
      </c>
      <c r="S111" s="247" t="s">
        <v>239</v>
      </c>
      <c r="T111" s="248" t="s">
        <v>240</v>
      </c>
      <c r="U111" s="224">
        <v>0</v>
      </c>
      <c r="V111" s="224">
        <f>ROUND(E111*U111,2)</f>
        <v>0</v>
      </c>
      <c r="W111" s="224"/>
      <c r="X111" s="224" t="s">
        <v>296</v>
      </c>
      <c r="Y111" s="213"/>
      <c r="Z111" s="213"/>
      <c r="AA111" s="213"/>
      <c r="AB111" s="213"/>
      <c r="AC111" s="213"/>
      <c r="AD111" s="213"/>
      <c r="AE111" s="213"/>
      <c r="AF111" s="213"/>
      <c r="AG111" s="213" t="s">
        <v>297</v>
      </c>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row>
    <row r="112" spans="1:60" ht="22.5" outlineLevel="1" x14ac:dyDescent="0.2">
      <c r="A112" s="242">
        <v>68</v>
      </c>
      <c r="B112" s="243" t="s">
        <v>1034</v>
      </c>
      <c r="C112" s="255" t="s">
        <v>1035</v>
      </c>
      <c r="D112" s="244" t="s">
        <v>265</v>
      </c>
      <c r="E112" s="245">
        <v>2</v>
      </c>
      <c r="F112" s="246"/>
      <c r="G112" s="247">
        <f>ROUND(E112*F112,2)</f>
        <v>0</v>
      </c>
      <c r="H112" s="246"/>
      <c r="I112" s="247">
        <f>ROUND(E112*H112,2)</f>
        <v>0</v>
      </c>
      <c r="J112" s="246"/>
      <c r="K112" s="247">
        <f>ROUND(E112*J112,2)</f>
        <v>0</v>
      </c>
      <c r="L112" s="247">
        <v>15</v>
      </c>
      <c r="M112" s="247">
        <f>G112*(1+L112/100)</f>
        <v>0</v>
      </c>
      <c r="N112" s="245">
        <v>0.505</v>
      </c>
      <c r="O112" s="245">
        <f>ROUND(E112*N112,2)</f>
        <v>1.01</v>
      </c>
      <c r="P112" s="245">
        <v>0</v>
      </c>
      <c r="Q112" s="245">
        <f>ROUND(E112*P112,2)</f>
        <v>0</v>
      </c>
      <c r="R112" s="247" t="s">
        <v>295</v>
      </c>
      <c r="S112" s="247" t="s">
        <v>239</v>
      </c>
      <c r="T112" s="248" t="s">
        <v>240</v>
      </c>
      <c r="U112" s="224">
        <v>0</v>
      </c>
      <c r="V112" s="224">
        <f>ROUND(E112*U112,2)</f>
        <v>0</v>
      </c>
      <c r="W112" s="224"/>
      <c r="X112" s="224" t="s">
        <v>296</v>
      </c>
      <c r="Y112" s="213"/>
      <c r="Z112" s="213"/>
      <c r="AA112" s="213"/>
      <c r="AB112" s="213"/>
      <c r="AC112" s="213"/>
      <c r="AD112" s="213"/>
      <c r="AE112" s="213"/>
      <c r="AF112" s="213"/>
      <c r="AG112" s="213" t="s">
        <v>297</v>
      </c>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row>
    <row r="113" spans="1:60" ht="22.5" outlineLevel="1" x14ac:dyDescent="0.2">
      <c r="A113" s="242">
        <v>69</v>
      </c>
      <c r="B113" s="243" t="s">
        <v>1036</v>
      </c>
      <c r="C113" s="255" t="s">
        <v>1037</v>
      </c>
      <c r="D113" s="244" t="s">
        <v>265</v>
      </c>
      <c r="E113" s="245">
        <v>2</v>
      </c>
      <c r="F113" s="246"/>
      <c r="G113" s="247">
        <f>ROUND(E113*F113,2)</f>
        <v>0</v>
      </c>
      <c r="H113" s="246"/>
      <c r="I113" s="247">
        <f>ROUND(E113*H113,2)</f>
        <v>0</v>
      </c>
      <c r="J113" s="246"/>
      <c r="K113" s="247">
        <f>ROUND(E113*J113,2)</f>
        <v>0</v>
      </c>
      <c r="L113" s="247">
        <v>15</v>
      </c>
      <c r="M113" s="247">
        <f>G113*(1+L113/100)</f>
        <v>0</v>
      </c>
      <c r="N113" s="245">
        <v>0.37</v>
      </c>
      <c r="O113" s="245">
        <f>ROUND(E113*N113,2)</f>
        <v>0.74</v>
      </c>
      <c r="P113" s="245">
        <v>0</v>
      </c>
      <c r="Q113" s="245">
        <f>ROUND(E113*P113,2)</f>
        <v>0</v>
      </c>
      <c r="R113" s="247" t="s">
        <v>295</v>
      </c>
      <c r="S113" s="247" t="s">
        <v>239</v>
      </c>
      <c r="T113" s="248" t="s">
        <v>240</v>
      </c>
      <c r="U113" s="224">
        <v>0</v>
      </c>
      <c r="V113" s="224">
        <f>ROUND(E113*U113,2)</f>
        <v>0</v>
      </c>
      <c r="W113" s="224"/>
      <c r="X113" s="224" t="s">
        <v>296</v>
      </c>
      <c r="Y113" s="213"/>
      <c r="Z113" s="213"/>
      <c r="AA113" s="213"/>
      <c r="AB113" s="213"/>
      <c r="AC113" s="213"/>
      <c r="AD113" s="213"/>
      <c r="AE113" s="213"/>
      <c r="AF113" s="213"/>
      <c r="AG113" s="213" t="s">
        <v>297</v>
      </c>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row>
    <row r="114" spans="1:60" ht="22.5" outlineLevel="1" x14ac:dyDescent="0.2">
      <c r="A114" s="242">
        <v>70</v>
      </c>
      <c r="B114" s="243" t="s">
        <v>1038</v>
      </c>
      <c r="C114" s="255" t="s">
        <v>1039</v>
      </c>
      <c r="D114" s="244" t="s">
        <v>265</v>
      </c>
      <c r="E114" s="245">
        <v>2</v>
      </c>
      <c r="F114" s="246"/>
      <c r="G114" s="247">
        <f>ROUND(E114*F114,2)</f>
        <v>0</v>
      </c>
      <c r="H114" s="246"/>
      <c r="I114" s="247">
        <f>ROUND(E114*H114,2)</f>
        <v>0</v>
      </c>
      <c r="J114" s="246"/>
      <c r="K114" s="247">
        <f>ROUND(E114*J114,2)</f>
        <v>0</v>
      </c>
      <c r="L114" s="247">
        <v>15</v>
      </c>
      <c r="M114" s="247">
        <f>G114*(1+L114/100)</f>
        <v>0</v>
      </c>
      <c r="N114" s="245">
        <v>0.74</v>
      </c>
      <c r="O114" s="245">
        <f>ROUND(E114*N114,2)</f>
        <v>1.48</v>
      </c>
      <c r="P114" s="245">
        <v>0</v>
      </c>
      <c r="Q114" s="245">
        <f>ROUND(E114*P114,2)</f>
        <v>0</v>
      </c>
      <c r="R114" s="247" t="s">
        <v>295</v>
      </c>
      <c r="S114" s="247" t="s">
        <v>239</v>
      </c>
      <c r="T114" s="248" t="s">
        <v>240</v>
      </c>
      <c r="U114" s="224">
        <v>0</v>
      </c>
      <c r="V114" s="224">
        <f>ROUND(E114*U114,2)</f>
        <v>0</v>
      </c>
      <c r="W114" s="224"/>
      <c r="X114" s="224" t="s">
        <v>296</v>
      </c>
      <c r="Y114" s="213"/>
      <c r="Z114" s="213"/>
      <c r="AA114" s="213"/>
      <c r="AB114" s="213"/>
      <c r="AC114" s="213"/>
      <c r="AD114" s="213"/>
      <c r="AE114" s="213"/>
      <c r="AF114" s="213"/>
      <c r="AG114" s="213" t="s">
        <v>297</v>
      </c>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row>
    <row r="115" spans="1:60" ht="22.5" outlineLevel="1" x14ac:dyDescent="0.2">
      <c r="A115" s="242">
        <v>71</v>
      </c>
      <c r="B115" s="243" t="s">
        <v>1040</v>
      </c>
      <c r="C115" s="255" t="s">
        <v>1041</v>
      </c>
      <c r="D115" s="244" t="s">
        <v>265</v>
      </c>
      <c r="E115" s="245">
        <v>1</v>
      </c>
      <c r="F115" s="246"/>
      <c r="G115" s="247">
        <f>ROUND(E115*F115,2)</f>
        <v>0</v>
      </c>
      <c r="H115" s="246"/>
      <c r="I115" s="247">
        <f>ROUND(E115*H115,2)</f>
        <v>0</v>
      </c>
      <c r="J115" s="246"/>
      <c r="K115" s="247">
        <f>ROUND(E115*J115,2)</f>
        <v>0</v>
      </c>
      <c r="L115" s="247">
        <v>15</v>
      </c>
      <c r="M115" s="247">
        <f>G115*(1+L115/100)</f>
        <v>0</v>
      </c>
      <c r="N115" s="245">
        <v>0.43</v>
      </c>
      <c r="O115" s="245">
        <f>ROUND(E115*N115,2)</f>
        <v>0.43</v>
      </c>
      <c r="P115" s="245">
        <v>0</v>
      </c>
      <c r="Q115" s="245">
        <f>ROUND(E115*P115,2)</f>
        <v>0</v>
      </c>
      <c r="R115" s="247" t="s">
        <v>295</v>
      </c>
      <c r="S115" s="247" t="s">
        <v>239</v>
      </c>
      <c r="T115" s="248" t="s">
        <v>240</v>
      </c>
      <c r="U115" s="224">
        <v>0</v>
      </c>
      <c r="V115" s="224">
        <f>ROUND(E115*U115,2)</f>
        <v>0</v>
      </c>
      <c r="W115" s="224"/>
      <c r="X115" s="224" t="s">
        <v>296</v>
      </c>
      <c r="Y115" s="213"/>
      <c r="Z115" s="213"/>
      <c r="AA115" s="213"/>
      <c r="AB115" s="213"/>
      <c r="AC115" s="213"/>
      <c r="AD115" s="213"/>
      <c r="AE115" s="213"/>
      <c r="AF115" s="213"/>
      <c r="AG115" s="213" t="s">
        <v>297</v>
      </c>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row>
    <row r="116" spans="1:60" ht="22.5" outlineLevel="1" x14ac:dyDescent="0.2">
      <c r="A116" s="242">
        <v>72</v>
      </c>
      <c r="B116" s="243" t="s">
        <v>1042</v>
      </c>
      <c r="C116" s="255" t="s">
        <v>1043</v>
      </c>
      <c r="D116" s="244" t="s">
        <v>265</v>
      </c>
      <c r="E116" s="245">
        <v>1</v>
      </c>
      <c r="F116" s="246"/>
      <c r="G116" s="247">
        <f>ROUND(E116*F116,2)</f>
        <v>0</v>
      </c>
      <c r="H116" s="246"/>
      <c r="I116" s="247">
        <f>ROUND(E116*H116,2)</f>
        <v>0</v>
      </c>
      <c r="J116" s="246"/>
      <c r="K116" s="247">
        <f>ROUND(E116*J116,2)</f>
        <v>0</v>
      </c>
      <c r="L116" s="247">
        <v>15</v>
      </c>
      <c r="M116" s="247">
        <f>G116*(1+L116/100)</f>
        <v>0</v>
      </c>
      <c r="N116" s="245">
        <v>0.23799999999999999</v>
      </c>
      <c r="O116" s="245">
        <f>ROUND(E116*N116,2)</f>
        <v>0.24</v>
      </c>
      <c r="P116" s="245">
        <v>0</v>
      </c>
      <c r="Q116" s="245">
        <f>ROUND(E116*P116,2)</f>
        <v>0</v>
      </c>
      <c r="R116" s="247" t="s">
        <v>295</v>
      </c>
      <c r="S116" s="247" t="s">
        <v>239</v>
      </c>
      <c r="T116" s="248" t="s">
        <v>240</v>
      </c>
      <c r="U116" s="224">
        <v>0</v>
      </c>
      <c r="V116" s="224">
        <f>ROUND(E116*U116,2)</f>
        <v>0</v>
      </c>
      <c r="W116" s="224"/>
      <c r="X116" s="224" t="s">
        <v>296</v>
      </c>
      <c r="Y116" s="213"/>
      <c r="Z116" s="213"/>
      <c r="AA116" s="213"/>
      <c r="AB116" s="213"/>
      <c r="AC116" s="213"/>
      <c r="AD116" s="213"/>
      <c r="AE116" s="213"/>
      <c r="AF116" s="213"/>
      <c r="AG116" s="213" t="s">
        <v>297</v>
      </c>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row>
    <row r="117" spans="1:60" x14ac:dyDescent="0.2">
      <c r="A117" s="227" t="s">
        <v>233</v>
      </c>
      <c r="B117" s="228" t="s">
        <v>122</v>
      </c>
      <c r="C117" s="252" t="s">
        <v>123</v>
      </c>
      <c r="D117" s="229"/>
      <c r="E117" s="230"/>
      <c r="F117" s="231"/>
      <c r="G117" s="231">
        <f>SUMIF(AG118:AG125,"&lt;&gt;NOR",G118:G125)</f>
        <v>0</v>
      </c>
      <c r="H117" s="231"/>
      <c r="I117" s="231">
        <f>SUM(I118:I125)</f>
        <v>0</v>
      </c>
      <c r="J117" s="231"/>
      <c r="K117" s="231">
        <f>SUM(K118:K125)</f>
        <v>0</v>
      </c>
      <c r="L117" s="231"/>
      <c r="M117" s="231">
        <f>SUM(M118:M125)</f>
        <v>0</v>
      </c>
      <c r="N117" s="230"/>
      <c r="O117" s="230">
        <f>SUM(O118:O125)</f>
        <v>50.17</v>
      </c>
      <c r="P117" s="230"/>
      <c r="Q117" s="230">
        <f>SUM(Q118:Q125)</f>
        <v>0</v>
      </c>
      <c r="R117" s="231"/>
      <c r="S117" s="231"/>
      <c r="T117" s="232"/>
      <c r="U117" s="226"/>
      <c r="V117" s="226">
        <f>SUM(V118:V125)</f>
        <v>53.68</v>
      </c>
      <c r="W117" s="226"/>
      <c r="X117" s="226"/>
      <c r="AG117" t="s">
        <v>234</v>
      </c>
    </row>
    <row r="118" spans="1:60" ht="33.75" outlineLevel="1" x14ac:dyDescent="0.2">
      <c r="A118" s="234">
        <v>73</v>
      </c>
      <c r="B118" s="235" t="s">
        <v>1044</v>
      </c>
      <c r="C118" s="253" t="s">
        <v>1045</v>
      </c>
      <c r="D118" s="236" t="s">
        <v>268</v>
      </c>
      <c r="E118" s="237">
        <v>4.5</v>
      </c>
      <c r="F118" s="238"/>
      <c r="G118" s="239">
        <f>ROUND(E118*F118,2)</f>
        <v>0</v>
      </c>
      <c r="H118" s="238"/>
      <c r="I118" s="239">
        <f>ROUND(E118*H118,2)</f>
        <v>0</v>
      </c>
      <c r="J118" s="238"/>
      <c r="K118" s="239">
        <f>ROUND(E118*J118,2)</f>
        <v>0</v>
      </c>
      <c r="L118" s="239">
        <v>15</v>
      </c>
      <c r="M118" s="239">
        <f>G118*(1+L118/100)</f>
        <v>0</v>
      </c>
      <c r="N118" s="237">
        <v>0.15223999999999999</v>
      </c>
      <c r="O118" s="237">
        <f>ROUND(E118*N118,2)</f>
        <v>0.69</v>
      </c>
      <c r="P118" s="237">
        <v>0</v>
      </c>
      <c r="Q118" s="237">
        <f>ROUND(E118*P118,2)</f>
        <v>0</v>
      </c>
      <c r="R118" s="239" t="s">
        <v>810</v>
      </c>
      <c r="S118" s="239" t="s">
        <v>239</v>
      </c>
      <c r="T118" s="240" t="s">
        <v>904</v>
      </c>
      <c r="U118" s="224">
        <v>0.14000000000000001</v>
      </c>
      <c r="V118" s="224">
        <f>ROUND(E118*U118,2)</f>
        <v>0.63</v>
      </c>
      <c r="W118" s="224"/>
      <c r="X118" s="224" t="s">
        <v>241</v>
      </c>
      <c r="Y118" s="213"/>
      <c r="Z118" s="213"/>
      <c r="AA118" s="213"/>
      <c r="AB118" s="213"/>
      <c r="AC118" s="213"/>
      <c r="AD118" s="213"/>
      <c r="AE118" s="213"/>
      <c r="AF118" s="213"/>
      <c r="AG118" s="213" t="s">
        <v>242</v>
      </c>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row>
    <row r="119" spans="1:60" outlineLevel="1" x14ac:dyDescent="0.2">
      <c r="A119" s="220"/>
      <c r="B119" s="221"/>
      <c r="C119" s="254" t="s">
        <v>816</v>
      </c>
      <c r="D119" s="241"/>
      <c r="E119" s="241"/>
      <c r="F119" s="241"/>
      <c r="G119" s="241"/>
      <c r="H119" s="224"/>
      <c r="I119" s="224"/>
      <c r="J119" s="224"/>
      <c r="K119" s="224"/>
      <c r="L119" s="224"/>
      <c r="M119" s="224"/>
      <c r="N119" s="223"/>
      <c r="O119" s="223"/>
      <c r="P119" s="223"/>
      <c r="Q119" s="223"/>
      <c r="R119" s="224"/>
      <c r="S119" s="224"/>
      <c r="T119" s="224"/>
      <c r="U119" s="224"/>
      <c r="V119" s="224"/>
      <c r="W119" s="224"/>
      <c r="X119" s="224"/>
      <c r="Y119" s="213"/>
      <c r="Z119" s="213"/>
      <c r="AA119" s="213"/>
      <c r="AB119" s="213"/>
      <c r="AC119" s="213"/>
      <c r="AD119" s="213"/>
      <c r="AE119" s="213"/>
      <c r="AF119" s="213"/>
      <c r="AG119" s="213" t="s">
        <v>244</v>
      </c>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row>
    <row r="120" spans="1:60" ht="22.5" outlineLevel="1" x14ac:dyDescent="0.2">
      <c r="A120" s="234">
        <v>74</v>
      </c>
      <c r="B120" s="235" t="s">
        <v>814</v>
      </c>
      <c r="C120" s="253" t="s">
        <v>815</v>
      </c>
      <c r="D120" s="236" t="s">
        <v>268</v>
      </c>
      <c r="E120" s="237">
        <v>190.53200000000001</v>
      </c>
      <c r="F120" s="238"/>
      <c r="G120" s="239">
        <f>ROUND(E120*F120,2)</f>
        <v>0</v>
      </c>
      <c r="H120" s="238"/>
      <c r="I120" s="239">
        <f>ROUND(E120*H120,2)</f>
        <v>0</v>
      </c>
      <c r="J120" s="238"/>
      <c r="K120" s="239">
        <f>ROUND(E120*J120,2)</f>
        <v>0</v>
      </c>
      <c r="L120" s="239">
        <v>15</v>
      </c>
      <c r="M120" s="239">
        <f>G120*(1+L120/100)</f>
        <v>0</v>
      </c>
      <c r="N120" s="237">
        <v>0.12472</v>
      </c>
      <c r="O120" s="237">
        <f>ROUND(E120*N120,2)</f>
        <v>23.76</v>
      </c>
      <c r="P120" s="237">
        <v>0</v>
      </c>
      <c r="Q120" s="237">
        <f>ROUND(E120*P120,2)</f>
        <v>0</v>
      </c>
      <c r="R120" s="239" t="s">
        <v>810</v>
      </c>
      <c r="S120" s="239" t="s">
        <v>239</v>
      </c>
      <c r="T120" s="240" t="s">
        <v>240</v>
      </c>
      <c r="U120" s="224">
        <v>0.14000000000000001</v>
      </c>
      <c r="V120" s="224">
        <f>ROUND(E120*U120,2)</f>
        <v>26.67</v>
      </c>
      <c r="W120" s="224"/>
      <c r="X120" s="224" t="s">
        <v>241</v>
      </c>
      <c r="Y120" s="213"/>
      <c r="Z120" s="213"/>
      <c r="AA120" s="213"/>
      <c r="AB120" s="213"/>
      <c r="AC120" s="213"/>
      <c r="AD120" s="213"/>
      <c r="AE120" s="213"/>
      <c r="AF120" s="213"/>
      <c r="AG120" s="213" t="s">
        <v>242</v>
      </c>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row>
    <row r="121" spans="1:60" outlineLevel="1" x14ac:dyDescent="0.2">
      <c r="A121" s="220"/>
      <c r="B121" s="221"/>
      <c r="C121" s="254" t="s">
        <v>816</v>
      </c>
      <c r="D121" s="241"/>
      <c r="E121" s="241"/>
      <c r="F121" s="241"/>
      <c r="G121" s="241"/>
      <c r="H121" s="224"/>
      <c r="I121" s="224"/>
      <c r="J121" s="224"/>
      <c r="K121" s="224"/>
      <c r="L121" s="224"/>
      <c r="M121" s="224"/>
      <c r="N121" s="223"/>
      <c r="O121" s="223"/>
      <c r="P121" s="223"/>
      <c r="Q121" s="223"/>
      <c r="R121" s="224"/>
      <c r="S121" s="224"/>
      <c r="T121" s="224"/>
      <c r="U121" s="224"/>
      <c r="V121" s="224"/>
      <c r="W121" s="224"/>
      <c r="X121" s="224"/>
      <c r="Y121" s="213"/>
      <c r="Z121" s="213"/>
      <c r="AA121" s="213"/>
      <c r="AB121" s="213"/>
      <c r="AC121" s="213"/>
      <c r="AD121" s="213"/>
      <c r="AE121" s="213"/>
      <c r="AF121" s="213"/>
      <c r="AG121" s="213" t="s">
        <v>244</v>
      </c>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row>
    <row r="122" spans="1:60" ht="45" outlineLevel="1" x14ac:dyDescent="0.2">
      <c r="A122" s="234">
        <v>75</v>
      </c>
      <c r="B122" s="235" t="s">
        <v>1046</v>
      </c>
      <c r="C122" s="253" t="s">
        <v>1047</v>
      </c>
      <c r="D122" s="236" t="s">
        <v>268</v>
      </c>
      <c r="E122" s="237">
        <v>91</v>
      </c>
      <c r="F122" s="238"/>
      <c r="G122" s="239">
        <f>ROUND(E122*F122,2)</f>
        <v>0</v>
      </c>
      <c r="H122" s="238"/>
      <c r="I122" s="239">
        <f>ROUND(E122*H122,2)</f>
        <v>0</v>
      </c>
      <c r="J122" s="238"/>
      <c r="K122" s="239">
        <f>ROUND(E122*J122,2)</f>
        <v>0</v>
      </c>
      <c r="L122" s="239">
        <v>15</v>
      </c>
      <c r="M122" s="239">
        <f>G122*(1+L122/100)</f>
        <v>0</v>
      </c>
      <c r="N122" s="237">
        <v>0.26980999999999999</v>
      </c>
      <c r="O122" s="237">
        <f>ROUND(E122*N122,2)</f>
        <v>24.55</v>
      </c>
      <c r="P122" s="237">
        <v>0</v>
      </c>
      <c r="Q122" s="237">
        <f>ROUND(E122*P122,2)</f>
        <v>0</v>
      </c>
      <c r="R122" s="239" t="s">
        <v>810</v>
      </c>
      <c r="S122" s="239" t="s">
        <v>239</v>
      </c>
      <c r="T122" s="240" t="s">
        <v>240</v>
      </c>
      <c r="U122" s="224">
        <v>0.27200000000000002</v>
      </c>
      <c r="V122" s="224">
        <f>ROUND(E122*U122,2)</f>
        <v>24.75</v>
      </c>
      <c r="W122" s="224"/>
      <c r="X122" s="224" t="s">
        <v>241</v>
      </c>
      <c r="Y122" s="213"/>
      <c r="Z122" s="213"/>
      <c r="AA122" s="213"/>
      <c r="AB122" s="213"/>
      <c r="AC122" s="213"/>
      <c r="AD122" s="213"/>
      <c r="AE122" s="213"/>
      <c r="AF122" s="213"/>
      <c r="AG122" s="213" t="s">
        <v>242</v>
      </c>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row>
    <row r="123" spans="1:60" outlineLevel="1" x14ac:dyDescent="0.2">
      <c r="A123" s="220"/>
      <c r="B123" s="221"/>
      <c r="C123" s="254" t="s">
        <v>1048</v>
      </c>
      <c r="D123" s="241"/>
      <c r="E123" s="241"/>
      <c r="F123" s="241"/>
      <c r="G123" s="241"/>
      <c r="H123" s="224"/>
      <c r="I123" s="224"/>
      <c r="J123" s="224"/>
      <c r="K123" s="224"/>
      <c r="L123" s="224"/>
      <c r="M123" s="224"/>
      <c r="N123" s="223"/>
      <c r="O123" s="223"/>
      <c r="P123" s="223"/>
      <c r="Q123" s="223"/>
      <c r="R123" s="224"/>
      <c r="S123" s="224"/>
      <c r="T123" s="224"/>
      <c r="U123" s="224"/>
      <c r="V123" s="224"/>
      <c r="W123" s="224"/>
      <c r="X123" s="224"/>
      <c r="Y123" s="213"/>
      <c r="Z123" s="213"/>
      <c r="AA123" s="213"/>
      <c r="AB123" s="213"/>
      <c r="AC123" s="213"/>
      <c r="AD123" s="213"/>
      <c r="AE123" s="213"/>
      <c r="AF123" s="213"/>
      <c r="AG123" s="213" t="s">
        <v>244</v>
      </c>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row>
    <row r="124" spans="1:60" ht="45" outlineLevel="1" x14ac:dyDescent="0.2">
      <c r="A124" s="234">
        <v>76</v>
      </c>
      <c r="B124" s="235" t="s">
        <v>1049</v>
      </c>
      <c r="C124" s="253" t="s">
        <v>1050</v>
      </c>
      <c r="D124" s="236" t="s">
        <v>268</v>
      </c>
      <c r="E124" s="237">
        <v>6</v>
      </c>
      <c r="F124" s="238"/>
      <c r="G124" s="239">
        <f>ROUND(E124*F124,2)</f>
        <v>0</v>
      </c>
      <c r="H124" s="238"/>
      <c r="I124" s="239">
        <f>ROUND(E124*H124,2)</f>
        <v>0</v>
      </c>
      <c r="J124" s="238"/>
      <c r="K124" s="239">
        <f>ROUND(E124*J124,2)</f>
        <v>0</v>
      </c>
      <c r="L124" s="239">
        <v>15</v>
      </c>
      <c r="M124" s="239">
        <f>G124*(1+L124/100)</f>
        <v>0</v>
      </c>
      <c r="N124" s="237">
        <v>0.19520000000000001</v>
      </c>
      <c r="O124" s="237">
        <f>ROUND(E124*N124,2)</f>
        <v>1.17</v>
      </c>
      <c r="P124" s="237">
        <v>0</v>
      </c>
      <c r="Q124" s="237">
        <f>ROUND(E124*P124,2)</f>
        <v>0</v>
      </c>
      <c r="R124" s="239" t="s">
        <v>810</v>
      </c>
      <c r="S124" s="239" t="s">
        <v>239</v>
      </c>
      <c r="T124" s="240" t="s">
        <v>240</v>
      </c>
      <c r="U124" s="224">
        <v>0.27200000000000002</v>
      </c>
      <c r="V124" s="224">
        <f>ROUND(E124*U124,2)</f>
        <v>1.63</v>
      </c>
      <c r="W124" s="224"/>
      <c r="X124" s="224" t="s">
        <v>241</v>
      </c>
      <c r="Y124" s="213"/>
      <c r="Z124" s="213"/>
      <c r="AA124" s="213"/>
      <c r="AB124" s="213"/>
      <c r="AC124" s="213"/>
      <c r="AD124" s="213"/>
      <c r="AE124" s="213"/>
      <c r="AF124" s="213"/>
      <c r="AG124" s="213" t="s">
        <v>242</v>
      </c>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row>
    <row r="125" spans="1:60" outlineLevel="1" x14ac:dyDescent="0.2">
      <c r="A125" s="220"/>
      <c r="B125" s="221"/>
      <c r="C125" s="254" t="s">
        <v>1048</v>
      </c>
      <c r="D125" s="241"/>
      <c r="E125" s="241"/>
      <c r="F125" s="241"/>
      <c r="G125" s="241"/>
      <c r="H125" s="224"/>
      <c r="I125" s="224"/>
      <c r="J125" s="224"/>
      <c r="K125" s="224"/>
      <c r="L125" s="224"/>
      <c r="M125" s="224"/>
      <c r="N125" s="223"/>
      <c r="O125" s="223"/>
      <c r="P125" s="223"/>
      <c r="Q125" s="223"/>
      <c r="R125" s="224"/>
      <c r="S125" s="224"/>
      <c r="T125" s="224"/>
      <c r="U125" s="224"/>
      <c r="V125" s="224"/>
      <c r="W125" s="224"/>
      <c r="X125" s="224"/>
      <c r="Y125" s="213"/>
      <c r="Z125" s="213"/>
      <c r="AA125" s="213"/>
      <c r="AB125" s="213"/>
      <c r="AC125" s="213"/>
      <c r="AD125" s="213"/>
      <c r="AE125" s="213"/>
      <c r="AF125" s="213"/>
      <c r="AG125" s="213" t="s">
        <v>244</v>
      </c>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row>
    <row r="126" spans="1:60" x14ac:dyDescent="0.2">
      <c r="A126" s="227" t="s">
        <v>233</v>
      </c>
      <c r="B126" s="228" t="s">
        <v>128</v>
      </c>
      <c r="C126" s="252" t="s">
        <v>129</v>
      </c>
      <c r="D126" s="229"/>
      <c r="E126" s="230"/>
      <c r="F126" s="231"/>
      <c r="G126" s="231">
        <f>SUMIF(AG127:AG128,"&lt;&gt;NOR",G127:G128)</f>
        <v>0</v>
      </c>
      <c r="H126" s="231"/>
      <c r="I126" s="231">
        <f>SUM(I127:I128)</f>
        <v>0</v>
      </c>
      <c r="J126" s="231"/>
      <c r="K126" s="231">
        <f>SUM(K127:K128)</f>
        <v>0</v>
      </c>
      <c r="L126" s="231"/>
      <c r="M126" s="231">
        <f>SUM(M127:M128)</f>
        <v>0</v>
      </c>
      <c r="N126" s="230"/>
      <c r="O126" s="230">
        <f>SUM(O127:O128)</f>
        <v>0</v>
      </c>
      <c r="P126" s="230"/>
      <c r="Q126" s="230">
        <f>SUM(Q127:Q128)</f>
        <v>0</v>
      </c>
      <c r="R126" s="231"/>
      <c r="S126" s="231"/>
      <c r="T126" s="232"/>
      <c r="U126" s="226"/>
      <c r="V126" s="226">
        <f>SUM(V127:V128)</f>
        <v>429.09</v>
      </c>
      <c r="W126" s="226"/>
      <c r="X126" s="226"/>
      <c r="AG126" t="s">
        <v>234</v>
      </c>
    </row>
    <row r="127" spans="1:60" outlineLevel="1" x14ac:dyDescent="0.2">
      <c r="A127" s="234">
        <v>77</v>
      </c>
      <c r="B127" s="235" t="s">
        <v>1051</v>
      </c>
      <c r="C127" s="253" t="s">
        <v>1052</v>
      </c>
      <c r="D127" s="236" t="s">
        <v>300</v>
      </c>
      <c r="E127" s="237">
        <v>1100.2397699999999</v>
      </c>
      <c r="F127" s="238"/>
      <c r="G127" s="239">
        <f>ROUND(E127*F127,2)</f>
        <v>0</v>
      </c>
      <c r="H127" s="238"/>
      <c r="I127" s="239">
        <f>ROUND(E127*H127,2)</f>
        <v>0</v>
      </c>
      <c r="J127" s="238"/>
      <c r="K127" s="239">
        <f>ROUND(E127*J127,2)</f>
        <v>0</v>
      </c>
      <c r="L127" s="239">
        <v>15</v>
      </c>
      <c r="M127" s="239">
        <f>G127*(1+L127/100)</f>
        <v>0</v>
      </c>
      <c r="N127" s="237">
        <v>0</v>
      </c>
      <c r="O127" s="237">
        <f>ROUND(E127*N127,2)</f>
        <v>0</v>
      </c>
      <c r="P127" s="237">
        <v>0</v>
      </c>
      <c r="Q127" s="237">
        <f>ROUND(E127*P127,2)</f>
        <v>0</v>
      </c>
      <c r="R127" s="239" t="s">
        <v>810</v>
      </c>
      <c r="S127" s="239" t="s">
        <v>239</v>
      </c>
      <c r="T127" s="240" t="s">
        <v>240</v>
      </c>
      <c r="U127" s="224">
        <v>0.39</v>
      </c>
      <c r="V127" s="224">
        <f>ROUND(E127*U127,2)</f>
        <v>429.09</v>
      </c>
      <c r="W127" s="224"/>
      <c r="X127" s="224" t="s">
        <v>462</v>
      </c>
      <c r="Y127" s="213"/>
      <c r="Z127" s="213"/>
      <c r="AA127" s="213"/>
      <c r="AB127" s="213"/>
      <c r="AC127" s="213"/>
      <c r="AD127" s="213"/>
      <c r="AE127" s="213"/>
      <c r="AF127" s="213"/>
      <c r="AG127" s="213" t="s">
        <v>463</v>
      </c>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row>
    <row r="128" spans="1:60" outlineLevel="1" x14ac:dyDescent="0.2">
      <c r="A128" s="220"/>
      <c r="B128" s="221"/>
      <c r="C128" s="254" t="s">
        <v>1053</v>
      </c>
      <c r="D128" s="241"/>
      <c r="E128" s="241"/>
      <c r="F128" s="241"/>
      <c r="G128" s="241"/>
      <c r="H128" s="224"/>
      <c r="I128" s="224"/>
      <c r="J128" s="224"/>
      <c r="K128" s="224"/>
      <c r="L128" s="224"/>
      <c r="M128" s="224"/>
      <c r="N128" s="223"/>
      <c r="O128" s="223"/>
      <c r="P128" s="223"/>
      <c r="Q128" s="223"/>
      <c r="R128" s="224"/>
      <c r="S128" s="224"/>
      <c r="T128" s="224"/>
      <c r="U128" s="224"/>
      <c r="V128" s="224"/>
      <c r="W128" s="224"/>
      <c r="X128" s="224"/>
      <c r="Y128" s="213"/>
      <c r="Z128" s="213"/>
      <c r="AA128" s="213"/>
      <c r="AB128" s="213"/>
      <c r="AC128" s="213"/>
      <c r="AD128" s="213"/>
      <c r="AE128" s="213"/>
      <c r="AF128" s="213"/>
      <c r="AG128" s="213" t="s">
        <v>244</v>
      </c>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row>
    <row r="129" spans="1:60" x14ac:dyDescent="0.2">
      <c r="A129" s="227" t="s">
        <v>233</v>
      </c>
      <c r="B129" s="228" t="s">
        <v>205</v>
      </c>
      <c r="C129" s="252" t="s">
        <v>27</v>
      </c>
      <c r="D129" s="229"/>
      <c r="E129" s="230"/>
      <c r="F129" s="231"/>
      <c r="G129" s="231">
        <f>SUMIF(AG130:AG132,"&lt;&gt;NOR",G130:G132)</f>
        <v>0</v>
      </c>
      <c r="H129" s="231"/>
      <c r="I129" s="231">
        <f>SUM(I130:I132)</f>
        <v>0</v>
      </c>
      <c r="J129" s="231"/>
      <c r="K129" s="231">
        <f>SUM(K130:K132)</f>
        <v>0</v>
      </c>
      <c r="L129" s="231"/>
      <c r="M129" s="231">
        <f>SUM(M130:M132)</f>
        <v>0</v>
      </c>
      <c r="N129" s="230"/>
      <c r="O129" s="230">
        <f>SUM(O130:O132)</f>
        <v>0</v>
      </c>
      <c r="P129" s="230"/>
      <c r="Q129" s="230">
        <f>SUM(Q130:Q132)</f>
        <v>0</v>
      </c>
      <c r="R129" s="231"/>
      <c r="S129" s="231"/>
      <c r="T129" s="232"/>
      <c r="U129" s="226"/>
      <c r="V129" s="226">
        <f>SUM(V130:V132)</f>
        <v>0</v>
      </c>
      <c r="W129" s="226"/>
      <c r="X129" s="226"/>
      <c r="AG129" t="s">
        <v>234</v>
      </c>
    </row>
    <row r="130" spans="1:60" outlineLevel="1" x14ac:dyDescent="0.2">
      <c r="A130" s="242">
        <v>78</v>
      </c>
      <c r="B130" s="243" t="s">
        <v>781</v>
      </c>
      <c r="C130" s="255" t="s">
        <v>782</v>
      </c>
      <c r="D130" s="244" t="s">
        <v>783</v>
      </c>
      <c r="E130" s="245">
        <v>1</v>
      </c>
      <c r="F130" s="246"/>
      <c r="G130" s="247">
        <f>ROUND(E130*F130,2)</f>
        <v>0</v>
      </c>
      <c r="H130" s="246"/>
      <c r="I130" s="247">
        <f>ROUND(E130*H130,2)</f>
        <v>0</v>
      </c>
      <c r="J130" s="246"/>
      <c r="K130" s="247">
        <f>ROUND(E130*J130,2)</f>
        <v>0</v>
      </c>
      <c r="L130" s="247">
        <v>15</v>
      </c>
      <c r="M130" s="247">
        <f>G130*(1+L130/100)</f>
        <v>0</v>
      </c>
      <c r="N130" s="245">
        <v>0</v>
      </c>
      <c r="O130" s="245">
        <f>ROUND(E130*N130,2)</f>
        <v>0</v>
      </c>
      <c r="P130" s="245">
        <v>0</v>
      </c>
      <c r="Q130" s="245">
        <f>ROUND(E130*P130,2)</f>
        <v>0</v>
      </c>
      <c r="R130" s="247"/>
      <c r="S130" s="247" t="s">
        <v>239</v>
      </c>
      <c r="T130" s="248" t="s">
        <v>262</v>
      </c>
      <c r="U130" s="224">
        <v>0</v>
      </c>
      <c r="V130" s="224">
        <f>ROUND(E130*U130,2)</f>
        <v>0</v>
      </c>
      <c r="W130" s="224"/>
      <c r="X130" s="224" t="s">
        <v>784</v>
      </c>
      <c r="Y130" s="213"/>
      <c r="Z130" s="213"/>
      <c r="AA130" s="213"/>
      <c r="AB130" s="213"/>
      <c r="AC130" s="213"/>
      <c r="AD130" s="213"/>
      <c r="AE130" s="213"/>
      <c r="AF130" s="213"/>
      <c r="AG130" s="213" t="s">
        <v>785</v>
      </c>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row>
    <row r="131" spans="1:60" outlineLevel="1" x14ac:dyDescent="0.2">
      <c r="A131" s="242">
        <v>79</v>
      </c>
      <c r="B131" s="243" t="s">
        <v>786</v>
      </c>
      <c r="C131" s="255" t="s">
        <v>787</v>
      </c>
      <c r="D131" s="244" t="s">
        <v>783</v>
      </c>
      <c r="E131" s="245">
        <v>1</v>
      </c>
      <c r="F131" s="246"/>
      <c r="G131" s="247">
        <f>ROUND(E131*F131,2)</f>
        <v>0</v>
      </c>
      <c r="H131" s="246"/>
      <c r="I131" s="247">
        <f>ROUND(E131*H131,2)</f>
        <v>0</v>
      </c>
      <c r="J131" s="246"/>
      <c r="K131" s="247">
        <f>ROUND(E131*J131,2)</f>
        <v>0</v>
      </c>
      <c r="L131" s="247">
        <v>15</v>
      </c>
      <c r="M131" s="247">
        <f>G131*(1+L131/100)</f>
        <v>0</v>
      </c>
      <c r="N131" s="245">
        <v>0</v>
      </c>
      <c r="O131" s="245">
        <f>ROUND(E131*N131,2)</f>
        <v>0</v>
      </c>
      <c r="P131" s="245">
        <v>0</v>
      </c>
      <c r="Q131" s="245">
        <f>ROUND(E131*P131,2)</f>
        <v>0</v>
      </c>
      <c r="R131" s="247"/>
      <c r="S131" s="247" t="s">
        <v>239</v>
      </c>
      <c r="T131" s="248" t="s">
        <v>262</v>
      </c>
      <c r="U131" s="224">
        <v>0</v>
      </c>
      <c r="V131" s="224">
        <f>ROUND(E131*U131,2)</f>
        <v>0</v>
      </c>
      <c r="W131" s="224"/>
      <c r="X131" s="224" t="s">
        <v>784</v>
      </c>
      <c r="Y131" s="213"/>
      <c r="Z131" s="213"/>
      <c r="AA131" s="213"/>
      <c r="AB131" s="213"/>
      <c r="AC131" s="213"/>
      <c r="AD131" s="213"/>
      <c r="AE131" s="213"/>
      <c r="AF131" s="213"/>
      <c r="AG131" s="213" t="s">
        <v>785</v>
      </c>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row>
    <row r="132" spans="1:60" outlineLevel="1" x14ac:dyDescent="0.2">
      <c r="A132" s="242">
        <v>80</v>
      </c>
      <c r="B132" s="243" t="s">
        <v>788</v>
      </c>
      <c r="C132" s="255" t="s">
        <v>789</v>
      </c>
      <c r="D132" s="244" t="s">
        <v>783</v>
      </c>
      <c r="E132" s="245">
        <v>1</v>
      </c>
      <c r="F132" s="246"/>
      <c r="G132" s="247">
        <f>ROUND(E132*F132,2)</f>
        <v>0</v>
      </c>
      <c r="H132" s="246"/>
      <c r="I132" s="247">
        <f>ROUND(E132*H132,2)</f>
        <v>0</v>
      </c>
      <c r="J132" s="246"/>
      <c r="K132" s="247">
        <f>ROUND(E132*J132,2)</f>
        <v>0</v>
      </c>
      <c r="L132" s="247">
        <v>15</v>
      </c>
      <c r="M132" s="247">
        <f>G132*(1+L132/100)</f>
        <v>0</v>
      </c>
      <c r="N132" s="245">
        <v>0</v>
      </c>
      <c r="O132" s="245">
        <f>ROUND(E132*N132,2)</f>
        <v>0</v>
      </c>
      <c r="P132" s="245">
        <v>0</v>
      </c>
      <c r="Q132" s="245">
        <f>ROUND(E132*P132,2)</f>
        <v>0</v>
      </c>
      <c r="R132" s="247"/>
      <c r="S132" s="247" t="s">
        <v>239</v>
      </c>
      <c r="T132" s="248" t="s">
        <v>262</v>
      </c>
      <c r="U132" s="224">
        <v>0</v>
      </c>
      <c r="V132" s="224">
        <f>ROUND(E132*U132,2)</f>
        <v>0</v>
      </c>
      <c r="W132" s="224"/>
      <c r="X132" s="224" t="s">
        <v>784</v>
      </c>
      <c r="Y132" s="213"/>
      <c r="Z132" s="213"/>
      <c r="AA132" s="213"/>
      <c r="AB132" s="213"/>
      <c r="AC132" s="213"/>
      <c r="AD132" s="213"/>
      <c r="AE132" s="213"/>
      <c r="AF132" s="213"/>
      <c r="AG132" s="213" t="s">
        <v>785</v>
      </c>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row>
    <row r="133" spans="1:60" x14ac:dyDescent="0.2">
      <c r="A133" s="227" t="s">
        <v>233</v>
      </c>
      <c r="B133" s="228" t="s">
        <v>206</v>
      </c>
      <c r="C133" s="252" t="s">
        <v>28</v>
      </c>
      <c r="D133" s="229"/>
      <c r="E133" s="230"/>
      <c r="F133" s="231"/>
      <c r="G133" s="231">
        <f>SUMIF(AG134:AG134,"&lt;&gt;NOR",G134:G134)</f>
        <v>0</v>
      </c>
      <c r="H133" s="231"/>
      <c r="I133" s="231">
        <f>SUM(I134:I134)</f>
        <v>0</v>
      </c>
      <c r="J133" s="231"/>
      <c r="K133" s="231">
        <f>SUM(K134:K134)</f>
        <v>0</v>
      </c>
      <c r="L133" s="231"/>
      <c r="M133" s="231">
        <f>SUM(M134:M134)</f>
        <v>0</v>
      </c>
      <c r="N133" s="230"/>
      <c r="O133" s="230">
        <f>SUM(O134:O134)</f>
        <v>0</v>
      </c>
      <c r="P133" s="230"/>
      <c r="Q133" s="230">
        <f>SUM(Q134:Q134)</f>
        <v>0</v>
      </c>
      <c r="R133" s="231"/>
      <c r="S133" s="231"/>
      <c r="T133" s="232"/>
      <c r="U133" s="226"/>
      <c r="V133" s="226">
        <f>SUM(V134:V134)</f>
        <v>0</v>
      </c>
      <c r="W133" s="226"/>
      <c r="X133" s="226"/>
      <c r="AG133" t="s">
        <v>234</v>
      </c>
    </row>
    <row r="134" spans="1:60" outlineLevel="1" x14ac:dyDescent="0.2">
      <c r="A134" s="234">
        <v>81</v>
      </c>
      <c r="B134" s="235" t="s">
        <v>790</v>
      </c>
      <c r="C134" s="253" t="s">
        <v>791</v>
      </c>
      <c r="D134" s="236" t="s">
        <v>783</v>
      </c>
      <c r="E134" s="237">
        <v>1</v>
      </c>
      <c r="F134" s="238"/>
      <c r="G134" s="239">
        <f>ROUND(E134*F134,2)</f>
        <v>0</v>
      </c>
      <c r="H134" s="238"/>
      <c r="I134" s="239">
        <f>ROUND(E134*H134,2)</f>
        <v>0</v>
      </c>
      <c r="J134" s="238"/>
      <c r="K134" s="239">
        <f>ROUND(E134*J134,2)</f>
        <v>0</v>
      </c>
      <c r="L134" s="239">
        <v>15</v>
      </c>
      <c r="M134" s="239">
        <f>G134*(1+L134/100)</f>
        <v>0</v>
      </c>
      <c r="N134" s="237">
        <v>0</v>
      </c>
      <c r="O134" s="237">
        <f>ROUND(E134*N134,2)</f>
        <v>0</v>
      </c>
      <c r="P134" s="237">
        <v>0</v>
      </c>
      <c r="Q134" s="237">
        <f>ROUND(E134*P134,2)</f>
        <v>0</v>
      </c>
      <c r="R134" s="239"/>
      <c r="S134" s="239" t="s">
        <v>239</v>
      </c>
      <c r="T134" s="240" t="s">
        <v>262</v>
      </c>
      <c r="U134" s="224">
        <v>0</v>
      </c>
      <c r="V134" s="224">
        <f>ROUND(E134*U134,2)</f>
        <v>0</v>
      </c>
      <c r="W134" s="224"/>
      <c r="X134" s="224" t="s">
        <v>784</v>
      </c>
      <c r="Y134" s="213"/>
      <c r="Z134" s="213"/>
      <c r="AA134" s="213"/>
      <c r="AB134" s="213"/>
      <c r="AC134" s="213"/>
      <c r="AD134" s="213"/>
      <c r="AE134" s="213"/>
      <c r="AF134" s="213"/>
      <c r="AG134" s="213" t="s">
        <v>1054</v>
      </c>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row>
    <row r="135" spans="1:60" x14ac:dyDescent="0.2">
      <c r="A135" s="3"/>
      <c r="B135" s="4"/>
      <c r="C135" s="258"/>
      <c r="D135" s="6"/>
      <c r="E135" s="3"/>
      <c r="F135" s="3"/>
      <c r="G135" s="3"/>
      <c r="H135" s="3"/>
      <c r="I135" s="3"/>
      <c r="J135" s="3"/>
      <c r="K135" s="3"/>
      <c r="L135" s="3"/>
      <c r="M135" s="3"/>
      <c r="N135" s="3"/>
      <c r="O135" s="3"/>
      <c r="P135" s="3"/>
      <c r="Q135" s="3"/>
      <c r="R135" s="3"/>
      <c r="S135" s="3"/>
      <c r="T135" s="3"/>
      <c r="U135" s="3"/>
      <c r="V135" s="3"/>
      <c r="W135" s="3"/>
      <c r="X135" s="3"/>
      <c r="AE135">
        <v>15</v>
      </c>
      <c r="AF135">
        <v>21</v>
      </c>
      <c r="AG135" t="s">
        <v>220</v>
      </c>
    </row>
    <row r="136" spans="1:60" x14ac:dyDescent="0.2">
      <c r="A136" s="216"/>
      <c r="B136" s="217" t="s">
        <v>29</v>
      </c>
      <c r="C136" s="259"/>
      <c r="D136" s="218"/>
      <c r="E136" s="219"/>
      <c r="F136" s="219"/>
      <c r="G136" s="233">
        <f>G8+G45+G54+G56+G63+G81+G86+G117+G126+G129+G133</f>
        <v>0</v>
      </c>
      <c r="H136" s="3"/>
      <c r="I136" s="3"/>
      <c r="J136" s="3"/>
      <c r="K136" s="3"/>
      <c r="L136" s="3"/>
      <c r="M136" s="3"/>
      <c r="N136" s="3"/>
      <c r="O136" s="3"/>
      <c r="P136" s="3"/>
      <c r="Q136" s="3"/>
      <c r="R136" s="3"/>
      <c r="S136" s="3"/>
      <c r="T136" s="3"/>
      <c r="U136" s="3"/>
      <c r="V136" s="3"/>
      <c r="W136" s="3"/>
      <c r="X136" s="3"/>
      <c r="AE136">
        <f>SUMIF(L7:L134,AE135,G7:G134)</f>
        <v>0</v>
      </c>
      <c r="AF136">
        <f>SUMIF(L7:L134,AF135,G7:G134)</f>
        <v>0</v>
      </c>
      <c r="AG136" t="s">
        <v>792</v>
      </c>
    </row>
    <row r="137" spans="1:60" x14ac:dyDescent="0.2">
      <c r="C137" s="260"/>
      <c r="D137" s="10"/>
      <c r="AG137" t="s">
        <v>793</v>
      </c>
    </row>
    <row r="138" spans="1:60" x14ac:dyDescent="0.2">
      <c r="D138" s="10"/>
    </row>
    <row r="139" spans="1:60" x14ac:dyDescent="0.2">
      <c r="D139" s="10"/>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k5PORUc0LaDVUI9L3jtpgKV8CL3+IHw/ualIo9/MUTl+zEnFQ7EifMKAl9s9MvWr45Gu/91m+J7ubY4fXQu1mA==" saltValue="o5jLvi8GYiFAcVZuv5/9rQ==" spinCount="100000" sheet="1"/>
  <mergeCells count="39">
    <mergeCell ref="C123:G123"/>
    <mergeCell ref="C125:G125"/>
    <mergeCell ref="C128:G128"/>
    <mergeCell ref="C94:G94"/>
    <mergeCell ref="C97:G97"/>
    <mergeCell ref="C103:G103"/>
    <mergeCell ref="C105:G105"/>
    <mergeCell ref="C119:G119"/>
    <mergeCell ref="C121:G121"/>
    <mergeCell ref="C73:G73"/>
    <mergeCell ref="C75:G75"/>
    <mergeCell ref="C84:G84"/>
    <mergeCell ref="C88:G88"/>
    <mergeCell ref="C90:G90"/>
    <mergeCell ref="C92:G92"/>
    <mergeCell ref="C40:G40"/>
    <mergeCell ref="C42:G42"/>
    <mergeCell ref="C47:G47"/>
    <mergeCell ref="C58:G58"/>
    <mergeCell ref="C65:G65"/>
    <mergeCell ref="C71:G71"/>
    <mergeCell ref="C27:G27"/>
    <mergeCell ref="C29:G29"/>
    <mergeCell ref="C31:G31"/>
    <mergeCell ref="C34:G34"/>
    <mergeCell ref="C36:G36"/>
    <mergeCell ref="C38:G38"/>
    <mergeCell ref="C15:G15"/>
    <mergeCell ref="C17:G17"/>
    <mergeCell ref="C19:G19"/>
    <mergeCell ref="C21:G21"/>
    <mergeCell ref="C23:G23"/>
    <mergeCell ref="C25:G25"/>
    <mergeCell ref="A1:G1"/>
    <mergeCell ref="C2:G2"/>
    <mergeCell ref="C3:G3"/>
    <mergeCell ref="C4:G4"/>
    <mergeCell ref="C10:G10"/>
    <mergeCell ref="C13:G13"/>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35290-95C3-4D84-B164-C339D4A45036}">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55</v>
      </c>
      <c r="C4" s="205" t="s">
        <v>56</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136</v>
      </c>
      <c r="C8" s="252" t="s">
        <v>137</v>
      </c>
      <c r="D8" s="229"/>
      <c r="E8" s="230"/>
      <c r="F8" s="231"/>
      <c r="G8" s="231">
        <f>SUMIF(AG9:AG42,"&lt;&gt;NOR",G9:G42)</f>
        <v>0</v>
      </c>
      <c r="H8" s="231"/>
      <c r="I8" s="231">
        <f>SUM(I9:I42)</f>
        <v>0</v>
      </c>
      <c r="J8" s="231"/>
      <c r="K8" s="231">
        <f>SUM(K9:K42)</f>
        <v>0</v>
      </c>
      <c r="L8" s="231"/>
      <c r="M8" s="231">
        <f>SUM(M9:M42)</f>
        <v>0</v>
      </c>
      <c r="N8" s="230"/>
      <c r="O8" s="230">
        <f>SUM(O9:O42)</f>
        <v>1.24</v>
      </c>
      <c r="P8" s="230"/>
      <c r="Q8" s="230">
        <f>SUM(Q9:Q42)</f>
        <v>0</v>
      </c>
      <c r="R8" s="231"/>
      <c r="S8" s="231"/>
      <c r="T8" s="232"/>
      <c r="U8" s="226"/>
      <c r="V8" s="226">
        <f>SUM(V9:V42)</f>
        <v>0</v>
      </c>
      <c r="W8" s="226"/>
      <c r="X8" s="226"/>
      <c r="AG8" t="s">
        <v>234</v>
      </c>
    </row>
    <row r="9" spans="1:60" outlineLevel="1" x14ac:dyDescent="0.2">
      <c r="A9" s="242">
        <v>1</v>
      </c>
      <c r="B9" s="243" t="s">
        <v>1055</v>
      </c>
      <c r="C9" s="255" t="s">
        <v>1056</v>
      </c>
      <c r="D9" s="244" t="s">
        <v>452</v>
      </c>
      <c r="E9" s="245">
        <v>2</v>
      </c>
      <c r="F9" s="246"/>
      <c r="G9" s="247">
        <f>ROUND(E9*F9,2)</f>
        <v>0</v>
      </c>
      <c r="H9" s="246"/>
      <c r="I9" s="247">
        <f>ROUND(E9*H9,2)</f>
        <v>0</v>
      </c>
      <c r="J9" s="246"/>
      <c r="K9" s="247">
        <f>ROUND(E9*J9,2)</f>
        <v>0</v>
      </c>
      <c r="L9" s="247">
        <v>15</v>
      </c>
      <c r="M9" s="247">
        <f>G9*(1+L9/100)</f>
        <v>0</v>
      </c>
      <c r="N9" s="245">
        <v>0</v>
      </c>
      <c r="O9" s="245">
        <f>ROUND(E9*N9,2)</f>
        <v>0</v>
      </c>
      <c r="P9" s="245">
        <v>0</v>
      </c>
      <c r="Q9" s="245">
        <f>ROUND(E9*P9,2)</f>
        <v>0</v>
      </c>
      <c r="R9" s="247"/>
      <c r="S9" s="247" t="s">
        <v>279</v>
      </c>
      <c r="T9" s="248" t="s">
        <v>262</v>
      </c>
      <c r="U9" s="224">
        <v>0</v>
      </c>
      <c r="V9" s="224">
        <f>ROUND(E9*U9,2)</f>
        <v>0</v>
      </c>
      <c r="W9" s="224"/>
      <c r="X9" s="224" t="s">
        <v>241</v>
      </c>
      <c r="Y9" s="213"/>
      <c r="Z9" s="213"/>
      <c r="AA9" s="213"/>
      <c r="AB9" s="213"/>
      <c r="AC9" s="213"/>
      <c r="AD9" s="213"/>
      <c r="AE9" s="213"/>
      <c r="AF9" s="213"/>
      <c r="AG9" s="213" t="s">
        <v>1057</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outlineLevel="1" x14ac:dyDescent="0.2">
      <c r="A10" s="242">
        <v>2</v>
      </c>
      <c r="B10" s="243" t="s">
        <v>1058</v>
      </c>
      <c r="C10" s="255" t="s">
        <v>1059</v>
      </c>
      <c r="D10" s="244" t="s">
        <v>268</v>
      </c>
      <c r="E10" s="245">
        <v>36</v>
      </c>
      <c r="F10" s="246"/>
      <c r="G10" s="247">
        <f>ROUND(E10*F10,2)</f>
        <v>0</v>
      </c>
      <c r="H10" s="246"/>
      <c r="I10" s="247">
        <f>ROUND(E10*H10,2)</f>
        <v>0</v>
      </c>
      <c r="J10" s="246"/>
      <c r="K10" s="247">
        <f>ROUND(E10*J10,2)</f>
        <v>0</v>
      </c>
      <c r="L10" s="247">
        <v>15</v>
      </c>
      <c r="M10" s="247">
        <f>G10*(1+L10/100)</f>
        <v>0</v>
      </c>
      <c r="N10" s="245">
        <v>0</v>
      </c>
      <c r="O10" s="245">
        <f>ROUND(E10*N10,2)</f>
        <v>0</v>
      </c>
      <c r="P10" s="245">
        <v>0</v>
      </c>
      <c r="Q10" s="245">
        <f>ROUND(E10*P10,2)</f>
        <v>0</v>
      </c>
      <c r="R10" s="247"/>
      <c r="S10" s="247" t="s">
        <v>279</v>
      </c>
      <c r="T10" s="248" t="s">
        <v>262</v>
      </c>
      <c r="U10" s="224">
        <v>0</v>
      </c>
      <c r="V10" s="224">
        <f>ROUND(E10*U10,2)</f>
        <v>0</v>
      </c>
      <c r="W10" s="224"/>
      <c r="X10" s="224" t="s">
        <v>241</v>
      </c>
      <c r="Y10" s="213"/>
      <c r="Z10" s="213"/>
      <c r="AA10" s="213"/>
      <c r="AB10" s="213"/>
      <c r="AC10" s="213"/>
      <c r="AD10" s="213"/>
      <c r="AE10" s="213"/>
      <c r="AF10" s="213"/>
      <c r="AG10" s="213" t="s">
        <v>1057</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row>
    <row r="11" spans="1:60" outlineLevel="1" x14ac:dyDescent="0.2">
      <c r="A11" s="242">
        <v>3</v>
      </c>
      <c r="B11" s="243" t="s">
        <v>1060</v>
      </c>
      <c r="C11" s="255" t="s">
        <v>1061</v>
      </c>
      <c r="D11" s="244" t="s">
        <v>268</v>
      </c>
      <c r="E11" s="245">
        <v>8</v>
      </c>
      <c r="F11" s="246"/>
      <c r="G11" s="247">
        <f>ROUND(E11*F11,2)</f>
        <v>0</v>
      </c>
      <c r="H11" s="246"/>
      <c r="I11" s="247">
        <f>ROUND(E11*H11,2)</f>
        <v>0</v>
      </c>
      <c r="J11" s="246"/>
      <c r="K11" s="247">
        <f>ROUND(E11*J11,2)</f>
        <v>0</v>
      </c>
      <c r="L11" s="247">
        <v>15</v>
      </c>
      <c r="M11" s="247">
        <f>G11*(1+L11/100)</f>
        <v>0</v>
      </c>
      <c r="N11" s="245">
        <v>0</v>
      </c>
      <c r="O11" s="245">
        <f>ROUND(E11*N11,2)</f>
        <v>0</v>
      </c>
      <c r="P11" s="245">
        <v>0</v>
      </c>
      <c r="Q11" s="245">
        <f>ROUND(E11*P11,2)</f>
        <v>0</v>
      </c>
      <c r="R11" s="247"/>
      <c r="S11" s="247" t="s">
        <v>279</v>
      </c>
      <c r="T11" s="248" t="s">
        <v>262</v>
      </c>
      <c r="U11" s="224">
        <v>0</v>
      </c>
      <c r="V11" s="224">
        <f>ROUND(E11*U11,2)</f>
        <v>0</v>
      </c>
      <c r="W11" s="224"/>
      <c r="X11" s="224" t="s">
        <v>241</v>
      </c>
      <c r="Y11" s="213"/>
      <c r="Z11" s="213"/>
      <c r="AA11" s="213"/>
      <c r="AB11" s="213"/>
      <c r="AC11" s="213"/>
      <c r="AD11" s="213"/>
      <c r="AE11" s="213"/>
      <c r="AF11" s="213"/>
      <c r="AG11" s="213" t="s">
        <v>1057</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outlineLevel="1" x14ac:dyDescent="0.2">
      <c r="A12" s="242">
        <v>4</v>
      </c>
      <c r="B12" s="243" t="s">
        <v>1062</v>
      </c>
      <c r="C12" s="255" t="s">
        <v>1063</v>
      </c>
      <c r="D12" s="244" t="s">
        <v>268</v>
      </c>
      <c r="E12" s="245">
        <v>10</v>
      </c>
      <c r="F12" s="246"/>
      <c r="G12" s="247">
        <f>ROUND(E12*F12,2)</f>
        <v>0</v>
      </c>
      <c r="H12" s="246"/>
      <c r="I12" s="247">
        <f>ROUND(E12*H12,2)</f>
        <v>0</v>
      </c>
      <c r="J12" s="246"/>
      <c r="K12" s="247">
        <f>ROUND(E12*J12,2)</f>
        <v>0</v>
      </c>
      <c r="L12" s="247">
        <v>15</v>
      </c>
      <c r="M12" s="247">
        <f>G12*(1+L12/100)</f>
        <v>0</v>
      </c>
      <c r="N12" s="245">
        <v>0</v>
      </c>
      <c r="O12" s="245">
        <f>ROUND(E12*N12,2)</f>
        <v>0</v>
      </c>
      <c r="P12" s="245">
        <v>0</v>
      </c>
      <c r="Q12" s="245">
        <f>ROUND(E12*P12,2)</f>
        <v>0</v>
      </c>
      <c r="R12" s="247"/>
      <c r="S12" s="247" t="s">
        <v>279</v>
      </c>
      <c r="T12" s="248" t="s">
        <v>262</v>
      </c>
      <c r="U12" s="224">
        <v>0</v>
      </c>
      <c r="V12" s="224">
        <f>ROUND(E12*U12,2)</f>
        <v>0</v>
      </c>
      <c r="W12" s="224"/>
      <c r="X12" s="224" t="s">
        <v>241</v>
      </c>
      <c r="Y12" s="213"/>
      <c r="Z12" s="213"/>
      <c r="AA12" s="213"/>
      <c r="AB12" s="213"/>
      <c r="AC12" s="213"/>
      <c r="AD12" s="213"/>
      <c r="AE12" s="213"/>
      <c r="AF12" s="213"/>
      <c r="AG12" s="213" t="s">
        <v>1057</v>
      </c>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row>
    <row r="13" spans="1:60" outlineLevel="1" x14ac:dyDescent="0.2">
      <c r="A13" s="242">
        <v>5</v>
      </c>
      <c r="B13" s="243" t="s">
        <v>1064</v>
      </c>
      <c r="C13" s="255" t="s">
        <v>1065</v>
      </c>
      <c r="D13" s="244" t="s">
        <v>268</v>
      </c>
      <c r="E13" s="245">
        <v>23</v>
      </c>
      <c r="F13" s="246"/>
      <c r="G13" s="247">
        <f>ROUND(E13*F13,2)</f>
        <v>0</v>
      </c>
      <c r="H13" s="246"/>
      <c r="I13" s="247">
        <f>ROUND(E13*H13,2)</f>
        <v>0</v>
      </c>
      <c r="J13" s="246"/>
      <c r="K13" s="247">
        <f>ROUND(E13*J13,2)</f>
        <v>0</v>
      </c>
      <c r="L13" s="247">
        <v>15</v>
      </c>
      <c r="M13" s="247">
        <f>G13*(1+L13/100)</f>
        <v>0</v>
      </c>
      <c r="N13" s="245">
        <v>0</v>
      </c>
      <c r="O13" s="245">
        <f>ROUND(E13*N13,2)</f>
        <v>0</v>
      </c>
      <c r="P13" s="245">
        <v>0</v>
      </c>
      <c r="Q13" s="245">
        <f>ROUND(E13*P13,2)</f>
        <v>0</v>
      </c>
      <c r="R13" s="247"/>
      <c r="S13" s="247" t="s">
        <v>279</v>
      </c>
      <c r="T13" s="248" t="s">
        <v>262</v>
      </c>
      <c r="U13" s="224">
        <v>0</v>
      </c>
      <c r="V13" s="224">
        <f>ROUND(E13*U13,2)</f>
        <v>0</v>
      </c>
      <c r="W13" s="224"/>
      <c r="X13" s="224" t="s">
        <v>241</v>
      </c>
      <c r="Y13" s="213"/>
      <c r="Z13" s="213"/>
      <c r="AA13" s="213"/>
      <c r="AB13" s="213"/>
      <c r="AC13" s="213"/>
      <c r="AD13" s="213"/>
      <c r="AE13" s="213"/>
      <c r="AF13" s="213"/>
      <c r="AG13" s="213" t="s">
        <v>1057</v>
      </c>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row>
    <row r="14" spans="1:60" outlineLevel="1" x14ac:dyDescent="0.2">
      <c r="A14" s="242">
        <v>6</v>
      </c>
      <c r="B14" s="243" t="s">
        <v>1066</v>
      </c>
      <c r="C14" s="255" t="s">
        <v>1067</v>
      </c>
      <c r="D14" s="244" t="s">
        <v>268</v>
      </c>
      <c r="E14" s="245">
        <v>4</v>
      </c>
      <c r="F14" s="246"/>
      <c r="G14" s="247">
        <f>ROUND(E14*F14,2)</f>
        <v>0</v>
      </c>
      <c r="H14" s="246"/>
      <c r="I14" s="247">
        <f>ROUND(E14*H14,2)</f>
        <v>0</v>
      </c>
      <c r="J14" s="246"/>
      <c r="K14" s="247">
        <f>ROUND(E14*J14,2)</f>
        <v>0</v>
      </c>
      <c r="L14" s="247">
        <v>15</v>
      </c>
      <c r="M14" s="247">
        <f>G14*(1+L14/100)</f>
        <v>0</v>
      </c>
      <c r="N14" s="245">
        <v>0</v>
      </c>
      <c r="O14" s="245">
        <f>ROUND(E14*N14,2)</f>
        <v>0</v>
      </c>
      <c r="P14" s="245">
        <v>0</v>
      </c>
      <c r="Q14" s="245">
        <f>ROUND(E14*P14,2)</f>
        <v>0</v>
      </c>
      <c r="R14" s="247"/>
      <c r="S14" s="247" t="s">
        <v>279</v>
      </c>
      <c r="T14" s="248" t="s">
        <v>262</v>
      </c>
      <c r="U14" s="224">
        <v>0</v>
      </c>
      <c r="V14" s="224">
        <f>ROUND(E14*U14,2)</f>
        <v>0</v>
      </c>
      <c r="W14" s="224"/>
      <c r="X14" s="224" t="s">
        <v>241</v>
      </c>
      <c r="Y14" s="213"/>
      <c r="Z14" s="213"/>
      <c r="AA14" s="213"/>
      <c r="AB14" s="213"/>
      <c r="AC14" s="213"/>
      <c r="AD14" s="213"/>
      <c r="AE14" s="213"/>
      <c r="AF14" s="213"/>
      <c r="AG14" s="213" t="s">
        <v>1057</v>
      </c>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row>
    <row r="15" spans="1:60" outlineLevel="1" x14ac:dyDescent="0.2">
      <c r="A15" s="242">
        <v>7</v>
      </c>
      <c r="B15" s="243" t="s">
        <v>1068</v>
      </c>
      <c r="C15" s="255" t="s">
        <v>1069</v>
      </c>
      <c r="D15" s="244" t="s">
        <v>268</v>
      </c>
      <c r="E15" s="245">
        <v>23</v>
      </c>
      <c r="F15" s="246"/>
      <c r="G15" s="247">
        <f>ROUND(E15*F15,2)</f>
        <v>0</v>
      </c>
      <c r="H15" s="246"/>
      <c r="I15" s="247">
        <f>ROUND(E15*H15,2)</f>
        <v>0</v>
      </c>
      <c r="J15" s="246"/>
      <c r="K15" s="247">
        <f>ROUND(E15*J15,2)</f>
        <v>0</v>
      </c>
      <c r="L15" s="247">
        <v>15</v>
      </c>
      <c r="M15" s="247">
        <f>G15*(1+L15/100)</f>
        <v>0</v>
      </c>
      <c r="N15" s="245">
        <v>0</v>
      </c>
      <c r="O15" s="245">
        <f>ROUND(E15*N15,2)</f>
        <v>0</v>
      </c>
      <c r="P15" s="245">
        <v>0</v>
      </c>
      <c r="Q15" s="245">
        <f>ROUND(E15*P15,2)</f>
        <v>0</v>
      </c>
      <c r="R15" s="247"/>
      <c r="S15" s="247" t="s">
        <v>279</v>
      </c>
      <c r="T15" s="248" t="s">
        <v>262</v>
      </c>
      <c r="U15" s="224">
        <v>0</v>
      </c>
      <c r="V15" s="224">
        <f>ROUND(E15*U15,2)</f>
        <v>0</v>
      </c>
      <c r="W15" s="224"/>
      <c r="X15" s="224" t="s">
        <v>241</v>
      </c>
      <c r="Y15" s="213"/>
      <c r="Z15" s="213"/>
      <c r="AA15" s="213"/>
      <c r="AB15" s="213"/>
      <c r="AC15" s="213"/>
      <c r="AD15" s="213"/>
      <c r="AE15" s="213"/>
      <c r="AF15" s="213"/>
      <c r="AG15" s="213" t="s">
        <v>1057</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outlineLevel="1" x14ac:dyDescent="0.2">
      <c r="A16" s="242">
        <v>8</v>
      </c>
      <c r="B16" s="243" t="s">
        <v>1070</v>
      </c>
      <c r="C16" s="255" t="s">
        <v>1071</v>
      </c>
      <c r="D16" s="244" t="s">
        <v>268</v>
      </c>
      <c r="E16" s="245">
        <v>2</v>
      </c>
      <c r="F16" s="246"/>
      <c r="G16" s="247">
        <f>ROUND(E16*F16,2)</f>
        <v>0</v>
      </c>
      <c r="H16" s="246"/>
      <c r="I16" s="247">
        <f>ROUND(E16*H16,2)</f>
        <v>0</v>
      </c>
      <c r="J16" s="246"/>
      <c r="K16" s="247">
        <f>ROUND(E16*J16,2)</f>
        <v>0</v>
      </c>
      <c r="L16" s="247">
        <v>15</v>
      </c>
      <c r="M16" s="247">
        <f>G16*(1+L16/100)</f>
        <v>0</v>
      </c>
      <c r="N16" s="245">
        <v>0</v>
      </c>
      <c r="O16" s="245">
        <f>ROUND(E16*N16,2)</f>
        <v>0</v>
      </c>
      <c r="P16" s="245">
        <v>0</v>
      </c>
      <c r="Q16" s="245">
        <f>ROUND(E16*P16,2)</f>
        <v>0</v>
      </c>
      <c r="R16" s="247"/>
      <c r="S16" s="247" t="s">
        <v>279</v>
      </c>
      <c r="T16" s="248" t="s">
        <v>262</v>
      </c>
      <c r="U16" s="224">
        <v>0</v>
      </c>
      <c r="V16" s="224">
        <f>ROUND(E16*U16,2)</f>
        <v>0</v>
      </c>
      <c r="W16" s="224"/>
      <c r="X16" s="224" t="s">
        <v>241</v>
      </c>
      <c r="Y16" s="213"/>
      <c r="Z16" s="213"/>
      <c r="AA16" s="213"/>
      <c r="AB16" s="213"/>
      <c r="AC16" s="213"/>
      <c r="AD16" s="213"/>
      <c r="AE16" s="213"/>
      <c r="AF16" s="213"/>
      <c r="AG16" s="213" t="s">
        <v>1057</v>
      </c>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row>
    <row r="17" spans="1:60" outlineLevel="1" x14ac:dyDescent="0.2">
      <c r="A17" s="242">
        <v>9</v>
      </c>
      <c r="B17" s="243" t="s">
        <v>1072</v>
      </c>
      <c r="C17" s="255" t="s">
        <v>1073</v>
      </c>
      <c r="D17" s="244" t="s">
        <v>268</v>
      </c>
      <c r="E17" s="245">
        <v>8</v>
      </c>
      <c r="F17" s="246"/>
      <c r="G17" s="247">
        <f>ROUND(E17*F17,2)</f>
        <v>0</v>
      </c>
      <c r="H17" s="246"/>
      <c r="I17" s="247">
        <f>ROUND(E17*H17,2)</f>
        <v>0</v>
      </c>
      <c r="J17" s="246"/>
      <c r="K17" s="247">
        <f>ROUND(E17*J17,2)</f>
        <v>0</v>
      </c>
      <c r="L17" s="247">
        <v>15</v>
      </c>
      <c r="M17" s="247">
        <f>G17*(1+L17/100)</f>
        <v>0</v>
      </c>
      <c r="N17" s="245">
        <v>0</v>
      </c>
      <c r="O17" s="245">
        <f>ROUND(E17*N17,2)</f>
        <v>0</v>
      </c>
      <c r="P17" s="245">
        <v>0</v>
      </c>
      <c r="Q17" s="245">
        <f>ROUND(E17*P17,2)</f>
        <v>0</v>
      </c>
      <c r="R17" s="247"/>
      <c r="S17" s="247" t="s">
        <v>279</v>
      </c>
      <c r="T17" s="248" t="s">
        <v>262</v>
      </c>
      <c r="U17" s="224">
        <v>0</v>
      </c>
      <c r="V17" s="224">
        <f>ROUND(E17*U17,2)</f>
        <v>0</v>
      </c>
      <c r="W17" s="224"/>
      <c r="X17" s="224" t="s">
        <v>241</v>
      </c>
      <c r="Y17" s="213"/>
      <c r="Z17" s="213"/>
      <c r="AA17" s="213"/>
      <c r="AB17" s="213"/>
      <c r="AC17" s="213"/>
      <c r="AD17" s="213"/>
      <c r="AE17" s="213"/>
      <c r="AF17" s="213"/>
      <c r="AG17" s="213" t="s">
        <v>1057</v>
      </c>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row>
    <row r="18" spans="1:60" outlineLevel="1" x14ac:dyDescent="0.2">
      <c r="A18" s="242">
        <v>10</v>
      </c>
      <c r="B18" s="243" t="s">
        <v>1074</v>
      </c>
      <c r="C18" s="255" t="s">
        <v>1075</v>
      </c>
      <c r="D18" s="244" t="s">
        <v>268</v>
      </c>
      <c r="E18" s="245">
        <v>44</v>
      </c>
      <c r="F18" s="246"/>
      <c r="G18" s="247">
        <f>ROUND(E18*F18,2)</f>
        <v>0</v>
      </c>
      <c r="H18" s="246"/>
      <c r="I18" s="247">
        <f>ROUND(E18*H18,2)</f>
        <v>0</v>
      </c>
      <c r="J18" s="246"/>
      <c r="K18" s="247">
        <f>ROUND(E18*J18,2)</f>
        <v>0</v>
      </c>
      <c r="L18" s="247">
        <v>15</v>
      </c>
      <c r="M18" s="247">
        <f>G18*(1+L18/100)</f>
        <v>0</v>
      </c>
      <c r="N18" s="245">
        <v>0</v>
      </c>
      <c r="O18" s="245">
        <f>ROUND(E18*N18,2)</f>
        <v>0</v>
      </c>
      <c r="P18" s="245">
        <v>0</v>
      </c>
      <c r="Q18" s="245">
        <f>ROUND(E18*P18,2)</f>
        <v>0</v>
      </c>
      <c r="R18" s="247"/>
      <c r="S18" s="247" t="s">
        <v>279</v>
      </c>
      <c r="T18" s="248" t="s">
        <v>262</v>
      </c>
      <c r="U18" s="224">
        <v>0</v>
      </c>
      <c r="V18" s="224">
        <f>ROUND(E18*U18,2)</f>
        <v>0</v>
      </c>
      <c r="W18" s="224"/>
      <c r="X18" s="224" t="s">
        <v>241</v>
      </c>
      <c r="Y18" s="213"/>
      <c r="Z18" s="213"/>
      <c r="AA18" s="213"/>
      <c r="AB18" s="213"/>
      <c r="AC18" s="213"/>
      <c r="AD18" s="213"/>
      <c r="AE18" s="213"/>
      <c r="AF18" s="213"/>
      <c r="AG18" s="213" t="s">
        <v>1057</v>
      </c>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row>
    <row r="19" spans="1:60" outlineLevel="1" x14ac:dyDescent="0.2">
      <c r="A19" s="242">
        <v>11</v>
      </c>
      <c r="B19" s="243" t="s">
        <v>1076</v>
      </c>
      <c r="C19" s="255" t="s">
        <v>1077</v>
      </c>
      <c r="D19" s="244" t="s">
        <v>268</v>
      </c>
      <c r="E19" s="245">
        <v>18</v>
      </c>
      <c r="F19" s="246"/>
      <c r="G19" s="247">
        <f>ROUND(E19*F19,2)</f>
        <v>0</v>
      </c>
      <c r="H19" s="246"/>
      <c r="I19" s="247">
        <f>ROUND(E19*H19,2)</f>
        <v>0</v>
      </c>
      <c r="J19" s="246"/>
      <c r="K19" s="247">
        <f>ROUND(E19*J19,2)</f>
        <v>0</v>
      </c>
      <c r="L19" s="247">
        <v>15</v>
      </c>
      <c r="M19" s="247">
        <f>G19*(1+L19/100)</f>
        <v>0</v>
      </c>
      <c r="N19" s="245">
        <v>0</v>
      </c>
      <c r="O19" s="245">
        <f>ROUND(E19*N19,2)</f>
        <v>0</v>
      </c>
      <c r="P19" s="245">
        <v>0</v>
      </c>
      <c r="Q19" s="245">
        <f>ROUND(E19*P19,2)</f>
        <v>0</v>
      </c>
      <c r="R19" s="247"/>
      <c r="S19" s="247" t="s">
        <v>279</v>
      </c>
      <c r="T19" s="248" t="s">
        <v>262</v>
      </c>
      <c r="U19" s="224">
        <v>0</v>
      </c>
      <c r="V19" s="224">
        <f>ROUND(E19*U19,2)</f>
        <v>0</v>
      </c>
      <c r="W19" s="224"/>
      <c r="X19" s="224" t="s">
        <v>241</v>
      </c>
      <c r="Y19" s="213"/>
      <c r="Z19" s="213"/>
      <c r="AA19" s="213"/>
      <c r="AB19" s="213"/>
      <c r="AC19" s="213"/>
      <c r="AD19" s="213"/>
      <c r="AE19" s="213"/>
      <c r="AF19" s="213"/>
      <c r="AG19" s="213" t="s">
        <v>1057</v>
      </c>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row>
    <row r="20" spans="1:60" outlineLevel="1" x14ac:dyDescent="0.2">
      <c r="A20" s="242">
        <v>12</v>
      </c>
      <c r="B20" s="243" t="s">
        <v>1078</v>
      </c>
      <c r="C20" s="255" t="s">
        <v>1079</v>
      </c>
      <c r="D20" s="244" t="s">
        <v>268</v>
      </c>
      <c r="E20" s="245">
        <v>30</v>
      </c>
      <c r="F20" s="246"/>
      <c r="G20" s="247">
        <f>ROUND(E20*F20,2)</f>
        <v>0</v>
      </c>
      <c r="H20" s="246"/>
      <c r="I20" s="247">
        <f>ROUND(E20*H20,2)</f>
        <v>0</v>
      </c>
      <c r="J20" s="246"/>
      <c r="K20" s="247">
        <f>ROUND(E20*J20,2)</f>
        <v>0</v>
      </c>
      <c r="L20" s="247">
        <v>15</v>
      </c>
      <c r="M20" s="247">
        <f>G20*(1+L20/100)</f>
        <v>0</v>
      </c>
      <c r="N20" s="245">
        <v>0</v>
      </c>
      <c r="O20" s="245">
        <f>ROUND(E20*N20,2)</f>
        <v>0</v>
      </c>
      <c r="P20" s="245">
        <v>0</v>
      </c>
      <c r="Q20" s="245">
        <f>ROUND(E20*P20,2)</f>
        <v>0</v>
      </c>
      <c r="R20" s="247"/>
      <c r="S20" s="247" t="s">
        <v>279</v>
      </c>
      <c r="T20" s="248" t="s">
        <v>262</v>
      </c>
      <c r="U20" s="224">
        <v>0</v>
      </c>
      <c r="V20" s="224">
        <f>ROUND(E20*U20,2)</f>
        <v>0</v>
      </c>
      <c r="W20" s="224"/>
      <c r="X20" s="224" t="s">
        <v>241</v>
      </c>
      <c r="Y20" s="213"/>
      <c r="Z20" s="213"/>
      <c r="AA20" s="213"/>
      <c r="AB20" s="213"/>
      <c r="AC20" s="213"/>
      <c r="AD20" s="213"/>
      <c r="AE20" s="213"/>
      <c r="AF20" s="213"/>
      <c r="AG20" s="213" t="s">
        <v>1057</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outlineLevel="1" x14ac:dyDescent="0.2">
      <c r="A21" s="242">
        <v>13</v>
      </c>
      <c r="B21" s="243" t="s">
        <v>1080</v>
      </c>
      <c r="C21" s="255" t="s">
        <v>1081</v>
      </c>
      <c r="D21" s="244" t="s">
        <v>268</v>
      </c>
      <c r="E21" s="245">
        <v>23</v>
      </c>
      <c r="F21" s="246"/>
      <c r="G21" s="247">
        <f>ROUND(E21*F21,2)</f>
        <v>0</v>
      </c>
      <c r="H21" s="246"/>
      <c r="I21" s="247">
        <f>ROUND(E21*H21,2)</f>
        <v>0</v>
      </c>
      <c r="J21" s="246"/>
      <c r="K21" s="247">
        <f>ROUND(E21*J21,2)</f>
        <v>0</v>
      </c>
      <c r="L21" s="247">
        <v>15</v>
      </c>
      <c r="M21" s="247">
        <f>G21*(1+L21/100)</f>
        <v>0</v>
      </c>
      <c r="N21" s="245">
        <v>0</v>
      </c>
      <c r="O21" s="245">
        <f>ROUND(E21*N21,2)</f>
        <v>0</v>
      </c>
      <c r="P21" s="245">
        <v>0</v>
      </c>
      <c r="Q21" s="245">
        <f>ROUND(E21*P21,2)</f>
        <v>0</v>
      </c>
      <c r="R21" s="247"/>
      <c r="S21" s="247" t="s">
        <v>279</v>
      </c>
      <c r="T21" s="248" t="s">
        <v>262</v>
      </c>
      <c r="U21" s="224">
        <v>0</v>
      </c>
      <c r="V21" s="224">
        <f>ROUND(E21*U21,2)</f>
        <v>0</v>
      </c>
      <c r="W21" s="224"/>
      <c r="X21" s="224" t="s">
        <v>241</v>
      </c>
      <c r="Y21" s="213"/>
      <c r="Z21" s="213"/>
      <c r="AA21" s="213"/>
      <c r="AB21" s="213"/>
      <c r="AC21" s="213"/>
      <c r="AD21" s="213"/>
      <c r="AE21" s="213"/>
      <c r="AF21" s="213"/>
      <c r="AG21" s="213" t="s">
        <v>1057</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row>
    <row r="22" spans="1:60" outlineLevel="1" x14ac:dyDescent="0.2">
      <c r="A22" s="242">
        <v>14</v>
      </c>
      <c r="B22" s="243" t="s">
        <v>1082</v>
      </c>
      <c r="C22" s="255" t="s">
        <v>1083</v>
      </c>
      <c r="D22" s="244" t="s">
        <v>268</v>
      </c>
      <c r="E22" s="245">
        <v>4</v>
      </c>
      <c r="F22" s="246"/>
      <c r="G22" s="247">
        <f>ROUND(E22*F22,2)</f>
        <v>0</v>
      </c>
      <c r="H22" s="246"/>
      <c r="I22" s="247">
        <f>ROUND(E22*H22,2)</f>
        <v>0</v>
      </c>
      <c r="J22" s="246"/>
      <c r="K22" s="247">
        <f>ROUND(E22*J22,2)</f>
        <v>0</v>
      </c>
      <c r="L22" s="247">
        <v>15</v>
      </c>
      <c r="M22" s="247">
        <f>G22*(1+L22/100)</f>
        <v>0</v>
      </c>
      <c r="N22" s="245">
        <v>0</v>
      </c>
      <c r="O22" s="245">
        <f>ROUND(E22*N22,2)</f>
        <v>0</v>
      </c>
      <c r="P22" s="245">
        <v>0</v>
      </c>
      <c r="Q22" s="245">
        <f>ROUND(E22*P22,2)</f>
        <v>0</v>
      </c>
      <c r="R22" s="247"/>
      <c r="S22" s="247" t="s">
        <v>279</v>
      </c>
      <c r="T22" s="248" t="s">
        <v>262</v>
      </c>
      <c r="U22" s="224">
        <v>0</v>
      </c>
      <c r="V22" s="224">
        <f>ROUND(E22*U22,2)</f>
        <v>0</v>
      </c>
      <c r="W22" s="224"/>
      <c r="X22" s="224" t="s">
        <v>241</v>
      </c>
      <c r="Y22" s="213"/>
      <c r="Z22" s="213"/>
      <c r="AA22" s="213"/>
      <c r="AB22" s="213"/>
      <c r="AC22" s="213"/>
      <c r="AD22" s="213"/>
      <c r="AE22" s="213"/>
      <c r="AF22" s="213"/>
      <c r="AG22" s="213" t="s">
        <v>1057</v>
      </c>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row>
    <row r="23" spans="1:60" outlineLevel="1" x14ac:dyDescent="0.2">
      <c r="A23" s="242">
        <v>15</v>
      </c>
      <c r="B23" s="243" t="s">
        <v>1084</v>
      </c>
      <c r="C23" s="255" t="s">
        <v>1085</v>
      </c>
      <c r="D23" s="244" t="s">
        <v>268</v>
      </c>
      <c r="E23" s="245">
        <v>23</v>
      </c>
      <c r="F23" s="246"/>
      <c r="G23" s="247">
        <f>ROUND(E23*F23,2)</f>
        <v>0</v>
      </c>
      <c r="H23" s="246"/>
      <c r="I23" s="247">
        <f>ROUND(E23*H23,2)</f>
        <v>0</v>
      </c>
      <c r="J23" s="246"/>
      <c r="K23" s="247">
        <f>ROUND(E23*J23,2)</f>
        <v>0</v>
      </c>
      <c r="L23" s="247">
        <v>15</v>
      </c>
      <c r="M23" s="247">
        <f>G23*(1+L23/100)</f>
        <v>0</v>
      </c>
      <c r="N23" s="245">
        <v>0</v>
      </c>
      <c r="O23" s="245">
        <f>ROUND(E23*N23,2)</f>
        <v>0</v>
      </c>
      <c r="P23" s="245">
        <v>0</v>
      </c>
      <c r="Q23" s="245">
        <f>ROUND(E23*P23,2)</f>
        <v>0</v>
      </c>
      <c r="R23" s="247"/>
      <c r="S23" s="247" t="s">
        <v>279</v>
      </c>
      <c r="T23" s="248" t="s">
        <v>262</v>
      </c>
      <c r="U23" s="224">
        <v>0</v>
      </c>
      <c r="V23" s="224">
        <f>ROUND(E23*U23,2)</f>
        <v>0</v>
      </c>
      <c r="W23" s="224"/>
      <c r="X23" s="224" t="s">
        <v>241</v>
      </c>
      <c r="Y23" s="213"/>
      <c r="Z23" s="213"/>
      <c r="AA23" s="213"/>
      <c r="AB23" s="213"/>
      <c r="AC23" s="213"/>
      <c r="AD23" s="213"/>
      <c r="AE23" s="213"/>
      <c r="AF23" s="213"/>
      <c r="AG23" s="213" t="s">
        <v>1057</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row>
    <row r="24" spans="1:60" outlineLevel="1" x14ac:dyDescent="0.2">
      <c r="A24" s="242">
        <v>16</v>
      </c>
      <c r="B24" s="243" t="s">
        <v>1086</v>
      </c>
      <c r="C24" s="255" t="s">
        <v>1087</v>
      </c>
      <c r="D24" s="244" t="s">
        <v>268</v>
      </c>
      <c r="E24" s="245">
        <v>2</v>
      </c>
      <c r="F24" s="246"/>
      <c r="G24" s="247">
        <f>ROUND(E24*F24,2)</f>
        <v>0</v>
      </c>
      <c r="H24" s="246"/>
      <c r="I24" s="247">
        <f>ROUND(E24*H24,2)</f>
        <v>0</v>
      </c>
      <c r="J24" s="246"/>
      <c r="K24" s="247">
        <f>ROUND(E24*J24,2)</f>
        <v>0</v>
      </c>
      <c r="L24" s="247">
        <v>15</v>
      </c>
      <c r="M24" s="247">
        <f>G24*(1+L24/100)</f>
        <v>0</v>
      </c>
      <c r="N24" s="245">
        <v>0</v>
      </c>
      <c r="O24" s="245">
        <f>ROUND(E24*N24,2)</f>
        <v>0</v>
      </c>
      <c r="P24" s="245">
        <v>0</v>
      </c>
      <c r="Q24" s="245">
        <f>ROUND(E24*P24,2)</f>
        <v>0</v>
      </c>
      <c r="R24" s="247"/>
      <c r="S24" s="247" t="s">
        <v>279</v>
      </c>
      <c r="T24" s="248" t="s">
        <v>262</v>
      </c>
      <c r="U24" s="224">
        <v>0</v>
      </c>
      <c r="V24" s="224">
        <f>ROUND(E24*U24,2)</f>
        <v>0</v>
      </c>
      <c r="W24" s="224"/>
      <c r="X24" s="224" t="s">
        <v>241</v>
      </c>
      <c r="Y24" s="213"/>
      <c r="Z24" s="213"/>
      <c r="AA24" s="213"/>
      <c r="AB24" s="213"/>
      <c r="AC24" s="213"/>
      <c r="AD24" s="213"/>
      <c r="AE24" s="213"/>
      <c r="AF24" s="213"/>
      <c r="AG24" s="213" t="s">
        <v>1057</v>
      </c>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row>
    <row r="25" spans="1:60" outlineLevel="1" x14ac:dyDescent="0.2">
      <c r="A25" s="242">
        <v>17</v>
      </c>
      <c r="B25" s="243" t="s">
        <v>1088</v>
      </c>
      <c r="C25" s="255" t="s">
        <v>1089</v>
      </c>
      <c r="D25" s="244" t="s">
        <v>452</v>
      </c>
      <c r="E25" s="245">
        <v>41</v>
      </c>
      <c r="F25" s="246"/>
      <c r="G25" s="247">
        <f>ROUND(E25*F25,2)</f>
        <v>0</v>
      </c>
      <c r="H25" s="246"/>
      <c r="I25" s="247">
        <f>ROUND(E25*H25,2)</f>
        <v>0</v>
      </c>
      <c r="J25" s="246"/>
      <c r="K25" s="247">
        <f>ROUND(E25*J25,2)</f>
        <v>0</v>
      </c>
      <c r="L25" s="247">
        <v>15</v>
      </c>
      <c r="M25" s="247">
        <f>G25*(1+L25/100)</f>
        <v>0</v>
      </c>
      <c r="N25" s="245">
        <v>0</v>
      </c>
      <c r="O25" s="245">
        <f>ROUND(E25*N25,2)</f>
        <v>0</v>
      </c>
      <c r="P25" s="245">
        <v>0</v>
      </c>
      <c r="Q25" s="245">
        <f>ROUND(E25*P25,2)</f>
        <v>0</v>
      </c>
      <c r="R25" s="247"/>
      <c r="S25" s="247" t="s">
        <v>279</v>
      </c>
      <c r="T25" s="248" t="s">
        <v>262</v>
      </c>
      <c r="U25" s="224">
        <v>0</v>
      </c>
      <c r="V25" s="224">
        <f>ROUND(E25*U25,2)</f>
        <v>0</v>
      </c>
      <c r="W25" s="224"/>
      <c r="X25" s="224" t="s">
        <v>241</v>
      </c>
      <c r="Y25" s="213"/>
      <c r="Z25" s="213"/>
      <c r="AA25" s="213"/>
      <c r="AB25" s="213"/>
      <c r="AC25" s="213"/>
      <c r="AD25" s="213"/>
      <c r="AE25" s="213"/>
      <c r="AF25" s="213"/>
      <c r="AG25" s="213" t="s">
        <v>1057</v>
      </c>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row>
    <row r="26" spans="1:60" outlineLevel="1" x14ac:dyDescent="0.2">
      <c r="A26" s="242">
        <v>18</v>
      </c>
      <c r="B26" s="243" t="s">
        <v>1090</v>
      </c>
      <c r="C26" s="255" t="s">
        <v>1091</v>
      </c>
      <c r="D26" s="244" t="s">
        <v>452</v>
      </c>
      <c r="E26" s="245">
        <v>13</v>
      </c>
      <c r="F26" s="246"/>
      <c r="G26" s="247">
        <f>ROUND(E26*F26,2)</f>
        <v>0</v>
      </c>
      <c r="H26" s="246"/>
      <c r="I26" s="247">
        <f>ROUND(E26*H26,2)</f>
        <v>0</v>
      </c>
      <c r="J26" s="246"/>
      <c r="K26" s="247">
        <f>ROUND(E26*J26,2)</f>
        <v>0</v>
      </c>
      <c r="L26" s="247">
        <v>15</v>
      </c>
      <c r="M26" s="247">
        <f>G26*(1+L26/100)</f>
        <v>0</v>
      </c>
      <c r="N26" s="245">
        <v>0</v>
      </c>
      <c r="O26" s="245">
        <f>ROUND(E26*N26,2)</f>
        <v>0</v>
      </c>
      <c r="P26" s="245">
        <v>0</v>
      </c>
      <c r="Q26" s="245">
        <f>ROUND(E26*P26,2)</f>
        <v>0</v>
      </c>
      <c r="R26" s="247"/>
      <c r="S26" s="247" t="s">
        <v>279</v>
      </c>
      <c r="T26" s="248" t="s">
        <v>262</v>
      </c>
      <c r="U26" s="224">
        <v>0</v>
      </c>
      <c r="V26" s="224">
        <f>ROUND(E26*U26,2)</f>
        <v>0</v>
      </c>
      <c r="W26" s="224"/>
      <c r="X26" s="224" t="s">
        <v>241</v>
      </c>
      <c r="Y26" s="213"/>
      <c r="Z26" s="213"/>
      <c r="AA26" s="213"/>
      <c r="AB26" s="213"/>
      <c r="AC26" s="213"/>
      <c r="AD26" s="213"/>
      <c r="AE26" s="213"/>
      <c r="AF26" s="213"/>
      <c r="AG26" s="213" t="s">
        <v>1057</v>
      </c>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row>
    <row r="27" spans="1:60" ht="22.5" outlineLevel="1" x14ac:dyDescent="0.2">
      <c r="A27" s="242">
        <v>19</v>
      </c>
      <c r="B27" s="243" t="s">
        <v>1092</v>
      </c>
      <c r="C27" s="255" t="s">
        <v>1093</v>
      </c>
      <c r="D27" s="244" t="s">
        <v>452</v>
      </c>
      <c r="E27" s="245">
        <v>1</v>
      </c>
      <c r="F27" s="246"/>
      <c r="G27" s="247">
        <f>ROUND(E27*F27,2)</f>
        <v>0</v>
      </c>
      <c r="H27" s="246"/>
      <c r="I27" s="247">
        <f>ROUND(E27*H27,2)</f>
        <v>0</v>
      </c>
      <c r="J27" s="246"/>
      <c r="K27" s="247">
        <f>ROUND(E27*J27,2)</f>
        <v>0</v>
      </c>
      <c r="L27" s="247">
        <v>15</v>
      </c>
      <c r="M27" s="247">
        <f>G27*(1+L27/100)</f>
        <v>0</v>
      </c>
      <c r="N27" s="245">
        <v>0</v>
      </c>
      <c r="O27" s="245">
        <f>ROUND(E27*N27,2)</f>
        <v>0</v>
      </c>
      <c r="P27" s="245">
        <v>0</v>
      </c>
      <c r="Q27" s="245">
        <f>ROUND(E27*P27,2)</f>
        <v>0</v>
      </c>
      <c r="R27" s="247"/>
      <c r="S27" s="247" t="s">
        <v>279</v>
      </c>
      <c r="T27" s="248" t="s">
        <v>262</v>
      </c>
      <c r="U27" s="224">
        <v>0</v>
      </c>
      <c r="V27" s="224">
        <f>ROUND(E27*U27,2)</f>
        <v>0</v>
      </c>
      <c r="W27" s="224"/>
      <c r="X27" s="224" t="s">
        <v>241</v>
      </c>
      <c r="Y27" s="213"/>
      <c r="Z27" s="213"/>
      <c r="AA27" s="213"/>
      <c r="AB27" s="213"/>
      <c r="AC27" s="213"/>
      <c r="AD27" s="213"/>
      <c r="AE27" s="213"/>
      <c r="AF27" s="213"/>
      <c r="AG27" s="213" t="s">
        <v>1057</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outlineLevel="1" x14ac:dyDescent="0.2">
      <c r="A28" s="242">
        <v>20</v>
      </c>
      <c r="B28" s="243" t="s">
        <v>1094</v>
      </c>
      <c r="C28" s="255" t="s">
        <v>1095</v>
      </c>
      <c r="D28" s="244" t="s">
        <v>452</v>
      </c>
      <c r="E28" s="245">
        <v>1</v>
      </c>
      <c r="F28" s="246"/>
      <c r="G28" s="247">
        <f>ROUND(E28*F28,2)</f>
        <v>0</v>
      </c>
      <c r="H28" s="246"/>
      <c r="I28" s="247">
        <f>ROUND(E28*H28,2)</f>
        <v>0</v>
      </c>
      <c r="J28" s="246"/>
      <c r="K28" s="247">
        <f>ROUND(E28*J28,2)</f>
        <v>0</v>
      </c>
      <c r="L28" s="247">
        <v>15</v>
      </c>
      <c r="M28" s="247">
        <f>G28*(1+L28/100)</f>
        <v>0</v>
      </c>
      <c r="N28" s="245">
        <v>0</v>
      </c>
      <c r="O28" s="245">
        <f>ROUND(E28*N28,2)</f>
        <v>0</v>
      </c>
      <c r="P28" s="245">
        <v>0</v>
      </c>
      <c r="Q28" s="245">
        <f>ROUND(E28*P28,2)</f>
        <v>0</v>
      </c>
      <c r="R28" s="247"/>
      <c r="S28" s="247" t="s">
        <v>279</v>
      </c>
      <c r="T28" s="248" t="s">
        <v>262</v>
      </c>
      <c r="U28" s="224">
        <v>0</v>
      </c>
      <c r="V28" s="224">
        <f>ROUND(E28*U28,2)</f>
        <v>0</v>
      </c>
      <c r="W28" s="224"/>
      <c r="X28" s="224" t="s">
        <v>241</v>
      </c>
      <c r="Y28" s="213"/>
      <c r="Z28" s="213"/>
      <c r="AA28" s="213"/>
      <c r="AB28" s="213"/>
      <c r="AC28" s="213"/>
      <c r="AD28" s="213"/>
      <c r="AE28" s="213"/>
      <c r="AF28" s="213"/>
      <c r="AG28" s="213" t="s">
        <v>1057</v>
      </c>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row>
    <row r="29" spans="1:60" outlineLevel="1" x14ac:dyDescent="0.2">
      <c r="A29" s="242">
        <v>21</v>
      </c>
      <c r="B29" s="243" t="s">
        <v>1096</v>
      </c>
      <c r="C29" s="255" t="s">
        <v>1097</v>
      </c>
      <c r="D29" s="244" t="s">
        <v>452</v>
      </c>
      <c r="E29" s="245">
        <v>47</v>
      </c>
      <c r="F29" s="246"/>
      <c r="G29" s="247">
        <f>ROUND(E29*F29,2)</f>
        <v>0</v>
      </c>
      <c r="H29" s="246"/>
      <c r="I29" s="247">
        <f>ROUND(E29*H29,2)</f>
        <v>0</v>
      </c>
      <c r="J29" s="246"/>
      <c r="K29" s="247">
        <f>ROUND(E29*J29,2)</f>
        <v>0</v>
      </c>
      <c r="L29" s="247">
        <v>15</v>
      </c>
      <c r="M29" s="247">
        <f>G29*(1+L29/100)</f>
        <v>0</v>
      </c>
      <c r="N29" s="245">
        <v>0</v>
      </c>
      <c r="O29" s="245">
        <f>ROUND(E29*N29,2)</f>
        <v>0</v>
      </c>
      <c r="P29" s="245">
        <v>0</v>
      </c>
      <c r="Q29" s="245">
        <f>ROUND(E29*P29,2)</f>
        <v>0</v>
      </c>
      <c r="R29" s="247"/>
      <c r="S29" s="247" t="s">
        <v>279</v>
      </c>
      <c r="T29" s="248" t="s">
        <v>262</v>
      </c>
      <c r="U29" s="224">
        <v>0</v>
      </c>
      <c r="V29" s="224">
        <f>ROUND(E29*U29,2)</f>
        <v>0</v>
      </c>
      <c r="W29" s="224"/>
      <c r="X29" s="224" t="s">
        <v>296</v>
      </c>
      <c r="Y29" s="213"/>
      <c r="Z29" s="213"/>
      <c r="AA29" s="213"/>
      <c r="AB29" s="213"/>
      <c r="AC29" s="213"/>
      <c r="AD29" s="213"/>
      <c r="AE29" s="213"/>
      <c r="AF29" s="213"/>
      <c r="AG29" s="213" t="s">
        <v>1098</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outlineLevel="1" x14ac:dyDescent="0.2">
      <c r="A30" s="242">
        <v>22</v>
      </c>
      <c r="B30" s="243" t="s">
        <v>1099</v>
      </c>
      <c r="C30" s="255" t="s">
        <v>1100</v>
      </c>
      <c r="D30" s="244" t="s">
        <v>452</v>
      </c>
      <c r="E30" s="245">
        <v>12</v>
      </c>
      <c r="F30" s="246"/>
      <c r="G30" s="247">
        <f>ROUND(E30*F30,2)</f>
        <v>0</v>
      </c>
      <c r="H30" s="246"/>
      <c r="I30" s="247">
        <f>ROUND(E30*H30,2)</f>
        <v>0</v>
      </c>
      <c r="J30" s="246"/>
      <c r="K30" s="247">
        <f>ROUND(E30*J30,2)</f>
        <v>0</v>
      </c>
      <c r="L30" s="247">
        <v>15</v>
      </c>
      <c r="M30" s="247">
        <f>G30*(1+L30/100)</f>
        <v>0</v>
      </c>
      <c r="N30" s="245">
        <v>0</v>
      </c>
      <c r="O30" s="245">
        <f>ROUND(E30*N30,2)</f>
        <v>0</v>
      </c>
      <c r="P30" s="245">
        <v>0</v>
      </c>
      <c r="Q30" s="245">
        <f>ROUND(E30*P30,2)</f>
        <v>0</v>
      </c>
      <c r="R30" s="247"/>
      <c r="S30" s="247" t="s">
        <v>279</v>
      </c>
      <c r="T30" s="248" t="s">
        <v>262</v>
      </c>
      <c r="U30" s="224">
        <v>0</v>
      </c>
      <c r="V30" s="224">
        <f>ROUND(E30*U30,2)</f>
        <v>0</v>
      </c>
      <c r="W30" s="224"/>
      <c r="X30" s="224" t="s">
        <v>241</v>
      </c>
      <c r="Y30" s="213"/>
      <c r="Z30" s="213"/>
      <c r="AA30" s="213"/>
      <c r="AB30" s="213"/>
      <c r="AC30" s="213"/>
      <c r="AD30" s="213"/>
      <c r="AE30" s="213"/>
      <c r="AF30" s="213"/>
      <c r="AG30" s="213" t="s">
        <v>1057</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outlineLevel="1" x14ac:dyDescent="0.2">
      <c r="A31" s="242">
        <v>23</v>
      </c>
      <c r="B31" s="243" t="s">
        <v>1101</v>
      </c>
      <c r="C31" s="255" t="s">
        <v>1102</v>
      </c>
      <c r="D31" s="244" t="s">
        <v>452</v>
      </c>
      <c r="E31" s="245">
        <v>2</v>
      </c>
      <c r="F31" s="246"/>
      <c r="G31" s="247">
        <f>ROUND(E31*F31,2)</f>
        <v>0</v>
      </c>
      <c r="H31" s="246"/>
      <c r="I31" s="247">
        <f>ROUND(E31*H31,2)</f>
        <v>0</v>
      </c>
      <c r="J31" s="246"/>
      <c r="K31" s="247">
        <f>ROUND(E31*J31,2)</f>
        <v>0</v>
      </c>
      <c r="L31" s="247">
        <v>15</v>
      </c>
      <c r="M31" s="247">
        <f>G31*(1+L31/100)</f>
        <v>0</v>
      </c>
      <c r="N31" s="245">
        <v>0</v>
      </c>
      <c r="O31" s="245">
        <f>ROUND(E31*N31,2)</f>
        <v>0</v>
      </c>
      <c r="P31" s="245">
        <v>0</v>
      </c>
      <c r="Q31" s="245">
        <f>ROUND(E31*P31,2)</f>
        <v>0</v>
      </c>
      <c r="R31" s="247"/>
      <c r="S31" s="247" t="s">
        <v>279</v>
      </c>
      <c r="T31" s="248" t="s">
        <v>262</v>
      </c>
      <c r="U31" s="224">
        <v>0</v>
      </c>
      <c r="V31" s="224">
        <f>ROUND(E31*U31,2)</f>
        <v>0</v>
      </c>
      <c r="W31" s="224"/>
      <c r="X31" s="224" t="s">
        <v>241</v>
      </c>
      <c r="Y31" s="213"/>
      <c r="Z31" s="213"/>
      <c r="AA31" s="213"/>
      <c r="AB31" s="213"/>
      <c r="AC31" s="213"/>
      <c r="AD31" s="213"/>
      <c r="AE31" s="213"/>
      <c r="AF31" s="213"/>
      <c r="AG31" s="213" t="s">
        <v>1057</v>
      </c>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row>
    <row r="32" spans="1:60" outlineLevel="1" x14ac:dyDescent="0.2">
      <c r="A32" s="242">
        <v>24</v>
      </c>
      <c r="B32" s="243" t="s">
        <v>1103</v>
      </c>
      <c r="C32" s="255" t="s">
        <v>1104</v>
      </c>
      <c r="D32" s="244" t="s">
        <v>452</v>
      </c>
      <c r="E32" s="245">
        <v>2</v>
      </c>
      <c r="F32" s="246"/>
      <c r="G32" s="247">
        <f>ROUND(E32*F32,2)</f>
        <v>0</v>
      </c>
      <c r="H32" s="246"/>
      <c r="I32" s="247">
        <f>ROUND(E32*H32,2)</f>
        <v>0</v>
      </c>
      <c r="J32" s="246"/>
      <c r="K32" s="247">
        <f>ROUND(E32*J32,2)</f>
        <v>0</v>
      </c>
      <c r="L32" s="247">
        <v>15</v>
      </c>
      <c r="M32" s="247">
        <f>G32*(1+L32/100)</f>
        <v>0</v>
      </c>
      <c r="N32" s="245">
        <v>0</v>
      </c>
      <c r="O32" s="245">
        <f>ROUND(E32*N32,2)</f>
        <v>0</v>
      </c>
      <c r="P32" s="245">
        <v>0</v>
      </c>
      <c r="Q32" s="245">
        <f>ROUND(E32*P32,2)</f>
        <v>0</v>
      </c>
      <c r="R32" s="247"/>
      <c r="S32" s="247" t="s">
        <v>279</v>
      </c>
      <c r="T32" s="248" t="s">
        <v>262</v>
      </c>
      <c r="U32" s="224">
        <v>0</v>
      </c>
      <c r="V32" s="224">
        <f>ROUND(E32*U32,2)</f>
        <v>0</v>
      </c>
      <c r="W32" s="224"/>
      <c r="X32" s="224" t="s">
        <v>241</v>
      </c>
      <c r="Y32" s="213"/>
      <c r="Z32" s="213"/>
      <c r="AA32" s="213"/>
      <c r="AB32" s="213"/>
      <c r="AC32" s="213"/>
      <c r="AD32" s="213"/>
      <c r="AE32" s="213"/>
      <c r="AF32" s="213"/>
      <c r="AG32" s="213" t="s">
        <v>1057</v>
      </c>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row>
    <row r="33" spans="1:60" outlineLevel="1" x14ac:dyDescent="0.2">
      <c r="A33" s="242">
        <v>25</v>
      </c>
      <c r="B33" s="243" t="s">
        <v>1105</v>
      </c>
      <c r="C33" s="255" t="s">
        <v>1106</v>
      </c>
      <c r="D33" s="244" t="s">
        <v>452</v>
      </c>
      <c r="E33" s="245">
        <v>2</v>
      </c>
      <c r="F33" s="246"/>
      <c r="G33" s="247">
        <f>ROUND(E33*F33,2)</f>
        <v>0</v>
      </c>
      <c r="H33" s="246"/>
      <c r="I33" s="247">
        <f>ROUND(E33*H33,2)</f>
        <v>0</v>
      </c>
      <c r="J33" s="246"/>
      <c r="K33" s="247">
        <f>ROUND(E33*J33,2)</f>
        <v>0</v>
      </c>
      <c r="L33" s="247">
        <v>15</v>
      </c>
      <c r="M33" s="247">
        <f>G33*(1+L33/100)</f>
        <v>0</v>
      </c>
      <c r="N33" s="245">
        <v>0</v>
      </c>
      <c r="O33" s="245">
        <f>ROUND(E33*N33,2)</f>
        <v>0</v>
      </c>
      <c r="P33" s="245">
        <v>0</v>
      </c>
      <c r="Q33" s="245">
        <f>ROUND(E33*P33,2)</f>
        <v>0</v>
      </c>
      <c r="R33" s="247"/>
      <c r="S33" s="247" t="s">
        <v>279</v>
      </c>
      <c r="T33" s="248" t="s">
        <v>262</v>
      </c>
      <c r="U33" s="224">
        <v>0</v>
      </c>
      <c r="V33" s="224">
        <f>ROUND(E33*U33,2)</f>
        <v>0</v>
      </c>
      <c r="W33" s="224"/>
      <c r="X33" s="224" t="s">
        <v>241</v>
      </c>
      <c r="Y33" s="213"/>
      <c r="Z33" s="213"/>
      <c r="AA33" s="213"/>
      <c r="AB33" s="213"/>
      <c r="AC33" s="213"/>
      <c r="AD33" s="213"/>
      <c r="AE33" s="213"/>
      <c r="AF33" s="213"/>
      <c r="AG33" s="213" t="s">
        <v>1057</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outlineLevel="1" x14ac:dyDescent="0.2">
      <c r="A34" s="242">
        <v>26</v>
      </c>
      <c r="B34" s="243" t="s">
        <v>1107</v>
      </c>
      <c r="C34" s="255" t="s">
        <v>1108</v>
      </c>
      <c r="D34" s="244" t="s">
        <v>268</v>
      </c>
      <c r="E34" s="245">
        <v>194</v>
      </c>
      <c r="F34" s="246"/>
      <c r="G34" s="247">
        <f>ROUND(E34*F34,2)</f>
        <v>0</v>
      </c>
      <c r="H34" s="246"/>
      <c r="I34" s="247">
        <f>ROUND(E34*H34,2)</f>
        <v>0</v>
      </c>
      <c r="J34" s="246"/>
      <c r="K34" s="247">
        <f>ROUND(E34*J34,2)</f>
        <v>0</v>
      </c>
      <c r="L34" s="247">
        <v>15</v>
      </c>
      <c r="M34" s="247">
        <f>G34*(1+L34/100)</f>
        <v>0</v>
      </c>
      <c r="N34" s="245">
        <v>0</v>
      </c>
      <c r="O34" s="245">
        <f>ROUND(E34*N34,2)</f>
        <v>0</v>
      </c>
      <c r="P34" s="245">
        <v>0</v>
      </c>
      <c r="Q34" s="245">
        <f>ROUND(E34*P34,2)</f>
        <v>0</v>
      </c>
      <c r="R34" s="247"/>
      <c r="S34" s="247" t="s">
        <v>279</v>
      </c>
      <c r="T34" s="248" t="s">
        <v>262</v>
      </c>
      <c r="U34" s="224">
        <v>0</v>
      </c>
      <c r="V34" s="224">
        <f>ROUND(E34*U34,2)</f>
        <v>0</v>
      </c>
      <c r="W34" s="224"/>
      <c r="X34" s="224" t="s">
        <v>241</v>
      </c>
      <c r="Y34" s="213"/>
      <c r="Z34" s="213"/>
      <c r="AA34" s="213"/>
      <c r="AB34" s="213"/>
      <c r="AC34" s="213"/>
      <c r="AD34" s="213"/>
      <c r="AE34" s="213"/>
      <c r="AF34" s="213"/>
      <c r="AG34" s="213" t="s">
        <v>1057</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outlineLevel="1" x14ac:dyDescent="0.2">
      <c r="A35" s="242">
        <v>27</v>
      </c>
      <c r="B35" s="243" t="s">
        <v>1109</v>
      </c>
      <c r="C35" s="255" t="s">
        <v>1110</v>
      </c>
      <c r="D35" s="244" t="s">
        <v>268</v>
      </c>
      <c r="E35" s="245">
        <v>12</v>
      </c>
      <c r="F35" s="246"/>
      <c r="G35" s="247">
        <f>ROUND(E35*F35,2)</f>
        <v>0</v>
      </c>
      <c r="H35" s="246"/>
      <c r="I35" s="247">
        <f>ROUND(E35*H35,2)</f>
        <v>0</v>
      </c>
      <c r="J35" s="246"/>
      <c r="K35" s="247">
        <f>ROUND(E35*J35,2)</f>
        <v>0</v>
      </c>
      <c r="L35" s="247">
        <v>15</v>
      </c>
      <c r="M35" s="247">
        <f>G35*(1+L35/100)</f>
        <v>0</v>
      </c>
      <c r="N35" s="245">
        <v>0</v>
      </c>
      <c r="O35" s="245">
        <f>ROUND(E35*N35,2)</f>
        <v>0</v>
      </c>
      <c r="P35" s="245">
        <v>0</v>
      </c>
      <c r="Q35" s="245">
        <f>ROUND(E35*P35,2)</f>
        <v>0</v>
      </c>
      <c r="R35" s="247"/>
      <c r="S35" s="247" t="s">
        <v>279</v>
      </c>
      <c r="T35" s="248" t="s">
        <v>262</v>
      </c>
      <c r="U35" s="224">
        <v>0</v>
      </c>
      <c r="V35" s="224">
        <f>ROUND(E35*U35,2)</f>
        <v>0</v>
      </c>
      <c r="W35" s="224"/>
      <c r="X35" s="224" t="s">
        <v>241</v>
      </c>
      <c r="Y35" s="213"/>
      <c r="Z35" s="213"/>
      <c r="AA35" s="213"/>
      <c r="AB35" s="213"/>
      <c r="AC35" s="213"/>
      <c r="AD35" s="213"/>
      <c r="AE35" s="213"/>
      <c r="AF35" s="213"/>
      <c r="AG35" s="213" t="s">
        <v>1057</v>
      </c>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row>
    <row r="36" spans="1:60" outlineLevel="1" x14ac:dyDescent="0.2">
      <c r="A36" s="242">
        <v>28</v>
      </c>
      <c r="B36" s="243" t="s">
        <v>1111</v>
      </c>
      <c r="C36" s="255" t="s">
        <v>1112</v>
      </c>
      <c r="D36" s="244" t="s">
        <v>268</v>
      </c>
      <c r="E36" s="245">
        <v>4</v>
      </c>
      <c r="F36" s="246"/>
      <c r="G36" s="247">
        <f>ROUND(E36*F36,2)</f>
        <v>0</v>
      </c>
      <c r="H36" s="246"/>
      <c r="I36" s="247">
        <f>ROUND(E36*H36,2)</f>
        <v>0</v>
      </c>
      <c r="J36" s="246"/>
      <c r="K36" s="247">
        <f>ROUND(E36*J36,2)</f>
        <v>0</v>
      </c>
      <c r="L36" s="247">
        <v>15</v>
      </c>
      <c r="M36" s="247">
        <f>G36*(1+L36/100)</f>
        <v>0</v>
      </c>
      <c r="N36" s="245">
        <v>0</v>
      </c>
      <c r="O36" s="245">
        <f>ROUND(E36*N36,2)</f>
        <v>0</v>
      </c>
      <c r="P36" s="245">
        <v>0</v>
      </c>
      <c r="Q36" s="245">
        <f>ROUND(E36*P36,2)</f>
        <v>0</v>
      </c>
      <c r="R36" s="247"/>
      <c r="S36" s="247" t="s">
        <v>279</v>
      </c>
      <c r="T36" s="248" t="s">
        <v>262</v>
      </c>
      <c r="U36" s="224">
        <v>0</v>
      </c>
      <c r="V36" s="224">
        <f>ROUND(E36*U36,2)</f>
        <v>0</v>
      </c>
      <c r="W36" s="224"/>
      <c r="X36" s="224" t="s">
        <v>241</v>
      </c>
      <c r="Y36" s="213"/>
      <c r="Z36" s="213"/>
      <c r="AA36" s="213"/>
      <c r="AB36" s="213"/>
      <c r="AC36" s="213"/>
      <c r="AD36" s="213"/>
      <c r="AE36" s="213"/>
      <c r="AF36" s="213"/>
      <c r="AG36" s="213" t="s">
        <v>1057</v>
      </c>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row>
    <row r="37" spans="1:60" outlineLevel="1" x14ac:dyDescent="0.2">
      <c r="A37" s="242">
        <v>29</v>
      </c>
      <c r="B37" s="243" t="s">
        <v>1113</v>
      </c>
      <c r="C37" s="255" t="s">
        <v>1114</v>
      </c>
      <c r="D37" s="244" t="s">
        <v>452</v>
      </c>
      <c r="E37" s="245">
        <v>70</v>
      </c>
      <c r="F37" s="246"/>
      <c r="G37" s="247">
        <f>ROUND(E37*F37,2)</f>
        <v>0</v>
      </c>
      <c r="H37" s="246"/>
      <c r="I37" s="247">
        <f>ROUND(E37*H37,2)</f>
        <v>0</v>
      </c>
      <c r="J37" s="246"/>
      <c r="K37" s="247">
        <f>ROUND(E37*J37,2)</f>
        <v>0</v>
      </c>
      <c r="L37" s="247">
        <v>15</v>
      </c>
      <c r="M37" s="247">
        <f>G37*(1+L37/100)</f>
        <v>0</v>
      </c>
      <c r="N37" s="245">
        <v>0</v>
      </c>
      <c r="O37" s="245">
        <f>ROUND(E37*N37,2)</f>
        <v>0</v>
      </c>
      <c r="P37" s="245">
        <v>0</v>
      </c>
      <c r="Q37" s="245">
        <f>ROUND(E37*P37,2)</f>
        <v>0</v>
      </c>
      <c r="R37" s="247"/>
      <c r="S37" s="247" t="s">
        <v>279</v>
      </c>
      <c r="T37" s="248" t="s">
        <v>262</v>
      </c>
      <c r="U37" s="224">
        <v>0</v>
      </c>
      <c r="V37" s="224">
        <f>ROUND(E37*U37,2)</f>
        <v>0</v>
      </c>
      <c r="W37" s="224"/>
      <c r="X37" s="224" t="s">
        <v>241</v>
      </c>
      <c r="Y37" s="213"/>
      <c r="Z37" s="213"/>
      <c r="AA37" s="213"/>
      <c r="AB37" s="213"/>
      <c r="AC37" s="213"/>
      <c r="AD37" s="213"/>
      <c r="AE37" s="213"/>
      <c r="AF37" s="213"/>
      <c r="AG37" s="213" t="s">
        <v>1057</v>
      </c>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row>
    <row r="38" spans="1:60" outlineLevel="1" x14ac:dyDescent="0.2">
      <c r="A38" s="242">
        <v>30</v>
      </c>
      <c r="B38" s="243" t="s">
        <v>1115</v>
      </c>
      <c r="C38" s="255" t="s">
        <v>1116</v>
      </c>
      <c r="D38" s="244" t="s">
        <v>1117</v>
      </c>
      <c r="E38" s="245">
        <v>85</v>
      </c>
      <c r="F38" s="246"/>
      <c r="G38" s="247">
        <f>ROUND(E38*F38,2)</f>
        <v>0</v>
      </c>
      <c r="H38" s="246"/>
      <c r="I38" s="247">
        <f>ROUND(E38*H38,2)</f>
        <v>0</v>
      </c>
      <c r="J38" s="246"/>
      <c r="K38" s="247">
        <f>ROUND(E38*J38,2)</f>
        <v>0</v>
      </c>
      <c r="L38" s="247">
        <v>15</v>
      </c>
      <c r="M38" s="247">
        <f>G38*(1+L38/100)</f>
        <v>0</v>
      </c>
      <c r="N38" s="245">
        <v>0</v>
      </c>
      <c r="O38" s="245">
        <f>ROUND(E38*N38,2)</f>
        <v>0</v>
      </c>
      <c r="P38" s="245">
        <v>0</v>
      </c>
      <c r="Q38" s="245">
        <f>ROUND(E38*P38,2)</f>
        <v>0</v>
      </c>
      <c r="R38" s="247"/>
      <c r="S38" s="247" t="s">
        <v>279</v>
      </c>
      <c r="T38" s="248" t="s">
        <v>262</v>
      </c>
      <c r="U38" s="224">
        <v>0</v>
      </c>
      <c r="V38" s="224">
        <f>ROUND(E38*U38,2)</f>
        <v>0</v>
      </c>
      <c r="W38" s="224"/>
      <c r="X38" s="224" t="s">
        <v>296</v>
      </c>
      <c r="Y38" s="213"/>
      <c r="Z38" s="213"/>
      <c r="AA38" s="213"/>
      <c r="AB38" s="213"/>
      <c r="AC38" s="213"/>
      <c r="AD38" s="213"/>
      <c r="AE38" s="213"/>
      <c r="AF38" s="213"/>
      <c r="AG38" s="213" t="s">
        <v>1098</v>
      </c>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row>
    <row r="39" spans="1:60" outlineLevel="1" x14ac:dyDescent="0.2">
      <c r="A39" s="242">
        <v>31</v>
      </c>
      <c r="B39" s="243" t="s">
        <v>1118</v>
      </c>
      <c r="C39" s="255" t="s">
        <v>1119</v>
      </c>
      <c r="D39" s="244" t="s">
        <v>1117</v>
      </c>
      <c r="E39" s="245">
        <v>85</v>
      </c>
      <c r="F39" s="246"/>
      <c r="G39" s="247">
        <f>ROUND(E39*F39,2)</f>
        <v>0</v>
      </c>
      <c r="H39" s="246"/>
      <c r="I39" s="247">
        <f>ROUND(E39*H39,2)</f>
        <v>0</v>
      </c>
      <c r="J39" s="246"/>
      <c r="K39" s="247">
        <f>ROUND(E39*J39,2)</f>
        <v>0</v>
      </c>
      <c r="L39" s="247">
        <v>15</v>
      </c>
      <c r="M39" s="247">
        <f>G39*(1+L39/100)</f>
        <v>0</v>
      </c>
      <c r="N39" s="245">
        <v>0</v>
      </c>
      <c r="O39" s="245">
        <f>ROUND(E39*N39,2)</f>
        <v>0</v>
      </c>
      <c r="P39" s="245">
        <v>0</v>
      </c>
      <c r="Q39" s="245">
        <f>ROUND(E39*P39,2)</f>
        <v>0</v>
      </c>
      <c r="R39" s="247"/>
      <c r="S39" s="247" t="s">
        <v>279</v>
      </c>
      <c r="T39" s="248" t="s">
        <v>262</v>
      </c>
      <c r="U39" s="224">
        <v>0</v>
      </c>
      <c r="V39" s="224">
        <f>ROUND(E39*U39,2)</f>
        <v>0</v>
      </c>
      <c r="W39" s="224"/>
      <c r="X39" s="224" t="s">
        <v>296</v>
      </c>
      <c r="Y39" s="213"/>
      <c r="Z39" s="213"/>
      <c r="AA39" s="213"/>
      <c r="AB39" s="213"/>
      <c r="AC39" s="213"/>
      <c r="AD39" s="213"/>
      <c r="AE39" s="213"/>
      <c r="AF39" s="213"/>
      <c r="AG39" s="213" t="s">
        <v>1098</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ht="22.5" outlineLevel="1" x14ac:dyDescent="0.2">
      <c r="A40" s="234">
        <v>32</v>
      </c>
      <c r="B40" s="235" t="s">
        <v>1120</v>
      </c>
      <c r="C40" s="253" t="s">
        <v>1121</v>
      </c>
      <c r="D40" s="236" t="s">
        <v>665</v>
      </c>
      <c r="E40" s="237">
        <v>1235.29412</v>
      </c>
      <c r="F40" s="238"/>
      <c r="G40" s="239">
        <f>ROUND(E40*F40,2)</f>
        <v>0</v>
      </c>
      <c r="H40" s="238"/>
      <c r="I40" s="239">
        <f>ROUND(E40*H40,2)</f>
        <v>0</v>
      </c>
      <c r="J40" s="238"/>
      <c r="K40" s="239">
        <f>ROUND(E40*J40,2)</f>
        <v>0</v>
      </c>
      <c r="L40" s="239">
        <v>15</v>
      </c>
      <c r="M40" s="239">
        <f>G40*(1+L40/100)</f>
        <v>0</v>
      </c>
      <c r="N40" s="237">
        <v>1E-3</v>
      </c>
      <c r="O40" s="237">
        <f>ROUND(E40*N40,2)</f>
        <v>1.24</v>
      </c>
      <c r="P40" s="237">
        <v>0</v>
      </c>
      <c r="Q40" s="237">
        <f>ROUND(E40*P40,2)</f>
        <v>0</v>
      </c>
      <c r="R40" s="239" t="s">
        <v>295</v>
      </c>
      <c r="S40" s="239" t="s">
        <v>239</v>
      </c>
      <c r="T40" s="240" t="s">
        <v>259</v>
      </c>
      <c r="U40" s="224">
        <v>0</v>
      </c>
      <c r="V40" s="224">
        <f>ROUND(E40*U40,2)</f>
        <v>0</v>
      </c>
      <c r="W40" s="224"/>
      <c r="X40" s="224" t="s">
        <v>296</v>
      </c>
      <c r="Y40" s="213"/>
      <c r="Z40" s="213"/>
      <c r="AA40" s="213"/>
      <c r="AB40" s="213"/>
      <c r="AC40" s="213"/>
      <c r="AD40" s="213"/>
      <c r="AE40" s="213"/>
      <c r="AF40" s="213"/>
      <c r="AG40" s="213" t="s">
        <v>297</v>
      </c>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row>
    <row r="41" spans="1:60" outlineLevel="1" x14ac:dyDescent="0.2">
      <c r="A41" s="220">
        <v>33</v>
      </c>
      <c r="B41" s="221" t="s">
        <v>1122</v>
      </c>
      <c r="C41" s="257" t="s">
        <v>1123</v>
      </c>
      <c r="D41" s="222" t="s">
        <v>0</v>
      </c>
      <c r="E41" s="251"/>
      <c r="F41" s="225"/>
      <c r="G41" s="224">
        <f>ROUND(E41*F41,2)</f>
        <v>0</v>
      </c>
      <c r="H41" s="225"/>
      <c r="I41" s="224">
        <f>ROUND(E41*H41,2)</f>
        <v>0</v>
      </c>
      <c r="J41" s="225"/>
      <c r="K41" s="224">
        <f>ROUND(E41*J41,2)</f>
        <v>0</v>
      </c>
      <c r="L41" s="224">
        <v>15</v>
      </c>
      <c r="M41" s="224">
        <f>G41*(1+L41/100)</f>
        <v>0</v>
      </c>
      <c r="N41" s="223">
        <v>0</v>
      </c>
      <c r="O41" s="223">
        <f>ROUND(E41*N41,2)</f>
        <v>0</v>
      </c>
      <c r="P41" s="223">
        <v>0</v>
      </c>
      <c r="Q41" s="223">
        <f>ROUND(E41*P41,2)</f>
        <v>0</v>
      </c>
      <c r="R41" s="224" t="s">
        <v>530</v>
      </c>
      <c r="S41" s="224" t="s">
        <v>239</v>
      </c>
      <c r="T41" s="224" t="s">
        <v>239</v>
      </c>
      <c r="U41" s="224">
        <v>0</v>
      </c>
      <c r="V41" s="224">
        <f>ROUND(E41*U41,2)</f>
        <v>0</v>
      </c>
      <c r="W41" s="224"/>
      <c r="X41" s="224" t="s">
        <v>462</v>
      </c>
      <c r="Y41" s="213"/>
      <c r="Z41" s="213"/>
      <c r="AA41" s="213"/>
      <c r="AB41" s="213"/>
      <c r="AC41" s="213"/>
      <c r="AD41" s="213"/>
      <c r="AE41" s="213"/>
      <c r="AF41" s="213"/>
      <c r="AG41" s="213" t="s">
        <v>463</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outlineLevel="1" x14ac:dyDescent="0.2">
      <c r="A42" s="220"/>
      <c r="B42" s="221"/>
      <c r="C42" s="256" t="s">
        <v>533</v>
      </c>
      <c r="D42" s="250"/>
      <c r="E42" s="250"/>
      <c r="F42" s="250"/>
      <c r="G42" s="250"/>
      <c r="H42" s="224"/>
      <c r="I42" s="224"/>
      <c r="J42" s="224"/>
      <c r="K42" s="224"/>
      <c r="L42" s="224"/>
      <c r="M42" s="224"/>
      <c r="N42" s="223"/>
      <c r="O42" s="223"/>
      <c r="P42" s="223"/>
      <c r="Q42" s="223"/>
      <c r="R42" s="224"/>
      <c r="S42" s="224"/>
      <c r="T42" s="224"/>
      <c r="U42" s="224"/>
      <c r="V42" s="224"/>
      <c r="W42" s="224"/>
      <c r="X42" s="224"/>
      <c r="Y42" s="213"/>
      <c r="Z42" s="213"/>
      <c r="AA42" s="213"/>
      <c r="AB42" s="213"/>
      <c r="AC42" s="213"/>
      <c r="AD42" s="213"/>
      <c r="AE42" s="213"/>
      <c r="AF42" s="213"/>
      <c r="AG42" s="213" t="s">
        <v>244</v>
      </c>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row>
    <row r="43" spans="1:60" x14ac:dyDescent="0.2">
      <c r="A43" s="227" t="s">
        <v>233</v>
      </c>
      <c r="B43" s="228" t="s">
        <v>138</v>
      </c>
      <c r="C43" s="252" t="s">
        <v>139</v>
      </c>
      <c r="D43" s="229"/>
      <c r="E43" s="230"/>
      <c r="F43" s="231"/>
      <c r="G43" s="231">
        <f>SUMIF(AG44:AG87,"&lt;&gt;NOR",G44:G87)</f>
        <v>0</v>
      </c>
      <c r="H43" s="231"/>
      <c r="I43" s="231">
        <f>SUM(I44:I87)</f>
        <v>0</v>
      </c>
      <c r="J43" s="231"/>
      <c r="K43" s="231">
        <f>SUM(K44:K87)</f>
        <v>0</v>
      </c>
      <c r="L43" s="231"/>
      <c r="M43" s="231">
        <f>SUM(M44:M87)</f>
        <v>0</v>
      </c>
      <c r="N43" s="230"/>
      <c r="O43" s="230">
        <f>SUM(O44:O87)</f>
        <v>1.27</v>
      </c>
      <c r="P43" s="230"/>
      <c r="Q43" s="230">
        <f>SUM(Q44:Q87)</f>
        <v>0</v>
      </c>
      <c r="R43" s="231"/>
      <c r="S43" s="231"/>
      <c r="T43" s="232"/>
      <c r="U43" s="226"/>
      <c r="V43" s="226">
        <f>SUM(V44:V87)</f>
        <v>0</v>
      </c>
      <c r="W43" s="226"/>
      <c r="X43" s="226"/>
      <c r="AG43" t="s">
        <v>234</v>
      </c>
    </row>
    <row r="44" spans="1:60" outlineLevel="1" x14ac:dyDescent="0.2">
      <c r="A44" s="242">
        <v>34</v>
      </c>
      <c r="B44" s="243" t="s">
        <v>1124</v>
      </c>
      <c r="C44" s="255" t="s">
        <v>1125</v>
      </c>
      <c r="D44" s="244" t="s">
        <v>452</v>
      </c>
      <c r="E44" s="245">
        <v>1</v>
      </c>
      <c r="F44" s="246"/>
      <c r="G44" s="247">
        <f>ROUND(E44*F44,2)</f>
        <v>0</v>
      </c>
      <c r="H44" s="246"/>
      <c r="I44" s="247">
        <f>ROUND(E44*H44,2)</f>
        <v>0</v>
      </c>
      <c r="J44" s="246"/>
      <c r="K44" s="247">
        <f>ROUND(E44*J44,2)</f>
        <v>0</v>
      </c>
      <c r="L44" s="247">
        <v>15</v>
      </c>
      <c r="M44" s="247">
        <f>G44*(1+L44/100)</f>
        <v>0</v>
      </c>
      <c r="N44" s="245">
        <v>0</v>
      </c>
      <c r="O44" s="245">
        <f>ROUND(E44*N44,2)</f>
        <v>0</v>
      </c>
      <c r="P44" s="245">
        <v>0</v>
      </c>
      <c r="Q44" s="245">
        <f>ROUND(E44*P44,2)</f>
        <v>0</v>
      </c>
      <c r="R44" s="247"/>
      <c r="S44" s="247" t="s">
        <v>279</v>
      </c>
      <c r="T44" s="248" t="s">
        <v>262</v>
      </c>
      <c r="U44" s="224">
        <v>0</v>
      </c>
      <c r="V44" s="224">
        <f>ROUND(E44*U44,2)</f>
        <v>0</v>
      </c>
      <c r="W44" s="224"/>
      <c r="X44" s="224" t="s">
        <v>241</v>
      </c>
      <c r="Y44" s="213"/>
      <c r="Z44" s="213"/>
      <c r="AA44" s="213"/>
      <c r="AB44" s="213"/>
      <c r="AC44" s="213"/>
      <c r="AD44" s="213"/>
      <c r="AE44" s="213"/>
      <c r="AF44" s="213"/>
      <c r="AG44" s="213" t="s">
        <v>1057</v>
      </c>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row>
    <row r="45" spans="1:60" outlineLevel="1" x14ac:dyDescent="0.2">
      <c r="A45" s="242">
        <v>35</v>
      </c>
      <c r="B45" s="243" t="s">
        <v>1126</v>
      </c>
      <c r="C45" s="255" t="s">
        <v>1127</v>
      </c>
      <c r="D45" s="244" t="s">
        <v>268</v>
      </c>
      <c r="E45" s="245">
        <v>150</v>
      </c>
      <c r="F45" s="246"/>
      <c r="G45" s="247">
        <f>ROUND(E45*F45,2)</f>
        <v>0</v>
      </c>
      <c r="H45" s="246"/>
      <c r="I45" s="247">
        <f>ROUND(E45*H45,2)</f>
        <v>0</v>
      </c>
      <c r="J45" s="246"/>
      <c r="K45" s="247">
        <f>ROUND(E45*J45,2)</f>
        <v>0</v>
      </c>
      <c r="L45" s="247">
        <v>15</v>
      </c>
      <c r="M45" s="247">
        <f>G45*(1+L45/100)</f>
        <v>0</v>
      </c>
      <c r="N45" s="245">
        <v>0</v>
      </c>
      <c r="O45" s="245">
        <f>ROUND(E45*N45,2)</f>
        <v>0</v>
      </c>
      <c r="P45" s="245">
        <v>0</v>
      </c>
      <c r="Q45" s="245">
        <f>ROUND(E45*P45,2)</f>
        <v>0</v>
      </c>
      <c r="R45" s="247"/>
      <c r="S45" s="247" t="s">
        <v>279</v>
      </c>
      <c r="T45" s="248" t="s">
        <v>262</v>
      </c>
      <c r="U45" s="224">
        <v>0</v>
      </c>
      <c r="V45" s="224">
        <f>ROUND(E45*U45,2)</f>
        <v>0</v>
      </c>
      <c r="W45" s="224"/>
      <c r="X45" s="224" t="s">
        <v>241</v>
      </c>
      <c r="Y45" s="213"/>
      <c r="Z45" s="213"/>
      <c r="AA45" s="213"/>
      <c r="AB45" s="213"/>
      <c r="AC45" s="213"/>
      <c r="AD45" s="213"/>
      <c r="AE45" s="213"/>
      <c r="AF45" s="213"/>
      <c r="AG45" s="213" t="s">
        <v>1057</v>
      </c>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row>
    <row r="46" spans="1:60" outlineLevel="1" x14ac:dyDescent="0.2">
      <c r="A46" s="242">
        <v>36</v>
      </c>
      <c r="B46" s="243" t="s">
        <v>1128</v>
      </c>
      <c r="C46" s="255" t="s">
        <v>1129</v>
      </c>
      <c r="D46" s="244" t="s">
        <v>268</v>
      </c>
      <c r="E46" s="245">
        <v>150</v>
      </c>
      <c r="F46" s="246"/>
      <c r="G46" s="247">
        <f>ROUND(E46*F46,2)</f>
        <v>0</v>
      </c>
      <c r="H46" s="246"/>
      <c r="I46" s="247">
        <f>ROUND(E46*H46,2)</f>
        <v>0</v>
      </c>
      <c r="J46" s="246"/>
      <c r="K46" s="247">
        <f>ROUND(E46*J46,2)</f>
        <v>0</v>
      </c>
      <c r="L46" s="247">
        <v>15</v>
      </c>
      <c r="M46" s="247">
        <f>G46*(1+L46/100)</f>
        <v>0</v>
      </c>
      <c r="N46" s="245">
        <v>0</v>
      </c>
      <c r="O46" s="245">
        <f>ROUND(E46*N46,2)</f>
        <v>0</v>
      </c>
      <c r="P46" s="245">
        <v>0</v>
      </c>
      <c r="Q46" s="245">
        <f>ROUND(E46*P46,2)</f>
        <v>0</v>
      </c>
      <c r="R46" s="247"/>
      <c r="S46" s="247" t="s">
        <v>279</v>
      </c>
      <c r="T46" s="248" t="s">
        <v>262</v>
      </c>
      <c r="U46" s="224">
        <v>0</v>
      </c>
      <c r="V46" s="224">
        <f>ROUND(E46*U46,2)</f>
        <v>0</v>
      </c>
      <c r="W46" s="224"/>
      <c r="X46" s="224" t="s">
        <v>241</v>
      </c>
      <c r="Y46" s="213"/>
      <c r="Z46" s="213"/>
      <c r="AA46" s="213"/>
      <c r="AB46" s="213"/>
      <c r="AC46" s="213"/>
      <c r="AD46" s="213"/>
      <c r="AE46" s="213"/>
      <c r="AF46" s="213"/>
      <c r="AG46" s="213" t="s">
        <v>1057</v>
      </c>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row>
    <row r="47" spans="1:60" outlineLevel="1" x14ac:dyDescent="0.2">
      <c r="A47" s="242">
        <v>37</v>
      </c>
      <c r="B47" s="243" t="s">
        <v>1130</v>
      </c>
      <c r="C47" s="255" t="s">
        <v>1131</v>
      </c>
      <c r="D47" s="244" t="s">
        <v>268</v>
      </c>
      <c r="E47" s="245">
        <v>80</v>
      </c>
      <c r="F47" s="246"/>
      <c r="G47" s="247">
        <f>ROUND(E47*F47,2)</f>
        <v>0</v>
      </c>
      <c r="H47" s="246"/>
      <c r="I47" s="247">
        <f>ROUND(E47*H47,2)</f>
        <v>0</v>
      </c>
      <c r="J47" s="246"/>
      <c r="K47" s="247">
        <f>ROUND(E47*J47,2)</f>
        <v>0</v>
      </c>
      <c r="L47" s="247">
        <v>15</v>
      </c>
      <c r="M47" s="247">
        <f>G47*(1+L47/100)</f>
        <v>0</v>
      </c>
      <c r="N47" s="245">
        <v>0</v>
      </c>
      <c r="O47" s="245">
        <f>ROUND(E47*N47,2)</f>
        <v>0</v>
      </c>
      <c r="P47" s="245">
        <v>0</v>
      </c>
      <c r="Q47" s="245">
        <f>ROUND(E47*P47,2)</f>
        <v>0</v>
      </c>
      <c r="R47" s="247"/>
      <c r="S47" s="247" t="s">
        <v>279</v>
      </c>
      <c r="T47" s="248" t="s">
        <v>262</v>
      </c>
      <c r="U47" s="224">
        <v>0</v>
      </c>
      <c r="V47" s="224">
        <f>ROUND(E47*U47,2)</f>
        <v>0</v>
      </c>
      <c r="W47" s="224"/>
      <c r="X47" s="224" t="s">
        <v>241</v>
      </c>
      <c r="Y47" s="213"/>
      <c r="Z47" s="213"/>
      <c r="AA47" s="213"/>
      <c r="AB47" s="213"/>
      <c r="AC47" s="213"/>
      <c r="AD47" s="213"/>
      <c r="AE47" s="213"/>
      <c r="AF47" s="213"/>
      <c r="AG47" s="213" t="s">
        <v>1057</v>
      </c>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row>
    <row r="48" spans="1:60" outlineLevel="1" x14ac:dyDescent="0.2">
      <c r="A48" s="242">
        <v>38</v>
      </c>
      <c r="B48" s="243" t="s">
        <v>1132</v>
      </c>
      <c r="C48" s="255" t="s">
        <v>1133</v>
      </c>
      <c r="D48" s="244" t="s">
        <v>268</v>
      </c>
      <c r="E48" s="245">
        <v>20</v>
      </c>
      <c r="F48" s="246"/>
      <c r="G48" s="247">
        <f>ROUND(E48*F48,2)</f>
        <v>0</v>
      </c>
      <c r="H48" s="246"/>
      <c r="I48" s="247">
        <f>ROUND(E48*H48,2)</f>
        <v>0</v>
      </c>
      <c r="J48" s="246"/>
      <c r="K48" s="247">
        <f>ROUND(E48*J48,2)</f>
        <v>0</v>
      </c>
      <c r="L48" s="247">
        <v>15</v>
      </c>
      <c r="M48" s="247">
        <f>G48*(1+L48/100)</f>
        <v>0</v>
      </c>
      <c r="N48" s="245">
        <v>0</v>
      </c>
      <c r="O48" s="245">
        <f>ROUND(E48*N48,2)</f>
        <v>0</v>
      </c>
      <c r="P48" s="245">
        <v>0</v>
      </c>
      <c r="Q48" s="245">
        <f>ROUND(E48*P48,2)</f>
        <v>0</v>
      </c>
      <c r="R48" s="247"/>
      <c r="S48" s="247" t="s">
        <v>279</v>
      </c>
      <c r="T48" s="248" t="s">
        <v>262</v>
      </c>
      <c r="U48" s="224">
        <v>0</v>
      </c>
      <c r="V48" s="224">
        <f>ROUND(E48*U48,2)</f>
        <v>0</v>
      </c>
      <c r="W48" s="224"/>
      <c r="X48" s="224" t="s">
        <v>241</v>
      </c>
      <c r="Y48" s="213"/>
      <c r="Z48" s="213"/>
      <c r="AA48" s="213"/>
      <c r="AB48" s="213"/>
      <c r="AC48" s="213"/>
      <c r="AD48" s="213"/>
      <c r="AE48" s="213"/>
      <c r="AF48" s="213"/>
      <c r="AG48" s="213" t="s">
        <v>1057</v>
      </c>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row>
    <row r="49" spans="1:60" outlineLevel="1" x14ac:dyDescent="0.2">
      <c r="A49" s="242">
        <v>39</v>
      </c>
      <c r="B49" s="243" t="s">
        <v>1134</v>
      </c>
      <c r="C49" s="255" t="s">
        <v>1135</v>
      </c>
      <c r="D49" s="244" t="s">
        <v>268</v>
      </c>
      <c r="E49" s="245">
        <v>32</v>
      </c>
      <c r="F49" s="246"/>
      <c r="G49" s="247">
        <f>ROUND(E49*F49,2)</f>
        <v>0</v>
      </c>
      <c r="H49" s="246"/>
      <c r="I49" s="247">
        <f>ROUND(E49*H49,2)</f>
        <v>0</v>
      </c>
      <c r="J49" s="246"/>
      <c r="K49" s="247">
        <f>ROUND(E49*J49,2)</f>
        <v>0</v>
      </c>
      <c r="L49" s="247">
        <v>15</v>
      </c>
      <c r="M49" s="247">
        <f>G49*(1+L49/100)</f>
        <v>0</v>
      </c>
      <c r="N49" s="245">
        <v>0</v>
      </c>
      <c r="O49" s="245">
        <f>ROUND(E49*N49,2)</f>
        <v>0</v>
      </c>
      <c r="P49" s="245">
        <v>0</v>
      </c>
      <c r="Q49" s="245">
        <f>ROUND(E49*P49,2)</f>
        <v>0</v>
      </c>
      <c r="R49" s="247"/>
      <c r="S49" s="247" t="s">
        <v>279</v>
      </c>
      <c r="T49" s="248" t="s">
        <v>262</v>
      </c>
      <c r="U49" s="224">
        <v>0</v>
      </c>
      <c r="V49" s="224">
        <f>ROUND(E49*U49,2)</f>
        <v>0</v>
      </c>
      <c r="W49" s="224"/>
      <c r="X49" s="224" t="s">
        <v>241</v>
      </c>
      <c r="Y49" s="213"/>
      <c r="Z49" s="213"/>
      <c r="AA49" s="213"/>
      <c r="AB49" s="213"/>
      <c r="AC49" s="213"/>
      <c r="AD49" s="213"/>
      <c r="AE49" s="213"/>
      <c r="AF49" s="213"/>
      <c r="AG49" s="213" t="s">
        <v>1057</v>
      </c>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row>
    <row r="50" spans="1:60" ht="22.5" outlineLevel="1" x14ac:dyDescent="0.2">
      <c r="A50" s="242">
        <v>40</v>
      </c>
      <c r="B50" s="243" t="s">
        <v>1136</v>
      </c>
      <c r="C50" s="255" t="s">
        <v>1137</v>
      </c>
      <c r="D50" s="244" t="s">
        <v>268</v>
      </c>
      <c r="E50" s="245">
        <v>150</v>
      </c>
      <c r="F50" s="246"/>
      <c r="G50" s="247">
        <f>ROUND(E50*F50,2)</f>
        <v>0</v>
      </c>
      <c r="H50" s="246"/>
      <c r="I50" s="247">
        <f>ROUND(E50*H50,2)</f>
        <v>0</v>
      </c>
      <c r="J50" s="246"/>
      <c r="K50" s="247">
        <f>ROUND(E50*J50,2)</f>
        <v>0</v>
      </c>
      <c r="L50" s="247">
        <v>15</v>
      </c>
      <c r="M50" s="247">
        <f>G50*(1+L50/100)</f>
        <v>0</v>
      </c>
      <c r="N50" s="245">
        <v>0</v>
      </c>
      <c r="O50" s="245">
        <f>ROUND(E50*N50,2)</f>
        <v>0</v>
      </c>
      <c r="P50" s="245">
        <v>0</v>
      </c>
      <c r="Q50" s="245">
        <f>ROUND(E50*P50,2)</f>
        <v>0</v>
      </c>
      <c r="R50" s="247"/>
      <c r="S50" s="247" t="s">
        <v>279</v>
      </c>
      <c r="T50" s="248" t="s">
        <v>262</v>
      </c>
      <c r="U50" s="224">
        <v>0</v>
      </c>
      <c r="V50" s="224">
        <f>ROUND(E50*U50,2)</f>
        <v>0</v>
      </c>
      <c r="W50" s="224"/>
      <c r="X50" s="224" t="s">
        <v>241</v>
      </c>
      <c r="Y50" s="213"/>
      <c r="Z50" s="213"/>
      <c r="AA50" s="213"/>
      <c r="AB50" s="213"/>
      <c r="AC50" s="213"/>
      <c r="AD50" s="213"/>
      <c r="AE50" s="213"/>
      <c r="AF50" s="213"/>
      <c r="AG50" s="213" t="s">
        <v>1057</v>
      </c>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row>
    <row r="51" spans="1:60" ht="22.5" outlineLevel="1" x14ac:dyDescent="0.2">
      <c r="A51" s="242">
        <v>41</v>
      </c>
      <c r="B51" s="243" t="s">
        <v>1138</v>
      </c>
      <c r="C51" s="255" t="s">
        <v>1139</v>
      </c>
      <c r="D51" s="244" t="s">
        <v>268</v>
      </c>
      <c r="E51" s="245">
        <v>230</v>
      </c>
      <c r="F51" s="246"/>
      <c r="G51" s="247">
        <f>ROUND(E51*F51,2)</f>
        <v>0</v>
      </c>
      <c r="H51" s="246"/>
      <c r="I51" s="247">
        <f>ROUND(E51*H51,2)</f>
        <v>0</v>
      </c>
      <c r="J51" s="246"/>
      <c r="K51" s="247">
        <f>ROUND(E51*J51,2)</f>
        <v>0</v>
      </c>
      <c r="L51" s="247">
        <v>15</v>
      </c>
      <c r="M51" s="247">
        <f>G51*(1+L51/100)</f>
        <v>0</v>
      </c>
      <c r="N51" s="245">
        <v>0</v>
      </c>
      <c r="O51" s="245">
        <f>ROUND(E51*N51,2)</f>
        <v>0</v>
      </c>
      <c r="P51" s="245">
        <v>0</v>
      </c>
      <c r="Q51" s="245">
        <f>ROUND(E51*P51,2)</f>
        <v>0</v>
      </c>
      <c r="R51" s="247"/>
      <c r="S51" s="247" t="s">
        <v>279</v>
      </c>
      <c r="T51" s="248" t="s">
        <v>262</v>
      </c>
      <c r="U51" s="224">
        <v>0</v>
      </c>
      <c r="V51" s="224">
        <f>ROUND(E51*U51,2)</f>
        <v>0</v>
      </c>
      <c r="W51" s="224"/>
      <c r="X51" s="224" t="s">
        <v>241</v>
      </c>
      <c r="Y51" s="213"/>
      <c r="Z51" s="213"/>
      <c r="AA51" s="213"/>
      <c r="AB51" s="213"/>
      <c r="AC51" s="213"/>
      <c r="AD51" s="213"/>
      <c r="AE51" s="213"/>
      <c r="AF51" s="213"/>
      <c r="AG51" s="213" t="s">
        <v>1057</v>
      </c>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row>
    <row r="52" spans="1:60" ht="22.5" outlineLevel="1" x14ac:dyDescent="0.2">
      <c r="A52" s="242">
        <v>42</v>
      </c>
      <c r="B52" s="243" t="s">
        <v>1140</v>
      </c>
      <c r="C52" s="255" t="s">
        <v>1141</v>
      </c>
      <c r="D52" s="244" t="s">
        <v>268</v>
      </c>
      <c r="E52" s="245">
        <v>52</v>
      </c>
      <c r="F52" s="246"/>
      <c r="G52" s="247">
        <f>ROUND(E52*F52,2)</f>
        <v>0</v>
      </c>
      <c r="H52" s="246"/>
      <c r="I52" s="247">
        <f>ROUND(E52*H52,2)</f>
        <v>0</v>
      </c>
      <c r="J52" s="246"/>
      <c r="K52" s="247">
        <f>ROUND(E52*J52,2)</f>
        <v>0</v>
      </c>
      <c r="L52" s="247">
        <v>15</v>
      </c>
      <c r="M52" s="247">
        <f>G52*(1+L52/100)</f>
        <v>0</v>
      </c>
      <c r="N52" s="245">
        <v>0</v>
      </c>
      <c r="O52" s="245">
        <f>ROUND(E52*N52,2)</f>
        <v>0</v>
      </c>
      <c r="P52" s="245">
        <v>0</v>
      </c>
      <c r="Q52" s="245">
        <f>ROUND(E52*P52,2)</f>
        <v>0</v>
      </c>
      <c r="R52" s="247"/>
      <c r="S52" s="247" t="s">
        <v>279</v>
      </c>
      <c r="T52" s="248" t="s">
        <v>262</v>
      </c>
      <c r="U52" s="224">
        <v>0</v>
      </c>
      <c r="V52" s="224">
        <f>ROUND(E52*U52,2)</f>
        <v>0</v>
      </c>
      <c r="W52" s="224"/>
      <c r="X52" s="224" t="s">
        <v>241</v>
      </c>
      <c r="Y52" s="213"/>
      <c r="Z52" s="213"/>
      <c r="AA52" s="213"/>
      <c r="AB52" s="213"/>
      <c r="AC52" s="213"/>
      <c r="AD52" s="213"/>
      <c r="AE52" s="213"/>
      <c r="AF52" s="213"/>
      <c r="AG52" s="213" t="s">
        <v>1057</v>
      </c>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row>
    <row r="53" spans="1:60" outlineLevel="1" x14ac:dyDescent="0.2">
      <c r="A53" s="242">
        <v>43</v>
      </c>
      <c r="B53" s="243" t="s">
        <v>1142</v>
      </c>
      <c r="C53" s="255" t="s">
        <v>1143</v>
      </c>
      <c r="D53" s="244" t="s">
        <v>268</v>
      </c>
      <c r="E53" s="245">
        <v>50</v>
      </c>
      <c r="F53" s="246"/>
      <c r="G53" s="247">
        <f>ROUND(E53*F53,2)</f>
        <v>0</v>
      </c>
      <c r="H53" s="246"/>
      <c r="I53" s="247">
        <f>ROUND(E53*H53,2)</f>
        <v>0</v>
      </c>
      <c r="J53" s="246"/>
      <c r="K53" s="247">
        <f>ROUND(E53*J53,2)</f>
        <v>0</v>
      </c>
      <c r="L53" s="247">
        <v>15</v>
      </c>
      <c r="M53" s="247">
        <f>G53*(1+L53/100)</f>
        <v>0</v>
      </c>
      <c r="N53" s="245">
        <v>0</v>
      </c>
      <c r="O53" s="245">
        <f>ROUND(E53*N53,2)</f>
        <v>0</v>
      </c>
      <c r="P53" s="245">
        <v>0</v>
      </c>
      <c r="Q53" s="245">
        <f>ROUND(E53*P53,2)</f>
        <v>0</v>
      </c>
      <c r="R53" s="247"/>
      <c r="S53" s="247" t="s">
        <v>279</v>
      </c>
      <c r="T53" s="248" t="s">
        <v>262</v>
      </c>
      <c r="U53" s="224">
        <v>0</v>
      </c>
      <c r="V53" s="224">
        <f>ROUND(E53*U53,2)</f>
        <v>0</v>
      </c>
      <c r="W53" s="224"/>
      <c r="X53" s="224" t="s">
        <v>241</v>
      </c>
      <c r="Y53" s="213"/>
      <c r="Z53" s="213"/>
      <c r="AA53" s="213"/>
      <c r="AB53" s="213"/>
      <c r="AC53" s="213"/>
      <c r="AD53" s="213"/>
      <c r="AE53" s="213"/>
      <c r="AF53" s="213"/>
      <c r="AG53" s="213" t="s">
        <v>1057</v>
      </c>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row>
    <row r="54" spans="1:60" outlineLevel="1" x14ac:dyDescent="0.2">
      <c r="A54" s="242">
        <v>44</v>
      </c>
      <c r="B54" s="243" t="s">
        <v>1144</v>
      </c>
      <c r="C54" s="255" t="s">
        <v>1145</v>
      </c>
      <c r="D54" s="244" t="s">
        <v>268</v>
      </c>
      <c r="E54" s="245">
        <v>10</v>
      </c>
      <c r="F54" s="246"/>
      <c r="G54" s="247">
        <f>ROUND(E54*F54,2)</f>
        <v>0</v>
      </c>
      <c r="H54" s="246"/>
      <c r="I54" s="247">
        <f>ROUND(E54*H54,2)</f>
        <v>0</v>
      </c>
      <c r="J54" s="246"/>
      <c r="K54" s="247">
        <f>ROUND(E54*J54,2)</f>
        <v>0</v>
      </c>
      <c r="L54" s="247">
        <v>15</v>
      </c>
      <c r="M54" s="247">
        <f>G54*(1+L54/100)</f>
        <v>0</v>
      </c>
      <c r="N54" s="245">
        <v>0</v>
      </c>
      <c r="O54" s="245">
        <f>ROUND(E54*N54,2)</f>
        <v>0</v>
      </c>
      <c r="P54" s="245">
        <v>0</v>
      </c>
      <c r="Q54" s="245">
        <f>ROUND(E54*P54,2)</f>
        <v>0</v>
      </c>
      <c r="R54" s="247"/>
      <c r="S54" s="247" t="s">
        <v>279</v>
      </c>
      <c r="T54" s="248" t="s">
        <v>262</v>
      </c>
      <c r="U54" s="224">
        <v>0</v>
      </c>
      <c r="V54" s="224">
        <f>ROUND(E54*U54,2)</f>
        <v>0</v>
      </c>
      <c r="W54" s="224"/>
      <c r="X54" s="224" t="s">
        <v>241</v>
      </c>
      <c r="Y54" s="213"/>
      <c r="Z54" s="213"/>
      <c r="AA54" s="213"/>
      <c r="AB54" s="213"/>
      <c r="AC54" s="213"/>
      <c r="AD54" s="213"/>
      <c r="AE54" s="213"/>
      <c r="AF54" s="213"/>
      <c r="AG54" s="213" t="s">
        <v>1057</v>
      </c>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row>
    <row r="55" spans="1:60" outlineLevel="1" x14ac:dyDescent="0.2">
      <c r="A55" s="242">
        <v>45</v>
      </c>
      <c r="B55" s="243" t="s">
        <v>1146</v>
      </c>
      <c r="C55" s="255" t="s">
        <v>1147</v>
      </c>
      <c r="D55" s="244" t="s">
        <v>268</v>
      </c>
      <c r="E55" s="245">
        <v>10</v>
      </c>
      <c r="F55" s="246"/>
      <c r="G55" s="247">
        <f>ROUND(E55*F55,2)</f>
        <v>0</v>
      </c>
      <c r="H55" s="246"/>
      <c r="I55" s="247">
        <f>ROUND(E55*H55,2)</f>
        <v>0</v>
      </c>
      <c r="J55" s="246"/>
      <c r="K55" s="247">
        <f>ROUND(E55*J55,2)</f>
        <v>0</v>
      </c>
      <c r="L55" s="247">
        <v>15</v>
      </c>
      <c r="M55" s="247">
        <f>G55*(1+L55/100)</f>
        <v>0</v>
      </c>
      <c r="N55" s="245">
        <v>0</v>
      </c>
      <c r="O55" s="245">
        <f>ROUND(E55*N55,2)</f>
        <v>0</v>
      </c>
      <c r="P55" s="245">
        <v>0</v>
      </c>
      <c r="Q55" s="245">
        <f>ROUND(E55*P55,2)</f>
        <v>0</v>
      </c>
      <c r="R55" s="247"/>
      <c r="S55" s="247" t="s">
        <v>279</v>
      </c>
      <c r="T55" s="248" t="s">
        <v>262</v>
      </c>
      <c r="U55" s="224">
        <v>0</v>
      </c>
      <c r="V55" s="224">
        <f>ROUND(E55*U55,2)</f>
        <v>0</v>
      </c>
      <c r="W55" s="224"/>
      <c r="X55" s="224" t="s">
        <v>241</v>
      </c>
      <c r="Y55" s="213"/>
      <c r="Z55" s="213"/>
      <c r="AA55" s="213"/>
      <c r="AB55" s="213"/>
      <c r="AC55" s="213"/>
      <c r="AD55" s="213"/>
      <c r="AE55" s="213"/>
      <c r="AF55" s="213"/>
      <c r="AG55" s="213" t="s">
        <v>1057</v>
      </c>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row>
    <row r="56" spans="1:60" outlineLevel="1" x14ac:dyDescent="0.2">
      <c r="A56" s="242">
        <v>46</v>
      </c>
      <c r="B56" s="243" t="s">
        <v>1148</v>
      </c>
      <c r="C56" s="255" t="s">
        <v>1149</v>
      </c>
      <c r="D56" s="244" t="s">
        <v>452</v>
      </c>
      <c r="E56" s="245">
        <v>75</v>
      </c>
      <c r="F56" s="246"/>
      <c r="G56" s="247">
        <f>ROUND(E56*F56,2)</f>
        <v>0</v>
      </c>
      <c r="H56" s="246"/>
      <c r="I56" s="247">
        <f>ROUND(E56*H56,2)</f>
        <v>0</v>
      </c>
      <c r="J56" s="246"/>
      <c r="K56" s="247">
        <f>ROUND(E56*J56,2)</f>
        <v>0</v>
      </c>
      <c r="L56" s="247">
        <v>15</v>
      </c>
      <c r="M56" s="247">
        <f>G56*(1+L56/100)</f>
        <v>0</v>
      </c>
      <c r="N56" s="245">
        <v>0</v>
      </c>
      <c r="O56" s="245">
        <f>ROUND(E56*N56,2)</f>
        <v>0</v>
      </c>
      <c r="P56" s="245">
        <v>0</v>
      </c>
      <c r="Q56" s="245">
        <f>ROUND(E56*P56,2)</f>
        <v>0</v>
      </c>
      <c r="R56" s="247"/>
      <c r="S56" s="247" t="s">
        <v>279</v>
      </c>
      <c r="T56" s="248" t="s">
        <v>262</v>
      </c>
      <c r="U56" s="224">
        <v>0</v>
      </c>
      <c r="V56" s="224">
        <f>ROUND(E56*U56,2)</f>
        <v>0</v>
      </c>
      <c r="W56" s="224"/>
      <c r="X56" s="224" t="s">
        <v>241</v>
      </c>
      <c r="Y56" s="213"/>
      <c r="Z56" s="213"/>
      <c r="AA56" s="213"/>
      <c r="AB56" s="213"/>
      <c r="AC56" s="213"/>
      <c r="AD56" s="213"/>
      <c r="AE56" s="213"/>
      <c r="AF56" s="213"/>
      <c r="AG56" s="213" t="s">
        <v>1057</v>
      </c>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row>
    <row r="57" spans="1:60" outlineLevel="1" x14ac:dyDescent="0.2">
      <c r="A57" s="242">
        <v>47</v>
      </c>
      <c r="B57" s="243" t="s">
        <v>1150</v>
      </c>
      <c r="C57" s="255" t="s">
        <v>1151</v>
      </c>
      <c r="D57" s="244" t="s">
        <v>452</v>
      </c>
      <c r="E57" s="245">
        <v>75</v>
      </c>
      <c r="F57" s="246"/>
      <c r="G57" s="247">
        <f>ROUND(E57*F57,2)</f>
        <v>0</v>
      </c>
      <c r="H57" s="246"/>
      <c r="I57" s="247">
        <f>ROUND(E57*H57,2)</f>
        <v>0</v>
      </c>
      <c r="J57" s="246"/>
      <c r="K57" s="247">
        <f>ROUND(E57*J57,2)</f>
        <v>0</v>
      </c>
      <c r="L57" s="247">
        <v>15</v>
      </c>
      <c r="M57" s="247">
        <f>G57*(1+L57/100)</f>
        <v>0</v>
      </c>
      <c r="N57" s="245">
        <v>0</v>
      </c>
      <c r="O57" s="245">
        <f>ROUND(E57*N57,2)</f>
        <v>0</v>
      </c>
      <c r="P57" s="245">
        <v>0</v>
      </c>
      <c r="Q57" s="245">
        <f>ROUND(E57*P57,2)</f>
        <v>0</v>
      </c>
      <c r="R57" s="247"/>
      <c r="S57" s="247" t="s">
        <v>279</v>
      </c>
      <c r="T57" s="248" t="s">
        <v>262</v>
      </c>
      <c r="U57" s="224">
        <v>0</v>
      </c>
      <c r="V57" s="224">
        <f>ROUND(E57*U57,2)</f>
        <v>0</v>
      </c>
      <c r="W57" s="224"/>
      <c r="X57" s="224" t="s">
        <v>241</v>
      </c>
      <c r="Y57" s="213"/>
      <c r="Z57" s="213"/>
      <c r="AA57" s="213"/>
      <c r="AB57" s="213"/>
      <c r="AC57" s="213"/>
      <c r="AD57" s="213"/>
      <c r="AE57" s="213"/>
      <c r="AF57" s="213"/>
      <c r="AG57" s="213" t="s">
        <v>1057</v>
      </c>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1:60" outlineLevel="1" x14ac:dyDescent="0.2">
      <c r="A58" s="242">
        <v>48</v>
      </c>
      <c r="B58" s="243" t="s">
        <v>1152</v>
      </c>
      <c r="C58" s="255" t="s">
        <v>1153</v>
      </c>
      <c r="D58" s="244" t="s">
        <v>452</v>
      </c>
      <c r="E58" s="245">
        <v>44</v>
      </c>
      <c r="F58" s="246"/>
      <c r="G58" s="247">
        <f>ROUND(E58*F58,2)</f>
        <v>0</v>
      </c>
      <c r="H58" s="246"/>
      <c r="I58" s="247">
        <f>ROUND(E58*H58,2)</f>
        <v>0</v>
      </c>
      <c r="J58" s="246"/>
      <c r="K58" s="247">
        <f>ROUND(E58*J58,2)</f>
        <v>0</v>
      </c>
      <c r="L58" s="247">
        <v>15</v>
      </c>
      <c r="M58" s="247">
        <f>G58*(1+L58/100)</f>
        <v>0</v>
      </c>
      <c r="N58" s="245">
        <v>0</v>
      </c>
      <c r="O58" s="245">
        <f>ROUND(E58*N58,2)</f>
        <v>0</v>
      </c>
      <c r="P58" s="245">
        <v>0</v>
      </c>
      <c r="Q58" s="245">
        <f>ROUND(E58*P58,2)</f>
        <v>0</v>
      </c>
      <c r="R58" s="247"/>
      <c r="S58" s="247" t="s">
        <v>279</v>
      </c>
      <c r="T58" s="248" t="s">
        <v>262</v>
      </c>
      <c r="U58" s="224">
        <v>0</v>
      </c>
      <c r="V58" s="224">
        <f>ROUND(E58*U58,2)</f>
        <v>0</v>
      </c>
      <c r="W58" s="224"/>
      <c r="X58" s="224" t="s">
        <v>241</v>
      </c>
      <c r="Y58" s="213"/>
      <c r="Z58" s="213"/>
      <c r="AA58" s="213"/>
      <c r="AB58" s="213"/>
      <c r="AC58" s="213"/>
      <c r="AD58" s="213"/>
      <c r="AE58" s="213"/>
      <c r="AF58" s="213"/>
      <c r="AG58" s="213" t="s">
        <v>1057</v>
      </c>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row>
    <row r="59" spans="1:60" outlineLevel="1" x14ac:dyDescent="0.2">
      <c r="A59" s="242">
        <v>49</v>
      </c>
      <c r="B59" s="243" t="s">
        <v>1154</v>
      </c>
      <c r="C59" s="255" t="s">
        <v>1155</v>
      </c>
      <c r="D59" s="244" t="s">
        <v>452</v>
      </c>
      <c r="E59" s="245">
        <v>6</v>
      </c>
      <c r="F59" s="246"/>
      <c r="G59" s="247">
        <f>ROUND(E59*F59,2)</f>
        <v>0</v>
      </c>
      <c r="H59" s="246"/>
      <c r="I59" s="247">
        <f>ROUND(E59*H59,2)</f>
        <v>0</v>
      </c>
      <c r="J59" s="246"/>
      <c r="K59" s="247">
        <f>ROUND(E59*J59,2)</f>
        <v>0</v>
      </c>
      <c r="L59" s="247">
        <v>15</v>
      </c>
      <c r="M59" s="247">
        <f>G59*(1+L59/100)</f>
        <v>0</v>
      </c>
      <c r="N59" s="245">
        <v>0</v>
      </c>
      <c r="O59" s="245">
        <f>ROUND(E59*N59,2)</f>
        <v>0</v>
      </c>
      <c r="P59" s="245">
        <v>0</v>
      </c>
      <c r="Q59" s="245">
        <f>ROUND(E59*P59,2)</f>
        <v>0</v>
      </c>
      <c r="R59" s="247"/>
      <c r="S59" s="247" t="s">
        <v>279</v>
      </c>
      <c r="T59" s="248" t="s">
        <v>262</v>
      </c>
      <c r="U59" s="224">
        <v>0</v>
      </c>
      <c r="V59" s="224">
        <f>ROUND(E59*U59,2)</f>
        <v>0</v>
      </c>
      <c r="W59" s="224"/>
      <c r="X59" s="224" t="s">
        <v>241</v>
      </c>
      <c r="Y59" s="213"/>
      <c r="Z59" s="213"/>
      <c r="AA59" s="213"/>
      <c r="AB59" s="213"/>
      <c r="AC59" s="213"/>
      <c r="AD59" s="213"/>
      <c r="AE59" s="213"/>
      <c r="AF59" s="213"/>
      <c r="AG59" s="213" t="s">
        <v>1057</v>
      </c>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row>
    <row r="60" spans="1:60" outlineLevel="1" x14ac:dyDescent="0.2">
      <c r="A60" s="242">
        <v>50</v>
      </c>
      <c r="B60" s="243" t="s">
        <v>1156</v>
      </c>
      <c r="C60" s="255" t="s">
        <v>1157</v>
      </c>
      <c r="D60" s="244" t="s">
        <v>452</v>
      </c>
      <c r="E60" s="245">
        <v>6</v>
      </c>
      <c r="F60" s="246"/>
      <c r="G60" s="247">
        <f>ROUND(E60*F60,2)</f>
        <v>0</v>
      </c>
      <c r="H60" s="246"/>
      <c r="I60" s="247">
        <f>ROUND(E60*H60,2)</f>
        <v>0</v>
      </c>
      <c r="J60" s="246"/>
      <c r="K60" s="247">
        <f>ROUND(E60*J60,2)</f>
        <v>0</v>
      </c>
      <c r="L60" s="247">
        <v>15</v>
      </c>
      <c r="M60" s="247">
        <f>G60*(1+L60/100)</f>
        <v>0</v>
      </c>
      <c r="N60" s="245">
        <v>0</v>
      </c>
      <c r="O60" s="245">
        <f>ROUND(E60*N60,2)</f>
        <v>0</v>
      </c>
      <c r="P60" s="245">
        <v>0</v>
      </c>
      <c r="Q60" s="245">
        <f>ROUND(E60*P60,2)</f>
        <v>0</v>
      </c>
      <c r="R60" s="247"/>
      <c r="S60" s="247" t="s">
        <v>279</v>
      </c>
      <c r="T60" s="248" t="s">
        <v>262</v>
      </c>
      <c r="U60" s="224">
        <v>0</v>
      </c>
      <c r="V60" s="224">
        <f>ROUND(E60*U60,2)</f>
        <v>0</v>
      </c>
      <c r="W60" s="224"/>
      <c r="X60" s="224" t="s">
        <v>241</v>
      </c>
      <c r="Y60" s="213"/>
      <c r="Z60" s="213"/>
      <c r="AA60" s="213"/>
      <c r="AB60" s="213"/>
      <c r="AC60" s="213"/>
      <c r="AD60" s="213"/>
      <c r="AE60" s="213"/>
      <c r="AF60" s="213"/>
      <c r="AG60" s="213" t="s">
        <v>1057</v>
      </c>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row>
    <row r="61" spans="1:60" outlineLevel="1" x14ac:dyDescent="0.2">
      <c r="A61" s="242">
        <v>51</v>
      </c>
      <c r="B61" s="243" t="s">
        <v>1158</v>
      </c>
      <c r="C61" s="255" t="s">
        <v>1159</v>
      </c>
      <c r="D61" s="244" t="s">
        <v>452</v>
      </c>
      <c r="E61" s="245">
        <v>4</v>
      </c>
      <c r="F61" s="246"/>
      <c r="G61" s="247">
        <f>ROUND(E61*F61,2)</f>
        <v>0</v>
      </c>
      <c r="H61" s="246"/>
      <c r="I61" s="247">
        <f>ROUND(E61*H61,2)</f>
        <v>0</v>
      </c>
      <c r="J61" s="246"/>
      <c r="K61" s="247">
        <f>ROUND(E61*J61,2)</f>
        <v>0</v>
      </c>
      <c r="L61" s="247">
        <v>15</v>
      </c>
      <c r="M61" s="247">
        <f>G61*(1+L61/100)</f>
        <v>0</v>
      </c>
      <c r="N61" s="245">
        <v>0</v>
      </c>
      <c r="O61" s="245">
        <f>ROUND(E61*N61,2)</f>
        <v>0</v>
      </c>
      <c r="P61" s="245">
        <v>0</v>
      </c>
      <c r="Q61" s="245">
        <f>ROUND(E61*P61,2)</f>
        <v>0</v>
      </c>
      <c r="R61" s="247"/>
      <c r="S61" s="247" t="s">
        <v>279</v>
      </c>
      <c r="T61" s="248" t="s">
        <v>262</v>
      </c>
      <c r="U61" s="224">
        <v>0</v>
      </c>
      <c r="V61" s="224">
        <f>ROUND(E61*U61,2)</f>
        <v>0</v>
      </c>
      <c r="W61" s="224"/>
      <c r="X61" s="224" t="s">
        <v>241</v>
      </c>
      <c r="Y61" s="213"/>
      <c r="Z61" s="213"/>
      <c r="AA61" s="213"/>
      <c r="AB61" s="213"/>
      <c r="AC61" s="213"/>
      <c r="AD61" s="213"/>
      <c r="AE61" s="213"/>
      <c r="AF61" s="213"/>
      <c r="AG61" s="213" t="s">
        <v>1057</v>
      </c>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row>
    <row r="62" spans="1:60" outlineLevel="1" x14ac:dyDescent="0.2">
      <c r="A62" s="242">
        <v>52</v>
      </c>
      <c r="B62" s="243" t="s">
        <v>1160</v>
      </c>
      <c r="C62" s="255" t="s">
        <v>1161</v>
      </c>
      <c r="D62" s="244" t="s">
        <v>452</v>
      </c>
      <c r="E62" s="245">
        <v>22</v>
      </c>
      <c r="F62" s="246"/>
      <c r="G62" s="247">
        <f>ROUND(E62*F62,2)</f>
        <v>0</v>
      </c>
      <c r="H62" s="246"/>
      <c r="I62" s="247">
        <f>ROUND(E62*H62,2)</f>
        <v>0</v>
      </c>
      <c r="J62" s="246"/>
      <c r="K62" s="247">
        <f>ROUND(E62*J62,2)</f>
        <v>0</v>
      </c>
      <c r="L62" s="247">
        <v>15</v>
      </c>
      <c r="M62" s="247">
        <f>G62*(1+L62/100)</f>
        <v>0</v>
      </c>
      <c r="N62" s="245">
        <v>0</v>
      </c>
      <c r="O62" s="245">
        <f>ROUND(E62*N62,2)</f>
        <v>0</v>
      </c>
      <c r="P62" s="245">
        <v>0</v>
      </c>
      <c r="Q62" s="245">
        <f>ROUND(E62*P62,2)</f>
        <v>0</v>
      </c>
      <c r="R62" s="247"/>
      <c r="S62" s="247" t="s">
        <v>279</v>
      </c>
      <c r="T62" s="248" t="s">
        <v>262</v>
      </c>
      <c r="U62" s="224">
        <v>0</v>
      </c>
      <c r="V62" s="224">
        <f>ROUND(E62*U62,2)</f>
        <v>0</v>
      </c>
      <c r="W62" s="224"/>
      <c r="X62" s="224" t="s">
        <v>241</v>
      </c>
      <c r="Y62" s="213"/>
      <c r="Z62" s="213"/>
      <c r="AA62" s="213"/>
      <c r="AB62" s="213"/>
      <c r="AC62" s="213"/>
      <c r="AD62" s="213"/>
      <c r="AE62" s="213"/>
      <c r="AF62" s="213"/>
      <c r="AG62" s="213" t="s">
        <v>1057</v>
      </c>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row>
    <row r="63" spans="1:60" outlineLevel="1" x14ac:dyDescent="0.2">
      <c r="A63" s="242">
        <v>53</v>
      </c>
      <c r="B63" s="243" t="s">
        <v>1162</v>
      </c>
      <c r="C63" s="255" t="s">
        <v>1163</v>
      </c>
      <c r="D63" s="244" t="s">
        <v>452</v>
      </c>
      <c r="E63" s="245">
        <v>1</v>
      </c>
      <c r="F63" s="246"/>
      <c r="G63" s="247">
        <f>ROUND(E63*F63,2)</f>
        <v>0</v>
      </c>
      <c r="H63" s="246"/>
      <c r="I63" s="247">
        <f>ROUND(E63*H63,2)</f>
        <v>0</v>
      </c>
      <c r="J63" s="246"/>
      <c r="K63" s="247">
        <f>ROUND(E63*J63,2)</f>
        <v>0</v>
      </c>
      <c r="L63" s="247">
        <v>15</v>
      </c>
      <c r="M63" s="247">
        <f>G63*(1+L63/100)</f>
        <v>0</v>
      </c>
      <c r="N63" s="245">
        <v>0</v>
      </c>
      <c r="O63" s="245">
        <f>ROUND(E63*N63,2)</f>
        <v>0</v>
      </c>
      <c r="P63" s="245">
        <v>0</v>
      </c>
      <c r="Q63" s="245">
        <f>ROUND(E63*P63,2)</f>
        <v>0</v>
      </c>
      <c r="R63" s="247"/>
      <c r="S63" s="247" t="s">
        <v>279</v>
      </c>
      <c r="T63" s="248" t="s">
        <v>262</v>
      </c>
      <c r="U63" s="224">
        <v>0</v>
      </c>
      <c r="V63" s="224">
        <f>ROUND(E63*U63,2)</f>
        <v>0</v>
      </c>
      <c r="W63" s="224"/>
      <c r="X63" s="224" t="s">
        <v>296</v>
      </c>
      <c r="Y63" s="213"/>
      <c r="Z63" s="213"/>
      <c r="AA63" s="213"/>
      <c r="AB63" s="213"/>
      <c r="AC63" s="213"/>
      <c r="AD63" s="213"/>
      <c r="AE63" s="213"/>
      <c r="AF63" s="213"/>
      <c r="AG63" s="213" t="s">
        <v>1098</v>
      </c>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row>
    <row r="64" spans="1:60" outlineLevel="1" x14ac:dyDescent="0.2">
      <c r="A64" s="242">
        <v>54</v>
      </c>
      <c r="B64" s="243" t="s">
        <v>1164</v>
      </c>
      <c r="C64" s="255" t="s">
        <v>1165</v>
      </c>
      <c r="D64" s="244" t="s">
        <v>452</v>
      </c>
      <c r="E64" s="245">
        <v>2</v>
      </c>
      <c r="F64" s="246"/>
      <c r="G64" s="247">
        <f>ROUND(E64*F64,2)</f>
        <v>0</v>
      </c>
      <c r="H64" s="246"/>
      <c r="I64" s="247">
        <f>ROUND(E64*H64,2)</f>
        <v>0</v>
      </c>
      <c r="J64" s="246"/>
      <c r="K64" s="247">
        <f>ROUND(E64*J64,2)</f>
        <v>0</v>
      </c>
      <c r="L64" s="247">
        <v>15</v>
      </c>
      <c r="M64" s="247">
        <f>G64*(1+L64/100)</f>
        <v>0</v>
      </c>
      <c r="N64" s="245">
        <v>0</v>
      </c>
      <c r="O64" s="245">
        <f>ROUND(E64*N64,2)</f>
        <v>0</v>
      </c>
      <c r="P64" s="245">
        <v>0</v>
      </c>
      <c r="Q64" s="245">
        <f>ROUND(E64*P64,2)</f>
        <v>0</v>
      </c>
      <c r="R64" s="247"/>
      <c r="S64" s="247" t="s">
        <v>279</v>
      </c>
      <c r="T64" s="248" t="s">
        <v>262</v>
      </c>
      <c r="U64" s="224">
        <v>0</v>
      </c>
      <c r="V64" s="224">
        <f>ROUND(E64*U64,2)</f>
        <v>0</v>
      </c>
      <c r="W64" s="224"/>
      <c r="X64" s="224" t="s">
        <v>241</v>
      </c>
      <c r="Y64" s="213"/>
      <c r="Z64" s="213"/>
      <c r="AA64" s="213"/>
      <c r="AB64" s="213"/>
      <c r="AC64" s="213"/>
      <c r="AD64" s="213"/>
      <c r="AE64" s="213"/>
      <c r="AF64" s="213"/>
      <c r="AG64" s="213" t="s">
        <v>1057</v>
      </c>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row>
    <row r="65" spans="1:60" outlineLevel="1" x14ac:dyDescent="0.2">
      <c r="A65" s="242">
        <v>55</v>
      </c>
      <c r="B65" s="243" t="s">
        <v>1166</v>
      </c>
      <c r="C65" s="255" t="s">
        <v>1167</v>
      </c>
      <c r="D65" s="244" t="s">
        <v>452</v>
      </c>
      <c r="E65" s="245">
        <v>1</v>
      </c>
      <c r="F65" s="246"/>
      <c r="G65" s="247">
        <f>ROUND(E65*F65,2)</f>
        <v>0</v>
      </c>
      <c r="H65" s="246"/>
      <c r="I65" s="247">
        <f>ROUND(E65*H65,2)</f>
        <v>0</v>
      </c>
      <c r="J65" s="246"/>
      <c r="K65" s="247">
        <f>ROUND(E65*J65,2)</f>
        <v>0</v>
      </c>
      <c r="L65" s="247">
        <v>15</v>
      </c>
      <c r="M65" s="247">
        <f>G65*(1+L65/100)</f>
        <v>0</v>
      </c>
      <c r="N65" s="245">
        <v>0</v>
      </c>
      <c r="O65" s="245">
        <f>ROUND(E65*N65,2)</f>
        <v>0</v>
      </c>
      <c r="P65" s="245">
        <v>0</v>
      </c>
      <c r="Q65" s="245">
        <f>ROUND(E65*P65,2)</f>
        <v>0</v>
      </c>
      <c r="R65" s="247"/>
      <c r="S65" s="247" t="s">
        <v>279</v>
      </c>
      <c r="T65" s="248" t="s">
        <v>262</v>
      </c>
      <c r="U65" s="224">
        <v>0</v>
      </c>
      <c r="V65" s="224">
        <f>ROUND(E65*U65,2)</f>
        <v>0</v>
      </c>
      <c r="W65" s="224"/>
      <c r="X65" s="224" t="s">
        <v>241</v>
      </c>
      <c r="Y65" s="213"/>
      <c r="Z65" s="213"/>
      <c r="AA65" s="213"/>
      <c r="AB65" s="213"/>
      <c r="AC65" s="213"/>
      <c r="AD65" s="213"/>
      <c r="AE65" s="213"/>
      <c r="AF65" s="213"/>
      <c r="AG65" s="213" t="s">
        <v>1057</v>
      </c>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row>
    <row r="66" spans="1:60" outlineLevel="1" x14ac:dyDescent="0.2">
      <c r="A66" s="242">
        <v>56</v>
      </c>
      <c r="B66" s="243" t="s">
        <v>1168</v>
      </c>
      <c r="C66" s="255" t="s">
        <v>1169</v>
      </c>
      <c r="D66" s="244" t="s">
        <v>452</v>
      </c>
      <c r="E66" s="245">
        <v>22</v>
      </c>
      <c r="F66" s="246"/>
      <c r="G66" s="247">
        <f>ROUND(E66*F66,2)</f>
        <v>0</v>
      </c>
      <c r="H66" s="246"/>
      <c r="I66" s="247">
        <f>ROUND(E66*H66,2)</f>
        <v>0</v>
      </c>
      <c r="J66" s="246"/>
      <c r="K66" s="247">
        <f>ROUND(E66*J66,2)</f>
        <v>0</v>
      </c>
      <c r="L66" s="247">
        <v>15</v>
      </c>
      <c r="M66" s="247">
        <f>G66*(1+L66/100)</f>
        <v>0</v>
      </c>
      <c r="N66" s="245">
        <v>0</v>
      </c>
      <c r="O66" s="245">
        <f>ROUND(E66*N66,2)</f>
        <v>0</v>
      </c>
      <c r="P66" s="245">
        <v>0</v>
      </c>
      <c r="Q66" s="245">
        <f>ROUND(E66*P66,2)</f>
        <v>0</v>
      </c>
      <c r="R66" s="247"/>
      <c r="S66" s="247" t="s">
        <v>279</v>
      </c>
      <c r="T66" s="248" t="s">
        <v>262</v>
      </c>
      <c r="U66" s="224">
        <v>0</v>
      </c>
      <c r="V66" s="224">
        <f>ROUND(E66*U66,2)</f>
        <v>0</v>
      </c>
      <c r="W66" s="224"/>
      <c r="X66" s="224" t="s">
        <v>241</v>
      </c>
      <c r="Y66" s="213"/>
      <c r="Z66" s="213"/>
      <c r="AA66" s="213"/>
      <c r="AB66" s="213"/>
      <c r="AC66" s="213"/>
      <c r="AD66" s="213"/>
      <c r="AE66" s="213"/>
      <c r="AF66" s="213"/>
      <c r="AG66" s="213" t="s">
        <v>1057</v>
      </c>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row>
    <row r="67" spans="1:60" outlineLevel="1" x14ac:dyDescent="0.2">
      <c r="A67" s="242">
        <v>57</v>
      </c>
      <c r="B67" s="243" t="s">
        <v>1170</v>
      </c>
      <c r="C67" s="255" t="s">
        <v>1171</v>
      </c>
      <c r="D67" s="244" t="s">
        <v>452</v>
      </c>
      <c r="E67" s="245">
        <v>8</v>
      </c>
      <c r="F67" s="246"/>
      <c r="G67" s="247">
        <f>ROUND(E67*F67,2)</f>
        <v>0</v>
      </c>
      <c r="H67" s="246"/>
      <c r="I67" s="247">
        <f>ROUND(E67*H67,2)</f>
        <v>0</v>
      </c>
      <c r="J67" s="246"/>
      <c r="K67" s="247">
        <f>ROUND(E67*J67,2)</f>
        <v>0</v>
      </c>
      <c r="L67" s="247">
        <v>15</v>
      </c>
      <c r="M67" s="247">
        <f>G67*(1+L67/100)</f>
        <v>0</v>
      </c>
      <c r="N67" s="245">
        <v>0</v>
      </c>
      <c r="O67" s="245">
        <f>ROUND(E67*N67,2)</f>
        <v>0</v>
      </c>
      <c r="P67" s="245">
        <v>0</v>
      </c>
      <c r="Q67" s="245">
        <f>ROUND(E67*P67,2)</f>
        <v>0</v>
      </c>
      <c r="R67" s="247"/>
      <c r="S67" s="247" t="s">
        <v>279</v>
      </c>
      <c r="T67" s="248" t="s">
        <v>262</v>
      </c>
      <c r="U67" s="224">
        <v>0</v>
      </c>
      <c r="V67" s="224">
        <f>ROUND(E67*U67,2)</f>
        <v>0</v>
      </c>
      <c r="W67" s="224"/>
      <c r="X67" s="224" t="s">
        <v>241</v>
      </c>
      <c r="Y67" s="213"/>
      <c r="Z67" s="213"/>
      <c r="AA67" s="213"/>
      <c r="AB67" s="213"/>
      <c r="AC67" s="213"/>
      <c r="AD67" s="213"/>
      <c r="AE67" s="213"/>
      <c r="AF67" s="213"/>
      <c r="AG67" s="213" t="s">
        <v>1057</v>
      </c>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row>
    <row r="68" spans="1:60" outlineLevel="1" x14ac:dyDescent="0.2">
      <c r="A68" s="242">
        <v>58</v>
      </c>
      <c r="B68" s="243" t="s">
        <v>1172</v>
      </c>
      <c r="C68" s="255" t="s">
        <v>1173</v>
      </c>
      <c r="D68" s="244" t="s">
        <v>452</v>
      </c>
      <c r="E68" s="245">
        <v>2</v>
      </c>
      <c r="F68" s="246"/>
      <c r="G68" s="247">
        <f>ROUND(E68*F68,2)</f>
        <v>0</v>
      </c>
      <c r="H68" s="246"/>
      <c r="I68" s="247">
        <f>ROUND(E68*H68,2)</f>
        <v>0</v>
      </c>
      <c r="J68" s="246"/>
      <c r="K68" s="247">
        <f>ROUND(E68*J68,2)</f>
        <v>0</v>
      </c>
      <c r="L68" s="247">
        <v>15</v>
      </c>
      <c r="M68" s="247">
        <f>G68*(1+L68/100)</f>
        <v>0</v>
      </c>
      <c r="N68" s="245">
        <v>0</v>
      </c>
      <c r="O68" s="245">
        <f>ROUND(E68*N68,2)</f>
        <v>0</v>
      </c>
      <c r="P68" s="245">
        <v>0</v>
      </c>
      <c r="Q68" s="245">
        <f>ROUND(E68*P68,2)</f>
        <v>0</v>
      </c>
      <c r="R68" s="247"/>
      <c r="S68" s="247" t="s">
        <v>279</v>
      </c>
      <c r="T68" s="248" t="s">
        <v>262</v>
      </c>
      <c r="U68" s="224">
        <v>0</v>
      </c>
      <c r="V68" s="224">
        <f>ROUND(E68*U68,2)</f>
        <v>0</v>
      </c>
      <c r="W68" s="224"/>
      <c r="X68" s="224" t="s">
        <v>241</v>
      </c>
      <c r="Y68" s="213"/>
      <c r="Z68" s="213"/>
      <c r="AA68" s="213"/>
      <c r="AB68" s="213"/>
      <c r="AC68" s="213"/>
      <c r="AD68" s="213"/>
      <c r="AE68" s="213"/>
      <c r="AF68" s="213"/>
      <c r="AG68" s="213" t="s">
        <v>1057</v>
      </c>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row>
    <row r="69" spans="1:60" outlineLevel="1" x14ac:dyDescent="0.2">
      <c r="A69" s="242">
        <v>59</v>
      </c>
      <c r="B69" s="243" t="s">
        <v>1174</v>
      </c>
      <c r="C69" s="255" t="s">
        <v>1175</v>
      </c>
      <c r="D69" s="244" t="s">
        <v>452</v>
      </c>
      <c r="E69" s="245">
        <v>1</v>
      </c>
      <c r="F69" s="246"/>
      <c r="G69" s="247">
        <f>ROUND(E69*F69,2)</f>
        <v>0</v>
      </c>
      <c r="H69" s="246"/>
      <c r="I69" s="247">
        <f>ROUND(E69*H69,2)</f>
        <v>0</v>
      </c>
      <c r="J69" s="246"/>
      <c r="K69" s="247">
        <f>ROUND(E69*J69,2)</f>
        <v>0</v>
      </c>
      <c r="L69" s="247">
        <v>15</v>
      </c>
      <c r="M69" s="247">
        <f>G69*(1+L69/100)</f>
        <v>0</v>
      </c>
      <c r="N69" s="245">
        <v>0</v>
      </c>
      <c r="O69" s="245">
        <f>ROUND(E69*N69,2)</f>
        <v>0</v>
      </c>
      <c r="P69" s="245">
        <v>0</v>
      </c>
      <c r="Q69" s="245">
        <f>ROUND(E69*P69,2)</f>
        <v>0</v>
      </c>
      <c r="R69" s="247"/>
      <c r="S69" s="247" t="s">
        <v>279</v>
      </c>
      <c r="T69" s="248" t="s">
        <v>262</v>
      </c>
      <c r="U69" s="224">
        <v>0</v>
      </c>
      <c r="V69" s="224">
        <f>ROUND(E69*U69,2)</f>
        <v>0</v>
      </c>
      <c r="W69" s="224"/>
      <c r="X69" s="224" t="s">
        <v>241</v>
      </c>
      <c r="Y69" s="213"/>
      <c r="Z69" s="213"/>
      <c r="AA69" s="213"/>
      <c r="AB69" s="213"/>
      <c r="AC69" s="213"/>
      <c r="AD69" s="213"/>
      <c r="AE69" s="213"/>
      <c r="AF69" s="213"/>
      <c r="AG69" s="213" t="s">
        <v>1057</v>
      </c>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row>
    <row r="70" spans="1:60" outlineLevel="1" x14ac:dyDescent="0.2">
      <c r="A70" s="242">
        <v>60</v>
      </c>
      <c r="B70" s="243" t="s">
        <v>1176</v>
      </c>
      <c r="C70" s="255" t="s">
        <v>1177</v>
      </c>
      <c r="D70" s="244" t="s">
        <v>452</v>
      </c>
      <c r="E70" s="245">
        <v>1</v>
      </c>
      <c r="F70" s="246"/>
      <c r="G70" s="247">
        <f>ROUND(E70*F70,2)</f>
        <v>0</v>
      </c>
      <c r="H70" s="246"/>
      <c r="I70" s="247">
        <f>ROUND(E70*H70,2)</f>
        <v>0</v>
      </c>
      <c r="J70" s="246"/>
      <c r="K70" s="247">
        <f>ROUND(E70*J70,2)</f>
        <v>0</v>
      </c>
      <c r="L70" s="247">
        <v>15</v>
      </c>
      <c r="M70" s="247">
        <f>G70*(1+L70/100)</f>
        <v>0</v>
      </c>
      <c r="N70" s="245">
        <v>0</v>
      </c>
      <c r="O70" s="245">
        <f>ROUND(E70*N70,2)</f>
        <v>0</v>
      </c>
      <c r="P70" s="245">
        <v>0</v>
      </c>
      <c r="Q70" s="245">
        <f>ROUND(E70*P70,2)</f>
        <v>0</v>
      </c>
      <c r="R70" s="247"/>
      <c r="S70" s="247" t="s">
        <v>279</v>
      </c>
      <c r="T70" s="248" t="s">
        <v>262</v>
      </c>
      <c r="U70" s="224">
        <v>0</v>
      </c>
      <c r="V70" s="224">
        <f>ROUND(E70*U70,2)</f>
        <v>0</v>
      </c>
      <c r="W70" s="224"/>
      <c r="X70" s="224" t="s">
        <v>241</v>
      </c>
      <c r="Y70" s="213"/>
      <c r="Z70" s="213"/>
      <c r="AA70" s="213"/>
      <c r="AB70" s="213"/>
      <c r="AC70" s="213"/>
      <c r="AD70" s="213"/>
      <c r="AE70" s="213"/>
      <c r="AF70" s="213"/>
      <c r="AG70" s="213" t="s">
        <v>1057</v>
      </c>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row>
    <row r="71" spans="1:60" outlineLevel="1" x14ac:dyDescent="0.2">
      <c r="A71" s="242">
        <v>61</v>
      </c>
      <c r="B71" s="243" t="s">
        <v>1178</v>
      </c>
      <c r="C71" s="255" t="s">
        <v>1179</v>
      </c>
      <c r="D71" s="244" t="s">
        <v>452</v>
      </c>
      <c r="E71" s="245">
        <v>1</v>
      </c>
      <c r="F71" s="246"/>
      <c r="G71" s="247">
        <f>ROUND(E71*F71,2)</f>
        <v>0</v>
      </c>
      <c r="H71" s="246"/>
      <c r="I71" s="247">
        <f>ROUND(E71*H71,2)</f>
        <v>0</v>
      </c>
      <c r="J71" s="246"/>
      <c r="K71" s="247">
        <f>ROUND(E71*J71,2)</f>
        <v>0</v>
      </c>
      <c r="L71" s="247">
        <v>15</v>
      </c>
      <c r="M71" s="247">
        <f>G71*(1+L71/100)</f>
        <v>0</v>
      </c>
      <c r="N71" s="245">
        <v>0</v>
      </c>
      <c r="O71" s="245">
        <f>ROUND(E71*N71,2)</f>
        <v>0</v>
      </c>
      <c r="P71" s="245">
        <v>0</v>
      </c>
      <c r="Q71" s="245">
        <f>ROUND(E71*P71,2)</f>
        <v>0</v>
      </c>
      <c r="R71" s="247"/>
      <c r="S71" s="247" t="s">
        <v>279</v>
      </c>
      <c r="T71" s="248" t="s">
        <v>262</v>
      </c>
      <c r="U71" s="224">
        <v>0</v>
      </c>
      <c r="V71" s="224">
        <f>ROUND(E71*U71,2)</f>
        <v>0</v>
      </c>
      <c r="W71" s="224"/>
      <c r="X71" s="224" t="s">
        <v>773</v>
      </c>
      <c r="Y71" s="213"/>
      <c r="Z71" s="213"/>
      <c r="AA71" s="213"/>
      <c r="AB71" s="213"/>
      <c r="AC71" s="213"/>
      <c r="AD71" s="213"/>
      <c r="AE71" s="213"/>
      <c r="AF71" s="213"/>
      <c r="AG71" s="213" t="s">
        <v>774</v>
      </c>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row>
    <row r="72" spans="1:60" outlineLevel="1" x14ac:dyDescent="0.2">
      <c r="A72" s="242">
        <v>62</v>
      </c>
      <c r="B72" s="243" t="s">
        <v>1180</v>
      </c>
      <c r="C72" s="255" t="s">
        <v>1181</v>
      </c>
      <c r="D72" s="244" t="s">
        <v>452</v>
      </c>
      <c r="E72" s="245">
        <v>4</v>
      </c>
      <c r="F72" s="246"/>
      <c r="G72" s="247">
        <f>ROUND(E72*F72,2)</f>
        <v>0</v>
      </c>
      <c r="H72" s="246"/>
      <c r="I72" s="247">
        <f>ROUND(E72*H72,2)</f>
        <v>0</v>
      </c>
      <c r="J72" s="246"/>
      <c r="K72" s="247">
        <f>ROUND(E72*J72,2)</f>
        <v>0</v>
      </c>
      <c r="L72" s="247">
        <v>15</v>
      </c>
      <c r="M72" s="247">
        <f>G72*(1+L72/100)</f>
        <v>0</v>
      </c>
      <c r="N72" s="245">
        <v>0</v>
      </c>
      <c r="O72" s="245">
        <f>ROUND(E72*N72,2)</f>
        <v>0</v>
      </c>
      <c r="P72" s="245">
        <v>0</v>
      </c>
      <c r="Q72" s="245">
        <f>ROUND(E72*P72,2)</f>
        <v>0</v>
      </c>
      <c r="R72" s="247"/>
      <c r="S72" s="247" t="s">
        <v>279</v>
      </c>
      <c r="T72" s="248" t="s">
        <v>262</v>
      </c>
      <c r="U72" s="224">
        <v>0</v>
      </c>
      <c r="V72" s="224">
        <f>ROUND(E72*U72,2)</f>
        <v>0</v>
      </c>
      <c r="W72" s="224"/>
      <c r="X72" s="224" t="s">
        <v>241</v>
      </c>
      <c r="Y72" s="213"/>
      <c r="Z72" s="213"/>
      <c r="AA72" s="213"/>
      <c r="AB72" s="213"/>
      <c r="AC72" s="213"/>
      <c r="AD72" s="213"/>
      <c r="AE72" s="213"/>
      <c r="AF72" s="213"/>
      <c r="AG72" s="213" t="s">
        <v>1057</v>
      </c>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row>
    <row r="73" spans="1:60" outlineLevel="1" x14ac:dyDescent="0.2">
      <c r="A73" s="242">
        <v>63</v>
      </c>
      <c r="B73" s="243" t="s">
        <v>1182</v>
      </c>
      <c r="C73" s="255" t="s">
        <v>1183</v>
      </c>
      <c r="D73" s="244" t="s">
        <v>452</v>
      </c>
      <c r="E73" s="245">
        <v>1</v>
      </c>
      <c r="F73" s="246"/>
      <c r="G73" s="247">
        <f>ROUND(E73*F73,2)</f>
        <v>0</v>
      </c>
      <c r="H73" s="246"/>
      <c r="I73" s="247">
        <f>ROUND(E73*H73,2)</f>
        <v>0</v>
      </c>
      <c r="J73" s="246"/>
      <c r="K73" s="247">
        <f>ROUND(E73*J73,2)</f>
        <v>0</v>
      </c>
      <c r="L73" s="247">
        <v>15</v>
      </c>
      <c r="M73" s="247">
        <f>G73*(1+L73/100)</f>
        <v>0</v>
      </c>
      <c r="N73" s="245">
        <v>0</v>
      </c>
      <c r="O73" s="245">
        <f>ROUND(E73*N73,2)</f>
        <v>0</v>
      </c>
      <c r="P73" s="245">
        <v>0</v>
      </c>
      <c r="Q73" s="245">
        <f>ROUND(E73*P73,2)</f>
        <v>0</v>
      </c>
      <c r="R73" s="247"/>
      <c r="S73" s="247" t="s">
        <v>279</v>
      </c>
      <c r="T73" s="248" t="s">
        <v>262</v>
      </c>
      <c r="U73" s="224">
        <v>0</v>
      </c>
      <c r="V73" s="224">
        <f>ROUND(E73*U73,2)</f>
        <v>0</v>
      </c>
      <c r="W73" s="224"/>
      <c r="X73" s="224" t="s">
        <v>241</v>
      </c>
      <c r="Y73" s="213"/>
      <c r="Z73" s="213"/>
      <c r="AA73" s="213"/>
      <c r="AB73" s="213"/>
      <c r="AC73" s="213"/>
      <c r="AD73" s="213"/>
      <c r="AE73" s="213"/>
      <c r="AF73" s="213"/>
      <c r="AG73" s="213" t="s">
        <v>1057</v>
      </c>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row>
    <row r="74" spans="1:60" outlineLevel="1" x14ac:dyDescent="0.2">
      <c r="A74" s="242">
        <v>64</v>
      </c>
      <c r="B74" s="243" t="s">
        <v>1184</v>
      </c>
      <c r="C74" s="255" t="s">
        <v>1185</v>
      </c>
      <c r="D74" s="244" t="s">
        <v>452</v>
      </c>
      <c r="E74" s="245">
        <v>1</v>
      </c>
      <c r="F74" s="246"/>
      <c r="G74" s="247">
        <f>ROUND(E74*F74,2)</f>
        <v>0</v>
      </c>
      <c r="H74" s="246"/>
      <c r="I74" s="247">
        <f>ROUND(E74*H74,2)</f>
        <v>0</v>
      </c>
      <c r="J74" s="246"/>
      <c r="K74" s="247">
        <f>ROUND(E74*J74,2)</f>
        <v>0</v>
      </c>
      <c r="L74" s="247">
        <v>15</v>
      </c>
      <c r="M74" s="247">
        <f>G74*(1+L74/100)</f>
        <v>0</v>
      </c>
      <c r="N74" s="245">
        <v>0</v>
      </c>
      <c r="O74" s="245">
        <f>ROUND(E74*N74,2)</f>
        <v>0</v>
      </c>
      <c r="P74" s="245">
        <v>0</v>
      </c>
      <c r="Q74" s="245">
        <f>ROUND(E74*P74,2)</f>
        <v>0</v>
      </c>
      <c r="R74" s="247"/>
      <c r="S74" s="247" t="s">
        <v>279</v>
      </c>
      <c r="T74" s="248" t="s">
        <v>262</v>
      </c>
      <c r="U74" s="224">
        <v>0</v>
      </c>
      <c r="V74" s="224">
        <f>ROUND(E74*U74,2)</f>
        <v>0</v>
      </c>
      <c r="W74" s="224"/>
      <c r="X74" s="224" t="s">
        <v>241</v>
      </c>
      <c r="Y74" s="213"/>
      <c r="Z74" s="213"/>
      <c r="AA74" s="213"/>
      <c r="AB74" s="213"/>
      <c r="AC74" s="213"/>
      <c r="AD74" s="213"/>
      <c r="AE74" s="213"/>
      <c r="AF74" s="213"/>
      <c r="AG74" s="213" t="s">
        <v>1057</v>
      </c>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row>
    <row r="75" spans="1:60" outlineLevel="1" x14ac:dyDescent="0.2">
      <c r="A75" s="242">
        <v>65</v>
      </c>
      <c r="B75" s="243" t="s">
        <v>1186</v>
      </c>
      <c r="C75" s="255" t="s">
        <v>1187</v>
      </c>
      <c r="D75" s="244" t="s">
        <v>452</v>
      </c>
      <c r="E75" s="245">
        <v>1</v>
      </c>
      <c r="F75" s="246"/>
      <c r="G75" s="247">
        <f>ROUND(E75*F75,2)</f>
        <v>0</v>
      </c>
      <c r="H75" s="246"/>
      <c r="I75" s="247">
        <f>ROUND(E75*H75,2)</f>
        <v>0</v>
      </c>
      <c r="J75" s="246"/>
      <c r="K75" s="247">
        <f>ROUND(E75*J75,2)</f>
        <v>0</v>
      </c>
      <c r="L75" s="247">
        <v>15</v>
      </c>
      <c r="M75" s="247">
        <f>G75*(1+L75/100)</f>
        <v>0</v>
      </c>
      <c r="N75" s="245">
        <v>0</v>
      </c>
      <c r="O75" s="245">
        <f>ROUND(E75*N75,2)</f>
        <v>0</v>
      </c>
      <c r="P75" s="245">
        <v>0</v>
      </c>
      <c r="Q75" s="245">
        <f>ROUND(E75*P75,2)</f>
        <v>0</v>
      </c>
      <c r="R75" s="247"/>
      <c r="S75" s="247" t="s">
        <v>279</v>
      </c>
      <c r="T75" s="248" t="s">
        <v>262</v>
      </c>
      <c r="U75" s="224">
        <v>0</v>
      </c>
      <c r="V75" s="224">
        <f>ROUND(E75*U75,2)</f>
        <v>0</v>
      </c>
      <c r="W75" s="224"/>
      <c r="X75" s="224" t="s">
        <v>241</v>
      </c>
      <c r="Y75" s="213"/>
      <c r="Z75" s="213"/>
      <c r="AA75" s="213"/>
      <c r="AB75" s="213"/>
      <c r="AC75" s="213"/>
      <c r="AD75" s="213"/>
      <c r="AE75" s="213"/>
      <c r="AF75" s="213"/>
      <c r="AG75" s="213" t="s">
        <v>1057</v>
      </c>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row>
    <row r="76" spans="1:60" outlineLevel="1" x14ac:dyDescent="0.2">
      <c r="A76" s="242">
        <v>66</v>
      </c>
      <c r="B76" s="243" t="s">
        <v>1188</v>
      </c>
      <c r="C76" s="255" t="s">
        <v>1189</v>
      </c>
      <c r="D76" s="244" t="s">
        <v>452</v>
      </c>
      <c r="E76" s="245">
        <v>3</v>
      </c>
      <c r="F76" s="246"/>
      <c r="G76" s="247">
        <f>ROUND(E76*F76,2)</f>
        <v>0</v>
      </c>
      <c r="H76" s="246"/>
      <c r="I76" s="247">
        <f>ROUND(E76*H76,2)</f>
        <v>0</v>
      </c>
      <c r="J76" s="246"/>
      <c r="K76" s="247">
        <f>ROUND(E76*J76,2)</f>
        <v>0</v>
      </c>
      <c r="L76" s="247">
        <v>15</v>
      </c>
      <c r="M76" s="247">
        <f>G76*(1+L76/100)</f>
        <v>0</v>
      </c>
      <c r="N76" s="245">
        <v>0</v>
      </c>
      <c r="O76" s="245">
        <f>ROUND(E76*N76,2)</f>
        <v>0</v>
      </c>
      <c r="P76" s="245">
        <v>0</v>
      </c>
      <c r="Q76" s="245">
        <f>ROUND(E76*P76,2)</f>
        <v>0</v>
      </c>
      <c r="R76" s="247"/>
      <c r="S76" s="247" t="s">
        <v>279</v>
      </c>
      <c r="T76" s="248" t="s">
        <v>262</v>
      </c>
      <c r="U76" s="224">
        <v>0</v>
      </c>
      <c r="V76" s="224">
        <f>ROUND(E76*U76,2)</f>
        <v>0</v>
      </c>
      <c r="W76" s="224"/>
      <c r="X76" s="224" t="s">
        <v>241</v>
      </c>
      <c r="Y76" s="213"/>
      <c r="Z76" s="213"/>
      <c r="AA76" s="213"/>
      <c r="AB76" s="213"/>
      <c r="AC76" s="213"/>
      <c r="AD76" s="213"/>
      <c r="AE76" s="213"/>
      <c r="AF76" s="213"/>
      <c r="AG76" s="213" t="s">
        <v>1057</v>
      </c>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row>
    <row r="77" spans="1:60" outlineLevel="1" x14ac:dyDescent="0.2">
      <c r="A77" s="242">
        <v>67</v>
      </c>
      <c r="B77" s="243" t="s">
        <v>1190</v>
      </c>
      <c r="C77" s="255" t="s">
        <v>1191</v>
      </c>
      <c r="D77" s="244" t="s">
        <v>452</v>
      </c>
      <c r="E77" s="245">
        <v>22</v>
      </c>
      <c r="F77" s="246"/>
      <c r="G77" s="247">
        <f>ROUND(E77*F77,2)</f>
        <v>0</v>
      </c>
      <c r="H77" s="246"/>
      <c r="I77" s="247">
        <f>ROUND(E77*H77,2)</f>
        <v>0</v>
      </c>
      <c r="J77" s="246"/>
      <c r="K77" s="247">
        <f>ROUND(E77*J77,2)</f>
        <v>0</v>
      </c>
      <c r="L77" s="247">
        <v>15</v>
      </c>
      <c r="M77" s="247">
        <f>G77*(1+L77/100)</f>
        <v>0</v>
      </c>
      <c r="N77" s="245">
        <v>0</v>
      </c>
      <c r="O77" s="245">
        <f>ROUND(E77*N77,2)</f>
        <v>0</v>
      </c>
      <c r="P77" s="245">
        <v>0</v>
      </c>
      <c r="Q77" s="245">
        <f>ROUND(E77*P77,2)</f>
        <v>0</v>
      </c>
      <c r="R77" s="247"/>
      <c r="S77" s="247" t="s">
        <v>279</v>
      </c>
      <c r="T77" s="248" t="s">
        <v>262</v>
      </c>
      <c r="U77" s="224">
        <v>0</v>
      </c>
      <c r="V77" s="224">
        <f>ROUND(E77*U77,2)</f>
        <v>0</v>
      </c>
      <c r="W77" s="224"/>
      <c r="X77" s="224" t="s">
        <v>241</v>
      </c>
      <c r="Y77" s="213"/>
      <c r="Z77" s="213"/>
      <c r="AA77" s="213"/>
      <c r="AB77" s="213"/>
      <c r="AC77" s="213"/>
      <c r="AD77" s="213"/>
      <c r="AE77" s="213"/>
      <c r="AF77" s="213"/>
      <c r="AG77" s="213" t="s">
        <v>1057</v>
      </c>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row>
    <row r="78" spans="1:60" outlineLevel="1" x14ac:dyDescent="0.2">
      <c r="A78" s="242">
        <v>68</v>
      </c>
      <c r="B78" s="243" t="s">
        <v>1192</v>
      </c>
      <c r="C78" s="255" t="s">
        <v>1193</v>
      </c>
      <c r="D78" s="244" t="s">
        <v>452</v>
      </c>
      <c r="E78" s="245">
        <v>22</v>
      </c>
      <c r="F78" s="246"/>
      <c r="G78" s="247">
        <f>ROUND(E78*F78,2)</f>
        <v>0</v>
      </c>
      <c r="H78" s="246"/>
      <c r="I78" s="247">
        <f>ROUND(E78*H78,2)</f>
        <v>0</v>
      </c>
      <c r="J78" s="246"/>
      <c r="K78" s="247">
        <f>ROUND(E78*J78,2)</f>
        <v>0</v>
      </c>
      <c r="L78" s="247">
        <v>15</v>
      </c>
      <c r="M78" s="247">
        <f>G78*(1+L78/100)</f>
        <v>0</v>
      </c>
      <c r="N78" s="245">
        <v>0</v>
      </c>
      <c r="O78" s="245">
        <f>ROUND(E78*N78,2)</f>
        <v>0</v>
      </c>
      <c r="P78" s="245">
        <v>0</v>
      </c>
      <c r="Q78" s="245">
        <f>ROUND(E78*P78,2)</f>
        <v>0</v>
      </c>
      <c r="R78" s="247"/>
      <c r="S78" s="247" t="s">
        <v>279</v>
      </c>
      <c r="T78" s="248" t="s">
        <v>262</v>
      </c>
      <c r="U78" s="224">
        <v>0</v>
      </c>
      <c r="V78" s="224">
        <f>ROUND(E78*U78,2)</f>
        <v>0</v>
      </c>
      <c r="W78" s="224"/>
      <c r="X78" s="224" t="s">
        <v>241</v>
      </c>
      <c r="Y78" s="213"/>
      <c r="Z78" s="213"/>
      <c r="AA78" s="213"/>
      <c r="AB78" s="213"/>
      <c r="AC78" s="213"/>
      <c r="AD78" s="213"/>
      <c r="AE78" s="213"/>
      <c r="AF78" s="213"/>
      <c r="AG78" s="213" t="s">
        <v>1057</v>
      </c>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row>
    <row r="79" spans="1:60" outlineLevel="1" x14ac:dyDescent="0.2">
      <c r="A79" s="242">
        <v>69</v>
      </c>
      <c r="B79" s="243" t="s">
        <v>1194</v>
      </c>
      <c r="C79" s="255" t="s">
        <v>1195</v>
      </c>
      <c r="D79" s="244" t="s">
        <v>268</v>
      </c>
      <c r="E79" s="245">
        <v>432</v>
      </c>
      <c r="F79" s="246"/>
      <c r="G79" s="247">
        <f>ROUND(E79*F79,2)</f>
        <v>0</v>
      </c>
      <c r="H79" s="246"/>
      <c r="I79" s="247">
        <f>ROUND(E79*H79,2)</f>
        <v>0</v>
      </c>
      <c r="J79" s="246"/>
      <c r="K79" s="247">
        <f>ROUND(E79*J79,2)</f>
        <v>0</v>
      </c>
      <c r="L79" s="247">
        <v>15</v>
      </c>
      <c r="M79" s="247">
        <f>G79*(1+L79/100)</f>
        <v>0</v>
      </c>
      <c r="N79" s="245">
        <v>0</v>
      </c>
      <c r="O79" s="245">
        <f>ROUND(E79*N79,2)</f>
        <v>0</v>
      </c>
      <c r="P79" s="245">
        <v>0</v>
      </c>
      <c r="Q79" s="245">
        <f>ROUND(E79*P79,2)</f>
        <v>0</v>
      </c>
      <c r="R79" s="247"/>
      <c r="S79" s="247" t="s">
        <v>279</v>
      </c>
      <c r="T79" s="248" t="s">
        <v>262</v>
      </c>
      <c r="U79" s="224">
        <v>0</v>
      </c>
      <c r="V79" s="224">
        <f>ROUND(E79*U79,2)</f>
        <v>0</v>
      </c>
      <c r="W79" s="224"/>
      <c r="X79" s="224" t="s">
        <v>241</v>
      </c>
      <c r="Y79" s="213"/>
      <c r="Z79" s="213"/>
      <c r="AA79" s="213"/>
      <c r="AB79" s="213"/>
      <c r="AC79" s="213"/>
      <c r="AD79" s="213"/>
      <c r="AE79" s="213"/>
      <c r="AF79" s="213"/>
      <c r="AG79" s="213" t="s">
        <v>1057</v>
      </c>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row>
    <row r="80" spans="1:60" outlineLevel="1" x14ac:dyDescent="0.2">
      <c r="A80" s="242">
        <v>70</v>
      </c>
      <c r="B80" s="243" t="s">
        <v>1196</v>
      </c>
      <c r="C80" s="255" t="s">
        <v>1197</v>
      </c>
      <c r="D80" s="244" t="s">
        <v>268</v>
      </c>
      <c r="E80" s="245">
        <v>432</v>
      </c>
      <c r="F80" s="246"/>
      <c r="G80" s="247">
        <f>ROUND(E80*F80,2)</f>
        <v>0</v>
      </c>
      <c r="H80" s="246"/>
      <c r="I80" s="247">
        <f>ROUND(E80*H80,2)</f>
        <v>0</v>
      </c>
      <c r="J80" s="246"/>
      <c r="K80" s="247">
        <f>ROUND(E80*J80,2)</f>
        <v>0</v>
      </c>
      <c r="L80" s="247">
        <v>15</v>
      </c>
      <c r="M80" s="247">
        <f>G80*(1+L80/100)</f>
        <v>0</v>
      </c>
      <c r="N80" s="245">
        <v>0</v>
      </c>
      <c r="O80" s="245">
        <f>ROUND(E80*N80,2)</f>
        <v>0</v>
      </c>
      <c r="P80" s="245">
        <v>0</v>
      </c>
      <c r="Q80" s="245">
        <f>ROUND(E80*P80,2)</f>
        <v>0</v>
      </c>
      <c r="R80" s="247"/>
      <c r="S80" s="247" t="s">
        <v>279</v>
      </c>
      <c r="T80" s="248" t="s">
        <v>262</v>
      </c>
      <c r="U80" s="224">
        <v>0</v>
      </c>
      <c r="V80" s="224">
        <f>ROUND(E80*U80,2)</f>
        <v>0</v>
      </c>
      <c r="W80" s="224"/>
      <c r="X80" s="224" t="s">
        <v>241</v>
      </c>
      <c r="Y80" s="213"/>
      <c r="Z80" s="213"/>
      <c r="AA80" s="213"/>
      <c r="AB80" s="213"/>
      <c r="AC80" s="213"/>
      <c r="AD80" s="213"/>
      <c r="AE80" s="213"/>
      <c r="AF80" s="213"/>
      <c r="AG80" s="213" t="s">
        <v>1057</v>
      </c>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row>
    <row r="81" spans="1:60" outlineLevel="1" x14ac:dyDescent="0.2">
      <c r="A81" s="242">
        <v>71</v>
      </c>
      <c r="B81" s="243" t="s">
        <v>1198</v>
      </c>
      <c r="C81" s="255" t="s">
        <v>1114</v>
      </c>
      <c r="D81" s="244" t="s">
        <v>452</v>
      </c>
      <c r="E81" s="245">
        <v>25</v>
      </c>
      <c r="F81" s="246"/>
      <c r="G81" s="247">
        <f>ROUND(E81*F81,2)</f>
        <v>0</v>
      </c>
      <c r="H81" s="246"/>
      <c r="I81" s="247">
        <f>ROUND(E81*H81,2)</f>
        <v>0</v>
      </c>
      <c r="J81" s="246"/>
      <c r="K81" s="247">
        <f>ROUND(E81*J81,2)</f>
        <v>0</v>
      </c>
      <c r="L81" s="247">
        <v>15</v>
      </c>
      <c r="M81" s="247">
        <f>G81*(1+L81/100)</f>
        <v>0</v>
      </c>
      <c r="N81" s="245">
        <v>0</v>
      </c>
      <c r="O81" s="245">
        <f>ROUND(E81*N81,2)</f>
        <v>0</v>
      </c>
      <c r="P81" s="245">
        <v>0</v>
      </c>
      <c r="Q81" s="245">
        <f>ROUND(E81*P81,2)</f>
        <v>0</v>
      </c>
      <c r="R81" s="247"/>
      <c r="S81" s="247" t="s">
        <v>279</v>
      </c>
      <c r="T81" s="248" t="s">
        <v>262</v>
      </c>
      <c r="U81" s="224">
        <v>0</v>
      </c>
      <c r="V81" s="224">
        <f>ROUND(E81*U81,2)</f>
        <v>0</v>
      </c>
      <c r="W81" s="224"/>
      <c r="X81" s="224" t="s">
        <v>241</v>
      </c>
      <c r="Y81" s="213"/>
      <c r="Z81" s="213"/>
      <c r="AA81" s="213"/>
      <c r="AB81" s="213"/>
      <c r="AC81" s="213"/>
      <c r="AD81" s="213"/>
      <c r="AE81" s="213"/>
      <c r="AF81" s="213"/>
      <c r="AG81" s="213" t="s">
        <v>1057</v>
      </c>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row>
    <row r="82" spans="1:60" outlineLevel="1" x14ac:dyDescent="0.2">
      <c r="A82" s="242">
        <v>72</v>
      </c>
      <c r="B82" s="243" t="s">
        <v>1199</v>
      </c>
      <c r="C82" s="255" t="s">
        <v>1200</v>
      </c>
      <c r="D82" s="244" t="s">
        <v>1117</v>
      </c>
      <c r="E82" s="245">
        <v>100</v>
      </c>
      <c r="F82" s="246"/>
      <c r="G82" s="247">
        <f>ROUND(E82*F82,2)</f>
        <v>0</v>
      </c>
      <c r="H82" s="246"/>
      <c r="I82" s="247">
        <f>ROUND(E82*H82,2)</f>
        <v>0</v>
      </c>
      <c r="J82" s="246"/>
      <c r="K82" s="247">
        <f>ROUND(E82*J82,2)</f>
        <v>0</v>
      </c>
      <c r="L82" s="247">
        <v>15</v>
      </c>
      <c r="M82" s="247">
        <f>G82*(1+L82/100)</f>
        <v>0</v>
      </c>
      <c r="N82" s="245">
        <v>0</v>
      </c>
      <c r="O82" s="245">
        <f>ROUND(E82*N82,2)</f>
        <v>0</v>
      </c>
      <c r="P82" s="245">
        <v>0</v>
      </c>
      <c r="Q82" s="245">
        <f>ROUND(E82*P82,2)</f>
        <v>0</v>
      </c>
      <c r="R82" s="247"/>
      <c r="S82" s="247" t="s">
        <v>279</v>
      </c>
      <c r="T82" s="248" t="s">
        <v>262</v>
      </c>
      <c r="U82" s="224">
        <v>0</v>
      </c>
      <c r="V82" s="224">
        <f>ROUND(E82*U82,2)</f>
        <v>0</v>
      </c>
      <c r="W82" s="224"/>
      <c r="X82" s="224" t="s">
        <v>773</v>
      </c>
      <c r="Y82" s="213"/>
      <c r="Z82" s="213"/>
      <c r="AA82" s="213"/>
      <c r="AB82" s="213"/>
      <c r="AC82" s="213"/>
      <c r="AD82" s="213"/>
      <c r="AE82" s="213"/>
      <c r="AF82" s="213"/>
      <c r="AG82" s="213" t="s">
        <v>1201</v>
      </c>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row>
    <row r="83" spans="1:60" outlineLevel="1" x14ac:dyDescent="0.2">
      <c r="A83" s="242">
        <v>73</v>
      </c>
      <c r="B83" s="243" t="s">
        <v>1202</v>
      </c>
      <c r="C83" s="255" t="s">
        <v>1203</v>
      </c>
      <c r="D83" s="244" t="s">
        <v>1117</v>
      </c>
      <c r="E83" s="245">
        <v>100</v>
      </c>
      <c r="F83" s="246"/>
      <c r="G83" s="247">
        <f>ROUND(E83*F83,2)</f>
        <v>0</v>
      </c>
      <c r="H83" s="246"/>
      <c r="I83" s="247">
        <f>ROUND(E83*H83,2)</f>
        <v>0</v>
      </c>
      <c r="J83" s="246"/>
      <c r="K83" s="247">
        <f>ROUND(E83*J83,2)</f>
        <v>0</v>
      </c>
      <c r="L83" s="247">
        <v>15</v>
      </c>
      <c r="M83" s="247">
        <f>G83*(1+L83/100)</f>
        <v>0</v>
      </c>
      <c r="N83" s="245">
        <v>0</v>
      </c>
      <c r="O83" s="245">
        <f>ROUND(E83*N83,2)</f>
        <v>0</v>
      </c>
      <c r="P83" s="245">
        <v>0</v>
      </c>
      <c r="Q83" s="245">
        <f>ROUND(E83*P83,2)</f>
        <v>0</v>
      </c>
      <c r="R83" s="247"/>
      <c r="S83" s="247" t="s">
        <v>279</v>
      </c>
      <c r="T83" s="248" t="s">
        <v>262</v>
      </c>
      <c r="U83" s="224">
        <v>0</v>
      </c>
      <c r="V83" s="224">
        <f>ROUND(E83*U83,2)</f>
        <v>0</v>
      </c>
      <c r="W83" s="224"/>
      <c r="X83" s="224" t="s">
        <v>773</v>
      </c>
      <c r="Y83" s="213"/>
      <c r="Z83" s="213"/>
      <c r="AA83" s="213"/>
      <c r="AB83" s="213"/>
      <c r="AC83" s="213"/>
      <c r="AD83" s="213"/>
      <c r="AE83" s="213"/>
      <c r="AF83" s="213"/>
      <c r="AG83" s="213" t="s">
        <v>1201</v>
      </c>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row>
    <row r="84" spans="1:60" outlineLevel="1" x14ac:dyDescent="0.2">
      <c r="A84" s="242">
        <v>74</v>
      </c>
      <c r="B84" s="243" t="s">
        <v>1204</v>
      </c>
      <c r="C84" s="255" t="s">
        <v>1205</v>
      </c>
      <c r="D84" s="244" t="s">
        <v>536</v>
      </c>
      <c r="E84" s="245">
        <v>3</v>
      </c>
      <c r="F84" s="246"/>
      <c r="G84" s="247">
        <f>ROUND(E84*F84,2)</f>
        <v>0</v>
      </c>
      <c r="H84" s="246"/>
      <c r="I84" s="247">
        <f>ROUND(E84*H84,2)</f>
        <v>0</v>
      </c>
      <c r="J84" s="246"/>
      <c r="K84" s="247">
        <f>ROUND(E84*J84,2)</f>
        <v>0</v>
      </c>
      <c r="L84" s="247">
        <v>15</v>
      </c>
      <c r="M84" s="247">
        <f>G84*(1+L84/100)</f>
        <v>0</v>
      </c>
      <c r="N84" s="245">
        <v>0</v>
      </c>
      <c r="O84" s="245">
        <f>ROUND(E84*N84,2)</f>
        <v>0</v>
      </c>
      <c r="P84" s="245">
        <v>0</v>
      </c>
      <c r="Q84" s="245">
        <f>ROUND(E84*P84,2)</f>
        <v>0</v>
      </c>
      <c r="R84" s="247"/>
      <c r="S84" s="247" t="s">
        <v>279</v>
      </c>
      <c r="T84" s="248" t="s">
        <v>262</v>
      </c>
      <c r="U84" s="224">
        <v>0</v>
      </c>
      <c r="V84" s="224">
        <f>ROUND(E84*U84,2)</f>
        <v>0</v>
      </c>
      <c r="W84" s="224"/>
      <c r="X84" s="224" t="s">
        <v>241</v>
      </c>
      <c r="Y84" s="213"/>
      <c r="Z84" s="213"/>
      <c r="AA84" s="213"/>
      <c r="AB84" s="213"/>
      <c r="AC84" s="213"/>
      <c r="AD84" s="213"/>
      <c r="AE84" s="213"/>
      <c r="AF84" s="213"/>
      <c r="AG84" s="213" t="s">
        <v>1057</v>
      </c>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row>
    <row r="85" spans="1:60" ht="22.5" outlineLevel="1" x14ac:dyDescent="0.2">
      <c r="A85" s="234">
        <v>75</v>
      </c>
      <c r="B85" s="235" t="s">
        <v>1120</v>
      </c>
      <c r="C85" s="253" t="s">
        <v>1121</v>
      </c>
      <c r="D85" s="236" t="s">
        <v>665</v>
      </c>
      <c r="E85" s="237">
        <v>1270.58824</v>
      </c>
      <c r="F85" s="238"/>
      <c r="G85" s="239">
        <f>ROUND(E85*F85,2)</f>
        <v>0</v>
      </c>
      <c r="H85" s="238"/>
      <c r="I85" s="239">
        <f>ROUND(E85*H85,2)</f>
        <v>0</v>
      </c>
      <c r="J85" s="238"/>
      <c r="K85" s="239">
        <f>ROUND(E85*J85,2)</f>
        <v>0</v>
      </c>
      <c r="L85" s="239">
        <v>15</v>
      </c>
      <c r="M85" s="239">
        <f>G85*(1+L85/100)</f>
        <v>0</v>
      </c>
      <c r="N85" s="237">
        <v>1E-3</v>
      </c>
      <c r="O85" s="237">
        <f>ROUND(E85*N85,2)</f>
        <v>1.27</v>
      </c>
      <c r="P85" s="237">
        <v>0</v>
      </c>
      <c r="Q85" s="237">
        <f>ROUND(E85*P85,2)</f>
        <v>0</v>
      </c>
      <c r="R85" s="239" t="s">
        <v>295</v>
      </c>
      <c r="S85" s="239" t="s">
        <v>239</v>
      </c>
      <c r="T85" s="240" t="s">
        <v>259</v>
      </c>
      <c r="U85" s="224">
        <v>0</v>
      </c>
      <c r="V85" s="224">
        <f>ROUND(E85*U85,2)</f>
        <v>0</v>
      </c>
      <c r="W85" s="224"/>
      <c r="X85" s="224" t="s">
        <v>296</v>
      </c>
      <c r="Y85" s="213"/>
      <c r="Z85" s="213"/>
      <c r="AA85" s="213"/>
      <c r="AB85" s="213"/>
      <c r="AC85" s="213"/>
      <c r="AD85" s="213"/>
      <c r="AE85" s="213"/>
      <c r="AF85" s="213"/>
      <c r="AG85" s="213" t="s">
        <v>297</v>
      </c>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row>
    <row r="86" spans="1:60" outlineLevel="1" x14ac:dyDescent="0.2">
      <c r="A86" s="220">
        <v>76</v>
      </c>
      <c r="B86" s="221" t="s">
        <v>1206</v>
      </c>
      <c r="C86" s="257" t="s">
        <v>1207</v>
      </c>
      <c r="D86" s="222" t="s">
        <v>0</v>
      </c>
      <c r="E86" s="251"/>
      <c r="F86" s="225"/>
      <c r="G86" s="224">
        <f>ROUND(E86*F86,2)</f>
        <v>0</v>
      </c>
      <c r="H86" s="225"/>
      <c r="I86" s="224">
        <f>ROUND(E86*H86,2)</f>
        <v>0</v>
      </c>
      <c r="J86" s="225"/>
      <c r="K86" s="224">
        <f>ROUND(E86*J86,2)</f>
        <v>0</v>
      </c>
      <c r="L86" s="224">
        <v>15</v>
      </c>
      <c r="M86" s="224">
        <f>G86*(1+L86/100)</f>
        <v>0</v>
      </c>
      <c r="N86" s="223">
        <v>0</v>
      </c>
      <c r="O86" s="223">
        <f>ROUND(E86*N86,2)</f>
        <v>0</v>
      </c>
      <c r="P86" s="223">
        <v>0</v>
      </c>
      <c r="Q86" s="223">
        <f>ROUND(E86*P86,2)</f>
        <v>0</v>
      </c>
      <c r="R86" s="224" t="s">
        <v>530</v>
      </c>
      <c r="S86" s="224" t="s">
        <v>239</v>
      </c>
      <c r="T86" s="224" t="s">
        <v>239</v>
      </c>
      <c r="U86" s="224">
        <v>0</v>
      </c>
      <c r="V86" s="224">
        <f>ROUND(E86*U86,2)</f>
        <v>0</v>
      </c>
      <c r="W86" s="224"/>
      <c r="X86" s="224" t="s">
        <v>462</v>
      </c>
      <c r="Y86" s="213"/>
      <c r="Z86" s="213"/>
      <c r="AA86" s="213"/>
      <c r="AB86" s="213"/>
      <c r="AC86" s="213"/>
      <c r="AD86" s="213"/>
      <c r="AE86" s="213"/>
      <c r="AF86" s="213"/>
      <c r="AG86" s="213" t="s">
        <v>463</v>
      </c>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row>
    <row r="87" spans="1:60" outlineLevel="1" x14ac:dyDescent="0.2">
      <c r="A87" s="220"/>
      <c r="B87" s="221"/>
      <c r="C87" s="256" t="s">
        <v>750</v>
      </c>
      <c r="D87" s="250"/>
      <c r="E87" s="250"/>
      <c r="F87" s="250"/>
      <c r="G87" s="250"/>
      <c r="H87" s="224"/>
      <c r="I87" s="224"/>
      <c r="J87" s="224"/>
      <c r="K87" s="224"/>
      <c r="L87" s="224"/>
      <c r="M87" s="224"/>
      <c r="N87" s="223"/>
      <c r="O87" s="223"/>
      <c r="P87" s="223"/>
      <c r="Q87" s="223"/>
      <c r="R87" s="224"/>
      <c r="S87" s="224"/>
      <c r="T87" s="224"/>
      <c r="U87" s="224"/>
      <c r="V87" s="224"/>
      <c r="W87" s="224"/>
      <c r="X87" s="224"/>
      <c r="Y87" s="213"/>
      <c r="Z87" s="213"/>
      <c r="AA87" s="213"/>
      <c r="AB87" s="213"/>
      <c r="AC87" s="213"/>
      <c r="AD87" s="213"/>
      <c r="AE87" s="213"/>
      <c r="AF87" s="213"/>
      <c r="AG87" s="213" t="s">
        <v>244</v>
      </c>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row>
    <row r="88" spans="1:60" x14ac:dyDescent="0.2">
      <c r="A88" s="227" t="s">
        <v>233</v>
      </c>
      <c r="B88" s="228" t="s">
        <v>140</v>
      </c>
      <c r="C88" s="252" t="s">
        <v>141</v>
      </c>
      <c r="D88" s="229"/>
      <c r="E88" s="230"/>
      <c r="F88" s="231"/>
      <c r="G88" s="231">
        <f>SUMIF(AG89:AG124,"&lt;&gt;NOR",G89:G124)</f>
        <v>0</v>
      </c>
      <c r="H88" s="231"/>
      <c r="I88" s="231">
        <f>SUM(I89:I124)</f>
        <v>0</v>
      </c>
      <c r="J88" s="231"/>
      <c r="K88" s="231">
        <f>SUM(K89:K124)</f>
        <v>0</v>
      </c>
      <c r="L88" s="231"/>
      <c r="M88" s="231">
        <f>SUM(M89:M124)</f>
        <v>0</v>
      </c>
      <c r="N88" s="230"/>
      <c r="O88" s="230">
        <f>SUM(O89:O124)</f>
        <v>0.37</v>
      </c>
      <c r="P88" s="230"/>
      <c r="Q88" s="230">
        <f>SUM(Q89:Q124)</f>
        <v>0</v>
      </c>
      <c r="R88" s="231"/>
      <c r="S88" s="231"/>
      <c r="T88" s="232"/>
      <c r="U88" s="226"/>
      <c r="V88" s="226">
        <f>SUM(V89:V124)</f>
        <v>0</v>
      </c>
      <c r="W88" s="226"/>
      <c r="X88" s="226"/>
      <c r="AG88" t="s">
        <v>234</v>
      </c>
    </row>
    <row r="89" spans="1:60" outlineLevel="1" x14ac:dyDescent="0.2">
      <c r="A89" s="242">
        <v>77</v>
      </c>
      <c r="B89" s="243" t="s">
        <v>1208</v>
      </c>
      <c r="C89" s="255" t="s">
        <v>1209</v>
      </c>
      <c r="D89" s="244" t="s">
        <v>452</v>
      </c>
      <c r="E89" s="245">
        <v>11</v>
      </c>
      <c r="F89" s="246"/>
      <c r="G89" s="247">
        <f>ROUND(E89*F89,2)</f>
        <v>0</v>
      </c>
      <c r="H89" s="246"/>
      <c r="I89" s="247">
        <f>ROUND(E89*H89,2)</f>
        <v>0</v>
      </c>
      <c r="J89" s="246"/>
      <c r="K89" s="247">
        <f>ROUND(E89*J89,2)</f>
        <v>0</v>
      </c>
      <c r="L89" s="247">
        <v>15</v>
      </c>
      <c r="M89" s="247">
        <f>G89*(1+L89/100)</f>
        <v>0</v>
      </c>
      <c r="N89" s="245">
        <v>0</v>
      </c>
      <c r="O89" s="245">
        <f>ROUND(E89*N89,2)</f>
        <v>0</v>
      </c>
      <c r="P89" s="245">
        <v>0</v>
      </c>
      <c r="Q89" s="245">
        <f>ROUND(E89*P89,2)</f>
        <v>0</v>
      </c>
      <c r="R89" s="247"/>
      <c r="S89" s="247" t="s">
        <v>279</v>
      </c>
      <c r="T89" s="248" t="s">
        <v>262</v>
      </c>
      <c r="U89" s="224">
        <v>0</v>
      </c>
      <c r="V89" s="224">
        <f>ROUND(E89*U89,2)</f>
        <v>0</v>
      </c>
      <c r="W89" s="224"/>
      <c r="X89" s="224" t="s">
        <v>241</v>
      </c>
      <c r="Y89" s="213"/>
      <c r="Z89" s="213"/>
      <c r="AA89" s="213"/>
      <c r="AB89" s="213"/>
      <c r="AC89" s="213"/>
      <c r="AD89" s="213"/>
      <c r="AE89" s="213"/>
      <c r="AF89" s="213"/>
      <c r="AG89" s="213" t="s">
        <v>1057</v>
      </c>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row>
    <row r="90" spans="1:60" ht="22.5" outlineLevel="1" x14ac:dyDescent="0.2">
      <c r="A90" s="242">
        <v>78</v>
      </c>
      <c r="B90" s="243" t="s">
        <v>1210</v>
      </c>
      <c r="C90" s="255" t="s">
        <v>1211</v>
      </c>
      <c r="D90" s="244" t="s">
        <v>265</v>
      </c>
      <c r="E90" s="245">
        <v>11</v>
      </c>
      <c r="F90" s="246"/>
      <c r="G90" s="247">
        <f>ROUND(E90*F90,2)</f>
        <v>0</v>
      </c>
      <c r="H90" s="246"/>
      <c r="I90" s="247">
        <f>ROUND(E90*H90,2)</f>
        <v>0</v>
      </c>
      <c r="J90" s="246"/>
      <c r="K90" s="247">
        <f>ROUND(E90*J90,2)</f>
        <v>0</v>
      </c>
      <c r="L90" s="247">
        <v>15</v>
      </c>
      <c r="M90" s="247">
        <f>G90*(1+L90/100)</f>
        <v>0</v>
      </c>
      <c r="N90" s="245">
        <v>1.6500000000000001E-2</v>
      </c>
      <c r="O90" s="245">
        <f>ROUND(E90*N90,2)</f>
        <v>0.18</v>
      </c>
      <c r="P90" s="245">
        <v>0</v>
      </c>
      <c r="Q90" s="245">
        <f>ROUND(E90*P90,2)</f>
        <v>0</v>
      </c>
      <c r="R90" s="247" t="s">
        <v>295</v>
      </c>
      <c r="S90" s="247" t="s">
        <v>239</v>
      </c>
      <c r="T90" s="248" t="s">
        <v>239</v>
      </c>
      <c r="U90" s="224">
        <v>0</v>
      </c>
      <c r="V90" s="224">
        <f>ROUND(E90*U90,2)</f>
        <v>0</v>
      </c>
      <c r="W90" s="224"/>
      <c r="X90" s="224" t="s">
        <v>296</v>
      </c>
      <c r="Y90" s="213"/>
      <c r="Z90" s="213"/>
      <c r="AA90" s="213"/>
      <c r="AB90" s="213"/>
      <c r="AC90" s="213"/>
      <c r="AD90" s="213"/>
      <c r="AE90" s="213"/>
      <c r="AF90" s="213"/>
      <c r="AG90" s="213" t="s">
        <v>1098</v>
      </c>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row>
    <row r="91" spans="1:60" outlineLevel="1" x14ac:dyDescent="0.2">
      <c r="A91" s="242">
        <v>79</v>
      </c>
      <c r="B91" s="243" t="s">
        <v>1212</v>
      </c>
      <c r="C91" s="255" t="s">
        <v>1213</v>
      </c>
      <c r="D91" s="244" t="s">
        <v>452</v>
      </c>
      <c r="E91" s="245">
        <v>11</v>
      </c>
      <c r="F91" s="246"/>
      <c r="G91" s="247">
        <f>ROUND(E91*F91,2)</f>
        <v>0</v>
      </c>
      <c r="H91" s="246"/>
      <c r="I91" s="247">
        <f>ROUND(E91*H91,2)</f>
        <v>0</v>
      </c>
      <c r="J91" s="246"/>
      <c r="K91" s="247">
        <f>ROUND(E91*J91,2)</f>
        <v>0</v>
      </c>
      <c r="L91" s="247">
        <v>15</v>
      </c>
      <c r="M91" s="247">
        <f>G91*(1+L91/100)</f>
        <v>0</v>
      </c>
      <c r="N91" s="245">
        <v>0</v>
      </c>
      <c r="O91" s="245">
        <f>ROUND(E91*N91,2)</f>
        <v>0</v>
      </c>
      <c r="P91" s="245">
        <v>0</v>
      </c>
      <c r="Q91" s="245">
        <f>ROUND(E91*P91,2)</f>
        <v>0</v>
      </c>
      <c r="R91" s="247"/>
      <c r="S91" s="247" t="s">
        <v>279</v>
      </c>
      <c r="T91" s="248" t="s">
        <v>262</v>
      </c>
      <c r="U91" s="224">
        <v>0</v>
      </c>
      <c r="V91" s="224">
        <f>ROUND(E91*U91,2)</f>
        <v>0</v>
      </c>
      <c r="W91" s="224"/>
      <c r="X91" s="224" t="s">
        <v>296</v>
      </c>
      <c r="Y91" s="213"/>
      <c r="Z91" s="213"/>
      <c r="AA91" s="213"/>
      <c r="AB91" s="213"/>
      <c r="AC91" s="213"/>
      <c r="AD91" s="213"/>
      <c r="AE91" s="213"/>
      <c r="AF91" s="213"/>
      <c r="AG91" s="213" t="s">
        <v>1098</v>
      </c>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row>
    <row r="92" spans="1:60" outlineLevel="1" x14ac:dyDescent="0.2">
      <c r="A92" s="242">
        <v>80</v>
      </c>
      <c r="B92" s="243" t="s">
        <v>1214</v>
      </c>
      <c r="C92" s="255" t="s">
        <v>1215</v>
      </c>
      <c r="D92" s="244" t="s">
        <v>452</v>
      </c>
      <c r="E92" s="245">
        <v>11</v>
      </c>
      <c r="F92" s="246"/>
      <c r="G92" s="247">
        <f>ROUND(E92*F92,2)</f>
        <v>0</v>
      </c>
      <c r="H92" s="246"/>
      <c r="I92" s="247">
        <f>ROUND(E92*H92,2)</f>
        <v>0</v>
      </c>
      <c r="J92" s="246"/>
      <c r="K92" s="247">
        <f>ROUND(E92*J92,2)</f>
        <v>0</v>
      </c>
      <c r="L92" s="247">
        <v>15</v>
      </c>
      <c r="M92" s="247">
        <f>G92*(1+L92/100)</f>
        <v>0</v>
      </c>
      <c r="N92" s="245">
        <v>0</v>
      </c>
      <c r="O92" s="245">
        <f>ROUND(E92*N92,2)</f>
        <v>0</v>
      </c>
      <c r="P92" s="245">
        <v>0</v>
      </c>
      <c r="Q92" s="245">
        <f>ROUND(E92*P92,2)</f>
        <v>0</v>
      </c>
      <c r="R92" s="247"/>
      <c r="S92" s="247" t="s">
        <v>279</v>
      </c>
      <c r="T92" s="248" t="s">
        <v>262</v>
      </c>
      <c r="U92" s="224">
        <v>0</v>
      </c>
      <c r="V92" s="224">
        <f>ROUND(E92*U92,2)</f>
        <v>0</v>
      </c>
      <c r="W92" s="224"/>
      <c r="X92" s="224" t="s">
        <v>296</v>
      </c>
      <c r="Y92" s="213"/>
      <c r="Z92" s="213"/>
      <c r="AA92" s="213"/>
      <c r="AB92" s="213"/>
      <c r="AC92" s="213"/>
      <c r="AD92" s="213"/>
      <c r="AE92" s="213"/>
      <c r="AF92" s="213"/>
      <c r="AG92" s="213" t="s">
        <v>1098</v>
      </c>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row>
    <row r="93" spans="1:60" outlineLevel="1" x14ac:dyDescent="0.2">
      <c r="A93" s="242">
        <v>81</v>
      </c>
      <c r="B93" s="243" t="s">
        <v>1216</v>
      </c>
      <c r="C93" s="255" t="s">
        <v>1217</v>
      </c>
      <c r="D93" s="244" t="s">
        <v>452</v>
      </c>
      <c r="E93" s="245">
        <v>13</v>
      </c>
      <c r="F93" s="246"/>
      <c r="G93" s="247">
        <f>ROUND(E93*F93,2)</f>
        <v>0</v>
      </c>
      <c r="H93" s="246"/>
      <c r="I93" s="247">
        <f>ROUND(E93*H93,2)</f>
        <v>0</v>
      </c>
      <c r="J93" s="246"/>
      <c r="K93" s="247">
        <f>ROUND(E93*J93,2)</f>
        <v>0</v>
      </c>
      <c r="L93" s="247">
        <v>15</v>
      </c>
      <c r="M93" s="247">
        <f>G93*(1+L93/100)</f>
        <v>0</v>
      </c>
      <c r="N93" s="245">
        <v>0</v>
      </c>
      <c r="O93" s="245">
        <f>ROUND(E93*N93,2)</f>
        <v>0</v>
      </c>
      <c r="P93" s="245">
        <v>0</v>
      </c>
      <c r="Q93" s="245">
        <f>ROUND(E93*P93,2)</f>
        <v>0</v>
      </c>
      <c r="R93" s="247"/>
      <c r="S93" s="247" t="s">
        <v>279</v>
      </c>
      <c r="T93" s="248" t="s">
        <v>262</v>
      </c>
      <c r="U93" s="224">
        <v>0</v>
      </c>
      <c r="V93" s="224">
        <f>ROUND(E93*U93,2)</f>
        <v>0</v>
      </c>
      <c r="W93" s="224"/>
      <c r="X93" s="224" t="s">
        <v>241</v>
      </c>
      <c r="Y93" s="213"/>
      <c r="Z93" s="213"/>
      <c r="AA93" s="213"/>
      <c r="AB93" s="213"/>
      <c r="AC93" s="213"/>
      <c r="AD93" s="213"/>
      <c r="AE93" s="213"/>
      <c r="AF93" s="213"/>
      <c r="AG93" s="213" t="s">
        <v>1057</v>
      </c>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row>
    <row r="94" spans="1:60" outlineLevel="1" x14ac:dyDescent="0.2">
      <c r="A94" s="242">
        <v>82</v>
      </c>
      <c r="B94" s="243" t="s">
        <v>1218</v>
      </c>
      <c r="C94" s="255" t="s">
        <v>1219</v>
      </c>
      <c r="D94" s="244" t="s">
        <v>265</v>
      </c>
      <c r="E94" s="245">
        <v>13</v>
      </c>
      <c r="F94" s="246"/>
      <c r="G94" s="247">
        <f>ROUND(E94*F94,2)</f>
        <v>0</v>
      </c>
      <c r="H94" s="246"/>
      <c r="I94" s="247">
        <f>ROUND(E94*H94,2)</f>
        <v>0</v>
      </c>
      <c r="J94" s="246"/>
      <c r="K94" s="247">
        <f>ROUND(E94*J94,2)</f>
        <v>0</v>
      </c>
      <c r="L94" s="247">
        <v>15</v>
      </c>
      <c r="M94" s="247">
        <f>G94*(1+L94/100)</f>
        <v>0</v>
      </c>
      <c r="N94" s="245">
        <v>1.4200000000000001E-2</v>
      </c>
      <c r="O94" s="245">
        <f>ROUND(E94*N94,2)</f>
        <v>0.18</v>
      </c>
      <c r="P94" s="245">
        <v>0</v>
      </c>
      <c r="Q94" s="245">
        <f>ROUND(E94*P94,2)</f>
        <v>0</v>
      </c>
      <c r="R94" s="247" t="s">
        <v>295</v>
      </c>
      <c r="S94" s="247" t="s">
        <v>239</v>
      </c>
      <c r="T94" s="248" t="s">
        <v>239</v>
      </c>
      <c r="U94" s="224">
        <v>0</v>
      </c>
      <c r="V94" s="224">
        <f>ROUND(E94*U94,2)</f>
        <v>0</v>
      </c>
      <c r="W94" s="224"/>
      <c r="X94" s="224" t="s">
        <v>296</v>
      </c>
      <c r="Y94" s="213"/>
      <c r="Z94" s="213"/>
      <c r="AA94" s="213"/>
      <c r="AB94" s="213"/>
      <c r="AC94" s="213"/>
      <c r="AD94" s="213"/>
      <c r="AE94" s="213"/>
      <c r="AF94" s="213"/>
      <c r="AG94" s="213" t="s">
        <v>1098</v>
      </c>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row>
    <row r="95" spans="1:60" outlineLevel="1" x14ac:dyDescent="0.2">
      <c r="A95" s="242">
        <v>83</v>
      </c>
      <c r="B95" s="243" t="s">
        <v>1220</v>
      </c>
      <c r="C95" s="255" t="s">
        <v>1221</v>
      </c>
      <c r="D95" s="244" t="s">
        <v>452</v>
      </c>
      <c r="E95" s="245">
        <v>5</v>
      </c>
      <c r="F95" s="246"/>
      <c r="G95" s="247">
        <f>ROUND(E95*F95,2)</f>
        <v>0</v>
      </c>
      <c r="H95" s="246"/>
      <c r="I95" s="247">
        <f>ROUND(E95*H95,2)</f>
        <v>0</v>
      </c>
      <c r="J95" s="246"/>
      <c r="K95" s="247">
        <f>ROUND(E95*J95,2)</f>
        <v>0</v>
      </c>
      <c r="L95" s="247">
        <v>15</v>
      </c>
      <c r="M95" s="247">
        <f>G95*(1+L95/100)</f>
        <v>0</v>
      </c>
      <c r="N95" s="245">
        <v>0</v>
      </c>
      <c r="O95" s="245">
        <f>ROUND(E95*N95,2)</f>
        <v>0</v>
      </c>
      <c r="P95" s="245">
        <v>0</v>
      </c>
      <c r="Q95" s="245">
        <f>ROUND(E95*P95,2)</f>
        <v>0</v>
      </c>
      <c r="R95" s="247"/>
      <c r="S95" s="247" t="s">
        <v>279</v>
      </c>
      <c r="T95" s="248" t="s">
        <v>262</v>
      </c>
      <c r="U95" s="224">
        <v>0</v>
      </c>
      <c r="V95" s="224">
        <f>ROUND(E95*U95,2)</f>
        <v>0</v>
      </c>
      <c r="W95" s="224"/>
      <c r="X95" s="224" t="s">
        <v>241</v>
      </c>
      <c r="Y95" s="213"/>
      <c r="Z95" s="213"/>
      <c r="AA95" s="213"/>
      <c r="AB95" s="213"/>
      <c r="AC95" s="213"/>
      <c r="AD95" s="213"/>
      <c r="AE95" s="213"/>
      <c r="AF95" s="213"/>
      <c r="AG95" s="213" t="s">
        <v>1057</v>
      </c>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row>
    <row r="96" spans="1:60" outlineLevel="1" x14ac:dyDescent="0.2">
      <c r="A96" s="242">
        <v>84</v>
      </c>
      <c r="B96" s="243" t="s">
        <v>1222</v>
      </c>
      <c r="C96" s="255" t="s">
        <v>1223</v>
      </c>
      <c r="D96" s="244" t="s">
        <v>452</v>
      </c>
      <c r="E96" s="245">
        <v>5</v>
      </c>
      <c r="F96" s="246"/>
      <c r="G96" s="247">
        <f>ROUND(E96*F96,2)</f>
        <v>0</v>
      </c>
      <c r="H96" s="246"/>
      <c r="I96" s="247">
        <f>ROUND(E96*H96,2)</f>
        <v>0</v>
      </c>
      <c r="J96" s="246"/>
      <c r="K96" s="247">
        <f>ROUND(E96*J96,2)</f>
        <v>0</v>
      </c>
      <c r="L96" s="247">
        <v>15</v>
      </c>
      <c r="M96" s="247">
        <f>G96*(1+L96/100)</f>
        <v>0</v>
      </c>
      <c r="N96" s="245">
        <v>0</v>
      </c>
      <c r="O96" s="245">
        <f>ROUND(E96*N96,2)</f>
        <v>0</v>
      </c>
      <c r="P96" s="245">
        <v>0</v>
      </c>
      <c r="Q96" s="245">
        <f>ROUND(E96*P96,2)</f>
        <v>0</v>
      </c>
      <c r="R96" s="247"/>
      <c r="S96" s="247" t="s">
        <v>279</v>
      </c>
      <c r="T96" s="248" t="s">
        <v>262</v>
      </c>
      <c r="U96" s="224">
        <v>0</v>
      </c>
      <c r="V96" s="224">
        <f>ROUND(E96*U96,2)</f>
        <v>0</v>
      </c>
      <c r="W96" s="224"/>
      <c r="X96" s="224" t="s">
        <v>296</v>
      </c>
      <c r="Y96" s="213"/>
      <c r="Z96" s="213"/>
      <c r="AA96" s="213"/>
      <c r="AB96" s="213"/>
      <c r="AC96" s="213"/>
      <c r="AD96" s="213"/>
      <c r="AE96" s="213"/>
      <c r="AF96" s="213"/>
      <c r="AG96" s="213" t="s">
        <v>1098</v>
      </c>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row>
    <row r="97" spans="1:60" outlineLevel="1" x14ac:dyDescent="0.2">
      <c r="A97" s="242">
        <v>85</v>
      </c>
      <c r="B97" s="243" t="s">
        <v>1224</v>
      </c>
      <c r="C97" s="255" t="s">
        <v>1225</v>
      </c>
      <c r="D97" s="244" t="s">
        <v>452</v>
      </c>
      <c r="E97" s="245">
        <v>5</v>
      </c>
      <c r="F97" s="246"/>
      <c r="G97" s="247">
        <f>ROUND(E97*F97,2)</f>
        <v>0</v>
      </c>
      <c r="H97" s="246"/>
      <c r="I97" s="247">
        <f>ROUND(E97*H97,2)</f>
        <v>0</v>
      </c>
      <c r="J97" s="246"/>
      <c r="K97" s="247">
        <f>ROUND(E97*J97,2)</f>
        <v>0</v>
      </c>
      <c r="L97" s="247">
        <v>15</v>
      </c>
      <c r="M97" s="247">
        <f>G97*(1+L97/100)</f>
        <v>0</v>
      </c>
      <c r="N97" s="245">
        <v>0</v>
      </c>
      <c r="O97" s="245">
        <f>ROUND(E97*N97,2)</f>
        <v>0</v>
      </c>
      <c r="P97" s="245">
        <v>0</v>
      </c>
      <c r="Q97" s="245">
        <f>ROUND(E97*P97,2)</f>
        <v>0</v>
      </c>
      <c r="R97" s="247"/>
      <c r="S97" s="247" t="s">
        <v>279</v>
      </c>
      <c r="T97" s="248" t="s">
        <v>262</v>
      </c>
      <c r="U97" s="224">
        <v>0</v>
      </c>
      <c r="V97" s="224">
        <f>ROUND(E97*U97,2)</f>
        <v>0</v>
      </c>
      <c r="W97" s="224"/>
      <c r="X97" s="224" t="s">
        <v>296</v>
      </c>
      <c r="Y97" s="213"/>
      <c r="Z97" s="213"/>
      <c r="AA97" s="213"/>
      <c r="AB97" s="213"/>
      <c r="AC97" s="213"/>
      <c r="AD97" s="213"/>
      <c r="AE97" s="213"/>
      <c r="AF97" s="213"/>
      <c r="AG97" s="213" t="s">
        <v>1098</v>
      </c>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row>
    <row r="98" spans="1:60" outlineLevel="1" x14ac:dyDescent="0.2">
      <c r="A98" s="242">
        <v>86</v>
      </c>
      <c r="B98" s="243" t="s">
        <v>1226</v>
      </c>
      <c r="C98" s="255" t="s">
        <v>1227</v>
      </c>
      <c r="D98" s="244" t="s">
        <v>452</v>
      </c>
      <c r="E98" s="245">
        <v>1</v>
      </c>
      <c r="F98" s="246"/>
      <c r="G98" s="247">
        <f>ROUND(E98*F98,2)</f>
        <v>0</v>
      </c>
      <c r="H98" s="246"/>
      <c r="I98" s="247">
        <f>ROUND(E98*H98,2)</f>
        <v>0</v>
      </c>
      <c r="J98" s="246"/>
      <c r="K98" s="247">
        <f>ROUND(E98*J98,2)</f>
        <v>0</v>
      </c>
      <c r="L98" s="247">
        <v>15</v>
      </c>
      <c r="M98" s="247">
        <f>G98*(1+L98/100)</f>
        <v>0</v>
      </c>
      <c r="N98" s="245">
        <v>0</v>
      </c>
      <c r="O98" s="245">
        <f>ROUND(E98*N98,2)</f>
        <v>0</v>
      </c>
      <c r="P98" s="245">
        <v>0</v>
      </c>
      <c r="Q98" s="245">
        <f>ROUND(E98*P98,2)</f>
        <v>0</v>
      </c>
      <c r="R98" s="247"/>
      <c r="S98" s="247" t="s">
        <v>279</v>
      </c>
      <c r="T98" s="248" t="s">
        <v>262</v>
      </c>
      <c r="U98" s="224">
        <v>0</v>
      </c>
      <c r="V98" s="224">
        <f>ROUND(E98*U98,2)</f>
        <v>0</v>
      </c>
      <c r="W98" s="224"/>
      <c r="X98" s="224" t="s">
        <v>241</v>
      </c>
      <c r="Y98" s="213"/>
      <c r="Z98" s="213"/>
      <c r="AA98" s="213"/>
      <c r="AB98" s="213"/>
      <c r="AC98" s="213"/>
      <c r="AD98" s="213"/>
      <c r="AE98" s="213"/>
      <c r="AF98" s="213"/>
      <c r="AG98" s="213" t="s">
        <v>1057</v>
      </c>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row>
    <row r="99" spans="1:60" outlineLevel="1" x14ac:dyDescent="0.2">
      <c r="A99" s="242">
        <v>87</v>
      </c>
      <c r="B99" s="243" t="s">
        <v>1228</v>
      </c>
      <c r="C99" s="255" t="s">
        <v>1229</v>
      </c>
      <c r="D99" s="244" t="s">
        <v>452</v>
      </c>
      <c r="E99" s="245">
        <v>1</v>
      </c>
      <c r="F99" s="246"/>
      <c r="G99" s="247">
        <f>ROUND(E99*F99,2)</f>
        <v>0</v>
      </c>
      <c r="H99" s="246"/>
      <c r="I99" s="247">
        <f>ROUND(E99*H99,2)</f>
        <v>0</v>
      </c>
      <c r="J99" s="246"/>
      <c r="K99" s="247">
        <f>ROUND(E99*J99,2)</f>
        <v>0</v>
      </c>
      <c r="L99" s="247">
        <v>15</v>
      </c>
      <c r="M99" s="247">
        <f>G99*(1+L99/100)</f>
        <v>0</v>
      </c>
      <c r="N99" s="245">
        <v>0</v>
      </c>
      <c r="O99" s="245">
        <f>ROUND(E99*N99,2)</f>
        <v>0</v>
      </c>
      <c r="P99" s="245">
        <v>0</v>
      </c>
      <c r="Q99" s="245">
        <f>ROUND(E99*P99,2)</f>
        <v>0</v>
      </c>
      <c r="R99" s="247"/>
      <c r="S99" s="247" t="s">
        <v>279</v>
      </c>
      <c r="T99" s="248" t="s">
        <v>262</v>
      </c>
      <c r="U99" s="224">
        <v>0</v>
      </c>
      <c r="V99" s="224">
        <f>ROUND(E99*U99,2)</f>
        <v>0</v>
      </c>
      <c r="W99" s="224"/>
      <c r="X99" s="224" t="s">
        <v>241</v>
      </c>
      <c r="Y99" s="213"/>
      <c r="Z99" s="213"/>
      <c r="AA99" s="213"/>
      <c r="AB99" s="213"/>
      <c r="AC99" s="213"/>
      <c r="AD99" s="213"/>
      <c r="AE99" s="213"/>
      <c r="AF99" s="213"/>
      <c r="AG99" s="213" t="s">
        <v>1057</v>
      </c>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row>
    <row r="100" spans="1:60" outlineLevel="1" x14ac:dyDescent="0.2">
      <c r="A100" s="242">
        <v>88</v>
      </c>
      <c r="B100" s="243" t="s">
        <v>1230</v>
      </c>
      <c r="C100" s="255" t="s">
        <v>1231</v>
      </c>
      <c r="D100" s="244" t="s">
        <v>452</v>
      </c>
      <c r="E100" s="245">
        <v>1</v>
      </c>
      <c r="F100" s="246"/>
      <c r="G100" s="247">
        <f>ROUND(E100*F100,2)</f>
        <v>0</v>
      </c>
      <c r="H100" s="246"/>
      <c r="I100" s="247">
        <f>ROUND(E100*H100,2)</f>
        <v>0</v>
      </c>
      <c r="J100" s="246"/>
      <c r="K100" s="247">
        <f>ROUND(E100*J100,2)</f>
        <v>0</v>
      </c>
      <c r="L100" s="247">
        <v>15</v>
      </c>
      <c r="M100" s="247">
        <f>G100*(1+L100/100)</f>
        <v>0</v>
      </c>
      <c r="N100" s="245">
        <v>0</v>
      </c>
      <c r="O100" s="245">
        <f>ROUND(E100*N100,2)</f>
        <v>0</v>
      </c>
      <c r="P100" s="245">
        <v>0</v>
      </c>
      <c r="Q100" s="245">
        <f>ROUND(E100*P100,2)</f>
        <v>0</v>
      </c>
      <c r="R100" s="247"/>
      <c r="S100" s="247" t="s">
        <v>279</v>
      </c>
      <c r="T100" s="248" t="s">
        <v>262</v>
      </c>
      <c r="U100" s="224">
        <v>0</v>
      </c>
      <c r="V100" s="224">
        <f>ROUND(E100*U100,2)</f>
        <v>0</v>
      </c>
      <c r="W100" s="224"/>
      <c r="X100" s="224" t="s">
        <v>241</v>
      </c>
      <c r="Y100" s="213"/>
      <c r="Z100" s="213"/>
      <c r="AA100" s="213"/>
      <c r="AB100" s="213"/>
      <c r="AC100" s="213"/>
      <c r="AD100" s="213"/>
      <c r="AE100" s="213"/>
      <c r="AF100" s="213"/>
      <c r="AG100" s="213" t="s">
        <v>1057</v>
      </c>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row>
    <row r="101" spans="1:60" ht="22.5" outlineLevel="1" x14ac:dyDescent="0.2">
      <c r="A101" s="242">
        <v>89</v>
      </c>
      <c r="B101" s="243" t="s">
        <v>1232</v>
      </c>
      <c r="C101" s="255" t="s">
        <v>1233</v>
      </c>
      <c r="D101" s="244" t="s">
        <v>452</v>
      </c>
      <c r="E101" s="245">
        <v>1</v>
      </c>
      <c r="F101" s="246"/>
      <c r="G101" s="247">
        <f>ROUND(E101*F101,2)</f>
        <v>0</v>
      </c>
      <c r="H101" s="246"/>
      <c r="I101" s="247">
        <f>ROUND(E101*H101,2)</f>
        <v>0</v>
      </c>
      <c r="J101" s="246"/>
      <c r="K101" s="247">
        <f>ROUND(E101*J101,2)</f>
        <v>0</v>
      </c>
      <c r="L101" s="247">
        <v>15</v>
      </c>
      <c r="M101" s="247">
        <f>G101*(1+L101/100)</f>
        <v>0</v>
      </c>
      <c r="N101" s="245">
        <v>0</v>
      </c>
      <c r="O101" s="245">
        <f>ROUND(E101*N101,2)</f>
        <v>0</v>
      </c>
      <c r="P101" s="245">
        <v>0</v>
      </c>
      <c r="Q101" s="245">
        <f>ROUND(E101*P101,2)</f>
        <v>0</v>
      </c>
      <c r="R101" s="247"/>
      <c r="S101" s="247" t="s">
        <v>279</v>
      </c>
      <c r="T101" s="248" t="s">
        <v>262</v>
      </c>
      <c r="U101" s="224">
        <v>0</v>
      </c>
      <c r="V101" s="224">
        <f>ROUND(E101*U101,2)</f>
        <v>0</v>
      </c>
      <c r="W101" s="224"/>
      <c r="X101" s="224" t="s">
        <v>241</v>
      </c>
      <c r="Y101" s="213"/>
      <c r="Z101" s="213"/>
      <c r="AA101" s="213"/>
      <c r="AB101" s="213"/>
      <c r="AC101" s="213"/>
      <c r="AD101" s="213"/>
      <c r="AE101" s="213"/>
      <c r="AF101" s="213"/>
      <c r="AG101" s="213" t="s">
        <v>1057</v>
      </c>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row>
    <row r="102" spans="1:60" outlineLevel="1" x14ac:dyDescent="0.2">
      <c r="A102" s="242">
        <v>90</v>
      </c>
      <c r="B102" s="243" t="s">
        <v>1234</v>
      </c>
      <c r="C102" s="255" t="s">
        <v>1235</v>
      </c>
      <c r="D102" s="244" t="s">
        <v>452</v>
      </c>
      <c r="E102" s="245">
        <v>1</v>
      </c>
      <c r="F102" s="246"/>
      <c r="G102" s="247">
        <f>ROUND(E102*F102,2)</f>
        <v>0</v>
      </c>
      <c r="H102" s="246"/>
      <c r="I102" s="247">
        <f>ROUND(E102*H102,2)</f>
        <v>0</v>
      </c>
      <c r="J102" s="246"/>
      <c r="K102" s="247">
        <f>ROUND(E102*J102,2)</f>
        <v>0</v>
      </c>
      <c r="L102" s="247">
        <v>15</v>
      </c>
      <c r="M102" s="247">
        <f>G102*(1+L102/100)</f>
        <v>0</v>
      </c>
      <c r="N102" s="245">
        <v>0</v>
      </c>
      <c r="O102" s="245">
        <f>ROUND(E102*N102,2)</f>
        <v>0</v>
      </c>
      <c r="P102" s="245">
        <v>0</v>
      </c>
      <c r="Q102" s="245">
        <f>ROUND(E102*P102,2)</f>
        <v>0</v>
      </c>
      <c r="R102" s="247"/>
      <c r="S102" s="247" t="s">
        <v>279</v>
      </c>
      <c r="T102" s="248" t="s">
        <v>262</v>
      </c>
      <c r="U102" s="224">
        <v>0</v>
      </c>
      <c r="V102" s="224">
        <f>ROUND(E102*U102,2)</f>
        <v>0</v>
      </c>
      <c r="W102" s="224"/>
      <c r="X102" s="224" t="s">
        <v>241</v>
      </c>
      <c r="Y102" s="213"/>
      <c r="Z102" s="213"/>
      <c r="AA102" s="213"/>
      <c r="AB102" s="213"/>
      <c r="AC102" s="213"/>
      <c r="AD102" s="213"/>
      <c r="AE102" s="213"/>
      <c r="AF102" s="213"/>
      <c r="AG102" s="213" t="s">
        <v>1057</v>
      </c>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row>
    <row r="103" spans="1:60" ht="22.5" outlineLevel="1" x14ac:dyDescent="0.2">
      <c r="A103" s="242">
        <v>91</v>
      </c>
      <c r="B103" s="243" t="s">
        <v>1236</v>
      </c>
      <c r="C103" s="255" t="s">
        <v>1237</v>
      </c>
      <c r="D103" s="244" t="s">
        <v>265</v>
      </c>
      <c r="E103" s="245">
        <v>1</v>
      </c>
      <c r="F103" s="246"/>
      <c r="G103" s="247">
        <f>ROUND(E103*F103,2)</f>
        <v>0</v>
      </c>
      <c r="H103" s="246"/>
      <c r="I103" s="247">
        <f>ROUND(E103*H103,2)</f>
        <v>0</v>
      </c>
      <c r="J103" s="246"/>
      <c r="K103" s="247">
        <f>ROUND(E103*J103,2)</f>
        <v>0</v>
      </c>
      <c r="L103" s="247">
        <v>15</v>
      </c>
      <c r="M103" s="247">
        <f>G103*(1+L103/100)</f>
        <v>0</v>
      </c>
      <c r="N103" s="245">
        <v>0.01</v>
      </c>
      <c r="O103" s="245">
        <f>ROUND(E103*N103,2)</f>
        <v>0.01</v>
      </c>
      <c r="P103" s="245">
        <v>0</v>
      </c>
      <c r="Q103" s="245">
        <f>ROUND(E103*P103,2)</f>
        <v>0</v>
      </c>
      <c r="R103" s="247" t="s">
        <v>295</v>
      </c>
      <c r="S103" s="247" t="s">
        <v>239</v>
      </c>
      <c r="T103" s="248" t="s">
        <v>239</v>
      </c>
      <c r="U103" s="224">
        <v>0</v>
      </c>
      <c r="V103" s="224">
        <f>ROUND(E103*U103,2)</f>
        <v>0</v>
      </c>
      <c r="W103" s="224"/>
      <c r="X103" s="224" t="s">
        <v>296</v>
      </c>
      <c r="Y103" s="213"/>
      <c r="Z103" s="213"/>
      <c r="AA103" s="213"/>
      <c r="AB103" s="213"/>
      <c r="AC103" s="213"/>
      <c r="AD103" s="213"/>
      <c r="AE103" s="213"/>
      <c r="AF103" s="213"/>
      <c r="AG103" s="213" t="s">
        <v>1098</v>
      </c>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row>
    <row r="104" spans="1:60" outlineLevel="1" x14ac:dyDescent="0.2">
      <c r="A104" s="242">
        <v>92</v>
      </c>
      <c r="B104" s="243" t="s">
        <v>1238</v>
      </c>
      <c r="C104" s="255" t="s">
        <v>1239</v>
      </c>
      <c r="D104" s="244" t="s">
        <v>452</v>
      </c>
      <c r="E104" s="245">
        <v>1</v>
      </c>
      <c r="F104" s="246"/>
      <c r="G104" s="247">
        <f>ROUND(E104*F104,2)</f>
        <v>0</v>
      </c>
      <c r="H104" s="246"/>
      <c r="I104" s="247">
        <f>ROUND(E104*H104,2)</f>
        <v>0</v>
      </c>
      <c r="J104" s="246"/>
      <c r="K104" s="247">
        <f>ROUND(E104*J104,2)</f>
        <v>0</v>
      </c>
      <c r="L104" s="247">
        <v>15</v>
      </c>
      <c r="M104" s="247">
        <f>G104*(1+L104/100)</f>
        <v>0</v>
      </c>
      <c r="N104" s="245">
        <v>0</v>
      </c>
      <c r="O104" s="245">
        <f>ROUND(E104*N104,2)</f>
        <v>0</v>
      </c>
      <c r="P104" s="245">
        <v>0</v>
      </c>
      <c r="Q104" s="245">
        <f>ROUND(E104*P104,2)</f>
        <v>0</v>
      </c>
      <c r="R104" s="247"/>
      <c r="S104" s="247" t="s">
        <v>279</v>
      </c>
      <c r="T104" s="248" t="s">
        <v>262</v>
      </c>
      <c r="U104" s="224">
        <v>0</v>
      </c>
      <c r="V104" s="224">
        <f>ROUND(E104*U104,2)</f>
        <v>0</v>
      </c>
      <c r="W104" s="224"/>
      <c r="X104" s="224" t="s">
        <v>296</v>
      </c>
      <c r="Y104" s="213"/>
      <c r="Z104" s="213"/>
      <c r="AA104" s="213"/>
      <c r="AB104" s="213"/>
      <c r="AC104" s="213"/>
      <c r="AD104" s="213"/>
      <c r="AE104" s="213"/>
      <c r="AF104" s="213"/>
      <c r="AG104" s="213" t="s">
        <v>1098</v>
      </c>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row>
    <row r="105" spans="1:60" outlineLevel="1" x14ac:dyDescent="0.2">
      <c r="A105" s="242">
        <v>93</v>
      </c>
      <c r="B105" s="243" t="s">
        <v>1240</v>
      </c>
      <c r="C105" s="255" t="s">
        <v>1241</v>
      </c>
      <c r="D105" s="244" t="s">
        <v>452</v>
      </c>
      <c r="E105" s="245">
        <v>12</v>
      </c>
      <c r="F105" s="246"/>
      <c r="G105" s="247">
        <f>ROUND(E105*F105,2)</f>
        <v>0</v>
      </c>
      <c r="H105" s="246"/>
      <c r="I105" s="247">
        <f>ROUND(E105*H105,2)</f>
        <v>0</v>
      </c>
      <c r="J105" s="246"/>
      <c r="K105" s="247">
        <f>ROUND(E105*J105,2)</f>
        <v>0</v>
      </c>
      <c r="L105" s="247">
        <v>15</v>
      </c>
      <c r="M105" s="247">
        <f>G105*(1+L105/100)</f>
        <v>0</v>
      </c>
      <c r="N105" s="245">
        <v>0</v>
      </c>
      <c r="O105" s="245">
        <f>ROUND(E105*N105,2)</f>
        <v>0</v>
      </c>
      <c r="P105" s="245">
        <v>0</v>
      </c>
      <c r="Q105" s="245">
        <f>ROUND(E105*P105,2)</f>
        <v>0</v>
      </c>
      <c r="R105" s="247"/>
      <c r="S105" s="247" t="s">
        <v>279</v>
      </c>
      <c r="T105" s="248" t="s">
        <v>262</v>
      </c>
      <c r="U105" s="224">
        <v>0</v>
      </c>
      <c r="V105" s="224">
        <f>ROUND(E105*U105,2)</f>
        <v>0</v>
      </c>
      <c r="W105" s="224"/>
      <c r="X105" s="224" t="s">
        <v>296</v>
      </c>
      <c r="Y105" s="213"/>
      <c r="Z105" s="213"/>
      <c r="AA105" s="213"/>
      <c r="AB105" s="213"/>
      <c r="AC105" s="213"/>
      <c r="AD105" s="213"/>
      <c r="AE105" s="213"/>
      <c r="AF105" s="213"/>
      <c r="AG105" s="213" t="s">
        <v>1098</v>
      </c>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row>
    <row r="106" spans="1:60" outlineLevel="1" x14ac:dyDescent="0.2">
      <c r="A106" s="242">
        <v>94</v>
      </c>
      <c r="B106" s="243" t="s">
        <v>1242</v>
      </c>
      <c r="C106" s="255" t="s">
        <v>1243</v>
      </c>
      <c r="D106" s="244" t="s">
        <v>452</v>
      </c>
      <c r="E106" s="245">
        <v>1</v>
      </c>
      <c r="F106" s="246"/>
      <c r="G106" s="247">
        <f>ROUND(E106*F106,2)</f>
        <v>0</v>
      </c>
      <c r="H106" s="246"/>
      <c r="I106" s="247">
        <f>ROUND(E106*H106,2)</f>
        <v>0</v>
      </c>
      <c r="J106" s="246"/>
      <c r="K106" s="247">
        <f>ROUND(E106*J106,2)</f>
        <v>0</v>
      </c>
      <c r="L106" s="247">
        <v>15</v>
      </c>
      <c r="M106" s="247">
        <f>G106*(1+L106/100)</f>
        <v>0</v>
      </c>
      <c r="N106" s="245">
        <v>0</v>
      </c>
      <c r="O106" s="245">
        <f>ROUND(E106*N106,2)</f>
        <v>0</v>
      </c>
      <c r="P106" s="245">
        <v>0</v>
      </c>
      <c r="Q106" s="245">
        <f>ROUND(E106*P106,2)</f>
        <v>0</v>
      </c>
      <c r="R106" s="247"/>
      <c r="S106" s="247" t="s">
        <v>279</v>
      </c>
      <c r="T106" s="248" t="s">
        <v>262</v>
      </c>
      <c r="U106" s="224">
        <v>0</v>
      </c>
      <c r="V106" s="224">
        <f>ROUND(E106*U106,2)</f>
        <v>0</v>
      </c>
      <c r="W106" s="224"/>
      <c r="X106" s="224" t="s">
        <v>241</v>
      </c>
      <c r="Y106" s="213"/>
      <c r="Z106" s="213"/>
      <c r="AA106" s="213"/>
      <c r="AB106" s="213"/>
      <c r="AC106" s="213"/>
      <c r="AD106" s="213"/>
      <c r="AE106" s="213"/>
      <c r="AF106" s="213"/>
      <c r="AG106" s="213" t="s">
        <v>1057</v>
      </c>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row>
    <row r="107" spans="1:60" ht="22.5" outlineLevel="1" x14ac:dyDescent="0.2">
      <c r="A107" s="242">
        <v>95</v>
      </c>
      <c r="B107" s="243" t="s">
        <v>1244</v>
      </c>
      <c r="C107" s="255" t="s">
        <v>1245</v>
      </c>
      <c r="D107" s="244" t="s">
        <v>452</v>
      </c>
      <c r="E107" s="245">
        <v>1</v>
      </c>
      <c r="F107" s="246"/>
      <c r="G107" s="247">
        <f>ROUND(E107*F107,2)</f>
        <v>0</v>
      </c>
      <c r="H107" s="246"/>
      <c r="I107" s="247">
        <f>ROUND(E107*H107,2)</f>
        <v>0</v>
      </c>
      <c r="J107" s="246"/>
      <c r="K107" s="247">
        <f>ROUND(E107*J107,2)</f>
        <v>0</v>
      </c>
      <c r="L107" s="247">
        <v>15</v>
      </c>
      <c r="M107" s="247">
        <f>G107*(1+L107/100)</f>
        <v>0</v>
      </c>
      <c r="N107" s="245">
        <v>0</v>
      </c>
      <c r="O107" s="245">
        <f>ROUND(E107*N107,2)</f>
        <v>0</v>
      </c>
      <c r="P107" s="245">
        <v>0</v>
      </c>
      <c r="Q107" s="245">
        <f>ROUND(E107*P107,2)</f>
        <v>0</v>
      </c>
      <c r="R107" s="247"/>
      <c r="S107" s="247" t="s">
        <v>279</v>
      </c>
      <c r="T107" s="248" t="s">
        <v>262</v>
      </c>
      <c r="U107" s="224">
        <v>0</v>
      </c>
      <c r="V107" s="224">
        <f>ROUND(E107*U107,2)</f>
        <v>0</v>
      </c>
      <c r="W107" s="224"/>
      <c r="X107" s="224" t="s">
        <v>296</v>
      </c>
      <c r="Y107" s="213"/>
      <c r="Z107" s="213"/>
      <c r="AA107" s="213"/>
      <c r="AB107" s="213"/>
      <c r="AC107" s="213"/>
      <c r="AD107" s="213"/>
      <c r="AE107" s="213"/>
      <c r="AF107" s="213"/>
      <c r="AG107" s="213" t="s">
        <v>1098</v>
      </c>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row>
    <row r="108" spans="1:60" outlineLevel="1" x14ac:dyDescent="0.2">
      <c r="A108" s="242">
        <v>96</v>
      </c>
      <c r="B108" s="243" t="s">
        <v>1246</v>
      </c>
      <c r="C108" s="255" t="s">
        <v>1247</v>
      </c>
      <c r="D108" s="244" t="s">
        <v>452</v>
      </c>
      <c r="E108" s="245">
        <v>13</v>
      </c>
      <c r="F108" s="246"/>
      <c r="G108" s="247">
        <f>ROUND(E108*F108,2)</f>
        <v>0</v>
      </c>
      <c r="H108" s="246"/>
      <c r="I108" s="247">
        <f>ROUND(E108*H108,2)</f>
        <v>0</v>
      </c>
      <c r="J108" s="246"/>
      <c r="K108" s="247">
        <f>ROUND(E108*J108,2)</f>
        <v>0</v>
      </c>
      <c r="L108" s="247">
        <v>15</v>
      </c>
      <c r="M108" s="247">
        <f>G108*(1+L108/100)</f>
        <v>0</v>
      </c>
      <c r="N108" s="245">
        <v>0</v>
      </c>
      <c r="O108" s="245">
        <f>ROUND(E108*N108,2)</f>
        <v>0</v>
      </c>
      <c r="P108" s="245">
        <v>0</v>
      </c>
      <c r="Q108" s="245">
        <f>ROUND(E108*P108,2)</f>
        <v>0</v>
      </c>
      <c r="R108" s="247"/>
      <c r="S108" s="247" t="s">
        <v>279</v>
      </c>
      <c r="T108" s="248" t="s">
        <v>262</v>
      </c>
      <c r="U108" s="224">
        <v>0</v>
      </c>
      <c r="V108" s="224">
        <f>ROUND(E108*U108,2)</f>
        <v>0</v>
      </c>
      <c r="W108" s="224"/>
      <c r="X108" s="224" t="s">
        <v>241</v>
      </c>
      <c r="Y108" s="213"/>
      <c r="Z108" s="213"/>
      <c r="AA108" s="213"/>
      <c r="AB108" s="213"/>
      <c r="AC108" s="213"/>
      <c r="AD108" s="213"/>
      <c r="AE108" s="213"/>
      <c r="AF108" s="213"/>
      <c r="AG108" s="213" t="s">
        <v>1057</v>
      </c>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row>
    <row r="109" spans="1:60" ht="22.5" outlineLevel="1" x14ac:dyDescent="0.2">
      <c r="A109" s="242">
        <v>97</v>
      </c>
      <c r="B109" s="243" t="s">
        <v>1248</v>
      </c>
      <c r="C109" s="255" t="s">
        <v>1249</v>
      </c>
      <c r="D109" s="244" t="s">
        <v>452</v>
      </c>
      <c r="E109" s="245">
        <v>13</v>
      </c>
      <c r="F109" s="246"/>
      <c r="G109" s="247">
        <f>ROUND(E109*F109,2)</f>
        <v>0</v>
      </c>
      <c r="H109" s="246"/>
      <c r="I109" s="247">
        <f>ROUND(E109*H109,2)</f>
        <v>0</v>
      </c>
      <c r="J109" s="246"/>
      <c r="K109" s="247">
        <f>ROUND(E109*J109,2)</f>
        <v>0</v>
      </c>
      <c r="L109" s="247">
        <v>15</v>
      </c>
      <c r="M109" s="247">
        <f>G109*(1+L109/100)</f>
        <v>0</v>
      </c>
      <c r="N109" s="245">
        <v>0</v>
      </c>
      <c r="O109" s="245">
        <f>ROUND(E109*N109,2)</f>
        <v>0</v>
      </c>
      <c r="P109" s="245">
        <v>0</v>
      </c>
      <c r="Q109" s="245">
        <f>ROUND(E109*P109,2)</f>
        <v>0</v>
      </c>
      <c r="R109" s="247"/>
      <c r="S109" s="247" t="s">
        <v>279</v>
      </c>
      <c r="T109" s="248" t="s">
        <v>262</v>
      </c>
      <c r="U109" s="224">
        <v>0</v>
      </c>
      <c r="V109" s="224">
        <f>ROUND(E109*U109,2)</f>
        <v>0</v>
      </c>
      <c r="W109" s="224"/>
      <c r="X109" s="224" t="s">
        <v>296</v>
      </c>
      <c r="Y109" s="213"/>
      <c r="Z109" s="213"/>
      <c r="AA109" s="213"/>
      <c r="AB109" s="213"/>
      <c r="AC109" s="213"/>
      <c r="AD109" s="213"/>
      <c r="AE109" s="213"/>
      <c r="AF109" s="213"/>
      <c r="AG109" s="213" t="s">
        <v>1098</v>
      </c>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row>
    <row r="110" spans="1:60" outlineLevel="1" x14ac:dyDescent="0.2">
      <c r="A110" s="242">
        <v>98</v>
      </c>
      <c r="B110" s="243" t="s">
        <v>1250</v>
      </c>
      <c r="C110" s="255" t="s">
        <v>1251</v>
      </c>
      <c r="D110" s="244" t="s">
        <v>452</v>
      </c>
      <c r="E110" s="245">
        <v>5</v>
      </c>
      <c r="F110" s="246"/>
      <c r="G110" s="247">
        <f>ROUND(E110*F110,2)</f>
        <v>0</v>
      </c>
      <c r="H110" s="246"/>
      <c r="I110" s="247">
        <f>ROUND(E110*H110,2)</f>
        <v>0</v>
      </c>
      <c r="J110" s="246"/>
      <c r="K110" s="247">
        <f>ROUND(E110*J110,2)</f>
        <v>0</v>
      </c>
      <c r="L110" s="247">
        <v>15</v>
      </c>
      <c r="M110" s="247">
        <f>G110*(1+L110/100)</f>
        <v>0</v>
      </c>
      <c r="N110" s="245">
        <v>0</v>
      </c>
      <c r="O110" s="245">
        <f>ROUND(E110*N110,2)</f>
        <v>0</v>
      </c>
      <c r="P110" s="245">
        <v>0</v>
      </c>
      <c r="Q110" s="245">
        <f>ROUND(E110*P110,2)</f>
        <v>0</v>
      </c>
      <c r="R110" s="247"/>
      <c r="S110" s="247" t="s">
        <v>279</v>
      </c>
      <c r="T110" s="248" t="s">
        <v>262</v>
      </c>
      <c r="U110" s="224">
        <v>0</v>
      </c>
      <c r="V110" s="224">
        <f>ROUND(E110*U110,2)</f>
        <v>0</v>
      </c>
      <c r="W110" s="224"/>
      <c r="X110" s="224" t="s">
        <v>241</v>
      </c>
      <c r="Y110" s="213"/>
      <c r="Z110" s="213"/>
      <c r="AA110" s="213"/>
      <c r="AB110" s="213"/>
      <c r="AC110" s="213"/>
      <c r="AD110" s="213"/>
      <c r="AE110" s="213"/>
      <c r="AF110" s="213"/>
      <c r="AG110" s="213" t="s">
        <v>1057</v>
      </c>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row>
    <row r="111" spans="1:60" outlineLevel="1" x14ac:dyDescent="0.2">
      <c r="A111" s="242">
        <v>99</v>
      </c>
      <c r="B111" s="243" t="s">
        <v>1252</v>
      </c>
      <c r="C111" s="255" t="s">
        <v>1253</v>
      </c>
      <c r="D111" s="244" t="s">
        <v>452</v>
      </c>
      <c r="E111" s="245">
        <v>5</v>
      </c>
      <c r="F111" s="246"/>
      <c r="G111" s="247">
        <f>ROUND(E111*F111,2)</f>
        <v>0</v>
      </c>
      <c r="H111" s="246"/>
      <c r="I111" s="247">
        <f>ROUND(E111*H111,2)</f>
        <v>0</v>
      </c>
      <c r="J111" s="246"/>
      <c r="K111" s="247">
        <f>ROUND(E111*J111,2)</f>
        <v>0</v>
      </c>
      <c r="L111" s="247">
        <v>15</v>
      </c>
      <c r="M111" s="247">
        <f>G111*(1+L111/100)</f>
        <v>0</v>
      </c>
      <c r="N111" s="245">
        <v>0</v>
      </c>
      <c r="O111" s="245">
        <f>ROUND(E111*N111,2)</f>
        <v>0</v>
      </c>
      <c r="P111" s="245">
        <v>0</v>
      </c>
      <c r="Q111" s="245">
        <f>ROUND(E111*P111,2)</f>
        <v>0</v>
      </c>
      <c r="R111" s="247"/>
      <c r="S111" s="247" t="s">
        <v>279</v>
      </c>
      <c r="T111" s="248" t="s">
        <v>262</v>
      </c>
      <c r="U111" s="224">
        <v>0</v>
      </c>
      <c r="V111" s="224">
        <f>ROUND(E111*U111,2)</f>
        <v>0</v>
      </c>
      <c r="W111" s="224"/>
      <c r="X111" s="224" t="s">
        <v>296</v>
      </c>
      <c r="Y111" s="213"/>
      <c r="Z111" s="213"/>
      <c r="AA111" s="213"/>
      <c r="AB111" s="213"/>
      <c r="AC111" s="213"/>
      <c r="AD111" s="213"/>
      <c r="AE111" s="213"/>
      <c r="AF111" s="213"/>
      <c r="AG111" s="213" t="s">
        <v>1098</v>
      </c>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row>
    <row r="112" spans="1:60" outlineLevel="1" x14ac:dyDescent="0.2">
      <c r="A112" s="242">
        <v>100</v>
      </c>
      <c r="B112" s="243" t="s">
        <v>1254</v>
      </c>
      <c r="C112" s="255" t="s">
        <v>1255</v>
      </c>
      <c r="D112" s="244" t="s">
        <v>452</v>
      </c>
      <c r="E112" s="245">
        <v>5</v>
      </c>
      <c r="F112" s="246"/>
      <c r="G112" s="247">
        <f>ROUND(E112*F112,2)</f>
        <v>0</v>
      </c>
      <c r="H112" s="246"/>
      <c r="I112" s="247">
        <f>ROUND(E112*H112,2)</f>
        <v>0</v>
      </c>
      <c r="J112" s="246"/>
      <c r="K112" s="247">
        <f>ROUND(E112*J112,2)</f>
        <v>0</v>
      </c>
      <c r="L112" s="247">
        <v>15</v>
      </c>
      <c r="M112" s="247">
        <f>G112*(1+L112/100)</f>
        <v>0</v>
      </c>
      <c r="N112" s="245">
        <v>0</v>
      </c>
      <c r="O112" s="245">
        <f>ROUND(E112*N112,2)</f>
        <v>0</v>
      </c>
      <c r="P112" s="245">
        <v>0</v>
      </c>
      <c r="Q112" s="245">
        <f>ROUND(E112*P112,2)</f>
        <v>0</v>
      </c>
      <c r="R112" s="247"/>
      <c r="S112" s="247" t="s">
        <v>279</v>
      </c>
      <c r="T112" s="248" t="s">
        <v>262</v>
      </c>
      <c r="U112" s="224">
        <v>0</v>
      </c>
      <c r="V112" s="224">
        <f>ROUND(E112*U112,2)</f>
        <v>0</v>
      </c>
      <c r="W112" s="224"/>
      <c r="X112" s="224" t="s">
        <v>296</v>
      </c>
      <c r="Y112" s="213"/>
      <c r="Z112" s="213"/>
      <c r="AA112" s="213"/>
      <c r="AB112" s="213"/>
      <c r="AC112" s="213"/>
      <c r="AD112" s="213"/>
      <c r="AE112" s="213"/>
      <c r="AF112" s="213"/>
      <c r="AG112" s="213" t="s">
        <v>1098</v>
      </c>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row>
    <row r="113" spans="1:60" outlineLevel="1" x14ac:dyDescent="0.2">
      <c r="A113" s="242">
        <v>101</v>
      </c>
      <c r="B113" s="243" t="s">
        <v>1256</v>
      </c>
      <c r="C113" s="255" t="s">
        <v>1257</v>
      </c>
      <c r="D113" s="244" t="s">
        <v>452</v>
      </c>
      <c r="E113" s="245">
        <v>1</v>
      </c>
      <c r="F113" s="246"/>
      <c r="G113" s="247">
        <f>ROUND(E113*F113,2)</f>
        <v>0</v>
      </c>
      <c r="H113" s="246"/>
      <c r="I113" s="247">
        <f>ROUND(E113*H113,2)</f>
        <v>0</v>
      </c>
      <c r="J113" s="246"/>
      <c r="K113" s="247">
        <f>ROUND(E113*J113,2)</f>
        <v>0</v>
      </c>
      <c r="L113" s="247">
        <v>15</v>
      </c>
      <c r="M113" s="247">
        <f>G113*(1+L113/100)</f>
        <v>0</v>
      </c>
      <c r="N113" s="245">
        <v>0</v>
      </c>
      <c r="O113" s="245">
        <f>ROUND(E113*N113,2)</f>
        <v>0</v>
      </c>
      <c r="P113" s="245">
        <v>0</v>
      </c>
      <c r="Q113" s="245">
        <f>ROUND(E113*P113,2)</f>
        <v>0</v>
      </c>
      <c r="R113" s="247"/>
      <c r="S113" s="247" t="s">
        <v>279</v>
      </c>
      <c r="T113" s="248" t="s">
        <v>262</v>
      </c>
      <c r="U113" s="224">
        <v>0</v>
      </c>
      <c r="V113" s="224">
        <f>ROUND(E113*U113,2)</f>
        <v>0</v>
      </c>
      <c r="W113" s="224"/>
      <c r="X113" s="224" t="s">
        <v>241</v>
      </c>
      <c r="Y113" s="213"/>
      <c r="Z113" s="213"/>
      <c r="AA113" s="213"/>
      <c r="AB113" s="213"/>
      <c r="AC113" s="213"/>
      <c r="AD113" s="213"/>
      <c r="AE113" s="213"/>
      <c r="AF113" s="213"/>
      <c r="AG113" s="213" t="s">
        <v>1057</v>
      </c>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row>
    <row r="114" spans="1:60" outlineLevel="1" x14ac:dyDescent="0.2">
      <c r="A114" s="242">
        <v>102</v>
      </c>
      <c r="B114" s="243" t="s">
        <v>1258</v>
      </c>
      <c r="C114" s="255" t="s">
        <v>1259</v>
      </c>
      <c r="D114" s="244" t="s">
        <v>452</v>
      </c>
      <c r="E114" s="245">
        <v>1</v>
      </c>
      <c r="F114" s="246"/>
      <c r="G114" s="247">
        <f>ROUND(E114*F114,2)</f>
        <v>0</v>
      </c>
      <c r="H114" s="246"/>
      <c r="I114" s="247">
        <f>ROUND(E114*H114,2)</f>
        <v>0</v>
      </c>
      <c r="J114" s="246"/>
      <c r="K114" s="247">
        <f>ROUND(E114*J114,2)</f>
        <v>0</v>
      </c>
      <c r="L114" s="247">
        <v>15</v>
      </c>
      <c r="M114" s="247">
        <f>G114*(1+L114/100)</f>
        <v>0</v>
      </c>
      <c r="N114" s="245">
        <v>0</v>
      </c>
      <c r="O114" s="245">
        <f>ROUND(E114*N114,2)</f>
        <v>0</v>
      </c>
      <c r="P114" s="245">
        <v>0</v>
      </c>
      <c r="Q114" s="245">
        <f>ROUND(E114*P114,2)</f>
        <v>0</v>
      </c>
      <c r="R114" s="247"/>
      <c r="S114" s="247" t="s">
        <v>279</v>
      </c>
      <c r="T114" s="248" t="s">
        <v>262</v>
      </c>
      <c r="U114" s="224">
        <v>0</v>
      </c>
      <c r="V114" s="224">
        <f>ROUND(E114*U114,2)</f>
        <v>0</v>
      </c>
      <c r="W114" s="224"/>
      <c r="X114" s="224" t="s">
        <v>296</v>
      </c>
      <c r="Y114" s="213"/>
      <c r="Z114" s="213"/>
      <c r="AA114" s="213"/>
      <c r="AB114" s="213"/>
      <c r="AC114" s="213"/>
      <c r="AD114" s="213"/>
      <c r="AE114" s="213"/>
      <c r="AF114" s="213"/>
      <c r="AG114" s="213" t="s">
        <v>1098</v>
      </c>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row>
    <row r="115" spans="1:60" outlineLevel="1" x14ac:dyDescent="0.2">
      <c r="A115" s="242">
        <v>103</v>
      </c>
      <c r="B115" s="243" t="s">
        <v>1260</v>
      </c>
      <c r="C115" s="255" t="s">
        <v>1261</v>
      </c>
      <c r="D115" s="244" t="s">
        <v>452</v>
      </c>
      <c r="E115" s="245">
        <v>1</v>
      </c>
      <c r="F115" s="246"/>
      <c r="G115" s="247">
        <f>ROUND(E115*F115,2)</f>
        <v>0</v>
      </c>
      <c r="H115" s="246"/>
      <c r="I115" s="247">
        <f>ROUND(E115*H115,2)</f>
        <v>0</v>
      </c>
      <c r="J115" s="246"/>
      <c r="K115" s="247">
        <f>ROUND(E115*J115,2)</f>
        <v>0</v>
      </c>
      <c r="L115" s="247">
        <v>15</v>
      </c>
      <c r="M115" s="247">
        <f>G115*(1+L115/100)</f>
        <v>0</v>
      </c>
      <c r="N115" s="245">
        <v>0</v>
      </c>
      <c r="O115" s="245">
        <f>ROUND(E115*N115,2)</f>
        <v>0</v>
      </c>
      <c r="P115" s="245">
        <v>0</v>
      </c>
      <c r="Q115" s="245">
        <f>ROUND(E115*P115,2)</f>
        <v>0</v>
      </c>
      <c r="R115" s="247"/>
      <c r="S115" s="247" t="s">
        <v>279</v>
      </c>
      <c r="T115" s="248" t="s">
        <v>262</v>
      </c>
      <c r="U115" s="224">
        <v>0</v>
      </c>
      <c r="V115" s="224">
        <f>ROUND(E115*U115,2)</f>
        <v>0</v>
      </c>
      <c r="W115" s="224"/>
      <c r="X115" s="224" t="s">
        <v>296</v>
      </c>
      <c r="Y115" s="213"/>
      <c r="Z115" s="213"/>
      <c r="AA115" s="213"/>
      <c r="AB115" s="213"/>
      <c r="AC115" s="213"/>
      <c r="AD115" s="213"/>
      <c r="AE115" s="213"/>
      <c r="AF115" s="213"/>
      <c r="AG115" s="213" t="s">
        <v>1098</v>
      </c>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row>
    <row r="116" spans="1:60" outlineLevel="1" x14ac:dyDescent="0.2">
      <c r="A116" s="242">
        <v>104</v>
      </c>
      <c r="B116" s="243" t="s">
        <v>1262</v>
      </c>
      <c r="C116" s="255" t="s">
        <v>1263</v>
      </c>
      <c r="D116" s="244" t="s">
        <v>452</v>
      </c>
      <c r="E116" s="245">
        <v>13</v>
      </c>
      <c r="F116" s="246"/>
      <c r="G116" s="247">
        <f>ROUND(E116*F116,2)</f>
        <v>0</v>
      </c>
      <c r="H116" s="246"/>
      <c r="I116" s="247">
        <f>ROUND(E116*H116,2)</f>
        <v>0</v>
      </c>
      <c r="J116" s="246"/>
      <c r="K116" s="247">
        <f>ROUND(E116*J116,2)</f>
        <v>0</v>
      </c>
      <c r="L116" s="247">
        <v>15</v>
      </c>
      <c r="M116" s="247">
        <f>G116*(1+L116/100)</f>
        <v>0</v>
      </c>
      <c r="N116" s="245">
        <v>0</v>
      </c>
      <c r="O116" s="245">
        <f>ROUND(E116*N116,2)</f>
        <v>0</v>
      </c>
      <c r="P116" s="245">
        <v>0</v>
      </c>
      <c r="Q116" s="245">
        <f>ROUND(E116*P116,2)</f>
        <v>0</v>
      </c>
      <c r="R116" s="247"/>
      <c r="S116" s="247" t="s">
        <v>279</v>
      </c>
      <c r="T116" s="248" t="s">
        <v>262</v>
      </c>
      <c r="U116" s="224">
        <v>0</v>
      </c>
      <c r="V116" s="224">
        <f>ROUND(E116*U116,2)</f>
        <v>0</v>
      </c>
      <c r="W116" s="224"/>
      <c r="X116" s="224" t="s">
        <v>241</v>
      </c>
      <c r="Y116" s="213"/>
      <c r="Z116" s="213"/>
      <c r="AA116" s="213"/>
      <c r="AB116" s="213"/>
      <c r="AC116" s="213"/>
      <c r="AD116" s="213"/>
      <c r="AE116" s="213"/>
      <c r="AF116" s="213"/>
      <c r="AG116" s="213" t="s">
        <v>1057</v>
      </c>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row>
    <row r="117" spans="1:60" outlineLevel="1" x14ac:dyDescent="0.2">
      <c r="A117" s="242">
        <v>105</v>
      </c>
      <c r="B117" s="243" t="s">
        <v>1264</v>
      </c>
      <c r="C117" s="255" t="s">
        <v>1265</v>
      </c>
      <c r="D117" s="244" t="s">
        <v>452</v>
      </c>
      <c r="E117" s="245">
        <v>13</v>
      </c>
      <c r="F117" s="246"/>
      <c r="G117" s="247">
        <f>ROUND(E117*F117,2)</f>
        <v>0</v>
      </c>
      <c r="H117" s="246"/>
      <c r="I117" s="247">
        <f>ROUND(E117*H117,2)</f>
        <v>0</v>
      </c>
      <c r="J117" s="246"/>
      <c r="K117" s="247">
        <f>ROUND(E117*J117,2)</f>
        <v>0</v>
      </c>
      <c r="L117" s="247">
        <v>15</v>
      </c>
      <c r="M117" s="247">
        <f>G117*(1+L117/100)</f>
        <v>0</v>
      </c>
      <c r="N117" s="245">
        <v>0</v>
      </c>
      <c r="O117" s="245">
        <f>ROUND(E117*N117,2)</f>
        <v>0</v>
      </c>
      <c r="P117" s="245">
        <v>0</v>
      </c>
      <c r="Q117" s="245">
        <f>ROUND(E117*P117,2)</f>
        <v>0</v>
      </c>
      <c r="R117" s="247"/>
      <c r="S117" s="247" t="s">
        <v>279</v>
      </c>
      <c r="T117" s="248" t="s">
        <v>262</v>
      </c>
      <c r="U117" s="224">
        <v>0</v>
      </c>
      <c r="V117" s="224">
        <f>ROUND(E117*U117,2)</f>
        <v>0</v>
      </c>
      <c r="W117" s="224"/>
      <c r="X117" s="224" t="s">
        <v>241</v>
      </c>
      <c r="Y117" s="213"/>
      <c r="Z117" s="213"/>
      <c r="AA117" s="213"/>
      <c r="AB117" s="213"/>
      <c r="AC117" s="213"/>
      <c r="AD117" s="213"/>
      <c r="AE117" s="213"/>
      <c r="AF117" s="213"/>
      <c r="AG117" s="213" t="s">
        <v>1057</v>
      </c>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row>
    <row r="118" spans="1:60" outlineLevel="1" x14ac:dyDescent="0.2">
      <c r="A118" s="242">
        <v>106</v>
      </c>
      <c r="B118" s="243" t="s">
        <v>1266</v>
      </c>
      <c r="C118" s="255" t="s">
        <v>1267</v>
      </c>
      <c r="D118" s="244" t="s">
        <v>452</v>
      </c>
      <c r="E118" s="245">
        <v>1</v>
      </c>
      <c r="F118" s="246"/>
      <c r="G118" s="247">
        <f>ROUND(E118*F118,2)</f>
        <v>0</v>
      </c>
      <c r="H118" s="246"/>
      <c r="I118" s="247">
        <f>ROUND(E118*H118,2)</f>
        <v>0</v>
      </c>
      <c r="J118" s="246"/>
      <c r="K118" s="247">
        <f>ROUND(E118*J118,2)</f>
        <v>0</v>
      </c>
      <c r="L118" s="247">
        <v>15</v>
      </c>
      <c r="M118" s="247">
        <f>G118*(1+L118/100)</f>
        <v>0</v>
      </c>
      <c r="N118" s="245">
        <v>0</v>
      </c>
      <c r="O118" s="245">
        <f>ROUND(E118*N118,2)</f>
        <v>0</v>
      </c>
      <c r="P118" s="245">
        <v>0</v>
      </c>
      <c r="Q118" s="245">
        <f>ROUND(E118*P118,2)</f>
        <v>0</v>
      </c>
      <c r="R118" s="247"/>
      <c r="S118" s="247" t="s">
        <v>279</v>
      </c>
      <c r="T118" s="248" t="s">
        <v>262</v>
      </c>
      <c r="U118" s="224">
        <v>0</v>
      </c>
      <c r="V118" s="224">
        <f>ROUND(E118*U118,2)</f>
        <v>0</v>
      </c>
      <c r="W118" s="224"/>
      <c r="X118" s="224" t="s">
        <v>296</v>
      </c>
      <c r="Y118" s="213"/>
      <c r="Z118" s="213"/>
      <c r="AA118" s="213"/>
      <c r="AB118" s="213"/>
      <c r="AC118" s="213"/>
      <c r="AD118" s="213"/>
      <c r="AE118" s="213"/>
      <c r="AF118" s="213"/>
      <c r="AG118" s="213" t="s">
        <v>1098</v>
      </c>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row>
    <row r="119" spans="1:60" ht="22.5" outlineLevel="1" x14ac:dyDescent="0.2">
      <c r="A119" s="242">
        <v>107</v>
      </c>
      <c r="B119" s="243" t="s">
        <v>1268</v>
      </c>
      <c r="C119" s="255" t="s">
        <v>1269</v>
      </c>
      <c r="D119" s="244" t="s">
        <v>452</v>
      </c>
      <c r="E119" s="245">
        <v>5</v>
      </c>
      <c r="F119" s="246"/>
      <c r="G119" s="247">
        <f>ROUND(E119*F119,2)</f>
        <v>0</v>
      </c>
      <c r="H119" s="246"/>
      <c r="I119" s="247">
        <f>ROUND(E119*H119,2)</f>
        <v>0</v>
      </c>
      <c r="J119" s="246"/>
      <c r="K119" s="247">
        <f>ROUND(E119*J119,2)</f>
        <v>0</v>
      </c>
      <c r="L119" s="247">
        <v>15</v>
      </c>
      <c r="M119" s="247">
        <f>G119*(1+L119/100)</f>
        <v>0</v>
      </c>
      <c r="N119" s="245">
        <v>0</v>
      </c>
      <c r="O119" s="245">
        <f>ROUND(E119*N119,2)</f>
        <v>0</v>
      </c>
      <c r="P119" s="245">
        <v>0</v>
      </c>
      <c r="Q119" s="245">
        <f>ROUND(E119*P119,2)</f>
        <v>0</v>
      </c>
      <c r="R119" s="247"/>
      <c r="S119" s="247" t="s">
        <v>279</v>
      </c>
      <c r="T119" s="248" t="s">
        <v>262</v>
      </c>
      <c r="U119" s="224">
        <v>0</v>
      </c>
      <c r="V119" s="224">
        <f>ROUND(E119*U119,2)</f>
        <v>0</v>
      </c>
      <c r="W119" s="224"/>
      <c r="X119" s="224" t="s">
        <v>241</v>
      </c>
      <c r="Y119" s="213"/>
      <c r="Z119" s="213"/>
      <c r="AA119" s="213"/>
      <c r="AB119" s="213"/>
      <c r="AC119" s="213"/>
      <c r="AD119" s="213"/>
      <c r="AE119" s="213"/>
      <c r="AF119" s="213"/>
      <c r="AG119" s="213" t="s">
        <v>1057</v>
      </c>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row>
    <row r="120" spans="1:60" outlineLevel="1" x14ac:dyDescent="0.2">
      <c r="A120" s="242">
        <v>108</v>
      </c>
      <c r="B120" s="243" t="s">
        <v>1270</v>
      </c>
      <c r="C120" s="255" t="s">
        <v>1271</v>
      </c>
      <c r="D120" s="244" t="s">
        <v>452</v>
      </c>
      <c r="E120" s="245">
        <v>13</v>
      </c>
      <c r="F120" s="246"/>
      <c r="G120" s="247">
        <f>ROUND(E120*F120,2)</f>
        <v>0</v>
      </c>
      <c r="H120" s="246"/>
      <c r="I120" s="247">
        <f>ROUND(E120*H120,2)</f>
        <v>0</v>
      </c>
      <c r="J120" s="246"/>
      <c r="K120" s="247">
        <f>ROUND(E120*J120,2)</f>
        <v>0</v>
      </c>
      <c r="L120" s="247">
        <v>15</v>
      </c>
      <c r="M120" s="247">
        <f>G120*(1+L120/100)</f>
        <v>0</v>
      </c>
      <c r="N120" s="245">
        <v>0</v>
      </c>
      <c r="O120" s="245">
        <f>ROUND(E120*N120,2)</f>
        <v>0</v>
      </c>
      <c r="P120" s="245">
        <v>0</v>
      </c>
      <c r="Q120" s="245">
        <f>ROUND(E120*P120,2)</f>
        <v>0</v>
      </c>
      <c r="R120" s="247"/>
      <c r="S120" s="247" t="s">
        <v>279</v>
      </c>
      <c r="T120" s="248" t="s">
        <v>262</v>
      </c>
      <c r="U120" s="224">
        <v>0</v>
      </c>
      <c r="V120" s="224">
        <f>ROUND(E120*U120,2)</f>
        <v>0</v>
      </c>
      <c r="W120" s="224"/>
      <c r="X120" s="224" t="s">
        <v>241</v>
      </c>
      <c r="Y120" s="213"/>
      <c r="Z120" s="213"/>
      <c r="AA120" s="213"/>
      <c r="AB120" s="213"/>
      <c r="AC120" s="213"/>
      <c r="AD120" s="213"/>
      <c r="AE120" s="213"/>
      <c r="AF120" s="213"/>
      <c r="AG120" s="213" t="s">
        <v>1057</v>
      </c>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row>
    <row r="121" spans="1:60" outlineLevel="1" x14ac:dyDescent="0.2">
      <c r="A121" s="242">
        <v>109</v>
      </c>
      <c r="B121" s="243" t="s">
        <v>1272</v>
      </c>
      <c r="C121" s="255" t="s">
        <v>1273</v>
      </c>
      <c r="D121" s="244" t="s">
        <v>452</v>
      </c>
      <c r="E121" s="245">
        <v>13</v>
      </c>
      <c r="F121" s="246"/>
      <c r="G121" s="247">
        <f>ROUND(E121*F121,2)</f>
        <v>0</v>
      </c>
      <c r="H121" s="246"/>
      <c r="I121" s="247">
        <f>ROUND(E121*H121,2)</f>
        <v>0</v>
      </c>
      <c r="J121" s="246"/>
      <c r="K121" s="247">
        <f>ROUND(E121*J121,2)</f>
        <v>0</v>
      </c>
      <c r="L121" s="247">
        <v>15</v>
      </c>
      <c r="M121" s="247">
        <f>G121*(1+L121/100)</f>
        <v>0</v>
      </c>
      <c r="N121" s="245">
        <v>0</v>
      </c>
      <c r="O121" s="245">
        <f>ROUND(E121*N121,2)</f>
        <v>0</v>
      </c>
      <c r="P121" s="245">
        <v>0</v>
      </c>
      <c r="Q121" s="245">
        <f>ROUND(E121*P121,2)</f>
        <v>0</v>
      </c>
      <c r="R121" s="247"/>
      <c r="S121" s="247" t="s">
        <v>279</v>
      </c>
      <c r="T121" s="248" t="s">
        <v>262</v>
      </c>
      <c r="U121" s="224">
        <v>0</v>
      </c>
      <c r="V121" s="224">
        <f>ROUND(E121*U121,2)</f>
        <v>0</v>
      </c>
      <c r="W121" s="224"/>
      <c r="X121" s="224" t="s">
        <v>241</v>
      </c>
      <c r="Y121" s="213"/>
      <c r="Z121" s="213"/>
      <c r="AA121" s="213"/>
      <c r="AB121" s="213"/>
      <c r="AC121" s="213"/>
      <c r="AD121" s="213"/>
      <c r="AE121" s="213"/>
      <c r="AF121" s="213"/>
      <c r="AG121" s="213" t="s">
        <v>1057</v>
      </c>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row>
    <row r="122" spans="1:60" outlineLevel="1" x14ac:dyDescent="0.2">
      <c r="A122" s="234">
        <v>110</v>
      </c>
      <c r="B122" s="235" t="s">
        <v>1199</v>
      </c>
      <c r="C122" s="253" t="s">
        <v>1274</v>
      </c>
      <c r="D122" s="236" t="s">
        <v>536</v>
      </c>
      <c r="E122" s="237">
        <v>11</v>
      </c>
      <c r="F122" s="238"/>
      <c r="G122" s="239">
        <f>ROUND(E122*F122,2)</f>
        <v>0</v>
      </c>
      <c r="H122" s="238"/>
      <c r="I122" s="239">
        <f>ROUND(E122*H122,2)</f>
        <v>0</v>
      </c>
      <c r="J122" s="238"/>
      <c r="K122" s="239">
        <f>ROUND(E122*J122,2)</f>
        <v>0</v>
      </c>
      <c r="L122" s="239">
        <v>15</v>
      </c>
      <c r="M122" s="239">
        <f>G122*(1+L122/100)</f>
        <v>0</v>
      </c>
      <c r="N122" s="237">
        <v>0</v>
      </c>
      <c r="O122" s="237">
        <f>ROUND(E122*N122,2)</f>
        <v>0</v>
      </c>
      <c r="P122" s="237">
        <v>0</v>
      </c>
      <c r="Q122" s="237">
        <f>ROUND(E122*P122,2)</f>
        <v>0</v>
      </c>
      <c r="R122" s="239"/>
      <c r="S122" s="239" t="s">
        <v>279</v>
      </c>
      <c r="T122" s="240" t="s">
        <v>262</v>
      </c>
      <c r="U122" s="224">
        <v>0</v>
      </c>
      <c r="V122" s="224">
        <f>ROUND(E122*U122,2)</f>
        <v>0</v>
      </c>
      <c r="W122" s="224"/>
      <c r="X122" s="224" t="s">
        <v>296</v>
      </c>
      <c r="Y122" s="213"/>
      <c r="Z122" s="213"/>
      <c r="AA122" s="213"/>
      <c r="AB122" s="213"/>
      <c r="AC122" s="213"/>
      <c r="AD122" s="213"/>
      <c r="AE122" s="213"/>
      <c r="AF122" s="213"/>
      <c r="AG122" s="213" t="s">
        <v>1098</v>
      </c>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row>
    <row r="123" spans="1:60" outlineLevel="1" x14ac:dyDescent="0.2">
      <c r="A123" s="220">
        <v>111</v>
      </c>
      <c r="B123" s="221" t="s">
        <v>1275</v>
      </c>
      <c r="C123" s="257" t="s">
        <v>1276</v>
      </c>
      <c r="D123" s="222" t="s">
        <v>0</v>
      </c>
      <c r="E123" s="251"/>
      <c r="F123" s="225"/>
      <c r="G123" s="224">
        <f>ROUND(E123*F123,2)</f>
        <v>0</v>
      </c>
      <c r="H123" s="225"/>
      <c r="I123" s="224">
        <f>ROUND(E123*H123,2)</f>
        <v>0</v>
      </c>
      <c r="J123" s="225"/>
      <c r="K123" s="224">
        <f>ROUND(E123*J123,2)</f>
        <v>0</v>
      </c>
      <c r="L123" s="224">
        <v>15</v>
      </c>
      <c r="M123" s="224">
        <f>G123*(1+L123/100)</f>
        <v>0</v>
      </c>
      <c r="N123" s="223">
        <v>0</v>
      </c>
      <c r="O123" s="223">
        <f>ROUND(E123*N123,2)</f>
        <v>0</v>
      </c>
      <c r="P123" s="223">
        <v>0</v>
      </c>
      <c r="Q123" s="223">
        <f>ROUND(E123*P123,2)</f>
        <v>0</v>
      </c>
      <c r="R123" s="224" t="s">
        <v>530</v>
      </c>
      <c r="S123" s="224" t="s">
        <v>239</v>
      </c>
      <c r="T123" s="224" t="s">
        <v>239</v>
      </c>
      <c r="U123" s="224">
        <v>0</v>
      </c>
      <c r="V123" s="224">
        <f>ROUND(E123*U123,2)</f>
        <v>0</v>
      </c>
      <c r="W123" s="224"/>
      <c r="X123" s="224" t="s">
        <v>462</v>
      </c>
      <c r="Y123" s="213"/>
      <c r="Z123" s="213"/>
      <c r="AA123" s="213"/>
      <c r="AB123" s="213"/>
      <c r="AC123" s="213"/>
      <c r="AD123" s="213"/>
      <c r="AE123" s="213"/>
      <c r="AF123" s="213"/>
      <c r="AG123" s="213" t="s">
        <v>463</v>
      </c>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row>
    <row r="124" spans="1:60" outlineLevel="1" x14ac:dyDescent="0.2">
      <c r="A124" s="220"/>
      <c r="B124" s="221"/>
      <c r="C124" s="256" t="s">
        <v>750</v>
      </c>
      <c r="D124" s="250"/>
      <c r="E124" s="250"/>
      <c r="F124" s="250"/>
      <c r="G124" s="250"/>
      <c r="H124" s="224"/>
      <c r="I124" s="224"/>
      <c r="J124" s="224"/>
      <c r="K124" s="224"/>
      <c r="L124" s="224"/>
      <c r="M124" s="224"/>
      <c r="N124" s="223"/>
      <c r="O124" s="223"/>
      <c r="P124" s="223"/>
      <c r="Q124" s="223"/>
      <c r="R124" s="224"/>
      <c r="S124" s="224"/>
      <c r="T124" s="224"/>
      <c r="U124" s="224"/>
      <c r="V124" s="224"/>
      <c r="W124" s="224"/>
      <c r="X124" s="224"/>
      <c r="Y124" s="213"/>
      <c r="Z124" s="213"/>
      <c r="AA124" s="213"/>
      <c r="AB124" s="213"/>
      <c r="AC124" s="213"/>
      <c r="AD124" s="213"/>
      <c r="AE124" s="213"/>
      <c r="AF124" s="213"/>
      <c r="AG124" s="213" t="s">
        <v>244</v>
      </c>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row>
    <row r="125" spans="1:60" x14ac:dyDescent="0.2">
      <c r="A125" s="227" t="s">
        <v>233</v>
      </c>
      <c r="B125" s="228" t="s">
        <v>142</v>
      </c>
      <c r="C125" s="252" t="s">
        <v>143</v>
      </c>
      <c r="D125" s="229"/>
      <c r="E125" s="230"/>
      <c r="F125" s="231"/>
      <c r="G125" s="231">
        <f>SUMIF(AG126:AG131,"&lt;&gt;NOR",G126:G131)</f>
        <v>0</v>
      </c>
      <c r="H125" s="231"/>
      <c r="I125" s="231">
        <f>SUM(I126:I131)</f>
        <v>0</v>
      </c>
      <c r="J125" s="231"/>
      <c r="K125" s="231">
        <f>SUM(K126:K131)</f>
        <v>0</v>
      </c>
      <c r="L125" s="231"/>
      <c r="M125" s="231">
        <f>SUM(M126:M131)</f>
        <v>0</v>
      </c>
      <c r="N125" s="230"/>
      <c r="O125" s="230">
        <f>SUM(O126:O131)</f>
        <v>0</v>
      </c>
      <c r="P125" s="230"/>
      <c r="Q125" s="230">
        <f>SUM(Q126:Q131)</f>
        <v>0</v>
      </c>
      <c r="R125" s="231"/>
      <c r="S125" s="231"/>
      <c r="T125" s="232"/>
      <c r="U125" s="226"/>
      <c r="V125" s="226">
        <f>SUM(V126:V131)</f>
        <v>0</v>
      </c>
      <c r="W125" s="226"/>
      <c r="X125" s="226"/>
      <c r="AG125" t="s">
        <v>234</v>
      </c>
    </row>
    <row r="126" spans="1:60" outlineLevel="1" x14ac:dyDescent="0.2">
      <c r="A126" s="242">
        <v>112</v>
      </c>
      <c r="B126" s="243" t="s">
        <v>1277</v>
      </c>
      <c r="C126" s="255" t="s">
        <v>1278</v>
      </c>
      <c r="D126" s="244" t="s">
        <v>452</v>
      </c>
      <c r="E126" s="245">
        <v>11</v>
      </c>
      <c r="F126" s="246"/>
      <c r="G126" s="247">
        <f>ROUND(E126*F126,2)</f>
        <v>0</v>
      </c>
      <c r="H126" s="246"/>
      <c r="I126" s="247">
        <f>ROUND(E126*H126,2)</f>
        <v>0</v>
      </c>
      <c r="J126" s="246"/>
      <c r="K126" s="247">
        <f>ROUND(E126*J126,2)</f>
        <v>0</v>
      </c>
      <c r="L126" s="247">
        <v>15</v>
      </c>
      <c r="M126" s="247">
        <f>G126*(1+L126/100)</f>
        <v>0</v>
      </c>
      <c r="N126" s="245">
        <v>0</v>
      </c>
      <c r="O126" s="245">
        <f>ROUND(E126*N126,2)</f>
        <v>0</v>
      </c>
      <c r="P126" s="245">
        <v>0</v>
      </c>
      <c r="Q126" s="245">
        <f>ROUND(E126*P126,2)</f>
        <v>0</v>
      </c>
      <c r="R126" s="247"/>
      <c r="S126" s="247" t="s">
        <v>279</v>
      </c>
      <c r="T126" s="248" t="s">
        <v>262</v>
      </c>
      <c r="U126" s="224">
        <v>0</v>
      </c>
      <c r="V126" s="224">
        <f>ROUND(E126*U126,2)</f>
        <v>0</v>
      </c>
      <c r="W126" s="224"/>
      <c r="X126" s="224" t="s">
        <v>241</v>
      </c>
      <c r="Y126" s="213"/>
      <c r="Z126" s="213"/>
      <c r="AA126" s="213"/>
      <c r="AB126" s="213"/>
      <c r="AC126" s="213"/>
      <c r="AD126" s="213"/>
      <c r="AE126" s="213"/>
      <c r="AF126" s="213"/>
      <c r="AG126" s="213" t="s">
        <v>1057</v>
      </c>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row>
    <row r="127" spans="1:60" ht="22.5" outlineLevel="1" x14ac:dyDescent="0.2">
      <c r="A127" s="242">
        <v>113</v>
      </c>
      <c r="B127" s="243" t="s">
        <v>1279</v>
      </c>
      <c r="C127" s="255" t="s">
        <v>1280</v>
      </c>
      <c r="D127" s="244" t="s">
        <v>452</v>
      </c>
      <c r="E127" s="245">
        <v>11</v>
      </c>
      <c r="F127" s="246"/>
      <c r="G127" s="247">
        <f>ROUND(E127*F127,2)</f>
        <v>0</v>
      </c>
      <c r="H127" s="246"/>
      <c r="I127" s="247">
        <f>ROUND(E127*H127,2)</f>
        <v>0</v>
      </c>
      <c r="J127" s="246"/>
      <c r="K127" s="247">
        <f>ROUND(E127*J127,2)</f>
        <v>0</v>
      </c>
      <c r="L127" s="247">
        <v>15</v>
      </c>
      <c r="M127" s="247">
        <f>G127*(1+L127/100)</f>
        <v>0</v>
      </c>
      <c r="N127" s="245">
        <v>0</v>
      </c>
      <c r="O127" s="245">
        <f>ROUND(E127*N127,2)</f>
        <v>0</v>
      </c>
      <c r="P127" s="245">
        <v>0</v>
      </c>
      <c r="Q127" s="245">
        <f>ROUND(E127*P127,2)</f>
        <v>0</v>
      </c>
      <c r="R127" s="247"/>
      <c r="S127" s="247" t="s">
        <v>279</v>
      </c>
      <c r="T127" s="248" t="s">
        <v>262</v>
      </c>
      <c r="U127" s="224">
        <v>0</v>
      </c>
      <c r="V127" s="224">
        <f>ROUND(E127*U127,2)</f>
        <v>0</v>
      </c>
      <c r="W127" s="224"/>
      <c r="X127" s="224" t="s">
        <v>296</v>
      </c>
      <c r="Y127" s="213"/>
      <c r="Z127" s="213"/>
      <c r="AA127" s="213"/>
      <c r="AB127" s="213"/>
      <c r="AC127" s="213"/>
      <c r="AD127" s="213"/>
      <c r="AE127" s="213"/>
      <c r="AF127" s="213"/>
      <c r="AG127" s="213" t="s">
        <v>1098</v>
      </c>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row>
    <row r="128" spans="1:60" outlineLevel="1" x14ac:dyDescent="0.2">
      <c r="A128" s="242">
        <v>114</v>
      </c>
      <c r="B128" s="243" t="s">
        <v>1281</v>
      </c>
      <c r="C128" s="255" t="s">
        <v>1282</v>
      </c>
      <c r="D128" s="244" t="s">
        <v>452</v>
      </c>
      <c r="E128" s="245">
        <v>1</v>
      </c>
      <c r="F128" s="246"/>
      <c r="G128" s="247">
        <f>ROUND(E128*F128,2)</f>
        <v>0</v>
      </c>
      <c r="H128" s="246"/>
      <c r="I128" s="247">
        <f>ROUND(E128*H128,2)</f>
        <v>0</v>
      </c>
      <c r="J128" s="246"/>
      <c r="K128" s="247">
        <f>ROUND(E128*J128,2)</f>
        <v>0</v>
      </c>
      <c r="L128" s="247">
        <v>15</v>
      </c>
      <c r="M128" s="247">
        <f>G128*(1+L128/100)</f>
        <v>0</v>
      </c>
      <c r="N128" s="245">
        <v>0</v>
      </c>
      <c r="O128" s="245">
        <f>ROUND(E128*N128,2)</f>
        <v>0</v>
      </c>
      <c r="P128" s="245">
        <v>0</v>
      </c>
      <c r="Q128" s="245">
        <f>ROUND(E128*P128,2)</f>
        <v>0</v>
      </c>
      <c r="R128" s="247"/>
      <c r="S128" s="247" t="s">
        <v>279</v>
      </c>
      <c r="T128" s="248" t="s">
        <v>262</v>
      </c>
      <c r="U128" s="224">
        <v>0</v>
      </c>
      <c r="V128" s="224">
        <f>ROUND(E128*U128,2)</f>
        <v>0</v>
      </c>
      <c r="W128" s="224"/>
      <c r="X128" s="224" t="s">
        <v>296</v>
      </c>
      <c r="Y128" s="213"/>
      <c r="Z128" s="213"/>
      <c r="AA128" s="213"/>
      <c r="AB128" s="213"/>
      <c r="AC128" s="213"/>
      <c r="AD128" s="213"/>
      <c r="AE128" s="213"/>
      <c r="AF128" s="213"/>
      <c r="AG128" s="213" t="s">
        <v>1098</v>
      </c>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row>
    <row r="129" spans="1:60" outlineLevel="1" x14ac:dyDescent="0.2">
      <c r="A129" s="234">
        <v>115</v>
      </c>
      <c r="B129" s="235" t="s">
        <v>1283</v>
      </c>
      <c r="C129" s="253" t="s">
        <v>1284</v>
      </c>
      <c r="D129" s="236" t="s">
        <v>452</v>
      </c>
      <c r="E129" s="237">
        <v>12</v>
      </c>
      <c r="F129" s="238"/>
      <c r="G129" s="239">
        <f>ROUND(E129*F129,2)</f>
        <v>0</v>
      </c>
      <c r="H129" s="238"/>
      <c r="I129" s="239">
        <f>ROUND(E129*H129,2)</f>
        <v>0</v>
      </c>
      <c r="J129" s="238"/>
      <c r="K129" s="239">
        <f>ROUND(E129*J129,2)</f>
        <v>0</v>
      </c>
      <c r="L129" s="239">
        <v>15</v>
      </c>
      <c r="M129" s="239">
        <f>G129*(1+L129/100)</f>
        <v>0</v>
      </c>
      <c r="N129" s="237">
        <v>0</v>
      </c>
      <c r="O129" s="237">
        <f>ROUND(E129*N129,2)</f>
        <v>0</v>
      </c>
      <c r="P129" s="237">
        <v>0</v>
      </c>
      <c r="Q129" s="237">
        <f>ROUND(E129*P129,2)</f>
        <v>0</v>
      </c>
      <c r="R129" s="239"/>
      <c r="S129" s="239" t="s">
        <v>279</v>
      </c>
      <c r="T129" s="240" t="s">
        <v>262</v>
      </c>
      <c r="U129" s="224">
        <v>0</v>
      </c>
      <c r="V129" s="224">
        <f>ROUND(E129*U129,2)</f>
        <v>0</v>
      </c>
      <c r="W129" s="224"/>
      <c r="X129" s="224" t="s">
        <v>296</v>
      </c>
      <c r="Y129" s="213"/>
      <c r="Z129" s="213"/>
      <c r="AA129" s="213"/>
      <c r="AB129" s="213"/>
      <c r="AC129" s="213"/>
      <c r="AD129" s="213"/>
      <c r="AE129" s="213"/>
      <c r="AF129" s="213"/>
      <c r="AG129" s="213" t="s">
        <v>1098</v>
      </c>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row>
    <row r="130" spans="1:60" outlineLevel="1" x14ac:dyDescent="0.2">
      <c r="A130" s="220">
        <v>116</v>
      </c>
      <c r="B130" s="221" t="s">
        <v>1285</v>
      </c>
      <c r="C130" s="257" t="s">
        <v>1286</v>
      </c>
      <c r="D130" s="222" t="s">
        <v>0</v>
      </c>
      <c r="E130" s="251"/>
      <c r="F130" s="225"/>
      <c r="G130" s="224">
        <f>ROUND(E130*F130,2)</f>
        <v>0</v>
      </c>
      <c r="H130" s="225"/>
      <c r="I130" s="224">
        <f>ROUND(E130*H130,2)</f>
        <v>0</v>
      </c>
      <c r="J130" s="225"/>
      <c r="K130" s="224">
        <f>ROUND(E130*J130,2)</f>
        <v>0</v>
      </c>
      <c r="L130" s="224">
        <v>15</v>
      </c>
      <c r="M130" s="224">
        <f>G130*(1+L130/100)</f>
        <v>0</v>
      </c>
      <c r="N130" s="223">
        <v>0</v>
      </c>
      <c r="O130" s="223">
        <f>ROUND(E130*N130,2)</f>
        <v>0</v>
      </c>
      <c r="P130" s="223">
        <v>0</v>
      </c>
      <c r="Q130" s="223">
        <f>ROUND(E130*P130,2)</f>
        <v>0</v>
      </c>
      <c r="R130" s="224" t="s">
        <v>530</v>
      </c>
      <c r="S130" s="224" t="s">
        <v>239</v>
      </c>
      <c r="T130" s="224" t="s">
        <v>239</v>
      </c>
      <c r="U130" s="224">
        <v>0</v>
      </c>
      <c r="V130" s="224">
        <f>ROUND(E130*U130,2)</f>
        <v>0</v>
      </c>
      <c r="W130" s="224"/>
      <c r="X130" s="224" t="s">
        <v>462</v>
      </c>
      <c r="Y130" s="213"/>
      <c r="Z130" s="213"/>
      <c r="AA130" s="213"/>
      <c r="AB130" s="213"/>
      <c r="AC130" s="213"/>
      <c r="AD130" s="213"/>
      <c r="AE130" s="213"/>
      <c r="AF130" s="213"/>
      <c r="AG130" s="213" t="s">
        <v>463</v>
      </c>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row>
    <row r="131" spans="1:60" outlineLevel="1" x14ac:dyDescent="0.2">
      <c r="A131" s="220"/>
      <c r="B131" s="221"/>
      <c r="C131" s="256" t="s">
        <v>750</v>
      </c>
      <c r="D131" s="250"/>
      <c r="E131" s="250"/>
      <c r="F131" s="250"/>
      <c r="G131" s="250"/>
      <c r="H131" s="224"/>
      <c r="I131" s="224"/>
      <c r="J131" s="224"/>
      <c r="K131" s="224"/>
      <c r="L131" s="224"/>
      <c r="M131" s="224"/>
      <c r="N131" s="223"/>
      <c r="O131" s="223"/>
      <c r="P131" s="223"/>
      <c r="Q131" s="223"/>
      <c r="R131" s="224"/>
      <c r="S131" s="224"/>
      <c r="T131" s="224"/>
      <c r="U131" s="224"/>
      <c r="V131" s="224"/>
      <c r="W131" s="224"/>
      <c r="X131" s="224"/>
      <c r="Y131" s="213"/>
      <c r="Z131" s="213"/>
      <c r="AA131" s="213"/>
      <c r="AB131" s="213"/>
      <c r="AC131" s="213"/>
      <c r="AD131" s="213"/>
      <c r="AE131" s="213"/>
      <c r="AF131" s="213"/>
      <c r="AG131" s="213" t="s">
        <v>244</v>
      </c>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row>
    <row r="132" spans="1:60" x14ac:dyDescent="0.2">
      <c r="A132" s="227" t="s">
        <v>233</v>
      </c>
      <c r="B132" s="228" t="s">
        <v>206</v>
      </c>
      <c r="C132" s="252" t="s">
        <v>28</v>
      </c>
      <c r="D132" s="229"/>
      <c r="E132" s="230"/>
      <c r="F132" s="231"/>
      <c r="G132" s="231">
        <f>SUMIF(AG133:AG133,"&lt;&gt;NOR",G133:G133)</f>
        <v>0</v>
      </c>
      <c r="H132" s="231"/>
      <c r="I132" s="231">
        <f>SUM(I133:I133)</f>
        <v>0</v>
      </c>
      <c r="J132" s="231"/>
      <c r="K132" s="231">
        <f>SUM(K133:K133)</f>
        <v>0</v>
      </c>
      <c r="L132" s="231"/>
      <c r="M132" s="231">
        <f>SUM(M133:M133)</f>
        <v>0</v>
      </c>
      <c r="N132" s="230"/>
      <c r="O132" s="230">
        <f>SUM(O133:O133)</f>
        <v>0</v>
      </c>
      <c r="P132" s="230"/>
      <c r="Q132" s="230">
        <f>SUM(Q133:Q133)</f>
        <v>0</v>
      </c>
      <c r="R132" s="231"/>
      <c r="S132" s="231"/>
      <c r="T132" s="232"/>
      <c r="U132" s="226"/>
      <c r="V132" s="226">
        <f>SUM(V133:V133)</f>
        <v>0</v>
      </c>
      <c r="W132" s="226"/>
      <c r="X132" s="226"/>
      <c r="AG132" t="s">
        <v>234</v>
      </c>
    </row>
    <row r="133" spans="1:60" outlineLevel="1" x14ac:dyDescent="0.2">
      <c r="A133" s="234">
        <v>117</v>
      </c>
      <c r="B133" s="235" t="s">
        <v>790</v>
      </c>
      <c r="C133" s="253" t="s">
        <v>791</v>
      </c>
      <c r="D133" s="236" t="s">
        <v>783</v>
      </c>
      <c r="E133" s="237">
        <v>1</v>
      </c>
      <c r="F133" s="238"/>
      <c r="G133" s="239">
        <f>ROUND(E133*F133,2)</f>
        <v>0</v>
      </c>
      <c r="H133" s="238"/>
      <c r="I133" s="239">
        <f>ROUND(E133*H133,2)</f>
        <v>0</v>
      </c>
      <c r="J133" s="238"/>
      <c r="K133" s="239">
        <f>ROUND(E133*J133,2)</f>
        <v>0</v>
      </c>
      <c r="L133" s="239">
        <v>15</v>
      </c>
      <c r="M133" s="239">
        <f>G133*(1+L133/100)</f>
        <v>0</v>
      </c>
      <c r="N133" s="237">
        <v>0</v>
      </c>
      <c r="O133" s="237">
        <f>ROUND(E133*N133,2)</f>
        <v>0</v>
      </c>
      <c r="P133" s="237">
        <v>0</v>
      </c>
      <c r="Q133" s="237">
        <f>ROUND(E133*P133,2)</f>
        <v>0</v>
      </c>
      <c r="R133" s="239"/>
      <c r="S133" s="239" t="s">
        <v>239</v>
      </c>
      <c r="T133" s="240" t="s">
        <v>262</v>
      </c>
      <c r="U133" s="224">
        <v>0</v>
      </c>
      <c r="V133" s="224">
        <f>ROUND(E133*U133,2)</f>
        <v>0</v>
      </c>
      <c r="W133" s="224"/>
      <c r="X133" s="224" t="s">
        <v>784</v>
      </c>
      <c r="Y133" s="213"/>
      <c r="Z133" s="213"/>
      <c r="AA133" s="213"/>
      <c r="AB133" s="213"/>
      <c r="AC133" s="213"/>
      <c r="AD133" s="213"/>
      <c r="AE133" s="213"/>
      <c r="AF133" s="213"/>
      <c r="AG133" s="213" t="s">
        <v>1054</v>
      </c>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row>
    <row r="134" spans="1:60" x14ac:dyDescent="0.2">
      <c r="A134" s="3"/>
      <c r="B134" s="4"/>
      <c r="C134" s="258"/>
      <c r="D134" s="6"/>
      <c r="E134" s="3"/>
      <c r="F134" s="3"/>
      <c r="G134" s="3"/>
      <c r="H134" s="3"/>
      <c r="I134" s="3"/>
      <c r="J134" s="3"/>
      <c r="K134" s="3"/>
      <c r="L134" s="3"/>
      <c r="M134" s="3"/>
      <c r="N134" s="3"/>
      <c r="O134" s="3"/>
      <c r="P134" s="3"/>
      <c r="Q134" s="3"/>
      <c r="R134" s="3"/>
      <c r="S134" s="3"/>
      <c r="T134" s="3"/>
      <c r="U134" s="3"/>
      <c r="V134" s="3"/>
      <c r="W134" s="3"/>
      <c r="X134" s="3"/>
      <c r="AE134">
        <v>15</v>
      </c>
      <c r="AF134">
        <v>21</v>
      </c>
      <c r="AG134" t="s">
        <v>220</v>
      </c>
    </row>
    <row r="135" spans="1:60" x14ac:dyDescent="0.2">
      <c r="A135" s="216"/>
      <c r="B135" s="217" t="s">
        <v>29</v>
      </c>
      <c r="C135" s="259"/>
      <c r="D135" s="218"/>
      <c r="E135" s="219"/>
      <c r="F135" s="219"/>
      <c r="G135" s="233">
        <f>G8+G43+G88+G125+G132</f>
        <v>0</v>
      </c>
      <c r="H135" s="3"/>
      <c r="I135" s="3"/>
      <c r="J135" s="3"/>
      <c r="K135" s="3"/>
      <c r="L135" s="3"/>
      <c r="M135" s="3"/>
      <c r="N135" s="3"/>
      <c r="O135" s="3"/>
      <c r="P135" s="3"/>
      <c r="Q135" s="3"/>
      <c r="R135" s="3"/>
      <c r="S135" s="3"/>
      <c r="T135" s="3"/>
      <c r="U135" s="3"/>
      <c r="V135" s="3"/>
      <c r="W135" s="3"/>
      <c r="X135" s="3"/>
      <c r="AE135">
        <f>SUMIF(L7:L133,AE134,G7:G133)</f>
        <v>0</v>
      </c>
      <c r="AF135">
        <f>SUMIF(L7:L133,AF134,G7:G133)</f>
        <v>0</v>
      </c>
      <c r="AG135" t="s">
        <v>792</v>
      </c>
    </row>
    <row r="136" spans="1:60" x14ac:dyDescent="0.2">
      <c r="C136" s="260"/>
      <c r="D136" s="10"/>
      <c r="AG136" t="s">
        <v>793</v>
      </c>
    </row>
    <row r="137" spans="1:60" x14ac:dyDescent="0.2">
      <c r="D137" s="10"/>
    </row>
    <row r="138" spans="1:60" x14ac:dyDescent="0.2">
      <c r="D138" s="10"/>
    </row>
    <row r="139" spans="1:60" x14ac:dyDescent="0.2">
      <c r="D139" s="10"/>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IJdX+FM9+em9SO6ncR6NBuP750cDmwocg9bXb906t+XLjxJlwJIuBwJYQf6UIY1onnMQt7aZMPX8EMVxLoHuBw==" saltValue="81Rvy7f/GNQv426iwKuCrQ==" spinCount="100000" sheet="1"/>
  <mergeCells count="8">
    <mergeCell ref="C124:G124"/>
    <mergeCell ref="C131:G131"/>
    <mergeCell ref="A1:G1"/>
    <mergeCell ref="C2:G2"/>
    <mergeCell ref="C3:G3"/>
    <mergeCell ref="C4:G4"/>
    <mergeCell ref="C42:G42"/>
    <mergeCell ref="C87:G87"/>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92453-89EC-4717-A2E5-4949AE010D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57</v>
      </c>
      <c r="C4" s="205" t="s">
        <v>58</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147</v>
      </c>
      <c r="C8" s="252" t="s">
        <v>148</v>
      </c>
      <c r="D8" s="229"/>
      <c r="E8" s="230"/>
      <c r="F8" s="231"/>
      <c r="G8" s="231">
        <f>SUMIF(AG9:AG34,"&lt;&gt;NOR",G9:G34)</f>
        <v>0</v>
      </c>
      <c r="H8" s="231"/>
      <c r="I8" s="231">
        <f>SUM(I9:I34)</f>
        <v>0</v>
      </c>
      <c r="J8" s="231"/>
      <c r="K8" s="231">
        <f>SUM(K9:K34)</f>
        <v>0</v>
      </c>
      <c r="L8" s="231"/>
      <c r="M8" s="231">
        <f>SUM(M9:M34)</f>
        <v>0</v>
      </c>
      <c r="N8" s="230"/>
      <c r="O8" s="230">
        <f>SUM(O9:O34)</f>
        <v>0.53</v>
      </c>
      <c r="P8" s="230"/>
      <c r="Q8" s="230">
        <f>SUM(Q9:Q34)</f>
        <v>0</v>
      </c>
      <c r="R8" s="231"/>
      <c r="S8" s="231"/>
      <c r="T8" s="232"/>
      <c r="U8" s="226"/>
      <c r="V8" s="226">
        <f>SUM(V9:V34)</f>
        <v>303.23000000000008</v>
      </c>
      <c r="W8" s="226"/>
      <c r="X8" s="226"/>
      <c r="AG8" t="s">
        <v>234</v>
      </c>
    </row>
    <row r="9" spans="1:60" ht="22.5" outlineLevel="1" x14ac:dyDescent="0.2">
      <c r="A9" s="242">
        <v>1</v>
      </c>
      <c r="B9" s="243" t="s">
        <v>1287</v>
      </c>
      <c r="C9" s="255" t="s">
        <v>1288</v>
      </c>
      <c r="D9" s="244" t="s">
        <v>268</v>
      </c>
      <c r="E9" s="245">
        <v>430</v>
      </c>
      <c r="F9" s="246"/>
      <c r="G9" s="247">
        <f>ROUND(E9*F9,2)</f>
        <v>0</v>
      </c>
      <c r="H9" s="246"/>
      <c r="I9" s="247">
        <f>ROUND(E9*H9,2)</f>
        <v>0</v>
      </c>
      <c r="J9" s="246"/>
      <c r="K9" s="247">
        <f>ROUND(E9*J9,2)</f>
        <v>0</v>
      </c>
      <c r="L9" s="247">
        <v>15</v>
      </c>
      <c r="M9" s="247">
        <f>G9*(1+L9/100)</f>
        <v>0</v>
      </c>
      <c r="N9" s="245">
        <v>2.0000000000000002E-5</v>
      </c>
      <c r="O9" s="245">
        <f>ROUND(E9*N9,2)</f>
        <v>0.01</v>
      </c>
      <c r="P9" s="245">
        <v>0</v>
      </c>
      <c r="Q9" s="245">
        <f>ROUND(E9*P9,2)</f>
        <v>0</v>
      </c>
      <c r="R9" s="247" t="s">
        <v>530</v>
      </c>
      <c r="S9" s="247" t="s">
        <v>239</v>
      </c>
      <c r="T9" s="248" t="s">
        <v>239</v>
      </c>
      <c r="U9" s="224">
        <v>0.13500000000000001</v>
      </c>
      <c r="V9" s="224">
        <f>ROUND(E9*U9,2)</f>
        <v>58.05</v>
      </c>
      <c r="W9" s="224"/>
      <c r="X9" s="224" t="s">
        <v>241</v>
      </c>
      <c r="Y9" s="213"/>
      <c r="Z9" s="213"/>
      <c r="AA9" s="213"/>
      <c r="AB9" s="213"/>
      <c r="AC9" s="213"/>
      <c r="AD9" s="213"/>
      <c r="AE9" s="213"/>
      <c r="AF9" s="213"/>
      <c r="AG9" s="213" t="s">
        <v>242</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ht="22.5" outlineLevel="1" x14ac:dyDescent="0.2">
      <c r="A10" s="242">
        <v>2</v>
      </c>
      <c r="B10" s="243" t="s">
        <v>1289</v>
      </c>
      <c r="C10" s="255" t="s">
        <v>1290</v>
      </c>
      <c r="D10" s="244" t="s">
        <v>268</v>
      </c>
      <c r="E10" s="245">
        <v>143</v>
      </c>
      <c r="F10" s="246"/>
      <c r="G10" s="247">
        <f>ROUND(E10*F10,2)</f>
        <v>0</v>
      </c>
      <c r="H10" s="246"/>
      <c r="I10" s="247">
        <f>ROUND(E10*H10,2)</f>
        <v>0</v>
      </c>
      <c r="J10" s="246"/>
      <c r="K10" s="247">
        <f>ROUND(E10*J10,2)</f>
        <v>0</v>
      </c>
      <c r="L10" s="247">
        <v>15</v>
      </c>
      <c r="M10" s="247">
        <f>G10*(1+L10/100)</f>
        <v>0</v>
      </c>
      <c r="N10" s="245">
        <v>3.0000000000000001E-5</v>
      </c>
      <c r="O10" s="245">
        <f>ROUND(E10*N10,2)</f>
        <v>0</v>
      </c>
      <c r="P10" s="245">
        <v>0</v>
      </c>
      <c r="Q10" s="245">
        <f>ROUND(E10*P10,2)</f>
        <v>0</v>
      </c>
      <c r="R10" s="247" t="s">
        <v>530</v>
      </c>
      <c r="S10" s="247" t="s">
        <v>239</v>
      </c>
      <c r="T10" s="248" t="s">
        <v>239</v>
      </c>
      <c r="U10" s="224">
        <v>0.13500000000000001</v>
      </c>
      <c r="V10" s="224">
        <f>ROUND(E10*U10,2)</f>
        <v>19.309999999999999</v>
      </c>
      <c r="W10" s="224"/>
      <c r="X10" s="224" t="s">
        <v>241</v>
      </c>
      <c r="Y10" s="213"/>
      <c r="Z10" s="213"/>
      <c r="AA10" s="213"/>
      <c r="AB10" s="213"/>
      <c r="AC10" s="213"/>
      <c r="AD10" s="213"/>
      <c r="AE10" s="213"/>
      <c r="AF10" s="213"/>
      <c r="AG10" s="213" t="s">
        <v>242</v>
      </c>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row>
    <row r="11" spans="1:60" ht="22.5" outlineLevel="1" x14ac:dyDescent="0.2">
      <c r="A11" s="242">
        <v>3</v>
      </c>
      <c r="B11" s="243" t="s">
        <v>1291</v>
      </c>
      <c r="C11" s="255" t="s">
        <v>1292</v>
      </c>
      <c r="D11" s="244" t="s">
        <v>268</v>
      </c>
      <c r="E11" s="245">
        <v>18</v>
      </c>
      <c r="F11" s="246"/>
      <c r="G11" s="247">
        <f>ROUND(E11*F11,2)</f>
        <v>0</v>
      </c>
      <c r="H11" s="246"/>
      <c r="I11" s="247">
        <f>ROUND(E11*H11,2)</f>
        <v>0</v>
      </c>
      <c r="J11" s="246"/>
      <c r="K11" s="247">
        <f>ROUND(E11*J11,2)</f>
        <v>0</v>
      </c>
      <c r="L11" s="247">
        <v>15</v>
      </c>
      <c r="M11" s="247">
        <f>G11*(1+L11/100)</f>
        <v>0</v>
      </c>
      <c r="N11" s="245">
        <v>5.0000000000000002E-5</v>
      </c>
      <c r="O11" s="245">
        <f>ROUND(E11*N11,2)</f>
        <v>0</v>
      </c>
      <c r="P11" s="245">
        <v>0</v>
      </c>
      <c r="Q11" s="245">
        <f>ROUND(E11*P11,2)</f>
        <v>0</v>
      </c>
      <c r="R11" s="247" t="s">
        <v>530</v>
      </c>
      <c r="S11" s="247" t="s">
        <v>239</v>
      </c>
      <c r="T11" s="248" t="s">
        <v>239</v>
      </c>
      <c r="U11" s="224">
        <v>0.129</v>
      </c>
      <c r="V11" s="224">
        <f>ROUND(E11*U11,2)</f>
        <v>2.3199999999999998</v>
      </c>
      <c r="W11" s="224"/>
      <c r="X11" s="224" t="s">
        <v>241</v>
      </c>
      <c r="Y11" s="213"/>
      <c r="Z11" s="213"/>
      <c r="AA11" s="213"/>
      <c r="AB11" s="213"/>
      <c r="AC11" s="213"/>
      <c r="AD11" s="213"/>
      <c r="AE11" s="213"/>
      <c r="AF11" s="213"/>
      <c r="AG11" s="213" t="s">
        <v>242</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ht="22.5" outlineLevel="1" x14ac:dyDescent="0.2">
      <c r="A12" s="242">
        <v>4</v>
      </c>
      <c r="B12" s="243" t="s">
        <v>1293</v>
      </c>
      <c r="C12" s="255" t="s">
        <v>1294</v>
      </c>
      <c r="D12" s="244" t="s">
        <v>268</v>
      </c>
      <c r="E12" s="245">
        <v>11</v>
      </c>
      <c r="F12" s="246"/>
      <c r="G12" s="247">
        <f>ROUND(E12*F12,2)</f>
        <v>0</v>
      </c>
      <c r="H12" s="246"/>
      <c r="I12" s="247">
        <f>ROUND(E12*H12,2)</f>
        <v>0</v>
      </c>
      <c r="J12" s="246"/>
      <c r="K12" s="247">
        <f>ROUND(E12*J12,2)</f>
        <v>0</v>
      </c>
      <c r="L12" s="247">
        <v>15</v>
      </c>
      <c r="M12" s="247">
        <f>G12*(1+L12/100)</f>
        <v>0</v>
      </c>
      <c r="N12" s="245">
        <v>9.0000000000000006E-5</v>
      </c>
      <c r="O12" s="245">
        <f>ROUND(E12*N12,2)</f>
        <v>0</v>
      </c>
      <c r="P12" s="245">
        <v>0</v>
      </c>
      <c r="Q12" s="245">
        <f>ROUND(E12*P12,2)</f>
        <v>0</v>
      </c>
      <c r="R12" s="247" t="s">
        <v>530</v>
      </c>
      <c r="S12" s="247" t="s">
        <v>239</v>
      </c>
      <c r="T12" s="248" t="s">
        <v>239</v>
      </c>
      <c r="U12" s="224">
        <v>0.129</v>
      </c>
      <c r="V12" s="224">
        <f>ROUND(E12*U12,2)</f>
        <v>1.42</v>
      </c>
      <c r="W12" s="224"/>
      <c r="X12" s="224" t="s">
        <v>241</v>
      </c>
      <c r="Y12" s="213"/>
      <c r="Z12" s="213"/>
      <c r="AA12" s="213"/>
      <c r="AB12" s="213"/>
      <c r="AC12" s="213"/>
      <c r="AD12" s="213"/>
      <c r="AE12" s="213"/>
      <c r="AF12" s="213"/>
      <c r="AG12" s="213" t="s">
        <v>242</v>
      </c>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row>
    <row r="13" spans="1:60" ht="22.5" outlineLevel="1" x14ac:dyDescent="0.2">
      <c r="A13" s="242">
        <v>5</v>
      </c>
      <c r="B13" s="243" t="s">
        <v>1295</v>
      </c>
      <c r="C13" s="255" t="s">
        <v>1296</v>
      </c>
      <c r="D13" s="244" t="s">
        <v>268</v>
      </c>
      <c r="E13" s="245">
        <v>12</v>
      </c>
      <c r="F13" s="246"/>
      <c r="G13" s="247">
        <f>ROUND(E13*F13,2)</f>
        <v>0</v>
      </c>
      <c r="H13" s="246"/>
      <c r="I13" s="247">
        <f>ROUND(E13*H13,2)</f>
        <v>0</v>
      </c>
      <c r="J13" s="246"/>
      <c r="K13" s="247">
        <f>ROUND(E13*J13,2)</f>
        <v>0</v>
      </c>
      <c r="L13" s="247">
        <v>15</v>
      </c>
      <c r="M13" s="247">
        <f>G13*(1+L13/100)</f>
        <v>0</v>
      </c>
      <c r="N13" s="245">
        <v>8.0000000000000007E-5</v>
      </c>
      <c r="O13" s="245">
        <f>ROUND(E13*N13,2)</f>
        <v>0</v>
      </c>
      <c r="P13" s="245">
        <v>0</v>
      </c>
      <c r="Q13" s="245">
        <f>ROUND(E13*P13,2)</f>
        <v>0</v>
      </c>
      <c r="R13" s="247" t="s">
        <v>530</v>
      </c>
      <c r="S13" s="247" t="s">
        <v>239</v>
      </c>
      <c r="T13" s="248" t="s">
        <v>239</v>
      </c>
      <c r="U13" s="224">
        <v>0.14199999999999999</v>
      </c>
      <c r="V13" s="224">
        <f>ROUND(E13*U13,2)</f>
        <v>1.7</v>
      </c>
      <c r="W13" s="224"/>
      <c r="X13" s="224" t="s">
        <v>241</v>
      </c>
      <c r="Y13" s="213"/>
      <c r="Z13" s="213"/>
      <c r="AA13" s="213"/>
      <c r="AB13" s="213"/>
      <c r="AC13" s="213"/>
      <c r="AD13" s="213"/>
      <c r="AE13" s="213"/>
      <c r="AF13" s="213"/>
      <c r="AG13" s="213" t="s">
        <v>242</v>
      </c>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row>
    <row r="14" spans="1:60" ht="22.5" outlineLevel="1" x14ac:dyDescent="0.2">
      <c r="A14" s="234">
        <v>6</v>
      </c>
      <c r="B14" s="235" t="s">
        <v>1297</v>
      </c>
      <c r="C14" s="253" t="s">
        <v>1298</v>
      </c>
      <c r="D14" s="236" t="s">
        <v>268</v>
      </c>
      <c r="E14" s="237">
        <v>430</v>
      </c>
      <c r="F14" s="238"/>
      <c r="G14" s="239">
        <f>ROUND(E14*F14,2)</f>
        <v>0</v>
      </c>
      <c r="H14" s="238"/>
      <c r="I14" s="239">
        <f>ROUND(E14*H14,2)</f>
        <v>0</v>
      </c>
      <c r="J14" s="238"/>
      <c r="K14" s="239">
        <f>ROUND(E14*J14,2)</f>
        <v>0</v>
      </c>
      <c r="L14" s="239">
        <v>15</v>
      </c>
      <c r="M14" s="239">
        <f>G14*(1+L14/100)</f>
        <v>0</v>
      </c>
      <c r="N14" s="237">
        <v>7.6000000000000004E-4</v>
      </c>
      <c r="O14" s="237">
        <f>ROUND(E14*N14,2)</f>
        <v>0.33</v>
      </c>
      <c r="P14" s="237">
        <v>0</v>
      </c>
      <c r="Q14" s="237">
        <f>ROUND(E14*P14,2)</f>
        <v>0</v>
      </c>
      <c r="R14" s="239" t="s">
        <v>1299</v>
      </c>
      <c r="S14" s="239" t="s">
        <v>239</v>
      </c>
      <c r="T14" s="240" t="s">
        <v>239</v>
      </c>
      <c r="U14" s="224">
        <v>0.29737999999999998</v>
      </c>
      <c r="V14" s="224">
        <f>ROUND(E14*U14,2)</f>
        <v>127.87</v>
      </c>
      <c r="W14" s="224"/>
      <c r="X14" s="224" t="s">
        <v>241</v>
      </c>
      <c r="Y14" s="213"/>
      <c r="Z14" s="213"/>
      <c r="AA14" s="213"/>
      <c r="AB14" s="213"/>
      <c r="AC14" s="213"/>
      <c r="AD14" s="213"/>
      <c r="AE14" s="213"/>
      <c r="AF14" s="213"/>
      <c r="AG14" s="213" t="s">
        <v>242</v>
      </c>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row>
    <row r="15" spans="1:60" outlineLevel="1" x14ac:dyDescent="0.2">
      <c r="A15" s="220"/>
      <c r="B15" s="221"/>
      <c r="C15" s="254" t="s">
        <v>1300</v>
      </c>
      <c r="D15" s="241"/>
      <c r="E15" s="241"/>
      <c r="F15" s="241"/>
      <c r="G15" s="241"/>
      <c r="H15" s="224"/>
      <c r="I15" s="224"/>
      <c r="J15" s="224"/>
      <c r="K15" s="224"/>
      <c r="L15" s="224"/>
      <c r="M15" s="224"/>
      <c r="N15" s="223"/>
      <c r="O15" s="223"/>
      <c r="P15" s="223"/>
      <c r="Q15" s="223"/>
      <c r="R15" s="224"/>
      <c r="S15" s="224"/>
      <c r="T15" s="224"/>
      <c r="U15" s="224"/>
      <c r="V15" s="224"/>
      <c r="W15" s="224"/>
      <c r="X15" s="224"/>
      <c r="Y15" s="213"/>
      <c r="Z15" s="213"/>
      <c r="AA15" s="213"/>
      <c r="AB15" s="213"/>
      <c r="AC15" s="213"/>
      <c r="AD15" s="213"/>
      <c r="AE15" s="213"/>
      <c r="AF15" s="213"/>
      <c r="AG15" s="213" t="s">
        <v>244</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ht="22.5" outlineLevel="1" x14ac:dyDescent="0.2">
      <c r="A16" s="234">
        <v>7</v>
      </c>
      <c r="B16" s="235" t="s">
        <v>1301</v>
      </c>
      <c r="C16" s="253" t="s">
        <v>1302</v>
      </c>
      <c r="D16" s="236" t="s">
        <v>268</v>
      </c>
      <c r="E16" s="237">
        <v>148</v>
      </c>
      <c r="F16" s="238"/>
      <c r="G16" s="239">
        <f>ROUND(E16*F16,2)</f>
        <v>0</v>
      </c>
      <c r="H16" s="238"/>
      <c r="I16" s="239">
        <f>ROUND(E16*H16,2)</f>
        <v>0</v>
      </c>
      <c r="J16" s="238"/>
      <c r="K16" s="239">
        <f>ROUND(E16*J16,2)</f>
        <v>0</v>
      </c>
      <c r="L16" s="239">
        <v>15</v>
      </c>
      <c r="M16" s="239">
        <f>G16*(1+L16/100)</f>
        <v>0</v>
      </c>
      <c r="N16" s="237">
        <v>8.8000000000000003E-4</v>
      </c>
      <c r="O16" s="237">
        <f>ROUND(E16*N16,2)</f>
        <v>0.13</v>
      </c>
      <c r="P16" s="237">
        <v>0</v>
      </c>
      <c r="Q16" s="237">
        <f>ROUND(E16*P16,2)</f>
        <v>0</v>
      </c>
      <c r="R16" s="239" t="s">
        <v>1299</v>
      </c>
      <c r="S16" s="239" t="s">
        <v>239</v>
      </c>
      <c r="T16" s="240" t="s">
        <v>239</v>
      </c>
      <c r="U16" s="224">
        <v>0.30737999999999999</v>
      </c>
      <c r="V16" s="224">
        <f>ROUND(E16*U16,2)</f>
        <v>45.49</v>
      </c>
      <c r="W16" s="224"/>
      <c r="X16" s="224" t="s">
        <v>241</v>
      </c>
      <c r="Y16" s="213"/>
      <c r="Z16" s="213"/>
      <c r="AA16" s="213"/>
      <c r="AB16" s="213"/>
      <c r="AC16" s="213"/>
      <c r="AD16" s="213"/>
      <c r="AE16" s="213"/>
      <c r="AF16" s="213"/>
      <c r="AG16" s="213" t="s">
        <v>242</v>
      </c>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row>
    <row r="17" spans="1:60" outlineLevel="1" x14ac:dyDescent="0.2">
      <c r="A17" s="220"/>
      <c r="B17" s="221"/>
      <c r="C17" s="254" t="s">
        <v>1300</v>
      </c>
      <c r="D17" s="241"/>
      <c r="E17" s="241"/>
      <c r="F17" s="241"/>
      <c r="G17" s="241"/>
      <c r="H17" s="224"/>
      <c r="I17" s="224"/>
      <c r="J17" s="224"/>
      <c r="K17" s="224"/>
      <c r="L17" s="224"/>
      <c r="M17" s="224"/>
      <c r="N17" s="223"/>
      <c r="O17" s="223"/>
      <c r="P17" s="223"/>
      <c r="Q17" s="223"/>
      <c r="R17" s="224"/>
      <c r="S17" s="224"/>
      <c r="T17" s="224"/>
      <c r="U17" s="224"/>
      <c r="V17" s="224"/>
      <c r="W17" s="224"/>
      <c r="X17" s="224"/>
      <c r="Y17" s="213"/>
      <c r="Z17" s="213"/>
      <c r="AA17" s="213"/>
      <c r="AB17" s="213"/>
      <c r="AC17" s="213"/>
      <c r="AD17" s="213"/>
      <c r="AE17" s="213"/>
      <c r="AF17" s="213"/>
      <c r="AG17" s="213" t="s">
        <v>244</v>
      </c>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row>
    <row r="18" spans="1:60" ht="22.5" outlineLevel="1" x14ac:dyDescent="0.2">
      <c r="A18" s="234">
        <v>8</v>
      </c>
      <c r="B18" s="235" t="s">
        <v>1303</v>
      </c>
      <c r="C18" s="253" t="s">
        <v>1304</v>
      </c>
      <c r="D18" s="236" t="s">
        <v>268</v>
      </c>
      <c r="E18" s="237">
        <v>18</v>
      </c>
      <c r="F18" s="238"/>
      <c r="G18" s="239">
        <f>ROUND(E18*F18,2)</f>
        <v>0</v>
      </c>
      <c r="H18" s="238"/>
      <c r="I18" s="239">
        <f>ROUND(E18*H18,2)</f>
        <v>0</v>
      </c>
      <c r="J18" s="238"/>
      <c r="K18" s="239">
        <f>ROUND(E18*J18,2)</f>
        <v>0</v>
      </c>
      <c r="L18" s="239">
        <v>15</v>
      </c>
      <c r="M18" s="239">
        <f>G18*(1+L18/100)</f>
        <v>0</v>
      </c>
      <c r="N18" s="237">
        <v>1.01E-3</v>
      </c>
      <c r="O18" s="237">
        <f>ROUND(E18*N18,2)</f>
        <v>0.02</v>
      </c>
      <c r="P18" s="237">
        <v>0</v>
      </c>
      <c r="Q18" s="237">
        <f>ROUND(E18*P18,2)</f>
        <v>0</v>
      </c>
      <c r="R18" s="239" t="s">
        <v>1299</v>
      </c>
      <c r="S18" s="239" t="s">
        <v>239</v>
      </c>
      <c r="T18" s="240" t="s">
        <v>239</v>
      </c>
      <c r="U18" s="224">
        <v>0.31738</v>
      </c>
      <c r="V18" s="224">
        <f>ROUND(E18*U18,2)</f>
        <v>5.71</v>
      </c>
      <c r="W18" s="224"/>
      <c r="X18" s="224" t="s">
        <v>241</v>
      </c>
      <c r="Y18" s="213"/>
      <c r="Z18" s="213"/>
      <c r="AA18" s="213"/>
      <c r="AB18" s="213"/>
      <c r="AC18" s="213"/>
      <c r="AD18" s="213"/>
      <c r="AE18" s="213"/>
      <c r="AF18" s="213"/>
      <c r="AG18" s="213" t="s">
        <v>242</v>
      </c>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row>
    <row r="19" spans="1:60" outlineLevel="1" x14ac:dyDescent="0.2">
      <c r="A19" s="220"/>
      <c r="B19" s="221"/>
      <c r="C19" s="254" t="s">
        <v>1300</v>
      </c>
      <c r="D19" s="241"/>
      <c r="E19" s="241"/>
      <c r="F19" s="241"/>
      <c r="G19" s="241"/>
      <c r="H19" s="224"/>
      <c r="I19" s="224"/>
      <c r="J19" s="224"/>
      <c r="K19" s="224"/>
      <c r="L19" s="224"/>
      <c r="M19" s="224"/>
      <c r="N19" s="223"/>
      <c r="O19" s="223"/>
      <c r="P19" s="223"/>
      <c r="Q19" s="223"/>
      <c r="R19" s="224"/>
      <c r="S19" s="224"/>
      <c r="T19" s="224"/>
      <c r="U19" s="224"/>
      <c r="V19" s="224"/>
      <c r="W19" s="224"/>
      <c r="X19" s="224"/>
      <c r="Y19" s="213"/>
      <c r="Z19" s="213"/>
      <c r="AA19" s="213"/>
      <c r="AB19" s="213"/>
      <c r="AC19" s="213"/>
      <c r="AD19" s="213"/>
      <c r="AE19" s="213"/>
      <c r="AF19" s="213"/>
      <c r="AG19" s="213" t="s">
        <v>244</v>
      </c>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row>
    <row r="20" spans="1:60" ht="22.5" outlineLevel="1" x14ac:dyDescent="0.2">
      <c r="A20" s="234">
        <v>9</v>
      </c>
      <c r="B20" s="235" t="s">
        <v>1305</v>
      </c>
      <c r="C20" s="253" t="s">
        <v>1306</v>
      </c>
      <c r="D20" s="236" t="s">
        <v>268</v>
      </c>
      <c r="E20" s="237">
        <v>11</v>
      </c>
      <c r="F20" s="238"/>
      <c r="G20" s="239">
        <f>ROUND(E20*F20,2)</f>
        <v>0</v>
      </c>
      <c r="H20" s="238"/>
      <c r="I20" s="239">
        <f>ROUND(E20*H20,2)</f>
        <v>0</v>
      </c>
      <c r="J20" s="238"/>
      <c r="K20" s="239">
        <f>ROUND(E20*J20,2)</f>
        <v>0</v>
      </c>
      <c r="L20" s="239">
        <v>15</v>
      </c>
      <c r="M20" s="239">
        <f>G20*(1+L20/100)</f>
        <v>0</v>
      </c>
      <c r="N20" s="237">
        <v>1.6000000000000001E-3</v>
      </c>
      <c r="O20" s="237">
        <f>ROUND(E20*N20,2)</f>
        <v>0.02</v>
      </c>
      <c r="P20" s="237">
        <v>0</v>
      </c>
      <c r="Q20" s="237">
        <f>ROUND(E20*P20,2)</f>
        <v>0</v>
      </c>
      <c r="R20" s="239" t="s">
        <v>1299</v>
      </c>
      <c r="S20" s="239" t="s">
        <v>239</v>
      </c>
      <c r="T20" s="240" t="s">
        <v>239</v>
      </c>
      <c r="U20" s="224">
        <v>0.33332000000000001</v>
      </c>
      <c r="V20" s="224">
        <f>ROUND(E20*U20,2)</f>
        <v>3.67</v>
      </c>
      <c r="W20" s="224"/>
      <c r="X20" s="224" t="s">
        <v>241</v>
      </c>
      <c r="Y20" s="213"/>
      <c r="Z20" s="213"/>
      <c r="AA20" s="213"/>
      <c r="AB20" s="213"/>
      <c r="AC20" s="213"/>
      <c r="AD20" s="213"/>
      <c r="AE20" s="213"/>
      <c r="AF20" s="213"/>
      <c r="AG20" s="213" t="s">
        <v>242</v>
      </c>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row>
    <row r="21" spans="1:60" outlineLevel="1" x14ac:dyDescent="0.2">
      <c r="A21" s="220"/>
      <c r="B21" s="221"/>
      <c r="C21" s="254" t="s">
        <v>1300</v>
      </c>
      <c r="D21" s="241"/>
      <c r="E21" s="241"/>
      <c r="F21" s="241"/>
      <c r="G21" s="241"/>
      <c r="H21" s="224"/>
      <c r="I21" s="224"/>
      <c r="J21" s="224"/>
      <c r="K21" s="224"/>
      <c r="L21" s="224"/>
      <c r="M21" s="224"/>
      <c r="N21" s="223"/>
      <c r="O21" s="223"/>
      <c r="P21" s="223"/>
      <c r="Q21" s="223"/>
      <c r="R21" s="224"/>
      <c r="S21" s="224"/>
      <c r="T21" s="224"/>
      <c r="U21" s="224"/>
      <c r="V21" s="224"/>
      <c r="W21" s="224"/>
      <c r="X21" s="224"/>
      <c r="Y21" s="213"/>
      <c r="Z21" s="213"/>
      <c r="AA21" s="213"/>
      <c r="AB21" s="213"/>
      <c r="AC21" s="213"/>
      <c r="AD21" s="213"/>
      <c r="AE21" s="213"/>
      <c r="AF21" s="213"/>
      <c r="AG21" s="213" t="s">
        <v>244</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row>
    <row r="22" spans="1:60" ht="22.5" outlineLevel="1" x14ac:dyDescent="0.2">
      <c r="A22" s="234">
        <v>10</v>
      </c>
      <c r="B22" s="235" t="s">
        <v>1307</v>
      </c>
      <c r="C22" s="253" t="s">
        <v>1308</v>
      </c>
      <c r="D22" s="236" t="s">
        <v>268</v>
      </c>
      <c r="E22" s="237">
        <v>12</v>
      </c>
      <c r="F22" s="238"/>
      <c r="G22" s="239">
        <f>ROUND(E22*F22,2)</f>
        <v>0</v>
      </c>
      <c r="H22" s="238"/>
      <c r="I22" s="239">
        <f>ROUND(E22*H22,2)</f>
        <v>0</v>
      </c>
      <c r="J22" s="238"/>
      <c r="K22" s="239">
        <f>ROUND(E22*J22,2)</f>
        <v>0</v>
      </c>
      <c r="L22" s="239">
        <v>15</v>
      </c>
      <c r="M22" s="239">
        <f>G22*(1+L22/100)</f>
        <v>0</v>
      </c>
      <c r="N22" s="237">
        <v>1.9599999999999999E-3</v>
      </c>
      <c r="O22" s="237">
        <f>ROUND(E22*N22,2)</f>
        <v>0.02</v>
      </c>
      <c r="P22" s="237">
        <v>0</v>
      </c>
      <c r="Q22" s="237">
        <f>ROUND(E22*P22,2)</f>
        <v>0</v>
      </c>
      <c r="R22" s="239" t="s">
        <v>1299</v>
      </c>
      <c r="S22" s="239" t="s">
        <v>239</v>
      </c>
      <c r="T22" s="240" t="s">
        <v>239</v>
      </c>
      <c r="U22" s="224">
        <v>0.3579</v>
      </c>
      <c r="V22" s="224">
        <f>ROUND(E22*U22,2)</f>
        <v>4.29</v>
      </c>
      <c r="W22" s="224"/>
      <c r="X22" s="224" t="s">
        <v>241</v>
      </c>
      <c r="Y22" s="213"/>
      <c r="Z22" s="213"/>
      <c r="AA22" s="213"/>
      <c r="AB22" s="213"/>
      <c r="AC22" s="213"/>
      <c r="AD22" s="213"/>
      <c r="AE22" s="213"/>
      <c r="AF22" s="213"/>
      <c r="AG22" s="213" t="s">
        <v>242</v>
      </c>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row>
    <row r="23" spans="1:60" outlineLevel="1" x14ac:dyDescent="0.2">
      <c r="A23" s="220"/>
      <c r="B23" s="221"/>
      <c r="C23" s="254" t="s">
        <v>1300</v>
      </c>
      <c r="D23" s="241"/>
      <c r="E23" s="241"/>
      <c r="F23" s="241"/>
      <c r="G23" s="241"/>
      <c r="H23" s="224"/>
      <c r="I23" s="224"/>
      <c r="J23" s="224"/>
      <c r="K23" s="224"/>
      <c r="L23" s="224"/>
      <c r="M23" s="224"/>
      <c r="N23" s="223"/>
      <c r="O23" s="223"/>
      <c r="P23" s="223"/>
      <c r="Q23" s="223"/>
      <c r="R23" s="224"/>
      <c r="S23" s="224"/>
      <c r="T23" s="224"/>
      <c r="U23" s="224"/>
      <c r="V23" s="224"/>
      <c r="W23" s="224"/>
      <c r="X23" s="224"/>
      <c r="Y23" s="213"/>
      <c r="Z23" s="213"/>
      <c r="AA23" s="213"/>
      <c r="AB23" s="213"/>
      <c r="AC23" s="213"/>
      <c r="AD23" s="213"/>
      <c r="AE23" s="213"/>
      <c r="AF23" s="213"/>
      <c r="AG23" s="213" t="s">
        <v>244</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row>
    <row r="24" spans="1:60" outlineLevel="1" x14ac:dyDescent="0.2">
      <c r="A24" s="242">
        <v>11</v>
      </c>
      <c r="B24" s="243" t="s">
        <v>1309</v>
      </c>
      <c r="C24" s="255" t="s">
        <v>1310</v>
      </c>
      <c r="D24" s="244" t="s">
        <v>265</v>
      </c>
      <c r="E24" s="245">
        <v>322</v>
      </c>
      <c r="F24" s="246"/>
      <c r="G24" s="247">
        <f>ROUND(E24*F24,2)</f>
        <v>0</v>
      </c>
      <c r="H24" s="246"/>
      <c r="I24" s="247">
        <f>ROUND(E24*H24,2)</f>
        <v>0</v>
      </c>
      <c r="J24" s="246"/>
      <c r="K24" s="247">
        <f>ROUND(E24*J24,2)</f>
        <v>0</v>
      </c>
      <c r="L24" s="247">
        <v>15</v>
      </c>
      <c r="M24" s="247">
        <f>G24*(1+L24/100)</f>
        <v>0</v>
      </c>
      <c r="N24" s="245">
        <v>0</v>
      </c>
      <c r="O24" s="245">
        <f>ROUND(E24*N24,2)</f>
        <v>0</v>
      </c>
      <c r="P24" s="245">
        <v>0</v>
      </c>
      <c r="Q24" s="245">
        <f>ROUND(E24*P24,2)</f>
        <v>0</v>
      </c>
      <c r="R24" s="247" t="s">
        <v>1299</v>
      </c>
      <c r="S24" s="247" t="s">
        <v>239</v>
      </c>
      <c r="T24" s="248" t="s">
        <v>239</v>
      </c>
      <c r="U24" s="224">
        <v>6.1699999999999998E-2</v>
      </c>
      <c r="V24" s="224">
        <f>ROUND(E24*U24,2)</f>
        <v>19.87</v>
      </c>
      <c r="W24" s="224"/>
      <c r="X24" s="224" t="s">
        <v>241</v>
      </c>
      <c r="Y24" s="213"/>
      <c r="Z24" s="213"/>
      <c r="AA24" s="213"/>
      <c r="AB24" s="213"/>
      <c r="AC24" s="213"/>
      <c r="AD24" s="213"/>
      <c r="AE24" s="213"/>
      <c r="AF24" s="213"/>
      <c r="AG24" s="213" t="s">
        <v>242</v>
      </c>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row>
    <row r="25" spans="1:60" outlineLevel="1" x14ac:dyDescent="0.2">
      <c r="A25" s="242">
        <v>12</v>
      </c>
      <c r="B25" s="243" t="s">
        <v>1311</v>
      </c>
      <c r="C25" s="255" t="s">
        <v>1312</v>
      </c>
      <c r="D25" s="244" t="s">
        <v>268</v>
      </c>
      <c r="E25" s="245">
        <v>619</v>
      </c>
      <c r="F25" s="246"/>
      <c r="G25" s="247">
        <f>ROUND(E25*F25,2)</f>
        <v>0</v>
      </c>
      <c r="H25" s="246"/>
      <c r="I25" s="247">
        <f>ROUND(E25*H25,2)</f>
        <v>0</v>
      </c>
      <c r="J25" s="246"/>
      <c r="K25" s="247">
        <f>ROUND(E25*J25,2)</f>
        <v>0</v>
      </c>
      <c r="L25" s="247">
        <v>15</v>
      </c>
      <c r="M25" s="247">
        <f>G25*(1+L25/100)</f>
        <v>0</v>
      </c>
      <c r="N25" s="245">
        <v>0</v>
      </c>
      <c r="O25" s="245">
        <f>ROUND(E25*N25,2)</f>
        <v>0</v>
      </c>
      <c r="P25" s="245">
        <v>0</v>
      </c>
      <c r="Q25" s="245">
        <f>ROUND(E25*P25,2)</f>
        <v>0</v>
      </c>
      <c r="R25" s="247" t="s">
        <v>1299</v>
      </c>
      <c r="S25" s="247" t="s">
        <v>239</v>
      </c>
      <c r="T25" s="248" t="s">
        <v>239</v>
      </c>
      <c r="U25" s="224">
        <v>2.1499999999999998E-2</v>
      </c>
      <c r="V25" s="224">
        <f>ROUND(E25*U25,2)</f>
        <v>13.31</v>
      </c>
      <c r="W25" s="224"/>
      <c r="X25" s="224" t="s">
        <v>241</v>
      </c>
      <c r="Y25" s="213"/>
      <c r="Z25" s="213"/>
      <c r="AA25" s="213"/>
      <c r="AB25" s="213"/>
      <c r="AC25" s="213"/>
      <c r="AD25" s="213"/>
      <c r="AE25" s="213"/>
      <c r="AF25" s="213"/>
      <c r="AG25" s="213" t="s">
        <v>1057</v>
      </c>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row>
    <row r="26" spans="1:60" outlineLevel="1" x14ac:dyDescent="0.2">
      <c r="A26" s="242">
        <v>13</v>
      </c>
      <c r="B26" s="243" t="s">
        <v>1313</v>
      </c>
      <c r="C26" s="255" t="s">
        <v>1314</v>
      </c>
      <c r="D26" s="244" t="s">
        <v>1315</v>
      </c>
      <c r="E26" s="245">
        <v>1</v>
      </c>
      <c r="F26" s="246"/>
      <c r="G26" s="247">
        <f>ROUND(E26*F26,2)</f>
        <v>0</v>
      </c>
      <c r="H26" s="246"/>
      <c r="I26" s="247">
        <f>ROUND(E26*H26,2)</f>
        <v>0</v>
      </c>
      <c r="J26" s="246"/>
      <c r="K26" s="247">
        <f>ROUND(E26*J26,2)</f>
        <v>0</v>
      </c>
      <c r="L26" s="247">
        <v>15</v>
      </c>
      <c r="M26" s="247">
        <f>G26*(1+L26/100)</f>
        <v>0</v>
      </c>
      <c r="N26" s="245">
        <v>0</v>
      </c>
      <c r="O26" s="245">
        <f>ROUND(E26*N26,2)</f>
        <v>0</v>
      </c>
      <c r="P26" s="245">
        <v>0</v>
      </c>
      <c r="Q26" s="245">
        <f>ROUND(E26*P26,2)</f>
        <v>0</v>
      </c>
      <c r="R26" s="247"/>
      <c r="S26" s="247" t="s">
        <v>279</v>
      </c>
      <c r="T26" s="248" t="s">
        <v>262</v>
      </c>
      <c r="U26" s="224">
        <v>0.215</v>
      </c>
      <c r="V26" s="224">
        <f>ROUND(E26*U26,2)</f>
        <v>0.22</v>
      </c>
      <c r="W26" s="224"/>
      <c r="X26" s="224" t="s">
        <v>241</v>
      </c>
      <c r="Y26" s="213"/>
      <c r="Z26" s="213"/>
      <c r="AA26" s="213"/>
      <c r="AB26" s="213"/>
      <c r="AC26" s="213"/>
      <c r="AD26" s="213"/>
      <c r="AE26" s="213"/>
      <c r="AF26" s="213"/>
      <c r="AG26" s="213" t="s">
        <v>242</v>
      </c>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row>
    <row r="27" spans="1:60" outlineLevel="1" x14ac:dyDescent="0.2">
      <c r="A27" s="242">
        <v>14</v>
      </c>
      <c r="B27" s="243" t="s">
        <v>1316</v>
      </c>
      <c r="C27" s="255" t="s">
        <v>1317</v>
      </c>
      <c r="D27" s="244" t="s">
        <v>265</v>
      </c>
      <c r="E27" s="245">
        <v>138</v>
      </c>
      <c r="F27" s="246"/>
      <c r="G27" s="247">
        <f>ROUND(E27*F27,2)</f>
        <v>0</v>
      </c>
      <c r="H27" s="246"/>
      <c r="I27" s="247">
        <f>ROUND(E27*H27,2)</f>
        <v>0</v>
      </c>
      <c r="J27" s="246"/>
      <c r="K27" s="247">
        <f>ROUND(E27*J27,2)</f>
        <v>0</v>
      </c>
      <c r="L27" s="247">
        <v>15</v>
      </c>
      <c r="M27" s="247">
        <f>G27*(1+L27/100)</f>
        <v>0</v>
      </c>
      <c r="N27" s="245">
        <v>0</v>
      </c>
      <c r="O27" s="245">
        <f>ROUND(E27*N27,2)</f>
        <v>0</v>
      </c>
      <c r="P27" s="245">
        <v>0</v>
      </c>
      <c r="Q27" s="245">
        <f>ROUND(E27*P27,2)</f>
        <v>0</v>
      </c>
      <c r="R27" s="247" t="s">
        <v>295</v>
      </c>
      <c r="S27" s="247" t="s">
        <v>239</v>
      </c>
      <c r="T27" s="248" t="s">
        <v>239</v>
      </c>
      <c r="U27" s="224">
        <v>0</v>
      </c>
      <c r="V27" s="224">
        <f>ROUND(E27*U27,2)</f>
        <v>0</v>
      </c>
      <c r="W27" s="224"/>
      <c r="X27" s="224" t="s">
        <v>296</v>
      </c>
      <c r="Y27" s="213"/>
      <c r="Z27" s="213"/>
      <c r="AA27" s="213"/>
      <c r="AB27" s="213"/>
      <c r="AC27" s="213"/>
      <c r="AD27" s="213"/>
      <c r="AE27" s="213"/>
      <c r="AF27" s="213"/>
      <c r="AG27" s="213" t="s">
        <v>297</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outlineLevel="1" x14ac:dyDescent="0.2">
      <c r="A28" s="242">
        <v>15</v>
      </c>
      <c r="B28" s="243" t="s">
        <v>1318</v>
      </c>
      <c r="C28" s="255" t="s">
        <v>1319</v>
      </c>
      <c r="D28" s="244" t="s">
        <v>265</v>
      </c>
      <c r="E28" s="245">
        <v>38</v>
      </c>
      <c r="F28" s="246"/>
      <c r="G28" s="247">
        <f>ROUND(E28*F28,2)</f>
        <v>0</v>
      </c>
      <c r="H28" s="246"/>
      <c r="I28" s="247">
        <f>ROUND(E28*H28,2)</f>
        <v>0</v>
      </c>
      <c r="J28" s="246"/>
      <c r="K28" s="247">
        <f>ROUND(E28*J28,2)</f>
        <v>0</v>
      </c>
      <c r="L28" s="247">
        <v>15</v>
      </c>
      <c r="M28" s="247">
        <f>G28*(1+L28/100)</f>
        <v>0</v>
      </c>
      <c r="N28" s="245">
        <v>0</v>
      </c>
      <c r="O28" s="245">
        <f>ROUND(E28*N28,2)</f>
        <v>0</v>
      </c>
      <c r="P28" s="245">
        <v>0</v>
      </c>
      <c r="Q28" s="245">
        <f>ROUND(E28*P28,2)</f>
        <v>0</v>
      </c>
      <c r="R28" s="247" t="s">
        <v>295</v>
      </c>
      <c r="S28" s="247" t="s">
        <v>239</v>
      </c>
      <c r="T28" s="248" t="s">
        <v>239</v>
      </c>
      <c r="U28" s="224">
        <v>0</v>
      </c>
      <c r="V28" s="224">
        <f>ROUND(E28*U28,2)</f>
        <v>0</v>
      </c>
      <c r="W28" s="224"/>
      <c r="X28" s="224" t="s">
        <v>296</v>
      </c>
      <c r="Y28" s="213"/>
      <c r="Z28" s="213"/>
      <c r="AA28" s="213"/>
      <c r="AB28" s="213"/>
      <c r="AC28" s="213"/>
      <c r="AD28" s="213"/>
      <c r="AE28" s="213"/>
      <c r="AF28" s="213"/>
      <c r="AG28" s="213" t="s">
        <v>297</v>
      </c>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row>
    <row r="29" spans="1:60" outlineLevel="1" x14ac:dyDescent="0.2">
      <c r="A29" s="242">
        <v>16</v>
      </c>
      <c r="B29" s="243" t="s">
        <v>1320</v>
      </c>
      <c r="C29" s="255" t="s">
        <v>1321</v>
      </c>
      <c r="D29" s="244" t="s">
        <v>265</v>
      </c>
      <c r="E29" s="245">
        <v>10</v>
      </c>
      <c r="F29" s="246"/>
      <c r="G29" s="247">
        <f>ROUND(E29*F29,2)</f>
        <v>0</v>
      </c>
      <c r="H29" s="246"/>
      <c r="I29" s="247">
        <f>ROUND(E29*H29,2)</f>
        <v>0</v>
      </c>
      <c r="J29" s="246"/>
      <c r="K29" s="247">
        <f>ROUND(E29*J29,2)</f>
        <v>0</v>
      </c>
      <c r="L29" s="247">
        <v>15</v>
      </c>
      <c r="M29" s="247">
        <f>G29*(1+L29/100)</f>
        <v>0</v>
      </c>
      <c r="N29" s="245">
        <v>0</v>
      </c>
      <c r="O29" s="245">
        <f>ROUND(E29*N29,2)</f>
        <v>0</v>
      </c>
      <c r="P29" s="245">
        <v>0</v>
      </c>
      <c r="Q29" s="245">
        <f>ROUND(E29*P29,2)</f>
        <v>0</v>
      </c>
      <c r="R29" s="247" t="s">
        <v>295</v>
      </c>
      <c r="S29" s="247" t="s">
        <v>239</v>
      </c>
      <c r="T29" s="248" t="s">
        <v>239</v>
      </c>
      <c r="U29" s="224">
        <v>0</v>
      </c>
      <c r="V29" s="224">
        <f>ROUND(E29*U29,2)</f>
        <v>0</v>
      </c>
      <c r="W29" s="224"/>
      <c r="X29" s="224" t="s">
        <v>296</v>
      </c>
      <c r="Y29" s="213"/>
      <c r="Z29" s="213"/>
      <c r="AA29" s="213"/>
      <c r="AB29" s="213"/>
      <c r="AC29" s="213"/>
      <c r="AD29" s="213"/>
      <c r="AE29" s="213"/>
      <c r="AF29" s="213"/>
      <c r="AG29" s="213" t="s">
        <v>297</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outlineLevel="1" x14ac:dyDescent="0.2">
      <c r="A30" s="242">
        <v>17</v>
      </c>
      <c r="B30" s="243" t="s">
        <v>1322</v>
      </c>
      <c r="C30" s="255" t="s">
        <v>1323</v>
      </c>
      <c r="D30" s="244" t="s">
        <v>265</v>
      </c>
      <c r="E30" s="245">
        <v>90</v>
      </c>
      <c r="F30" s="246"/>
      <c r="G30" s="247">
        <f>ROUND(E30*F30,2)</f>
        <v>0</v>
      </c>
      <c r="H30" s="246"/>
      <c r="I30" s="247">
        <f>ROUND(E30*H30,2)</f>
        <v>0</v>
      </c>
      <c r="J30" s="246"/>
      <c r="K30" s="247">
        <f>ROUND(E30*J30,2)</f>
        <v>0</v>
      </c>
      <c r="L30" s="247">
        <v>15</v>
      </c>
      <c r="M30" s="247">
        <f>G30*(1+L30/100)</f>
        <v>0</v>
      </c>
      <c r="N30" s="245">
        <v>3.0000000000000001E-5</v>
      </c>
      <c r="O30" s="245">
        <f>ROUND(E30*N30,2)</f>
        <v>0</v>
      </c>
      <c r="P30" s="245">
        <v>0</v>
      </c>
      <c r="Q30" s="245">
        <f>ROUND(E30*P30,2)</f>
        <v>0</v>
      </c>
      <c r="R30" s="247" t="s">
        <v>295</v>
      </c>
      <c r="S30" s="247" t="s">
        <v>239</v>
      </c>
      <c r="T30" s="248" t="s">
        <v>239</v>
      </c>
      <c r="U30" s="224">
        <v>0</v>
      </c>
      <c r="V30" s="224">
        <f>ROUND(E30*U30,2)</f>
        <v>0</v>
      </c>
      <c r="W30" s="224"/>
      <c r="X30" s="224" t="s">
        <v>296</v>
      </c>
      <c r="Y30" s="213"/>
      <c r="Z30" s="213"/>
      <c r="AA30" s="213"/>
      <c r="AB30" s="213"/>
      <c r="AC30" s="213"/>
      <c r="AD30" s="213"/>
      <c r="AE30" s="213"/>
      <c r="AF30" s="213"/>
      <c r="AG30" s="213" t="s">
        <v>297</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outlineLevel="1" x14ac:dyDescent="0.2">
      <c r="A31" s="242">
        <v>18</v>
      </c>
      <c r="B31" s="243" t="s">
        <v>1324</v>
      </c>
      <c r="C31" s="255" t="s">
        <v>1325</v>
      </c>
      <c r="D31" s="244" t="s">
        <v>265</v>
      </c>
      <c r="E31" s="245">
        <v>15</v>
      </c>
      <c r="F31" s="246"/>
      <c r="G31" s="247">
        <f>ROUND(E31*F31,2)</f>
        <v>0</v>
      </c>
      <c r="H31" s="246"/>
      <c r="I31" s="247">
        <f>ROUND(E31*H31,2)</f>
        <v>0</v>
      </c>
      <c r="J31" s="246"/>
      <c r="K31" s="247">
        <f>ROUND(E31*J31,2)</f>
        <v>0</v>
      </c>
      <c r="L31" s="247">
        <v>15</v>
      </c>
      <c r="M31" s="247">
        <f>G31*(1+L31/100)</f>
        <v>0</v>
      </c>
      <c r="N31" s="245">
        <v>0</v>
      </c>
      <c r="O31" s="245">
        <f>ROUND(E31*N31,2)</f>
        <v>0</v>
      </c>
      <c r="P31" s="245">
        <v>0</v>
      </c>
      <c r="Q31" s="245">
        <f>ROUND(E31*P31,2)</f>
        <v>0</v>
      </c>
      <c r="R31" s="247" t="s">
        <v>295</v>
      </c>
      <c r="S31" s="247" t="s">
        <v>239</v>
      </c>
      <c r="T31" s="248" t="s">
        <v>239</v>
      </c>
      <c r="U31" s="224">
        <v>0</v>
      </c>
      <c r="V31" s="224">
        <f>ROUND(E31*U31,2)</f>
        <v>0</v>
      </c>
      <c r="W31" s="224"/>
      <c r="X31" s="224" t="s">
        <v>296</v>
      </c>
      <c r="Y31" s="213"/>
      <c r="Z31" s="213"/>
      <c r="AA31" s="213"/>
      <c r="AB31" s="213"/>
      <c r="AC31" s="213"/>
      <c r="AD31" s="213"/>
      <c r="AE31" s="213"/>
      <c r="AF31" s="213"/>
      <c r="AG31" s="213" t="s">
        <v>297</v>
      </c>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row>
    <row r="32" spans="1:60" outlineLevel="1" x14ac:dyDescent="0.2">
      <c r="A32" s="242">
        <v>19</v>
      </c>
      <c r="B32" s="243" t="s">
        <v>1326</v>
      </c>
      <c r="C32" s="255" t="s">
        <v>1327</v>
      </c>
      <c r="D32" s="244" t="s">
        <v>265</v>
      </c>
      <c r="E32" s="245">
        <v>16</v>
      </c>
      <c r="F32" s="246"/>
      <c r="G32" s="247">
        <f>ROUND(E32*F32,2)</f>
        <v>0</v>
      </c>
      <c r="H32" s="246"/>
      <c r="I32" s="247">
        <f>ROUND(E32*H32,2)</f>
        <v>0</v>
      </c>
      <c r="J32" s="246"/>
      <c r="K32" s="247">
        <f>ROUND(E32*J32,2)</f>
        <v>0</v>
      </c>
      <c r="L32" s="247">
        <v>15</v>
      </c>
      <c r="M32" s="247">
        <f>G32*(1+L32/100)</f>
        <v>0</v>
      </c>
      <c r="N32" s="245">
        <v>0</v>
      </c>
      <c r="O32" s="245">
        <f>ROUND(E32*N32,2)</f>
        <v>0</v>
      </c>
      <c r="P32" s="245">
        <v>0</v>
      </c>
      <c r="Q32" s="245">
        <f>ROUND(E32*P32,2)</f>
        <v>0</v>
      </c>
      <c r="R32" s="247" t="s">
        <v>295</v>
      </c>
      <c r="S32" s="247" t="s">
        <v>239</v>
      </c>
      <c r="T32" s="248" t="s">
        <v>239</v>
      </c>
      <c r="U32" s="224">
        <v>0</v>
      </c>
      <c r="V32" s="224">
        <f>ROUND(E32*U32,2)</f>
        <v>0</v>
      </c>
      <c r="W32" s="224"/>
      <c r="X32" s="224" t="s">
        <v>296</v>
      </c>
      <c r="Y32" s="213"/>
      <c r="Z32" s="213"/>
      <c r="AA32" s="213"/>
      <c r="AB32" s="213"/>
      <c r="AC32" s="213"/>
      <c r="AD32" s="213"/>
      <c r="AE32" s="213"/>
      <c r="AF32" s="213"/>
      <c r="AG32" s="213" t="s">
        <v>297</v>
      </c>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row>
    <row r="33" spans="1:60" outlineLevel="1" x14ac:dyDescent="0.2">
      <c r="A33" s="234">
        <v>20</v>
      </c>
      <c r="B33" s="235" t="s">
        <v>1328</v>
      </c>
      <c r="C33" s="253" t="s">
        <v>1329</v>
      </c>
      <c r="D33" s="236" t="s">
        <v>265</v>
      </c>
      <c r="E33" s="237">
        <v>6</v>
      </c>
      <c r="F33" s="238"/>
      <c r="G33" s="239">
        <f>ROUND(E33*F33,2)</f>
        <v>0</v>
      </c>
      <c r="H33" s="238"/>
      <c r="I33" s="239">
        <f>ROUND(E33*H33,2)</f>
        <v>0</v>
      </c>
      <c r="J33" s="238"/>
      <c r="K33" s="239">
        <f>ROUND(E33*J33,2)</f>
        <v>0</v>
      </c>
      <c r="L33" s="239">
        <v>15</v>
      </c>
      <c r="M33" s="239">
        <f>G33*(1+L33/100)</f>
        <v>0</v>
      </c>
      <c r="N33" s="237">
        <v>0</v>
      </c>
      <c r="O33" s="237">
        <f>ROUND(E33*N33,2)</f>
        <v>0</v>
      </c>
      <c r="P33" s="237">
        <v>0</v>
      </c>
      <c r="Q33" s="237">
        <f>ROUND(E33*P33,2)</f>
        <v>0</v>
      </c>
      <c r="R33" s="239" t="s">
        <v>295</v>
      </c>
      <c r="S33" s="239" t="s">
        <v>239</v>
      </c>
      <c r="T33" s="240" t="s">
        <v>239</v>
      </c>
      <c r="U33" s="224">
        <v>0</v>
      </c>
      <c r="V33" s="224">
        <f>ROUND(E33*U33,2)</f>
        <v>0</v>
      </c>
      <c r="W33" s="224"/>
      <c r="X33" s="224" t="s">
        <v>296</v>
      </c>
      <c r="Y33" s="213"/>
      <c r="Z33" s="213"/>
      <c r="AA33" s="213"/>
      <c r="AB33" s="213"/>
      <c r="AC33" s="213"/>
      <c r="AD33" s="213"/>
      <c r="AE33" s="213"/>
      <c r="AF33" s="213"/>
      <c r="AG33" s="213" t="s">
        <v>297</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outlineLevel="1" x14ac:dyDescent="0.2">
      <c r="A34" s="220">
        <v>21</v>
      </c>
      <c r="B34" s="221" t="s">
        <v>1330</v>
      </c>
      <c r="C34" s="257" t="s">
        <v>1331</v>
      </c>
      <c r="D34" s="222" t="s">
        <v>0</v>
      </c>
      <c r="E34" s="251"/>
      <c r="F34" s="225"/>
      <c r="G34" s="224">
        <f>ROUND(E34*F34,2)</f>
        <v>0</v>
      </c>
      <c r="H34" s="225"/>
      <c r="I34" s="224">
        <f>ROUND(E34*H34,2)</f>
        <v>0</v>
      </c>
      <c r="J34" s="225"/>
      <c r="K34" s="224">
        <f>ROUND(E34*J34,2)</f>
        <v>0</v>
      </c>
      <c r="L34" s="224">
        <v>15</v>
      </c>
      <c r="M34" s="224">
        <f>G34*(1+L34/100)</f>
        <v>0</v>
      </c>
      <c r="N34" s="223">
        <v>0</v>
      </c>
      <c r="O34" s="223">
        <f>ROUND(E34*N34,2)</f>
        <v>0</v>
      </c>
      <c r="P34" s="223">
        <v>0</v>
      </c>
      <c r="Q34" s="223">
        <f>ROUND(E34*P34,2)</f>
        <v>0</v>
      </c>
      <c r="R34" s="224" t="s">
        <v>1299</v>
      </c>
      <c r="S34" s="224" t="s">
        <v>239</v>
      </c>
      <c r="T34" s="224" t="s">
        <v>239</v>
      </c>
      <c r="U34" s="224">
        <v>0</v>
      </c>
      <c r="V34" s="224">
        <f>ROUND(E34*U34,2)</f>
        <v>0</v>
      </c>
      <c r="W34" s="224"/>
      <c r="X34" s="224" t="s">
        <v>462</v>
      </c>
      <c r="Y34" s="213"/>
      <c r="Z34" s="213"/>
      <c r="AA34" s="213"/>
      <c r="AB34" s="213"/>
      <c r="AC34" s="213"/>
      <c r="AD34" s="213"/>
      <c r="AE34" s="213"/>
      <c r="AF34" s="213"/>
      <c r="AG34" s="213" t="s">
        <v>463</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x14ac:dyDescent="0.2">
      <c r="A35" s="227" t="s">
        <v>233</v>
      </c>
      <c r="B35" s="228" t="s">
        <v>149</v>
      </c>
      <c r="C35" s="252" t="s">
        <v>150</v>
      </c>
      <c r="D35" s="229"/>
      <c r="E35" s="230"/>
      <c r="F35" s="231"/>
      <c r="G35" s="231">
        <f>SUMIF(AG36:AG51,"&lt;&gt;NOR",G36:G51)</f>
        <v>0</v>
      </c>
      <c r="H35" s="231"/>
      <c r="I35" s="231">
        <f>SUM(I36:I51)</f>
        <v>0</v>
      </c>
      <c r="J35" s="231"/>
      <c r="K35" s="231">
        <f>SUM(K36:K51)</f>
        <v>0</v>
      </c>
      <c r="L35" s="231"/>
      <c r="M35" s="231">
        <f>SUM(M36:M51)</f>
        <v>0</v>
      </c>
      <c r="N35" s="230"/>
      <c r="O35" s="230">
        <f>SUM(O36:O51)</f>
        <v>0.16999999999999998</v>
      </c>
      <c r="P35" s="230"/>
      <c r="Q35" s="230">
        <f>SUM(Q36:Q51)</f>
        <v>0</v>
      </c>
      <c r="R35" s="231"/>
      <c r="S35" s="231"/>
      <c r="T35" s="232"/>
      <c r="U35" s="226"/>
      <c r="V35" s="226">
        <f>SUM(V36:V51)</f>
        <v>45.6</v>
      </c>
      <c r="W35" s="226"/>
      <c r="X35" s="226"/>
      <c r="AG35" t="s">
        <v>234</v>
      </c>
    </row>
    <row r="36" spans="1:60" outlineLevel="1" x14ac:dyDescent="0.2">
      <c r="A36" s="242">
        <v>22</v>
      </c>
      <c r="B36" s="243" t="s">
        <v>1332</v>
      </c>
      <c r="C36" s="255" t="s">
        <v>1333</v>
      </c>
      <c r="D36" s="244" t="s">
        <v>1334</v>
      </c>
      <c r="E36" s="245">
        <v>1</v>
      </c>
      <c r="F36" s="246"/>
      <c r="G36" s="247">
        <f>ROUND(E36*F36,2)</f>
        <v>0</v>
      </c>
      <c r="H36" s="246"/>
      <c r="I36" s="247">
        <f>ROUND(E36*H36,2)</f>
        <v>0</v>
      </c>
      <c r="J36" s="246"/>
      <c r="K36" s="247">
        <f>ROUND(E36*J36,2)</f>
        <v>0</v>
      </c>
      <c r="L36" s="247">
        <v>15</v>
      </c>
      <c r="M36" s="247">
        <f>G36*(1+L36/100)</f>
        <v>0</v>
      </c>
      <c r="N36" s="245">
        <v>3.5100000000000001E-3</v>
      </c>
      <c r="O36" s="245">
        <f>ROUND(E36*N36,2)</f>
        <v>0</v>
      </c>
      <c r="P36" s="245">
        <v>0</v>
      </c>
      <c r="Q36" s="245">
        <f>ROUND(E36*P36,2)</f>
        <v>0</v>
      </c>
      <c r="R36" s="247" t="s">
        <v>1299</v>
      </c>
      <c r="S36" s="247" t="s">
        <v>239</v>
      </c>
      <c r="T36" s="248" t="s">
        <v>239</v>
      </c>
      <c r="U36" s="224">
        <v>0.55000000000000004</v>
      </c>
      <c r="V36" s="224">
        <f>ROUND(E36*U36,2)</f>
        <v>0.55000000000000004</v>
      </c>
      <c r="W36" s="224"/>
      <c r="X36" s="224" t="s">
        <v>241</v>
      </c>
      <c r="Y36" s="213"/>
      <c r="Z36" s="213"/>
      <c r="AA36" s="213"/>
      <c r="AB36" s="213"/>
      <c r="AC36" s="213"/>
      <c r="AD36" s="213"/>
      <c r="AE36" s="213"/>
      <c r="AF36" s="213"/>
      <c r="AG36" s="213" t="s">
        <v>242</v>
      </c>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row>
    <row r="37" spans="1:60" ht="22.5" outlineLevel="1" x14ac:dyDescent="0.2">
      <c r="A37" s="242">
        <v>23</v>
      </c>
      <c r="B37" s="243" t="s">
        <v>1335</v>
      </c>
      <c r="C37" s="255" t="s">
        <v>1336</v>
      </c>
      <c r="D37" s="244" t="s">
        <v>265</v>
      </c>
      <c r="E37" s="245">
        <v>9</v>
      </c>
      <c r="F37" s="246"/>
      <c r="G37" s="247">
        <f>ROUND(E37*F37,2)</f>
        <v>0</v>
      </c>
      <c r="H37" s="246"/>
      <c r="I37" s="247">
        <f>ROUND(E37*H37,2)</f>
        <v>0</v>
      </c>
      <c r="J37" s="246"/>
      <c r="K37" s="247">
        <f>ROUND(E37*J37,2)</f>
        <v>0</v>
      </c>
      <c r="L37" s="247">
        <v>15</v>
      </c>
      <c r="M37" s="247">
        <f>G37*(1+L37/100)</f>
        <v>0</v>
      </c>
      <c r="N37" s="245">
        <v>4.0000000000000002E-4</v>
      </c>
      <c r="O37" s="245">
        <f>ROUND(E37*N37,2)</f>
        <v>0</v>
      </c>
      <c r="P37" s="245">
        <v>0</v>
      </c>
      <c r="Q37" s="245">
        <f>ROUND(E37*P37,2)</f>
        <v>0</v>
      </c>
      <c r="R37" s="247" t="s">
        <v>1299</v>
      </c>
      <c r="S37" s="247" t="s">
        <v>239</v>
      </c>
      <c r="T37" s="248" t="s">
        <v>262</v>
      </c>
      <c r="U37" s="224">
        <v>0.216</v>
      </c>
      <c r="V37" s="224">
        <f>ROUND(E37*U37,2)</f>
        <v>1.94</v>
      </c>
      <c r="W37" s="224"/>
      <c r="X37" s="224" t="s">
        <v>241</v>
      </c>
      <c r="Y37" s="213"/>
      <c r="Z37" s="213"/>
      <c r="AA37" s="213"/>
      <c r="AB37" s="213"/>
      <c r="AC37" s="213"/>
      <c r="AD37" s="213"/>
      <c r="AE37" s="213"/>
      <c r="AF37" s="213"/>
      <c r="AG37" s="213" t="s">
        <v>1057</v>
      </c>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row>
    <row r="38" spans="1:60" ht="22.5" outlineLevel="1" x14ac:dyDescent="0.2">
      <c r="A38" s="242">
        <v>24</v>
      </c>
      <c r="B38" s="243" t="s">
        <v>1337</v>
      </c>
      <c r="C38" s="255" t="s">
        <v>1338</v>
      </c>
      <c r="D38" s="244" t="s">
        <v>265</v>
      </c>
      <c r="E38" s="245">
        <v>42</v>
      </c>
      <c r="F38" s="246"/>
      <c r="G38" s="247">
        <f>ROUND(E38*F38,2)</f>
        <v>0</v>
      </c>
      <c r="H38" s="246"/>
      <c r="I38" s="247">
        <f>ROUND(E38*H38,2)</f>
        <v>0</v>
      </c>
      <c r="J38" s="246"/>
      <c r="K38" s="247">
        <f>ROUND(E38*J38,2)</f>
        <v>0</v>
      </c>
      <c r="L38" s="247">
        <v>15</v>
      </c>
      <c r="M38" s="247">
        <f>G38*(1+L38/100)</f>
        <v>0</v>
      </c>
      <c r="N38" s="245">
        <v>4.0000000000000002E-4</v>
      </c>
      <c r="O38" s="245">
        <f>ROUND(E38*N38,2)</f>
        <v>0.02</v>
      </c>
      <c r="P38" s="245">
        <v>0</v>
      </c>
      <c r="Q38" s="245">
        <f>ROUND(E38*P38,2)</f>
        <v>0</v>
      </c>
      <c r="R38" s="247" t="s">
        <v>1299</v>
      </c>
      <c r="S38" s="247" t="s">
        <v>239</v>
      </c>
      <c r="T38" s="248" t="s">
        <v>239</v>
      </c>
      <c r="U38" s="224">
        <v>0.216</v>
      </c>
      <c r="V38" s="224">
        <f>ROUND(E38*U38,2)</f>
        <v>9.07</v>
      </c>
      <c r="W38" s="224"/>
      <c r="X38" s="224" t="s">
        <v>241</v>
      </c>
      <c r="Y38" s="213"/>
      <c r="Z38" s="213"/>
      <c r="AA38" s="213"/>
      <c r="AB38" s="213"/>
      <c r="AC38" s="213"/>
      <c r="AD38" s="213"/>
      <c r="AE38" s="213"/>
      <c r="AF38" s="213"/>
      <c r="AG38" s="213" t="s">
        <v>242</v>
      </c>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row>
    <row r="39" spans="1:60" ht="22.5" outlineLevel="1" x14ac:dyDescent="0.2">
      <c r="A39" s="242">
        <v>25</v>
      </c>
      <c r="B39" s="243" t="s">
        <v>1339</v>
      </c>
      <c r="C39" s="255" t="s">
        <v>1340</v>
      </c>
      <c r="D39" s="244" t="s">
        <v>265</v>
      </c>
      <c r="E39" s="245">
        <v>4</v>
      </c>
      <c r="F39" s="246"/>
      <c r="G39" s="247">
        <f>ROUND(E39*F39,2)</f>
        <v>0</v>
      </c>
      <c r="H39" s="246"/>
      <c r="I39" s="247">
        <f>ROUND(E39*H39,2)</f>
        <v>0</v>
      </c>
      <c r="J39" s="246"/>
      <c r="K39" s="247">
        <f>ROUND(E39*J39,2)</f>
        <v>0</v>
      </c>
      <c r="L39" s="247">
        <v>15</v>
      </c>
      <c r="M39" s="247">
        <f>G39*(1+L39/100)</f>
        <v>0</v>
      </c>
      <c r="N39" s="245">
        <v>4.0999999999999999E-4</v>
      </c>
      <c r="O39" s="245">
        <f>ROUND(E39*N39,2)</f>
        <v>0</v>
      </c>
      <c r="P39" s="245">
        <v>0</v>
      </c>
      <c r="Q39" s="245">
        <f>ROUND(E39*P39,2)</f>
        <v>0</v>
      </c>
      <c r="R39" s="247" t="s">
        <v>1299</v>
      </c>
      <c r="S39" s="247" t="s">
        <v>239</v>
      </c>
      <c r="T39" s="248" t="s">
        <v>239</v>
      </c>
      <c r="U39" s="224">
        <v>0.216</v>
      </c>
      <c r="V39" s="224">
        <f>ROUND(E39*U39,2)</f>
        <v>0.86</v>
      </c>
      <c r="W39" s="224"/>
      <c r="X39" s="224" t="s">
        <v>241</v>
      </c>
      <c r="Y39" s="213"/>
      <c r="Z39" s="213"/>
      <c r="AA39" s="213"/>
      <c r="AB39" s="213"/>
      <c r="AC39" s="213"/>
      <c r="AD39" s="213"/>
      <c r="AE39" s="213"/>
      <c r="AF39" s="213"/>
      <c r="AG39" s="213" t="s">
        <v>242</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outlineLevel="1" x14ac:dyDescent="0.2">
      <c r="A40" s="242">
        <v>26</v>
      </c>
      <c r="B40" s="243" t="s">
        <v>1341</v>
      </c>
      <c r="C40" s="255" t="s">
        <v>1342</v>
      </c>
      <c r="D40" s="244" t="s">
        <v>265</v>
      </c>
      <c r="E40" s="245">
        <v>42</v>
      </c>
      <c r="F40" s="246"/>
      <c r="G40" s="247">
        <f>ROUND(E40*F40,2)</f>
        <v>0</v>
      </c>
      <c r="H40" s="246"/>
      <c r="I40" s="247">
        <f>ROUND(E40*H40,2)</f>
        <v>0</v>
      </c>
      <c r="J40" s="246"/>
      <c r="K40" s="247">
        <f>ROUND(E40*J40,2)</f>
        <v>0</v>
      </c>
      <c r="L40" s="247">
        <v>15</v>
      </c>
      <c r="M40" s="247">
        <f>G40*(1+L40/100)</f>
        <v>0</v>
      </c>
      <c r="N40" s="245">
        <v>1.3999999999999999E-4</v>
      </c>
      <c r="O40" s="245">
        <f>ROUND(E40*N40,2)</f>
        <v>0.01</v>
      </c>
      <c r="P40" s="245">
        <v>0</v>
      </c>
      <c r="Q40" s="245">
        <f>ROUND(E40*P40,2)</f>
        <v>0</v>
      </c>
      <c r="R40" s="247" t="s">
        <v>1299</v>
      </c>
      <c r="S40" s="247" t="s">
        <v>239</v>
      </c>
      <c r="T40" s="248" t="s">
        <v>239</v>
      </c>
      <c r="U40" s="224">
        <v>7.1999999999999995E-2</v>
      </c>
      <c r="V40" s="224">
        <f>ROUND(E40*U40,2)</f>
        <v>3.02</v>
      </c>
      <c r="W40" s="224"/>
      <c r="X40" s="224" t="s">
        <v>241</v>
      </c>
      <c r="Y40" s="213"/>
      <c r="Z40" s="213"/>
      <c r="AA40" s="213"/>
      <c r="AB40" s="213"/>
      <c r="AC40" s="213"/>
      <c r="AD40" s="213"/>
      <c r="AE40" s="213"/>
      <c r="AF40" s="213"/>
      <c r="AG40" s="213" t="s">
        <v>242</v>
      </c>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row>
    <row r="41" spans="1:60" ht="22.5" outlineLevel="1" x14ac:dyDescent="0.2">
      <c r="A41" s="242">
        <v>27</v>
      </c>
      <c r="B41" s="243" t="s">
        <v>1343</v>
      </c>
      <c r="C41" s="255" t="s">
        <v>1344</v>
      </c>
      <c r="D41" s="244" t="s">
        <v>265</v>
      </c>
      <c r="E41" s="245">
        <v>42</v>
      </c>
      <c r="F41" s="246"/>
      <c r="G41" s="247">
        <f>ROUND(E41*F41,2)</f>
        <v>0</v>
      </c>
      <c r="H41" s="246"/>
      <c r="I41" s="247">
        <f>ROUND(E41*H41,2)</f>
        <v>0</v>
      </c>
      <c r="J41" s="246"/>
      <c r="K41" s="247">
        <f>ROUND(E41*J41,2)</f>
        <v>0</v>
      </c>
      <c r="L41" s="247">
        <v>15</v>
      </c>
      <c r="M41" s="247">
        <f>G41*(1+L41/100)</f>
        <v>0</v>
      </c>
      <c r="N41" s="245">
        <v>4.4999999999999999E-4</v>
      </c>
      <c r="O41" s="245">
        <f>ROUND(E41*N41,2)</f>
        <v>0.02</v>
      </c>
      <c r="P41" s="245">
        <v>0</v>
      </c>
      <c r="Q41" s="245">
        <f>ROUND(E41*P41,2)</f>
        <v>0</v>
      </c>
      <c r="R41" s="247" t="s">
        <v>1299</v>
      </c>
      <c r="S41" s="247" t="s">
        <v>239</v>
      </c>
      <c r="T41" s="248" t="s">
        <v>239</v>
      </c>
      <c r="U41" s="224">
        <v>0.16400000000000001</v>
      </c>
      <c r="V41" s="224">
        <f>ROUND(E41*U41,2)</f>
        <v>6.89</v>
      </c>
      <c r="W41" s="224"/>
      <c r="X41" s="224" t="s">
        <v>241</v>
      </c>
      <c r="Y41" s="213"/>
      <c r="Z41" s="213"/>
      <c r="AA41" s="213"/>
      <c r="AB41" s="213"/>
      <c r="AC41" s="213"/>
      <c r="AD41" s="213"/>
      <c r="AE41" s="213"/>
      <c r="AF41" s="213"/>
      <c r="AG41" s="213" t="s">
        <v>242</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ht="22.5" outlineLevel="1" x14ac:dyDescent="0.2">
      <c r="A42" s="242">
        <v>28</v>
      </c>
      <c r="B42" s="243" t="s">
        <v>1345</v>
      </c>
      <c r="C42" s="255" t="s">
        <v>1346</v>
      </c>
      <c r="D42" s="244" t="s">
        <v>265</v>
      </c>
      <c r="E42" s="245">
        <v>8</v>
      </c>
      <c r="F42" s="246"/>
      <c r="G42" s="247">
        <f>ROUND(E42*F42,2)</f>
        <v>0</v>
      </c>
      <c r="H42" s="246"/>
      <c r="I42" s="247">
        <f>ROUND(E42*H42,2)</f>
        <v>0</v>
      </c>
      <c r="J42" s="246"/>
      <c r="K42" s="247">
        <f>ROUND(E42*J42,2)</f>
        <v>0</v>
      </c>
      <c r="L42" s="247">
        <v>15</v>
      </c>
      <c r="M42" s="247">
        <f>G42*(1+L42/100)</f>
        <v>0</v>
      </c>
      <c r="N42" s="245">
        <v>1.4999999999999999E-4</v>
      </c>
      <c r="O42" s="245">
        <f>ROUND(E42*N42,2)</f>
        <v>0</v>
      </c>
      <c r="P42" s="245">
        <v>0</v>
      </c>
      <c r="Q42" s="245">
        <f>ROUND(E42*P42,2)</f>
        <v>0</v>
      </c>
      <c r="R42" s="247" t="s">
        <v>1299</v>
      </c>
      <c r="S42" s="247" t="s">
        <v>239</v>
      </c>
      <c r="T42" s="248" t="s">
        <v>262</v>
      </c>
      <c r="U42" s="224">
        <v>7.0000000000000007E-2</v>
      </c>
      <c r="V42" s="224">
        <f>ROUND(E42*U42,2)</f>
        <v>0.56000000000000005</v>
      </c>
      <c r="W42" s="224"/>
      <c r="X42" s="224" t="s">
        <v>241</v>
      </c>
      <c r="Y42" s="213"/>
      <c r="Z42" s="213"/>
      <c r="AA42" s="213"/>
      <c r="AB42" s="213"/>
      <c r="AC42" s="213"/>
      <c r="AD42" s="213"/>
      <c r="AE42" s="213"/>
      <c r="AF42" s="213"/>
      <c r="AG42" s="213" t="s">
        <v>242</v>
      </c>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row>
    <row r="43" spans="1:60" ht="22.5" outlineLevel="1" x14ac:dyDescent="0.2">
      <c r="A43" s="242">
        <v>29</v>
      </c>
      <c r="B43" s="243" t="s">
        <v>1347</v>
      </c>
      <c r="C43" s="255" t="s">
        <v>1348</v>
      </c>
      <c r="D43" s="244" t="s">
        <v>265</v>
      </c>
      <c r="E43" s="245">
        <v>8</v>
      </c>
      <c r="F43" s="246"/>
      <c r="G43" s="247">
        <f>ROUND(E43*F43,2)</f>
        <v>0</v>
      </c>
      <c r="H43" s="246"/>
      <c r="I43" s="247">
        <f>ROUND(E43*H43,2)</f>
        <v>0</v>
      </c>
      <c r="J43" s="246"/>
      <c r="K43" s="247">
        <f>ROUND(E43*J43,2)</f>
        <v>0</v>
      </c>
      <c r="L43" s="247">
        <v>15</v>
      </c>
      <c r="M43" s="247">
        <f>G43*(1+L43/100)</f>
        <v>0</v>
      </c>
      <c r="N43" s="245">
        <v>1.6000000000000001E-4</v>
      </c>
      <c r="O43" s="245">
        <f>ROUND(E43*N43,2)</f>
        <v>0</v>
      </c>
      <c r="P43" s="245">
        <v>0</v>
      </c>
      <c r="Q43" s="245">
        <f>ROUND(E43*P43,2)</f>
        <v>0</v>
      </c>
      <c r="R43" s="247" t="s">
        <v>1299</v>
      </c>
      <c r="S43" s="247" t="s">
        <v>239</v>
      </c>
      <c r="T43" s="248" t="s">
        <v>239</v>
      </c>
      <c r="U43" s="224">
        <v>0.16500000000000001</v>
      </c>
      <c r="V43" s="224">
        <f>ROUND(E43*U43,2)</f>
        <v>1.32</v>
      </c>
      <c r="W43" s="224"/>
      <c r="X43" s="224" t="s">
        <v>241</v>
      </c>
      <c r="Y43" s="213"/>
      <c r="Z43" s="213"/>
      <c r="AA43" s="213"/>
      <c r="AB43" s="213"/>
      <c r="AC43" s="213"/>
      <c r="AD43" s="213"/>
      <c r="AE43" s="213"/>
      <c r="AF43" s="213"/>
      <c r="AG43" s="213" t="s">
        <v>1057</v>
      </c>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row>
    <row r="44" spans="1:60" ht="22.5" outlineLevel="1" x14ac:dyDescent="0.2">
      <c r="A44" s="242">
        <v>30</v>
      </c>
      <c r="B44" s="243" t="s">
        <v>1349</v>
      </c>
      <c r="C44" s="255" t="s">
        <v>1350</v>
      </c>
      <c r="D44" s="244" t="s">
        <v>265</v>
      </c>
      <c r="E44" s="245">
        <v>42</v>
      </c>
      <c r="F44" s="246"/>
      <c r="G44" s="247">
        <f>ROUND(E44*F44,2)</f>
        <v>0</v>
      </c>
      <c r="H44" s="246"/>
      <c r="I44" s="247">
        <f>ROUND(E44*H44,2)</f>
        <v>0</v>
      </c>
      <c r="J44" s="246"/>
      <c r="K44" s="247">
        <f>ROUND(E44*J44,2)</f>
        <v>0</v>
      </c>
      <c r="L44" s="247">
        <v>15</v>
      </c>
      <c r="M44" s="247">
        <f>G44*(1+L44/100)</f>
        <v>0</v>
      </c>
      <c r="N44" s="245">
        <v>2.5000000000000001E-4</v>
      </c>
      <c r="O44" s="245">
        <f>ROUND(E44*N44,2)</f>
        <v>0.01</v>
      </c>
      <c r="P44" s="245">
        <v>0</v>
      </c>
      <c r="Q44" s="245">
        <f>ROUND(E44*P44,2)</f>
        <v>0</v>
      </c>
      <c r="R44" s="247" t="s">
        <v>1299</v>
      </c>
      <c r="S44" s="247" t="s">
        <v>239</v>
      </c>
      <c r="T44" s="248" t="s">
        <v>239</v>
      </c>
      <c r="U44" s="224">
        <v>0.20699999999999999</v>
      </c>
      <c r="V44" s="224">
        <f>ROUND(E44*U44,2)</f>
        <v>8.69</v>
      </c>
      <c r="W44" s="224"/>
      <c r="X44" s="224" t="s">
        <v>241</v>
      </c>
      <c r="Y44" s="213"/>
      <c r="Z44" s="213"/>
      <c r="AA44" s="213"/>
      <c r="AB44" s="213"/>
      <c r="AC44" s="213"/>
      <c r="AD44" s="213"/>
      <c r="AE44" s="213"/>
      <c r="AF44" s="213"/>
      <c r="AG44" s="213" t="s">
        <v>1057</v>
      </c>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row>
    <row r="45" spans="1:60" ht="22.5" outlineLevel="1" x14ac:dyDescent="0.2">
      <c r="A45" s="242">
        <v>31</v>
      </c>
      <c r="B45" s="243" t="s">
        <v>1351</v>
      </c>
      <c r="C45" s="255" t="s">
        <v>1352</v>
      </c>
      <c r="D45" s="244" t="s">
        <v>265</v>
      </c>
      <c r="E45" s="245">
        <v>4</v>
      </c>
      <c r="F45" s="246"/>
      <c r="G45" s="247">
        <f>ROUND(E45*F45,2)</f>
        <v>0</v>
      </c>
      <c r="H45" s="246"/>
      <c r="I45" s="247">
        <f>ROUND(E45*H45,2)</f>
        <v>0</v>
      </c>
      <c r="J45" s="246"/>
      <c r="K45" s="247">
        <f>ROUND(E45*J45,2)</f>
        <v>0</v>
      </c>
      <c r="L45" s="247">
        <v>15</v>
      </c>
      <c r="M45" s="247">
        <f>G45*(1+L45/100)</f>
        <v>0</v>
      </c>
      <c r="N45" s="245">
        <v>1.7000000000000001E-4</v>
      </c>
      <c r="O45" s="245">
        <f>ROUND(E45*N45,2)</f>
        <v>0</v>
      </c>
      <c r="P45" s="245">
        <v>0</v>
      </c>
      <c r="Q45" s="245">
        <f>ROUND(E45*P45,2)</f>
        <v>0</v>
      </c>
      <c r="R45" s="247" t="s">
        <v>1299</v>
      </c>
      <c r="S45" s="247" t="s">
        <v>239</v>
      </c>
      <c r="T45" s="248" t="s">
        <v>239</v>
      </c>
      <c r="U45" s="224">
        <v>0.19600000000000001</v>
      </c>
      <c r="V45" s="224">
        <f>ROUND(E45*U45,2)</f>
        <v>0.78</v>
      </c>
      <c r="W45" s="224"/>
      <c r="X45" s="224" t="s">
        <v>241</v>
      </c>
      <c r="Y45" s="213"/>
      <c r="Z45" s="213"/>
      <c r="AA45" s="213"/>
      <c r="AB45" s="213"/>
      <c r="AC45" s="213"/>
      <c r="AD45" s="213"/>
      <c r="AE45" s="213"/>
      <c r="AF45" s="213"/>
      <c r="AG45" s="213" t="s">
        <v>242</v>
      </c>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row>
    <row r="46" spans="1:60" ht="22.5" outlineLevel="1" x14ac:dyDescent="0.2">
      <c r="A46" s="242">
        <v>32</v>
      </c>
      <c r="B46" s="243" t="s">
        <v>1353</v>
      </c>
      <c r="C46" s="255" t="s">
        <v>1354</v>
      </c>
      <c r="D46" s="244" t="s">
        <v>1334</v>
      </c>
      <c r="E46" s="245">
        <v>9</v>
      </c>
      <c r="F46" s="246"/>
      <c r="G46" s="247">
        <f>ROUND(E46*F46,2)</f>
        <v>0</v>
      </c>
      <c r="H46" s="246"/>
      <c r="I46" s="247">
        <f>ROUND(E46*H46,2)</f>
        <v>0</v>
      </c>
      <c r="J46" s="246"/>
      <c r="K46" s="247">
        <f>ROUND(E46*J46,2)</f>
        <v>0</v>
      </c>
      <c r="L46" s="247">
        <v>15</v>
      </c>
      <c r="M46" s="247">
        <f>G46*(1+L46/100)</f>
        <v>0</v>
      </c>
      <c r="N46" s="245">
        <v>3.0300000000000001E-3</v>
      </c>
      <c r="O46" s="245">
        <f>ROUND(E46*N46,2)</f>
        <v>0.03</v>
      </c>
      <c r="P46" s="245">
        <v>0</v>
      </c>
      <c r="Q46" s="245">
        <f>ROUND(E46*P46,2)</f>
        <v>0</v>
      </c>
      <c r="R46" s="247" t="s">
        <v>1299</v>
      </c>
      <c r="S46" s="247" t="s">
        <v>239</v>
      </c>
      <c r="T46" s="248" t="s">
        <v>239</v>
      </c>
      <c r="U46" s="224">
        <v>1.3240000000000001</v>
      </c>
      <c r="V46" s="224">
        <f>ROUND(E46*U46,2)</f>
        <v>11.92</v>
      </c>
      <c r="W46" s="224"/>
      <c r="X46" s="224" t="s">
        <v>241</v>
      </c>
      <c r="Y46" s="213"/>
      <c r="Z46" s="213"/>
      <c r="AA46" s="213"/>
      <c r="AB46" s="213"/>
      <c r="AC46" s="213"/>
      <c r="AD46" s="213"/>
      <c r="AE46" s="213"/>
      <c r="AF46" s="213"/>
      <c r="AG46" s="213" t="s">
        <v>242</v>
      </c>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row>
    <row r="47" spans="1:60" ht="22.5" outlineLevel="1" x14ac:dyDescent="0.2">
      <c r="A47" s="242">
        <v>33</v>
      </c>
      <c r="B47" s="243" t="s">
        <v>1355</v>
      </c>
      <c r="C47" s="255" t="s">
        <v>1356</v>
      </c>
      <c r="D47" s="244" t="s">
        <v>265</v>
      </c>
      <c r="E47" s="245">
        <v>9</v>
      </c>
      <c r="F47" s="246"/>
      <c r="G47" s="247">
        <f>ROUND(E47*F47,2)</f>
        <v>0</v>
      </c>
      <c r="H47" s="246"/>
      <c r="I47" s="247">
        <f>ROUND(E47*H47,2)</f>
        <v>0</v>
      </c>
      <c r="J47" s="246"/>
      <c r="K47" s="247">
        <f>ROUND(E47*J47,2)</f>
        <v>0</v>
      </c>
      <c r="L47" s="247">
        <v>15</v>
      </c>
      <c r="M47" s="247">
        <f>G47*(1+L47/100)</f>
        <v>0</v>
      </c>
      <c r="N47" s="245">
        <v>2E-3</v>
      </c>
      <c r="O47" s="245">
        <f>ROUND(E47*N47,2)</f>
        <v>0.02</v>
      </c>
      <c r="P47" s="245">
        <v>0</v>
      </c>
      <c r="Q47" s="245">
        <f>ROUND(E47*P47,2)</f>
        <v>0</v>
      </c>
      <c r="R47" s="247" t="s">
        <v>295</v>
      </c>
      <c r="S47" s="247" t="s">
        <v>239</v>
      </c>
      <c r="T47" s="248" t="s">
        <v>239</v>
      </c>
      <c r="U47" s="224">
        <v>0</v>
      </c>
      <c r="V47" s="224">
        <f>ROUND(E47*U47,2)</f>
        <v>0</v>
      </c>
      <c r="W47" s="224"/>
      <c r="X47" s="224" t="s">
        <v>296</v>
      </c>
      <c r="Y47" s="213"/>
      <c r="Z47" s="213"/>
      <c r="AA47" s="213"/>
      <c r="AB47" s="213"/>
      <c r="AC47" s="213"/>
      <c r="AD47" s="213"/>
      <c r="AE47" s="213"/>
      <c r="AF47" s="213"/>
      <c r="AG47" s="213" t="s">
        <v>297</v>
      </c>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row>
    <row r="48" spans="1:60" outlineLevel="1" x14ac:dyDescent="0.2">
      <c r="A48" s="242">
        <v>34</v>
      </c>
      <c r="B48" s="243" t="s">
        <v>1357</v>
      </c>
      <c r="C48" s="255" t="s">
        <v>1358</v>
      </c>
      <c r="D48" s="244" t="s">
        <v>265</v>
      </c>
      <c r="E48" s="245">
        <v>9</v>
      </c>
      <c r="F48" s="246"/>
      <c r="G48" s="247">
        <f>ROUND(E48*F48,2)</f>
        <v>0</v>
      </c>
      <c r="H48" s="246"/>
      <c r="I48" s="247">
        <f>ROUND(E48*H48,2)</f>
        <v>0</v>
      </c>
      <c r="J48" s="246"/>
      <c r="K48" s="247">
        <f>ROUND(E48*J48,2)</f>
        <v>0</v>
      </c>
      <c r="L48" s="247">
        <v>15</v>
      </c>
      <c r="M48" s="247">
        <f>G48*(1+L48/100)</f>
        <v>0</v>
      </c>
      <c r="N48" s="245">
        <v>0</v>
      </c>
      <c r="O48" s="245">
        <f>ROUND(E48*N48,2)</f>
        <v>0</v>
      </c>
      <c r="P48" s="245">
        <v>0</v>
      </c>
      <c r="Q48" s="245">
        <f>ROUND(E48*P48,2)</f>
        <v>0</v>
      </c>
      <c r="R48" s="247"/>
      <c r="S48" s="247" t="s">
        <v>279</v>
      </c>
      <c r="T48" s="248" t="s">
        <v>262</v>
      </c>
      <c r="U48" s="224">
        <v>0</v>
      </c>
      <c r="V48" s="224">
        <f>ROUND(E48*U48,2)</f>
        <v>0</v>
      </c>
      <c r="W48" s="224"/>
      <c r="X48" s="224" t="s">
        <v>296</v>
      </c>
      <c r="Y48" s="213"/>
      <c r="Z48" s="213"/>
      <c r="AA48" s="213"/>
      <c r="AB48" s="213"/>
      <c r="AC48" s="213"/>
      <c r="AD48" s="213"/>
      <c r="AE48" s="213"/>
      <c r="AF48" s="213"/>
      <c r="AG48" s="213" t="s">
        <v>297</v>
      </c>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row>
    <row r="49" spans="1:60" ht="22.5" outlineLevel="1" x14ac:dyDescent="0.2">
      <c r="A49" s="242">
        <v>35</v>
      </c>
      <c r="B49" s="243" t="s">
        <v>1359</v>
      </c>
      <c r="C49" s="255" t="s">
        <v>1360</v>
      </c>
      <c r="D49" s="244" t="s">
        <v>265</v>
      </c>
      <c r="E49" s="245">
        <v>8</v>
      </c>
      <c r="F49" s="246"/>
      <c r="G49" s="247">
        <f>ROUND(E49*F49,2)</f>
        <v>0</v>
      </c>
      <c r="H49" s="246"/>
      <c r="I49" s="247">
        <f>ROUND(E49*H49,2)</f>
        <v>0</v>
      </c>
      <c r="J49" s="246"/>
      <c r="K49" s="247">
        <f>ROUND(E49*J49,2)</f>
        <v>0</v>
      </c>
      <c r="L49" s="247">
        <v>15</v>
      </c>
      <c r="M49" s="247">
        <f>G49*(1+L49/100)</f>
        <v>0</v>
      </c>
      <c r="N49" s="245">
        <v>5.1999999999999995E-4</v>
      </c>
      <c r="O49" s="245">
        <f>ROUND(E49*N49,2)</f>
        <v>0</v>
      </c>
      <c r="P49" s="245">
        <v>0</v>
      </c>
      <c r="Q49" s="245">
        <f>ROUND(E49*P49,2)</f>
        <v>0</v>
      </c>
      <c r="R49" s="247" t="s">
        <v>295</v>
      </c>
      <c r="S49" s="247" t="s">
        <v>239</v>
      </c>
      <c r="T49" s="248" t="s">
        <v>239</v>
      </c>
      <c r="U49" s="224">
        <v>0</v>
      </c>
      <c r="V49" s="224">
        <f>ROUND(E49*U49,2)</f>
        <v>0</v>
      </c>
      <c r="W49" s="224"/>
      <c r="X49" s="224" t="s">
        <v>296</v>
      </c>
      <c r="Y49" s="213"/>
      <c r="Z49" s="213"/>
      <c r="AA49" s="213"/>
      <c r="AB49" s="213"/>
      <c r="AC49" s="213"/>
      <c r="AD49" s="213"/>
      <c r="AE49" s="213"/>
      <c r="AF49" s="213"/>
      <c r="AG49" s="213" t="s">
        <v>297</v>
      </c>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row>
    <row r="50" spans="1:60" outlineLevel="1" x14ac:dyDescent="0.2">
      <c r="A50" s="234">
        <v>36</v>
      </c>
      <c r="B50" s="235" t="s">
        <v>1361</v>
      </c>
      <c r="C50" s="253" t="s">
        <v>1362</v>
      </c>
      <c r="D50" s="236" t="s">
        <v>265</v>
      </c>
      <c r="E50" s="237">
        <v>84</v>
      </c>
      <c r="F50" s="238"/>
      <c r="G50" s="239">
        <f>ROUND(E50*F50,2)</f>
        <v>0</v>
      </c>
      <c r="H50" s="238"/>
      <c r="I50" s="239">
        <f>ROUND(E50*H50,2)</f>
        <v>0</v>
      </c>
      <c r="J50" s="238"/>
      <c r="K50" s="239">
        <f>ROUND(E50*J50,2)</f>
        <v>0</v>
      </c>
      <c r="L50" s="239">
        <v>15</v>
      </c>
      <c r="M50" s="239">
        <f>G50*(1+L50/100)</f>
        <v>0</v>
      </c>
      <c r="N50" s="237">
        <v>6.9999999999999999E-4</v>
      </c>
      <c r="O50" s="237">
        <f>ROUND(E50*N50,2)</f>
        <v>0.06</v>
      </c>
      <c r="P50" s="237">
        <v>0</v>
      </c>
      <c r="Q50" s="237">
        <f>ROUND(E50*P50,2)</f>
        <v>0</v>
      </c>
      <c r="R50" s="239" t="s">
        <v>295</v>
      </c>
      <c r="S50" s="239" t="s">
        <v>239</v>
      </c>
      <c r="T50" s="240" t="s">
        <v>239</v>
      </c>
      <c r="U50" s="224">
        <v>0</v>
      </c>
      <c r="V50" s="224">
        <f>ROUND(E50*U50,2)</f>
        <v>0</v>
      </c>
      <c r="W50" s="224"/>
      <c r="X50" s="224" t="s">
        <v>296</v>
      </c>
      <c r="Y50" s="213"/>
      <c r="Z50" s="213"/>
      <c r="AA50" s="213"/>
      <c r="AB50" s="213"/>
      <c r="AC50" s="213"/>
      <c r="AD50" s="213"/>
      <c r="AE50" s="213"/>
      <c r="AF50" s="213"/>
      <c r="AG50" s="213" t="s">
        <v>297</v>
      </c>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row>
    <row r="51" spans="1:60" outlineLevel="1" x14ac:dyDescent="0.2">
      <c r="A51" s="220">
        <v>37</v>
      </c>
      <c r="B51" s="221" t="s">
        <v>1363</v>
      </c>
      <c r="C51" s="257" t="s">
        <v>1364</v>
      </c>
      <c r="D51" s="222" t="s">
        <v>0</v>
      </c>
      <c r="E51" s="251"/>
      <c r="F51" s="225"/>
      <c r="G51" s="224">
        <f>ROUND(E51*F51,2)</f>
        <v>0</v>
      </c>
      <c r="H51" s="225"/>
      <c r="I51" s="224">
        <f>ROUND(E51*H51,2)</f>
        <v>0</v>
      </c>
      <c r="J51" s="225"/>
      <c r="K51" s="224">
        <f>ROUND(E51*J51,2)</f>
        <v>0</v>
      </c>
      <c r="L51" s="224">
        <v>15</v>
      </c>
      <c r="M51" s="224">
        <f>G51*(1+L51/100)</f>
        <v>0</v>
      </c>
      <c r="N51" s="223">
        <v>0</v>
      </c>
      <c r="O51" s="223">
        <f>ROUND(E51*N51,2)</f>
        <v>0</v>
      </c>
      <c r="P51" s="223">
        <v>0</v>
      </c>
      <c r="Q51" s="223">
        <f>ROUND(E51*P51,2)</f>
        <v>0</v>
      </c>
      <c r="R51" s="224" t="s">
        <v>1299</v>
      </c>
      <c r="S51" s="224" t="s">
        <v>239</v>
      </c>
      <c r="T51" s="224" t="s">
        <v>239</v>
      </c>
      <c r="U51" s="224">
        <v>0</v>
      </c>
      <c r="V51" s="224">
        <f>ROUND(E51*U51,2)</f>
        <v>0</v>
      </c>
      <c r="W51" s="224"/>
      <c r="X51" s="224" t="s">
        <v>462</v>
      </c>
      <c r="Y51" s="213"/>
      <c r="Z51" s="213"/>
      <c r="AA51" s="213"/>
      <c r="AB51" s="213"/>
      <c r="AC51" s="213"/>
      <c r="AD51" s="213"/>
      <c r="AE51" s="213"/>
      <c r="AF51" s="213"/>
      <c r="AG51" s="213" t="s">
        <v>463</v>
      </c>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row>
    <row r="52" spans="1:60" x14ac:dyDescent="0.2">
      <c r="A52" s="227" t="s">
        <v>233</v>
      </c>
      <c r="B52" s="228" t="s">
        <v>151</v>
      </c>
      <c r="C52" s="252" t="s">
        <v>152</v>
      </c>
      <c r="D52" s="229"/>
      <c r="E52" s="230"/>
      <c r="F52" s="231"/>
      <c r="G52" s="231">
        <f>SUMIF(AG53:AG70,"&lt;&gt;NOR",G53:G70)</f>
        <v>0</v>
      </c>
      <c r="H52" s="231"/>
      <c r="I52" s="231">
        <f>SUM(I53:I70)</f>
        <v>0</v>
      </c>
      <c r="J52" s="231"/>
      <c r="K52" s="231">
        <f>SUM(K53:K70)</f>
        <v>0</v>
      </c>
      <c r="L52" s="231"/>
      <c r="M52" s="231">
        <f>SUM(M53:M70)</f>
        <v>0</v>
      </c>
      <c r="N52" s="230"/>
      <c r="O52" s="230">
        <f>SUM(O53:O70)</f>
        <v>1.2200000000000002</v>
      </c>
      <c r="P52" s="230"/>
      <c r="Q52" s="230">
        <f>SUM(Q53:Q70)</f>
        <v>0</v>
      </c>
      <c r="R52" s="231"/>
      <c r="S52" s="231"/>
      <c r="T52" s="232"/>
      <c r="U52" s="226"/>
      <c r="V52" s="226">
        <f>SUM(V53:V70)</f>
        <v>43.900000000000006</v>
      </c>
      <c r="W52" s="226"/>
      <c r="X52" s="226"/>
      <c r="AG52" t="s">
        <v>234</v>
      </c>
    </row>
    <row r="53" spans="1:60" ht="33.75" outlineLevel="1" x14ac:dyDescent="0.2">
      <c r="A53" s="242">
        <v>38</v>
      </c>
      <c r="B53" s="243" t="s">
        <v>1365</v>
      </c>
      <c r="C53" s="255" t="s">
        <v>1366</v>
      </c>
      <c r="D53" s="244" t="s">
        <v>265</v>
      </c>
      <c r="E53" s="245">
        <v>2</v>
      </c>
      <c r="F53" s="246"/>
      <c r="G53" s="247">
        <f>ROUND(E53*F53,2)</f>
        <v>0</v>
      </c>
      <c r="H53" s="246"/>
      <c r="I53" s="247">
        <f>ROUND(E53*H53,2)</f>
        <v>0</v>
      </c>
      <c r="J53" s="246"/>
      <c r="K53" s="247">
        <f>ROUND(E53*J53,2)</f>
        <v>0</v>
      </c>
      <c r="L53" s="247">
        <v>15</v>
      </c>
      <c r="M53" s="247">
        <f>G53*(1+L53/100)</f>
        <v>0</v>
      </c>
      <c r="N53" s="245">
        <v>7.1399999999999996E-3</v>
      </c>
      <c r="O53" s="245">
        <f>ROUND(E53*N53,2)</f>
        <v>0.01</v>
      </c>
      <c r="P53" s="245">
        <v>0</v>
      </c>
      <c r="Q53" s="245">
        <f>ROUND(E53*P53,2)</f>
        <v>0</v>
      </c>
      <c r="R53" s="247" t="s">
        <v>1299</v>
      </c>
      <c r="S53" s="247" t="s">
        <v>239</v>
      </c>
      <c r="T53" s="248" t="s">
        <v>239</v>
      </c>
      <c r="U53" s="224">
        <v>0.84799999999999998</v>
      </c>
      <c r="V53" s="224">
        <f>ROUND(E53*U53,2)</f>
        <v>1.7</v>
      </c>
      <c r="W53" s="224"/>
      <c r="X53" s="224" t="s">
        <v>241</v>
      </c>
      <c r="Y53" s="213"/>
      <c r="Z53" s="213"/>
      <c r="AA53" s="213"/>
      <c r="AB53" s="213"/>
      <c r="AC53" s="213"/>
      <c r="AD53" s="213"/>
      <c r="AE53" s="213"/>
      <c r="AF53" s="213"/>
      <c r="AG53" s="213" t="s">
        <v>242</v>
      </c>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row>
    <row r="54" spans="1:60" ht="33.75" outlineLevel="1" x14ac:dyDescent="0.2">
      <c r="A54" s="242">
        <v>39</v>
      </c>
      <c r="B54" s="243" t="s">
        <v>1367</v>
      </c>
      <c r="C54" s="255" t="s">
        <v>1368</v>
      </c>
      <c r="D54" s="244" t="s">
        <v>265</v>
      </c>
      <c r="E54" s="245">
        <v>1</v>
      </c>
      <c r="F54" s="246"/>
      <c r="G54" s="247">
        <f>ROUND(E54*F54,2)</f>
        <v>0</v>
      </c>
      <c r="H54" s="246"/>
      <c r="I54" s="247">
        <f>ROUND(E54*H54,2)</f>
        <v>0</v>
      </c>
      <c r="J54" s="246"/>
      <c r="K54" s="247">
        <f>ROUND(E54*J54,2)</f>
        <v>0</v>
      </c>
      <c r="L54" s="247">
        <v>15</v>
      </c>
      <c r="M54" s="247">
        <f>G54*(1+L54/100)</f>
        <v>0</v>
      </c>
      <c r="N54" s="245">
        <v>8.9300000000000004E-3</v>
      </c>
      <c r="O54" s="245">
        <f>ROUND(E54*N54,2)</f>
        <v>0.01</v>
      </c>
      <c r="P54" s="245">
        <v>0</v>
      </c>
      <c r="Q54" s="245">
        <f>ROUND(E54*P54,2)</f>
        <v>0</v>
      </c>
      <c r="R54" s="247" t="s">
        <v>1299</v>
      </c>
      <c r="S54" s="247" t="s">
        <v>239</v>
      </c>
      <c r="T54" s="248" t="s">
        <v>239</v>
      </c>
      <c r="U54" s="224">
        <v>0.84799999999999998</v>
      </c>
      <c r="V54" s="224">
        <f>ROUND(E54*U54,2)</f>
        <v>0.85</v>
      </c>
      <c r="W54" s="224"/>
      <c r="X54" s="224" t="s">
        <v>241</v>
      </c>
      <c r="Y54" s="213"/>
      <c r="Z54" s="213"/>
      <c r="AA54" s="213"/>
      <c r="AB54" s="213"/>
      <c r="AC54" s="213"/>
      <c r="AD54" s="213"/>
      <c r="AE54" s="213"/>
      <c r="AF54" s="213"/>
      <c r="AG54" s="213" t="s">
        <v>242</v>
      </c>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row>
    <row r="55" spans="1:60" ht="33.75" outlineLevel="1" x14ac:dyDescent="0.2">
      <c r="A55" s="242">
        <v>40</v>
      </c>
      <c r="B55" s="243" t="s">
        <v>1369</v>
      </c>
      <c r="C55" s="255" t="s">
        <v>1370</v>
      </c>
      <c r="D55" s="244" t="s">
        <v>265</v>
      </c>
      <c r="E55" s="245">
        <v>2</v>
      </c>
      <c r="F55" s="246"/>
      <c r="G55" s="247">
        <f>ROUND(E55*F55,2)</f>
        <v>0</v>
      </c>
      <c r="H55" s="246"/>
      <c r="I55" s="247">
        <f>ROUND(E55*H55,2)</f>
        <v>0</v>
      </c>
      <c r="J55" s="246"/>
      <c r="K55" s="247">
        <f>ROUND(E55*J55,2)</f>
        <v>0</v>
      </c>
      <c r="L55" s="247">
        <v>15</v>
      </c>
      <c r="M55" s="247">
        <f>G55*(1+L55/100)</f>
        <v>0</v>
      </c>
      <c r="N55" s="245">
        <v>1.213E-2</v>
      </c>
      <c r="O55" s="245">
        <f>ROUND(E55*N55,2)</f>
        <v>0.02</v>
      </c>
      <c r="P55" s="245">
        <v>0</v>
      </c>
      <c r="Q55" s="245">
        <f>ROUND(E55*P55,2)</f>
        <v>0</v>
      </c>
      <c r="R55" s="247" t="s">
        <v>1299</v>
      </c>
      <c r="S55" s="247" t="s">
        <v>239</v>
      </c>
      <c r="T55" s="248" t="s">
        <v>239</v>
      </c>
      <c r="U55" s="224">
        <v>0.91300000000000003</v>
      </c>
      <c r="V55" s="224">
        <f>ROUND(E55*U55,2)</f>
        <v>1.83</v>
      </c>
      <c r="W55" s="224"/>
      <c r="X55" s="224" t="s">
        <v>241</v>
      </c>
      <c r="Y55" s="213"/>
      <c r="Z55" s="213"/>
      <c r="AA55" s="213"/>
      <c r="AB55" s="213"/>
      <c r="AC55" s="213"/>
      <c r="AD55" s="213"/>
      <c r="AE55" s="213"/>
      <c r="AF55" s="213"/>
      <c r="AG55" s="213" t="s">
        <v>242</v>
      </c>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row>
    <row r="56" spans="1:60" ht="33.75" outlineLevel="1" x14ac:dyDescent="0.2">
      <c r="A56" s="242">
        <v>41</v>
      </c>
      <c r="B56" s="243" t="s">
        <v>1371</v>
      </c>
      <c r="C56" s="255" t="s">
        <v>1372</v>
      </c>
      <c r="D56" s="244" t="s">
        <v>265</v>
      </c>
      <c r="E56" s="245">
        <v>1</v>
      </c>
      <c r="F56" s="246"/>
      <c r="G56" s="247">
        <f>ROUND(E56*F56,2)</f>
        <v>0</v>
      </c>
      <c r="H56" s="246"/>
      <c r="I56" s="247">
        <f>ROUND(E56*H56,2)</f>
        <v>0</v>
      </c>
      <c r="J56" s="246"/>
      <c r="K56" s="247">
        <f>ROUND(E56*J56,2)</f>
        <v>0</v>
      </c>
      <c r="L56" s="247">
        <v>15</v>
      </c>
      <c r="M56" s="247">
        <f>G56*(1+L56/100)</f>
        <v>0</v>
      </c>
      <c r="N56" s="245">
        <v>1.8190000000000001E-2</v>
      </c>
      <c r="O56" s="245">
        <f>ROUND(E56*N56,2)</f>
        <v>0.02</v>
      </c>
      <c r="P56" s="245">
        <v>0</v>
      </c>
      <c r="Q56" s="245">
        <f>ROUND(E56*P56,2)</f>
        <v>0</v>
      </c>
      <c r="R56" s="247" t="s">
        <v>1299</v>
      </c>
      <c r="S56" s="247" t="s">
        <v>239</v>
      </c>
      <c r="T56" s="248" t="s">
        <v>239</v>
      </c>
      <c r="U56" s="224">
        <v>0.92900000000000005</v>
      </c>
      <c r="V56" s="224">
        <f>ROUND(E56*U56,2)</f>
        <v>0.93</v>
      </c>
      <c r="W56" s="224"/>
      <c r="X56" s="224" t="s">
        <v>241</v>
      </c>
      <c r="Y56" s="213"/>
      <c r="Z56" s="213"/>
      <c r="AA56" s="213"/>
      <c r="AB56" s="213"/>
      <c r="AC56" s="213"/>
      <c r="AD56" s="213"/>
      <c r="AE56" s="213"/>
      <c r="AF56" s="213"/>
      <c r="AG56" s="213" t="s">
        <v>242</v>
      </c>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row>
    <row r="57" spans="1:60" ht="33.75" outlineLevel="1" x14ac:dyDescent="0.2">
      <c r="A57" s="242">
        <v>42</v>
      </c>
      <c r="B57" s="243" t="s">
        <v>1373</v>
      </c>
      <c r="C57" s="255" t="s">
        <v>1374</v>
      </c>
      <c r="D57" s="244" t="s">
        <v>265</v>
      </c>
      <c r="E57" s="245">
        <v>6</v>
      </c>
      <c r="F57" s="246"/>
      <c r="G57" s="247">
        <f>ROUND(E57*F57,2)</f>
        <v>0</v>
      </c>
      <c r="H57" s="246"/>
      <c r="I57" s="247">
        <f>ROUND(E57*H57,2)</f>
        <v>0</v>
      </c>
      <c r="J57" s="246"/>
      <c r="K57" s="247">
        <f>ROUND(E57*J57,2)</f>
        <v>0</v>
      </c>
      <c r="L57" s="247">
        <v>15</v>
      </c>
      <c r="M57" s="247">
        <f>G57*(1+L57/100)</f>
        <v>0</v>
      </c>
      <c r="N57" s="245">
        <v>2.1229999999999999E-2</v>
      </c>
      <c r="O57" s="245">
        <f>ROUND(E57*N57,2)</f>
        <v>0.13</v>
      </c>
      <c r="P57" s="245">
        <v>0</v>
      </c>
      <c r="Q57" s="245">
        <f>ROUND(E57*P57,2)</f>
        <v>0</v>
      </c>
      <c r="R57" s="247" t="s">
        <v>1299</v>
      </c>
      <c r="S57" s="247" t="s">
        <v>239</v>
      </c>
      <c r="T57" s="248" t="s">
        <v>239</v>
      </c>
      <c r="U57" s="224">
        <v>0.92900000000000005</v>
      </c>
      <c r="V57" s="224">
        <f>ROUND(E57*U57,2)</f>
        <v>5.57</v>
      </c>
      <c r="W57" s="224"/>
      <c r="X57" s="224" t="s">
        <v>241</v>
      </c>
      <c r="Y57" s="213"/>
      <c r="Z57" s="213"/>
      <c r="AA57" s="213"/>
      <c r="AB57" s="213"/>
      <c r="AC57" s="213"/>
      <c r="AD57" s="213"/>
      <c r="AE57" s="213"/>
      <c r="AF57" s="213"/>
      <c r="AG57" s="213" t="s">
        <v>242</v>
      </c>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1:60" ht="33.75" outlineLevel="1" x14ac:dyDescent="0.2">
      <c r="A58" s="242">
        <v>43</v>
      </c>
      <c r="B58" s="243" t="s">
        <v>1375</v>
      </c>
      <c r="C58" s="255" t="s">
        <v>1376</v>
      </c>
      <c r="D58" s="244" t="s">
        <v>265</v>
      </c>
      <c r="E58" s="245">
        <v>3</v>
      </c>
      <c r="F58" s="246"/>
      <c r="G58" s="247">
        <f>ROUND(E58*F58,2)</f>
        <v>0</v>
      </c>
      <c r="H58" s="246"/>
      <c r="I58" s="247">
        <f>ROUND(E58*H58,2)</f>
        <v>0</v>
      </c>
      <c r="J58" s="246"/>
      <c r="K58" s="247">
        <f>ROUND(E58*J58,2)</f>
        <v>0</v>
      </c>
      <c r="L58" s="247">
        <v>15</v>
      </c>
      <c r="M58" s="247">
        <f>G58*(1+L58/100)</f>
        <v>0</v>
      </c>
      <c r="N58" s="245">
        <v>2.426E-2</v>
      </c>
      <c r="O58" s="245">
        <f>ROUND(E58*N58,2)</f>
        <v>7.0000000000000007E-2</v>
      </c>
      <c r="P58" s="245">
        <v>0</v>
      </c>
      <c r="Q58" s="245">
        <f>ROUND(E58*P58,2)</f>
        <v>0</v>
      </c>
      <c r="R58" s="247" t="s">
        <v>1299</v>
      </c>
      <c r="S58" s="247" t="s">
        <v>239</v>
      </c>
      <c r="T58" s="248" t="s">
        <v>239</v>
      </c>
      <c r="U58" s="224">
        <v>0.94499999999999995</v>
      </c>
      <c r="V58" s="224">
        <f>ROUND(E58*U58,2)</f>
        <v>2.84</v>
      </c>
      <c r="W58" s="224"/>
      <c r="X58" s="224" t="s">
        <v>241</v>
      </c>
      <c r="Y58" s="213"/>
      <c r="Z58" s="213"/>
      <c r="AA58" s="213"/>
      <c r="AB58" s="213"/>
      <c r="AC58" s="213"/>
      <c r="AD58" s="213"/>
      <c r="AE58" s="213"/>
      <c r="AF58" s="213"/>
      <c r="AG58" s="213" t="s">
        <v>242</v>
      </c>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row>
    <row r="59" spans="1:60" ht="33.75" outlineLevel="1" x14ac:dyDescent="0.2">
      <c r="A59" s="242">
        <v>44</v>
      </c>
      <c r="B59" s="243" t="s">
        <v>1377</v>
      </c>
      <c r="C59" s="255" t="s">
        <v>1378</v>
      </c>
      <c r="D59" s="244" t="s">
        <v>265</v>
      </c>
      <c r="E59" s="245">
        <v>8</v>
      </c>
      <c r="F59" s="246"/>
      <c r="G59" s="247">
        <f>ROUND(E59*F59,2)</f>
        <v>0</v>
      </c>
      <c r="H59" s="246"/>
      <c r="I59" s="247">
        <f>ROUND(E59*H59,2)</f>
        <v>0</v>
      </c>
      <c r="J59" s="246"/>
      <c r="K59" s="247">
        <f>ROUND(E59*J59,2)</f>
        <v>0</v>
      </c>
      <c r="L59" s="247">
        <v>15</v>
      </c>
      <c r="M59" s="247">
        <f>G59*(1+L59/100)</f>
        <v>0</v>
      </c>
      <c r="N59" s="245">
        <v>2.7289999999999998E-2</v>
      </c>
      <c r="O59" s="245">
        <f>ROUND(E59*N59,2)</f>
        <v>0.22</v>
      </c>
      <c r="P59" s="245">
        <v>0</v>
      </c>
      <c r="Q59" s="245">
        <f>ROUND(E59*P59,2)</f>
        <v>0</v>
      </c>
      <c r="R59" s="247" t="s">
        <v>1299</v>
      </c>
      <c r="S59" s="247" t="s">
        <v>239</v>
      </c>
      <c r="T59" s="248" t="s">
        <v>239</v>
      </c>
      <c r="U59" s="224">
        <v>0.94499999999999995</v>
      </c>
      <c r="V59" s="224">
        <f>ROUND(E59*U59,2)</f>
        <v>7.56</v>
      </c>
      <c r="W59" s="224"/>
      <c r="X59" s="224" t="s">
        <v>241</v>
      </c>
      <c r="Y59" s="213"/>
      <c r="Z59" s="213"/>
      <c r="AA59" s="213"/>
      <c r="AB59" s="213"/>
      <c r="AC59" s="213"/>
      <c r="AD59" s="213"/>
      <c r="AE59" s="213"/>
      <c r="AF59" s="213"/>
      <c r="AG59" s="213" t="s">
        <v>242</v>
      </c>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row>
    <row r="60" spans="1:60" ht="33.75" outlineLevel="1" x14ac:dyDescent="0.2">
      <c r="A60" s="242">
        <v>45</v>
      </c>
      <c r="B60" s="243" t="s">
        <v>1379</v>
      </c>
      <c r="C60" s="255" t="s">
        <v>1380</v>
      </c>
      <c r="D60" s="244" t="s">
        <v>265</v>
      </c>
      <c r="E60" s="245">
        <v>10</v>
      </c>
      <c r="F60" s="246"/>
      <c r="G60" s="247">
        <f>ROUND(E60*F60,2)</f>
        <v>0</v>
      </c>
      <c r="H60" s="246"/>
      <c r="I60" s="247">
        <f>ROUND(E60*H60,2)</f>
        <v>0</v>
      </c>
      <c r="J60" s="246"/>
      <c r="K60" s="247">
        <f>ROUND(E60*J60,2)</f>
        <v>0</v>
      </c>
      <c r="L60" s="247">
        <v>15</v>
      </c>
      <c r="M60" s="247">
        <f>G60*(1+L60/100)</f>
        <v>0</v>
      </c>
      <c r="N60" s="245">
        <v>3.0329999999999999E-2</v>
      </c>
      <c r="O60" s="245">
        <f>ROUND(E60*N60,2)</f>
        <v>0.3</v>
      </c>
      <c r="P60" s="245">
        <v>0</v>
      </c>
      <c r="Q60" s="245">
        <f>ROUND(E60*P60,2)</f>
        <v>0</v>
      </c>
      <c r="R60" s="247" t="s">
        <v>1299</v>
      </c>
      <c r="S60" s="247" t="s">
        <v>239</v>
      </c>
      <c r="T60" s="248" t="s">
        <v>239</v>
      </c>
      <c r="U60" s="224">
        <v>0.95299999999999996</v>
      </c>
      <c r="V60" s="224">
        <f>ROUND(E60*U60,2)</f>
        <v>9.5299999999999994</v>
      </c>
      <c r="W60" s="224"/>
      <c r="X60" s="224" t="s">
        <v>241</v>
      </c>
      <c r="Y60" s="213"/>
      <c r="Z60" s="213"/>
      <c r="AA60" s="213"/>
      <c r="AB60" s="213"/>
      <c r="AC60" s="213"/>
      <c r="AD60" s="213"/>
      <c r="AE60" s="213"/>
      <c r="AF60" s="213"/>
      <c r="AG60" s="213" t="s">
        <v>242</v>
      </c>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row>
    <row r="61" spans="1:60" ht="33.75" outlineLevel="1" x14ac:dyDescent="0.2">
      <c r="A61" s="242">
        <v>46</v>
      </c>
      <c r="B61" s="243" t="s">
        <v>1381</v>
      </c>
      <c r="C61" s="255" t="s">
        <v>1382</v>
      </c>
      <c r="D61" s="244" t="s">
        <v>265</v>
      </c>
      <c r="E61" s="245">
        <v>2</v>
      </c>
      <c r="F61" s="246"/>
      <c r="G61" s="247">
        <f>ROUND(E61*F61,2)</f>
        <v>0</v>
      </c>
      <c r="H61" s="246"/>
      <c r="I61" s="247">
        <f>ROUND(E61*H61,2)</f>
        <v>0</v>
      </c>
      <c r="J61" s="246"/>
      <c r="K61" s="247">
        <f>ROUND(E61*J61,2)</f>
        <v>0</v>
      </c>
      <c r="L61" s="247">
        <v>15</v>
      </c>
      <c r="M61" s="247">
        <f>G61*(1+L61/100)</f>
        <v>0</v>
      </c>
      <c r="N61" s="245">
        <v>3.3360000000000001E-2</v>
      </c>
      <c r="O61" s="245">
        <f>ROUND(E61*N61,2)</f>
        <v>7.0000000000000007E-2</v>
      </c>
      <c r="P61" s="245">
        <v>0</v>
      </c>
      <c r="Q61" s="245">
        <f>ROUND(E61*P61,2)</f>
        <v>0</v>
      </c>
      <c r="R61" s="247" t="s">
        <v>1299</v>
      </c>
      <c r="S61" s="247" t="s">
        <v>239</v>
      </c>
      <c r="T61" s="248" t="s">
        <v>239</v>
      </c>
      <c r="U61" s="224">
        <v>0.96099999999999997</v>
      </c>
      <c r="V61" s="224">
        <f>ROUND(E61*U61,2)</f>
        <v>1.92</v>
      </c>
      <c r="W61" s="224"/>
      <c r="X61" s="224" t="s">
        <v>241</v>
      </c>
      <c r="Y61" s="213"/>
      <c r="Z61" s="213"/>
      <c r="AA61" s="213"/>
      <c r="AB61" s="213"/>
      <c r="AC61" s="213"/>
      <c r="AD61" s="213"/>
      <c r="AE61" s="213"/>
      <c r="AF61" s="213"/>
      <c r="AG61" s="213" t="s">
        <v>242</v>
      </c>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row>
    <row r="62" spans="1:60" ht="33.75" outlineLevel="1" x14ac:dyDescent="0.2">
      <c r="A62" s="242">
        <v>47</v>
      </c>
      <c r="B62" s="243" t="s">
        <v>1383</v>
      </c>
      <c r="C62" s="255" t="s">
        <v>1384</v>
      </c>
      <c r="D62" s="244" t="s">
        <v>265</v>
      </c>
      <c r="E62" s="245">
        <v>2</v>
      </c>
      <c r="F62" s="246"/>
      <c r="G62" s="247">
        <f>ROUND(E62*F62,2)</f>
        <v>0</v>
      </c>
      <c r="H62" s="246"/>
      <c r="I62" s="247">
        <f>ROUND(E62*H62,2)</f>
        <v>0</v>
      </c>
      <c r="J62" s="246"/>
      <c r="K62" s="247">
        <f>ROUND(E62*J62,2)</f>
        <v>0</v>
      </c>
      <c r="L62" s="247">
        <v>15</v>
      </c>
      <c r="M62" s="247">
        <f>G62*(1+L62/100)</f>
        <v>0</v>
      </c>
      <c r="N62" s="245">
        <v>4.2459999999999998E-2</v>
      </c>
      <c r="O62" s="245">
        <f>ROUND(E62*N62,2)</f>
        <v>0.08</v>
      </c>
      <c r="P62" s="245">
        <v>0</v>
      </c>
      <c r="Q62" s="245">
        <f>ROUND(E62*P62,2)</f>
        <v>0</v>
      </c>
      <c r="R62" s="247" t="s">
        <v>1299</v>
      </c>
      <c r="S62" s="247" t="s">
        <v>239</v>
      </c>
      <c r="T62" s="248" t="s">
        <v>239</v>
      </c>
      <c r="U62" s="224">
        <v>1.008</v>
      </c>
      <c r="V62" s="224">
        <f>ROUND(E62*U62,2)</f>
        <v>2.02</v>
      </c>
      <c r="W62" s="224"/>
      <c r="X62" s="224" t="s">
        <v>241</v>
      </c>
      <c r="Y62" s="213"/>
      <c r="Z62" s="213"/>
      <c r="AA62" s="213"/>
      <c r="AB62" s="213"/>
      <c r="AC62" s="213"/>
      <c r="AD62" s="213"/>
      <c r="AE62" s="213"/>
      <c r="AF62" s="213"/>
      <c r="AG62" s="213" t="s">
        <v>242</v>
      </c>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row>
    <row r="63" spans="1:60" ht="33.75" outlineLevel="1" x14ac:dyDescent="0.2">
      <c r="A63" s="242">
        <v>48</v>
      </c>
      <c r="B63" s="243" t="s">
        <v>1385</v>
      </c>
      <c r="C63" s="255" t="s">
        <v>1386</v>
      </c>
      <c r="D63" s="244" t="s">
        <v>265</v>
      </c>
      <c r="E63" s="245">
        <v>1</v>
      </c>
      <c r="F63" s="246"/>
      <c r="G63" s="247">
        <f>ROUND(E63*F63,2)</f>
        <v>0</v>
      </c>
      <c r="H63" s="246"/>
      <c r="I63" s="247">
        <f>ROUND(E63*H63,2)</f>
        <v>0</v>
      </c>
      <c r="J63" s="246"/>
      <c r="K63" s="247">
        <f>ROUND(E63*J63,2)</f>
        <v>0</v>
      </c>
      <c r="L63" s="247">
        <v>15</v>
      </c>
      <c r="M63" s="247">
        <f>G63*(1+L63/100)</f>
        <v>0</v>
      </c>
      <c r="N63" s="245">
        <v>4.8520000000000001E-2</v>
      </c>
      <c r="O63" s="245">
        <f>ROUND(E63*N63,2)</f>
        <v>0.05</v>
      </c>
      <c r="P63" s="245">
        <v>0</v>
      </c>
      <c r="Q63" s="245">
        <f>ROUND(E63*P63,2)</f>
        <v>0</v>
      </c>
      <c r="R63" s="247" t="s">
        <v>1299</v>
      </c>
      <c r="S63" s="247" t="s">
        <v>239</v>
      </c>
      <c r="T63" s="248" t="s">
        <v>239</v>
      </c>
      <c r="U63" s="224">
        <v>1.127</v>
      </c>
      <c r="V63" s="224">
        <f>ROUND(E63*U63,2)</f>
        <v>1.1299999999999999</v>
      </c>
      <c r="W63" s="224"/>
      <c r="X63" s="224" t="s">
        <v>241</v>
      </c>
      <c r="Y63" s="213"/>
      <c r="Z63" s="213"/>
      <c r="AA63" s="213"/>
      <c r="AB63" s="213"/>
      <c r="AC63" s="213"/>
      <c r="AD63" s="213"/>
      <c r="AE63" s="213"/>
      <c r="AF63" s="213"/>
      <c r="AG63" s="213" t="s">
        <v>242</v>
      </c>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row>
    <row r="64" spans="1:60" ht="33.75" outlineLevel="1" x14ac:dyDescent="0.2">
      <c r="A64" s="242">
        <v>49</v>
      </c>
      <c r="B64" s="243" t="s">
        <v>1387</v>
      </c>
      <c r="C64" s="255" t="s">
        <v>1388</v>
      </c>
      <c r="D64" s="244" t="s">
        <v>265</v>
      </c>
      <c r="E64" s="245">
        <v>1</v>
      </c>
      <c r="F64" s="246"/>
      <c r="G64" s="247">
        <f>ROUND(E64*F64,2)</f>
        <v>0</v>
      </c>
      <c r="H64" s="246"/>
      <c r="I64" s="247">
        <f>ROUND(E64*H64,2)</f>
        <v>0</v>
      </c>
      <c r="J64" s="246"/>
      <c r="K64" s="247">
        <f>ROUND(E64*J64,2)</f>
        <v>0</v>
      </c>
      <c r="L64" s="247">
        <v>15</v>
      </c>
      <c r="M64" s="247">
        <f>G64*(1+L64/100)</f>
        <v>0</v>
      </c>
      <c r="N64" s="245">
        <v>3.9410000000000001E-2</v>
      </c>
      <c r="O64" s="245">
        <f>ROUND(E64*N64,2)</f>
        <v>0.04</v>
      </c>
      <c r="P64" s="245">
        <v>0</v>
      </c>
      <c r="Q64" s="245">
        <f>ROUND(E64*P64,2)</f>
        <v>0</v>
      </c>
      <c r="R64" s="247" t="s">
        <v>1299</v>
      </c>
      <c r="S64" s="247" t="s">
        <v>239</v>
      </c>
      <c r="T64" s="248" t="s">
        <v>239</v>
      </c>
      <c r="U64" s="224">
        <v>0.95099999999999996</v>
      </c>
      <c r="V64" s="224">
        <f>ROUND(E64*U64,2)</f>
        <v>0.95</v>
      </c>
      <c r="W64" s="224"/>
      <c r="X64" s="224" t="s">
        <v>241</v>
      </c>
      <c r="Y64" s="213"/>
      <c r="Z64" s="213"/>
      <c r="AA64" s="213"/>
      <c r="AB64" s="213"/>
      <c r="AC64" s="213"/>
      <c r="AD64" s="213"/>
      <c r="AE64" s="213"/>
      <c r="AF64" s="213"/>
      <c r="AG64" s="213" t="s">
        <v>242</v>
      </c>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row>
    <row r="65" spans="1:60" ht="33.75" outlineLevel="1" x14ac:dyDescent="0.2">
      <c r="A65" s="242">
        <v>50</v>
      </c>
      <c r="B65" s="243" t="s">
        <v>1389</v>
      </c>
      <c r="C65" s="255" t="s">
        <v>1390</v>
      </c>
      <c r="D65" s="244" t="s">
        <v>265</v>
      </c>
      <c r="E65" s="245">
        <v>2</v>
      </c>
      <c r="F65" s="246"/>
      <c r="G65" s="247">
        <f>ROUND(E65*F65,2)</f>
        <v>0</v>
      </c>
      <c r="H65" s="246"/>
      <c r="I65" s="247">
        <f>ROUND(E65*H65,2)</f>
        <v>0</v>
      </c>
      <c r="J65" s="246"/>
      <c r="K65" s="247">
        <f>ROUND(E65*J65,2)</f>
        <v>0</v>
      </c>
      <c r="L65" s="247">
        <v>15</v>
      </c>
      <c r="M65" s="247">
        <f>G65*(1+L65/100)</f>
        <v>0</v>
      </c>
      <c r="N65" s="245">
        <v>4.5969999999999997E-2</v>
      </c>
      <c r="O65" s="245">
        <f>ROUND(E65*N65,2)</f>
        <v>0.09</v>
      </c>
      <c r="P65" s="245">
        <v>0</v>
      </c>
      <c r="Q65" s="245">
        <f>ROUND(E65*P65,2)</f>
        <v>0</v>
      </c>
      <c r="R65" s="247" t="s">
        <v>1299</v>
      </c>
      <c r="S65" s="247" t="s">
        <v>239</v>
      </c>
      <c r="T65" s="248" t="s">
        <v>239</v>
      </c>
      <c r="U65" s="224">
        <v>1.0489999999999999</v>
      </c>
      <c r="V65" s="224">
        <f>ROUND(E65*U65,2)</f>
        <v>2.1</v>
      </c>
      <c r="W65" s="224"/>
      <c r="X65" s="224" t="s">
        <v>241</v>
      </c>
      <c r="Y65" s="213"/>
      <c r="Z65" s="213"/>
      <c r="AA65" s="213"/>
      <c r="AB65" s="213"/>
      <c r="AC65" s="213"/>
      <c r="AD65" s="213"/>
      <c r="AE65" s="213"/>
      <c r="AF65" s="213"/>
      <c r="AG65" s="213" t="s">
        <v>242</v>
      </c>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row>
    <row r="66" spans="1:60" ht="33.75" outlineLevel="1" x14ac:dyDescent="0.2">
      <c r="A66" s="242">
        <v>51</v>
      </c>
      <c r="B66" s="243" t="s">
        <v>1391</v>
      </c>
      <c r="C66" s="255" t="s">
        <v>1392</v>
      </c>
      <c r="D66" s="244" t="s">
        <v>265</v>
      </c>
      <c r="E66" s="245">
        <v>1</v>
      </c>
      <c r="F66" s="246"/>
      <c r="G66" s="247">
        <f>ROUND(E66*F66,2)</f>
        <v>0</v>
      </c>
      <c r="H66" s="246"/>
      <c r="I66" s="247">
        <f>ROUND(E66*H66,2)</f>
        <v>0</v>
      </c>
      <c r="J66" s="246"/>
      <c r="K66" s="247">
        <f>ROUND(E66*J66,2)</f>
        <v>0</v>
      </c>
      <c r="L66" s="247">
        <v>15</v>
      </c>
      <c r="M66" s="247">
        <f>G66*(1+L66/100)</f>
        <v>0</v>
      </c>
      <c r="N66" s="245">
        <v>5.0560000000000001E-2</v>
      </c>
      <c r="O66" s="245">
        <f>ROUND(E66*N66,2)</f>
        <v>0.05</v>
      </c>
      <c r="P66" s="245">
        <v>0</v>
      </c>
      <c r="Q66" s="245">
        <f>ROUND(E66*P66,2)</f>
        <v>0</v>
      </c>
      <c r="R66" s="247" t="s">
        <v>1299</v>
      </c>
      <c r="S66" s="247" t="s">
        <v>239</v>
      </c>
      <c r="T66" s="248" t="s">
        <v>239</v>
      </c>
      <c r="U66" s="224">
        <v>1.0609999999999999</v>
      </c>
      <c r="V66" s="224">
        <f>ROUND(E66*U66,2)</f>
        <v>1.06</v>
      </c>
      <c r="W66" s="224"/>
      <c r="X66" s="224" t="s">
        <v>241</v>
      </c>
      <c r="Y66" s="213"/>
      <c r="Z66" s="213"/>
      <c r="AA66" s="213"/>
      <c r="AB66" s="213"/>
      <c r="AC66" s="213"/>
      <c r="AD66" s="213"/>
      <c r="AE66" s="213"/>
      <c r="AF66" s="213"/>
      <c r="AG66" s="213" t="s">
        <v>242</v>
      </c>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row>
    <row r="67" spans="1:60" ht="33.75" outlineLevel="1" x14ac:dyDescent="0.2">
      <c r="A67" s="242">
        <v>52</v>
      </c>
      <c r="B67" s="243" t="s">
        <v>1393</v>
      </c>
      <c r="C67" s="255" t="s">
        <v>1394</v>
      </c>
      <c r="D67" s="244" t="s">
        <v>265</v>
      </c>
      <c r="E67" s="245">
        <v>3</v>
      </c>
      <c r="F67" s="246"/>
      <c r="G67" s="247">
        <f>ROUND(E67*F67,2)</f>
        <v>0</v>
      </c>
      <c r="H67" s="246"/>
      <c r="I67" s="247">
        <f>ROUND(E67*H67,2)</f>
        <v>0</v>
      </c>
      <c r="J67" s="246"/>
      <c r="K67" s="247">
        <f>ROUND(E67*J67,2)</f>
        <v>0</v>
      </c>
      <c r="L67" s="247">
        <v>15</v>
      </c>
      <c r="M67" s="247">
        <f>G67*(1+L67/100)</f>
        <v>0</v>
      </c>
      <c r="N67" s="245">
        <v>1.1900000000000001E-2</v>
      </c>
      <c r="O67" s="245">
        <f>ROUND(E67*N67,2)</f>
        <v>0.04</v>
      </c>
      <c r="P67" s="245">
        <v>0</v>
      </c>
      <c r="Q67" s="245">
        <f>ROUND(E67*P67,2)</f>
        <v>0</v>
      </c>
      <c r="R67" s="247" t="s">
        <v>1299</v>
      </c>
      <c r="S67" s="247" t="s">
        <v>239</v>
      </c>
      <c r="T67" s="248" t="s">
        <v>239</v>
      </c>
      <c r="U67" s="224">
        <v>0.96799999999999997</v>
      </c>
      <c r="V67" s="224">
        <f>ROUND(E67*U67,2)</f>
        <v>2.9</v>
      </c>
      <c r="W67" s="224"/>
      <c r="X67" s="224" t="s">
        <v>241</v>
      </c>
      <c r="Y67" s="213"/>
      <c r="Z67" s="213"/>
      <c r="AA67" s="213"/>
      <c r="AB67" s="213"/>
      <c r="AC67" s="213"/>
      <c r="AD67" s="213"/>
      <c r="AE67" s="213"/>
      <c r="AF67" s="213"/>
      <c r="AG67" s="213" t="s">
        <v>242</v>
      </c>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row>
    <row r="68" spans="1:60" ht="33.75" outlineLevel="1" x14ac:dyDescent="0.2">
      <c r="A68" s="242">
        <v>53</v>
      </c>
      <c r="B68" s="243" t="s">
        <v>1395</v>
      </c>
      <c r="C68" s="255" t="s">
        <v>1396</v>
      </c>
      <c r="D68" s="244" t="s">
        <v>265</v>
      </c>
      <c r="E68" s="245">
        <v>1</v>
      </c>
      <c r="F68" s="246"/>
      <c r="G68" s="247">
        <f>ROUND(E68*F68,2)</f>
        <v>0</v>
      </c>
      <c r="H68" s="246"/>
      <c r="I68" s="247">
        <f>ROUND(E68*H68,2)</f>
        <v>0</v>
      </c>
      <c r="J68" s="246"/>
      <c r="K68" s="247">
        <f>ROUND(E68*J68,2)</f>
        <v>0</v>
      </c>
      <c r="L68" s="247">
        <v>15</v>
      </c>
      <c r="M68" s="247">
        <f>G68*(1+L68/100)</f>
        <v>0</v>
      </c>
      <c r="N68" s="245">
        <v>1.72E-2</v>
      </c>
      <c r="O68" s="245">
        <f>ROUND(E68*N68,2)</f>
        <v>0.02</v>
      </c>
      <c r="P68" s="245">
        <v>0</v>
      </c>
      <c r="Q68" s="245">
        <f>ROUND(E68*P68,2)</f>
        <v>0</v>
      </c>
      <c r="R68" s="247" t="s">
        <v>1299</v>
      </c>
      <c r="S68" s="247" t="s">
        <v>239</v>
      </c>
      <c r="T68" s="248" t="s">
        <v>239</v>
      </c>
      <c r="U68" s="224">
        <v>1.008</v>
      </c>
      <c r="V68" s="224">
        <f>ROUND(E68*U68,2)</f>
        <v>1.01</v>
      </c>
      <c r="W68" s="224"/>
      <c r="X68" s="224" t="s">
        <v>241</v>
      </c>
      <c r="Y68" s="213"/>
      <c r="Z68" s="213"/>
      <c r="AA68" s="213"/>
      <c r="AB68" s="213"/>
      <c r="AC68" s="213"/>
      <c r="AD68" s="213"/>
      <c r="AE68" s="213"/>
      <c r="AF68" s="213"/>
      <c r="AG68" s="213" t="s">
        <v>242</v>
      </c>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row>
    <row r="69" spans="1:60" outlineLevel="1" x14ac:dyDescent="0.2">
      <c r="A69" s="234">
        <v>54</v>
      </c>
      <c r="B69" s="235" t="s">
        <v>1397</v>
      </c>
      <c r="C69" s="253" t="s">
        <v>1398</v>
      </c>
      <c r="D69" s="236" t="s">
        <v>265</v>
      </c>
      <c r="E69" s="237">
        <v>4</v>
      </c>
      <c r="F69" s="238"/>
      <c r="G69" s="239">
        <f>ROUND(E69*F69,2)</f>
        <v>0</v>
      </c>
      <c r="H69" s="238"/>
      <c r="I69" s="239">
        <f>ROUND(E69*H69,2)</f>
        <v>0</v>
      </c>
      <c r="J69" s="238"/>
      <c r="K69" s="239">
        <f>ROUND(E69*J69,2)</f>
        <v>0</v>
      </c>
      <c r="L69" s="239">
        <v>15</v>
      </c>
      <c r="M69" s="239">
        <f>G69*(1+L69/100)</f>
        <v>0</v>
      </c>
      <c r="N69" s="237">
        <v>1E-3</v>
      </c>
      <c r="O69" s="237">
        <f>ROUND(E69*N69,2)</f>
        <v>0</v>
      </c>
      <c r="P69" s="237">
        <v>0</v>
      </c>
      <c r="Q69" s="237">
        <f>ROUND(E69*P69,2)</f>
        <v>0</v>
      </c>
      <c r="R69" s="239" t="s">
        <v>295</v>
      </c>
      <c r="S69" s="239" t="s">
        <v>239</v>
      </c>
      <c r="T69" s="240" t="s">
        <v>262</v>
      </c>
      <c r="U69" s="224">
        <v>0</v>
      </c>
      <c r="V69" s="224">
        <f>ROUND(E69*U69,2)</f>
        <v>0</v>
      </c>
      <c r="W69" s="224"/>
      <c r="X69" s="224" t="s">
        <v>296</v>
      </c>
      <c r="Y69" s="213"/>
      <c r="Z69" s="213"/>
      <c r="AA69" s="213"/>
      <c r="AB69" s="213"/>
      <c r="AC69" s="213"/>
      <c r="AD69" s="213"/>
      <c r="AE69" s="213"/>
      <c r="AF69" s="213"/>
      <c r="AG69" s="213" t="s">
        <v>297</v>
      </c>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row>
    <row r="70" spans="1:60" outlineLevel="1" x14ac:dyDescent="0.2">
      <c r="A70" s="220">
        <v>55</v>
      </c>
      <c r="B70" s="221" t="s">
        <v>1399</v>
      </c>
      <c r="C70" s="257" t="s">
        <v>1400</v>
      </c>
      <c r="D70" s="222" t="s">
        <v>0</v>
      </c>
      <c r="E70" s="251"/>
      <c r="F70" s="225"/>
      <c r="G70" s="224">
        <f>ROUND(E70*F70,2)</f>
        <v>0</v>
      </c>
      <c r="H70" s="225"/>
      <c r="I70" s="224">
        <f>ROUND(E70*H70,2)</f>
        <v>0</v>
      </c>
      <c r="J70" s="225"/>
      <c r="K70" s="224">
        <f>ROUND(E70*J70,2)</f>
        <v>0</v>
      </c>
      <c r="L70" s="224">
        <v>15</v>
      </c>
      <c r="M70" s="224">
        <f>G70*(1+L70/100)</f>
        <v>0</v>
      </c>
      <c r="N70" s="223">
        <v>0</v>
      </c>
      <c r="O70" s="223">
        <f>ROUND(E70*N70,2)</f>
        <v>0</v>
      </c>
      <c r="P70" s="223">
        <v>0</v>
      </c>
      <c r="Q70" s="223">
        <f>ROUND(E70*P70,2)</f>
        <v>0</v>
      </c>
      <c r="R70" s="224" t="s">
        <v>1299</v>
      </c>
      <c r="S70" s="224" t="s">
        <v>239</v>
      </c>
      <c r="T70" s="224" t="s">
        <v>239</v>
      </c>
      <c r="U70" s="224">
        <v>0</v>
      </c>
      <c r="V70" s="224">
        <f>ROUND(E70*U70,2)</f>
        <v>0</v>
      </c>
      <c r="W70" s="224"/>
      <c r="X70" s="224" t="s">
        <v>462</v>
      </c>
      <c r="Y70" s="213"/>
      <c r="Z70" s="213"/>
      <c r="AA70" s="213"/>
      <c r="AB70" s="213"/>
      <c r="AC70" s="213"/>
      <c r="AD70" s="213"/>
      <c r="AE70" s="213"/>
      <c r="AF70" s="213"/>
      <c r="AG70" s="213" t="s">
        <v>463</v>
      </c>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row>
    <row r="71" spans="1:60" x14ac:dyDescent="0.2">
      <c r="A71" s="227" t="s">
        <v>233</v>
      </c>
      <c r="B71" s="228" t="s">
        <v>206</v>
      </c>
      <c r="C71" s="252" t="s">
        <v>28</v>
      </c>
      <c r="D71" s="229"/>
      <c r="E71" s="230"/>
      <c r="F71" s="231"/>
      <c r="G71" s="231">
        <f>SUMIF(AG72:AG76,"&lt;&gt;NOR",G72:G76)</f>
        <v>0</v>
      </c>
      <c r="H71" s="231"/>
      <c r="I71" s="231">
        <f>SUM(I72:I76)</f>
        <v>0</v>
      </c>
      <c r="J71" s="231"/>
      <c r="K71" s="231">
        <f>SUM(K72:K76)</f>
        <v>0</v>
      </c>
      <c r="L71" s="231"/>
      <c r="M71" s="231">
        <f>SUM(M72:M76)</f>
        <v>0</v>
      </c>
      <c r="N71" s="230"/>
      <c r="O71" s="230">
        <f>SUM(O72:O76)</f>
        <v>1.26</v>
      </c>
      <c r="P71" s="230"/>
      <c r="Q71" s="230">
        <f>SUM(Q72:Q76)</f>
        <v>0</v>
      </c>
      <c r="R71" s="231"/>
      <c r="S71" s="231"/>
      <c r="T71" s="232"/>
      <c r="U71" s="226"/>
      <c r="V71" s="226">
        <f>SUM(V72:V76)</f>
        <v>0</v>
      </c>
      <c r="W71" s="226"/>
      <c r="X71" s="226"/>
      <c r="AG71" t="s">
        <v>234</v>
      </c>
    </row>
    <row r="72" spans="1:60" outlineLevel="1" x14ac:dyDescent="0.2">
      <c r="A72" s="242">
        <v>56</v>
      </c>
      <c r="B72" s="243" t="s">
        <v>1401</v>
      </c>
      <c r="C72" s="255" t="s">
        <v>1402</v>
      </c>
      <c r="D72" s="244" t="s">
        <v>1403</v>
      </c>
      <c r="E72" s="245">
        <v>25</v>
      </c>
      <c r="F72" s="246"/>
      <c r="G72" s="247">
        <f>ROUND(E72*F72,2)</f>
        <v>0</v>
      </c>
      <c r="H72" s="246"/>
      <c r="I72" s="247">
        <f>ROUND(E72*H72,2)</f>
        <v>0</v>
      </c>
      <c r="J72" s="246"/>
      <c r="K72" s="247">
        <f>ROUND(E72*J72,2)</f>
        <v>0</v>
      </c>
      <c r="L72" s="247">
        <v>15</v>
      </c>
      <c r="M72" s="247">
        <f>G72*(1+L72/100)</f>
        <v>0</v>
      </c>
      <c r="N72" s="245">
        <v>0</v>
      </c>
      <c r="O72" s="245">
        <f>ROUND(E72*N72,2)</f>
        <v>0</v>
      </c>
      <c r="P72" s="245">
        <v>0</v>
      </c>
      <c r="Q72" s="245">
        <f>ROUND(E72*P72,2)</f>
        <v>0</v>
      </c>
      <c r="R72" s="247"/>
      <c r="S72" s="247" t="s">
        <v>279</v>
      </c>
      <c r="T72" s="248" t="s">
        <v>262</v>
      </c>
      <c r="U72" s="224">
        <v>0</v>
      </c>
      <c r="V72" s="224">
        <f>ROUND(E72*U72,2)</f>
        <v>0</v>
      </c>
      <c r="W72" s="224"/>
      <c r="X72" s="224" t="s">
        <v>241</v>
      </c>
      <c r="Y72" s="213"/>
      <c r="Z72" s="213"/>
      <c r="AA72" s="213"/>
      <c r="AB72" s="213"/>
      <c r="AC72" s="213"/>
      <c r="AD72" s="213"/>
      <c r="AE72" s="213"/>
      <c r="AF72" s="213"/>
      <c r="AG72" s="213" t="s">
        <v>1404</v>
      </c>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row>
    <row r="73" spans="1:60" ht="22.5" outlineLevel="1" x14ac:dyDescent="0.2">
      <c r="A73" s="242">
        <v>57</v>
      </c>
      <c r="B73" s="243" t="s">
        <v>1120</v>
      </c>
      <c r="C73" s="255" t="s">
        <v>1121</v>
      </c>
      <c r="D73" s="244" t="s">
        <v>665</v>
      </c>
      <c r="E73" s="245">
        <v>1264.70588</v>
      </c>
      <c r="F73" s="246"/>
      <c r="G73" s="247">
        <f>ROUND(E73*F73,2)</f>
        <v>0</v>
      </c>
      <c r="H73" s="246"/>
      <c r="I73" s="247">
        <f>ROUND(E73*H73,2)</f>
        <v>0</v>
      </c>
      <c r="J73" s="246"/>
      <c r="K73" s="247">
        <f>ROUND(E73*J73,2)</f>
        <v>0</v>
      </c>
      <c r="L73" s="247">
        <v>15</v>
      </c>
      <c r="M73" s="247">
        <f>G73*(1+L73/100)</f>
        <v>0</v>
      </c>
      <c r="N73" s="245">
        <v>1E-3</v>
      </c>
      <c r="O73" s="245">
        <f>ROUND(E73*N73,2)</f>
        <v>1.26</v>
      </c>
      <c r="P73" s="245">
        <v>0</v>
      </c>
      <c r="Q73" s="245">
        <f>ROUND(E73*P73,2)</f>
        <v>0</v>
      </c>
      <c r="R73" s="247" t="s">
        <v>295</v>
      </c>
      <c r="S73" s="247" t="s">
        <v>239</v>
      </c>
      <c r="T73" s="248" t="s">
        <v>259</v>
      </c>
      <c r="U73" s="224">
        <v>0</v>
      </c>
      <c r="V73" s="224">
        <f>ROUND(E73*U73,2)</f>
        <v>0</v>
      </c>
      <c r="W73" s="224"/>
      <c r="X73" s="224" t="s">
        <v>296</v>
      </c>
      <c r="Y73" s="213"/>
      <c r="Z73" s="213"/>
      <c r="AA73" s="213"/>
      <c r="AB73" s="213"/>
      <c r="AC73" s="213"/>
      <c r="AD73" s="213"/>
      <c r="AE73" s="213"/>
      <c r="AF73" s="213"/>
      <c r="AG73" s="213" t="s">
        <v>297</v>
      </c>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row>
    <row r="74" spans="1:60" outlineLevel="1" x14ac:dyDescent="0.2">
      <c r="A74" s="242">
        <v>58</v>
      </c>
      <c r="B74" s="243" t="s">
        <v>1405</v>
      </c>
      <c r="C74" s="255" t="s">
        <v>1406</v>
      </c>
      <c r="D74" s="244" t="s">
        <v>1117</v>
      </c>
      <c r="E74" s="245">
        <v>50</v>
      </c>
      <c r="F74" s="246"/>
      <c r="G74" s="247">
        <f>ROUND(E74*F74,2)</f>
        <v>0</v>
      </c>
      <c r="H74" s="246"/>
      <c r="I74" s="247">
        <f>ROUND(E74*H74,2)</f>
        <v>0</v>
      </c>
      <c r="J74" s="246"/>
      <c r="K74" s="247">
        <f>ROUND(E74*J74,2)</f>
        <v>0</v>
      </c>
      <c r="L74" s="247">
        <v>15</v>
      </c>
      <c r="M74" s="247">
        <f>G74*(1+L74/100)</f>
        <v>0</v>
      </c>
      <c r="N74" s="245">
        <v>0</v>
      </c>
      <c r="O74" s="245">
        <f>ROUND(E74*N74,2)</f>
        <v>0</v>
      </c>
      <c r="P74" s="245">
        <v>0</v>
      </c>
      <c r="Q74" s="245">
        <f>ROUND(E74*P74,2)</f>
        <v>0</v>
      </c>
      <c r="R74" s="247"/>
      <c r="S74" s="247" t="s">
        <v>279</v>
      </c>
      <c r="T74" s="248" t="s">
        <v>262</v>
      </c>
      <c r="U74" s="224">
        <v>0</v>
      </c>
      <c r="V74" s="224">
        <f>ROUND(E74*U74,2)</f>
        <v>0</v>
      </c>
      <c r="W74" s="224"/>
      <c r="X74" s="224" t="s">
        <v>296</v>
      </c>
      <c r="Y74" s="213"/>
      <c r="Z74" s="213"/>
      <c r="AA74" s="213"/>
      <c r="AB74" s="213"/>
      <c r="AC74" s="213"/>
      <c r="AD74" s="213"/>
      <c r="AE74" s="213"/>
      <c r="AF74" s="213"/>
      <c r="AG74" s="213" t="s">
        <v>1098</v>
      </c>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row>
    <row r="75" spans="1:60" outlineLevel="1" x14ac:dyDescent="0.2">
      <c r="A75" s="242">
        <v>59</v>
      </c>
      <c r="B75" s="243" t="s">
        <v>1407</v>
      </c>
      <c r="C75" s="255" t="s">
        <v>1408</v>
      </c>
      <c r="D75" s="244" t="s">
        <v>1117</v>
      </c>
      <c r="E75" s="245">
        <v>50</v>
      </c>
      <c r="F75" s="246"/>
      <c r="G75" s="247">
        <f>ROUND(E75*F75,2)</f>
        <v>0</v>
      </c>
      <c r="H75" s="246"/>
      <c r="I75" s="247">
        <f>ROUND(E75*H75,2)</f>
        <v>0</v>
      </c>
      <c r="J75" s="246"/>
      <c r="K75" s="247">
        <f>ROUND(E75*J75,2)</f>
        <v>0</v>
      </c>
      <c r="L75" s="247">
        <v>15</v>
      </c>
      <c r="M75" s="247">
        <f>G75*(1+L75/100)</f>
        <v>0</v>
      </c>
      <c r="N75" s="245">
        <v>0</v>
      </c>
      <c r="O75" s="245">
        <f>ROUND(E75*N75,2)</f>
        <v>0</v>
      </c>
      <c r="P75" s="245">
        <v>0</v>
      </c>
      <c r="Q75" s="245">
        <f>ROUND(E75*P75,2)</f>
        <v>0</v>
      </c>
      <c r="R75" s="247"/>
      <c r="S75" s="247" t="s">
        <v>279</v>
      </c>
      <c r="T75" s="248" t="s">
        <v>262</v>
      </c>
      <c r="U75" s="224">
        <v>0</v>
      </c>
      <c r="V75" s="224">
        <f>ROUND(E75*U75,2)</f>
        <v>0</v>
      </c>
      <c r="W75" s="224"/>
      <c r="X75" s="224" t="s">
        <v>296</v>
      </c>
      <c r="Y75" s="213"/>
      <c r="Z75" s="213"/>
      <c r="AA75" s="213"/>
      <c r="AB75" s="213"/>
      <c r="AC75" s="213"/>
      <c r="AD75" s="213"/>
      <c r="AE75" s="213"/>
      <c r="AF75" s="213"/>
      <c r="AG75" s="213" t="s">
        <v>1098</v>
      </c>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row>
    <row r="76" spans="1:60" outlineLevel="1" x14ac:dyDescent="0.2">
      <c r="A76" s="234">
        <v>60</v>
      </c>
      <c r="B76" s="235" t="s">
        <v>790</v>
      </c>
      <c r="C76" s="253" t="s">
        <v>791</v>
      </c>
      <c r="D76" s="236" t="s">
        <v>783</v>
      </c>
      <c r="E76" s="237">
        <v>1</v>
      </c>
      <c r="F76" s="238"/>
      <c r="G76" s="239">
        <f>ROUND(E76*F76,2)</f>
        <v>0</v>
      </c>
      <c r="H76" s="238"/>
      <c r="I76" s="239">
        <f>ROUND(E76*H76,2)</f>
        <v>0</v>
      </c>
      <c r="J76" s="238"/>
      <c r="K76" s="239">
        <f>ROUND(E76*J76,2)</f>
        <v>0</v>
      </c>
      <c r="L76" s="239">
        <v>15</v>
      </c>
      <c r="M76" s="239">
        <f>G76*(1+L76/100)</f>
        <v>0</v>
      </c>
      <c r="N76" s="237">
        <v>0</v>
      </c>
      <c r="O76" s="237">
        <f>ROUND(E76*N76,2)</f>
        <v>0</v>
      </c>
      <c r="P76" s="237">
        <v>0</v>
      </c>
      <c r="Q76" s="237">
        <f>ROUND(E76*P76,2)</f>
        <v>0</v>
      </c>
      <c r="R76" s="239"/>
      <c r="S76" s="239" t="s">
        <v>239</v>
      </c>
      <c r="T76" s="240" t="s">
        <v>262</v>
      </c>
      <c r="U76" s="224">
        <v>0</v>
      </c>
      <c r="V76" s="224">
        <f>ROUND(E76*U76,2)</f>
        <v>0</v>
      </c>
      <c r="W76" s="224"/>
      <c r="X76" s="224" t="s">
        <v>784</v>
      </c>
      <c r="Y76" s="213"/>
      <c r="Z76" s="213"/>
      <c r="AA76" s="213"/>
      <c r="AB76" s="213"/>
      <c r="AC76" s="213"/>
      <c r="AD76" s="213"/>
      <c r="AE76" s="213"/>
      <c r="AF76" s="213"/>
      <c r="AG76" s="213" t="s">
        <v>785</v>
      </c>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row>
    <row r="77" spans="1:60" x14ac:dyDescent="0.2">
      <c r="A77" s="3"/>
      <c r="B77" s="4"/>
      <c r="C77" s="258"/>
      <c r="D77" s="6"/>
      <c r="E77" s="3"/>
      <c r="F77" s="3"/>
      <c r="G77" s="3"/>
      <c r="H77" s="3"/>
      <c r="I77" s="3"/>
      <c r="J77" s="3"/>
      <c r="K77" s="3"/>
      <c r="L77" s="3"/>
      <c r="M77" s="3"/>
      <c r="N77" s="3"/>
      <c r="O77" s="3"/>
      <c r="P77" s="3"/>
      <c r="Q77" s="3"/>
      <c r="R77" s="3"/>
      <c r="S77" s="3"/>
      <c r="T77" s="3"/>
      <c r="U77" s="3"/>
      <c r="V77" s="3"/>
      <c r="W77" s="3"/>
      <c r="X77" s="3"/>
      <c r="AE77">
        <v>15</v>
      </c>
      <c r="AF77">
        <v>21</v>
      </c>
      <c r="AG77" t="s">
        <v>220</v>
      </c>
    </row>
    <row r="78" spans="1:60" x14ac:dyDescent="0.2">
      <c r="A78" s="216"/>
      <c r="B78" s="217" t="s">
        <v>29</v>
      </c>
      <c r="C78" s="259"/>
      <c r="D78" s="218"/>
      <c r="E78" s="219"/>
      <c r="F78" s="219"/>
      <c r="G78" s="233">
        <f>G8+G35+G52+G71</f>
        <v>0</v>
      </c>
      <c r="H78" s="3"/>
      <c r="I78" s="3"/>
      <c r="J78" s="3"/>
      <c r="K78" s="3"/>
      <c r="L78" s="3"/>
      <c r="M78" s="3"/>
      <c r="N78" s="3"/>
      <c r="O78" s="3"/>
      <c r="P78" s="3"/>
      <c r="Q78" s="3"/>
      <c r="R78" s="3"/>
      <c r="S78" s="3"/>
      <c r="T78" s="3"/>
      <c r="U78" s="3"/>
      <c r="V78" s="3"/>
      <c r="W78" s="3"/>
      <c r="X78" s="3"/>
      <c r="AE78">
        <f>SUMIF(L7:L76,AE77,G7:G76)</f>
        <v>0</v>
      </c>
      <c r="AF78">
        <f>SUMIF(L7:L76,AF77,G7:G76)</f>
        <v>0</v>
      </c>
      <c r="AG78" t="s">
        <v>792</v>
      </c>
    </row>
    <row r="79" spans="1:60" x14ac:dyDescent="0.2">
      <c r="C79" s="260"/>
      <c r="D79" s="10"/>
      <c r="AG79" t="s">
        <v>793</v>
      </c>
    </row>
    <row r="80" spans="1:60"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npi07mR43c6W2/OOoTZcI+72/Rs/Kee7HXcQT818GHwMhUGqd8CYpfXZ9ybm8ikRR5wgd61zdiCJo0oJsO36/w==" saltValue="79jM7O5ncoVFUM+7Qe+1tw==" spinCount="100000" sheet="1"/>
  <mergeCells count="9">
    <mergeCell ref="C19:G19"/>
    <mergeCell ref="C21:G21"/>
    <mergeCell ref="C23:G23"/>
    <mergeCell ref="A1:G1"/>
    <mergeCell ref="C2:G2"/>
    <mergeCell ref="C3:G3"/>
    <mergeCell ref="C4:G4"/>
    <mergeCell ref="C15:G15"/>
    <mergeCell ref="C17:G17"/>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F743-8D65-4AF4-8BCC-230E0DE3276F}">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8" customWidth="1"/>
    <col min="3" max="3" width="63.28515625" style="178"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8" t="s">
        <v>207</v>
      </c>
      <c r="B1" s="198"/>
      <c r="C1" s="198"/>
      <c r="D1" s="198"/>
      <c r="E1" s="198"/>
      <c r="F1" s="198"/>
      <c r="G1" s="198"/>
      <c r="AG1" t="s">
        <v>208</v>
      </c>
    </row>
    <row r="2" spans="1:60" ht="24.95" customHeight="1" x14ac:dyDescent="0.2">
      <c r="A2" s="199" t="s">
        <v>7</v>
      </c>
      <c r="B2" s="49" t="s">
        <v>43</v>
      </c>
      <c r="C2" s="202" t="s">
        <v>44</v>
      </c>
      <c r="D2" s="200"/>
      <c r="E2" s="200"/>
      <c r="F2" s="200"/>
      <c r="G2" s="201"/>
      <c r="AG2" t="s">
        <v>209</v>
      </c>
    </row>
    <row r="3" spans="1:60" ht="24.95" customHeight="1" x14ac:dyDescent="0.2">
      <c r="A3" s="199" t="s">
        <v>8</v>
      </c>
      <c r="B3" s="49" t="s">
        <v>47</v>
      </c>
      <c r="C3" s="202" t="s">
        <v>48</v>
      </c>
      <c r="D3" s="200"/>
      <c r="E3" s="200"/>
      <c r="F3" s="200"/>
      <c r="G3" s="201"/>
      <c r="AC3" s="178" t="s">
        <v>209</v>
      </c>
      <c r="AG3" t="s">
        <v>210</v>
      </c>
    </row>
    <row r="4" spans="1:60" ht="24.95" customHeight="1" x14ac:dyDescent="0.2">
      <c r="A4" s="203" t="s">
        <v>9</v>
      </c>
      <c r="B4" s="204" t="s">
        <v>59</v>
      </c>
      <c r="C4" s="205" t="s">
        <v>60</v>
      </c>
      <c r="D4" s="206"/>
      <c r="E4" s="206"/>
      <c r="F4" s="206"/>
      <c r="G4" s="207"/>
      <c r="AG4" t="s">
        <v>211</v>
      </c>
    </row>
    <row r="5" spans="1:60" x14ac:dyDescent="0.2">
      <c r="D5" s="10"/>
    </row>
    <row r="6" spans="1:60" ht="38.25" x14ac:dyDescent="0.2">
      <c r="A6" s="209" t="s">
        <v>212</v>
      </c>
      <c r="B6" s="211" t="s">
        <v>213</v>
      </c>
      <c r="C6" s="211" t="s">
        <v>214</v>
      </c>
      <c r="D6" s="210" t="s">
        <v>215</v>
      </c>
      <c r="E6" s="209" t="s">
        <v>216</v>
      </c>
      <c r="F6" s="208" t="s">
        <v>217</v>
      </c>
      <c r="G6" s="209" t="s">
        <v>29</v>
      </c>
      <c r="H6" s="212" t="s">
        <v>30</v>
      </c>
      <c r="I6" s="212" t="s">
        <v>218</v>
      </c>
      <c r="J6" s="212" t="s">
        <v>31</v>
      </c>
      <c r="K6" s="212" t="s">
        <v>219</v>
      </c>
      <c r="L6" s="212" t="s">
        <v>220</v>
      </c>
      <c r="M6" s="212" t="s">
        <v>221</v>
      </c>
      <c r="N6" s="212" t="s">
        <v>222</v>
      </c>
      <c r="O6" s="212" t="s">
        <v>223</v>
      </c>
      <c r="P6" s="212" t="s">
        <v>224</v>
      </c>
      <c r="Q6" s="212" t="s">
        <v>225</v>
      </c>
      <c r="R6" s="212" t="s">
        <v>226</v>
      </c>
      <c r="S6" s="212" t="s">
        <v>227</v>
      </c>
      <c r="T6" s="212" t="s">
        <v>228</v>
      </c>
      <c r="U6" s="212" t="s">
        <v>229</v>
      </c>
      <c r="V6" s="212" t="s">
        <v>230</v>
      </c>
      <c r="W6" s="212" t="s">
        <v>231</v>
      </c>
      <c r="X6" s="212" t="s">
        <v>232</v>
      </c>
    </row>
    <row r="7" spans="1:60" hidden="1" x14ac:dyDescent="0.2">
      <c r="A7" s="3"/>
      <c r="B7" s="4"/>
      <c r="C7" s="4"/>
      <c r="D7" s="6"/>
      <c r="E7" s="214"/>
      <c r="F7" s="215"/>
      <c r="G7" s="215"/>
      <c r="H7" s="215"/>
      <c r="I7" s="215"/>
      <c r="J7" s="215"/>
      <c r="K7" s="215"/>
      <c r="L7" s="215"/>
      <c r="M7" s="215"/>
      <c r="N7" s="214"/>
      <c r="O7" s="214"/>
      <c r="P7" s="214"/>
      <c r="Q7" s="214"/>
      <c r="R7" s="215"/>
      <c r="S7" s="215"/>
      <c r="T7" s="215"/>
      <c r="U7" s="215"/>
      <c r="V7" s="215"/>
      <c r="W7" s="215"/>
      <c r="X7" s="215"/>
    </row>
    <row r="8" spans="1:60" x14ac:dyDescent="0.2">
      <c r="A8" s="227" t="s">
        <v>233</v>
      </c>
      <c r="B8" s="228" t="s">
        <v>82</v>
      </c>
      <c r="C8" s="252" t="s">
        <v>83</v>
      </c>
      <c r="D8" s="229"/>
      <c r="E8" s="230"/>
      <c r="F8" s="231"/>
      <c r="G8" s="231">
        <f>SUMIF(AG9:AG27,"&lt;&gt;NOR",G9:G27)</f>
        <v>0</v>
      </c>
      <c r="H8" s="231"/>
      <c r="I8" s="231">
        <f>SUM(I9:I27)</f>
        <v>0</v>
      </c>
      <c r="J8" s="231"/>
      <c r="K8" s="231">
        <f>SUM(K9:K27)</f>
        <v>0</v>
      </c>
      <c r="L8" s="231"/>
      <c r="M8" s="231">
        <f>SUM(M9:M27)</f>
        <v>0</v>
      </c>
      <c r="N8" s="230"/>
      <c r="O8" s="230">
        <f>SUM(O9:O27)</f>
        <v>27.2</v>
      </c>
      <c r="P8" s="230"/>
      <c r="Q8" s="230">
        <f>SUM(Q9:Q27)</f>
        <v>0</v>
      </c>
      <c r="R8" s="231"/>
      <c r="S8" s="231"/>
      <c r="T8" s="232"/>
      <c r="U8" s="226"/>
      <c r="V8" s="226">
        <f>SUM(V9:V27)</f>
        <v>710.37999999999988</v>
      </c>
      <c r="W8" s="226"/>
      <c r="X8" s="226"/>
      <c r="AG8" t="s">
        <v>234</v>
      </c>
    </row>
    <row r="9" spans="1:60" outlineLevel="1" x14ac:dyDescent="0.2">
      <c r="A9" s="234">
        <v>1</v>
      </c>
      <c r="B9" s="235" t="s">
        <v>1409</v>
      </c>
      <c r="C9" s="253" t="s">
        <v>1410</v>
      </c>
      <c r="D9" s="236" t="s">
        <v>237</v>
      </c>
      <c r="E9" s="237">
        <v>48</v>
      </c>
      <c r="F9" s="238"/>
      <c r="G9" s="239">
        <f>ROUND(E9*F9,2)</f>
        <v>0</v>
      </c>
      <c r="H9" s="238"/>
      <c r="I9" s="239">
        <f>ROUND(E9*H9,2)</f>
        <v>0</v>
      </c>
      <c r="J9" s="238"/>
      <c r="K9" s="239">
        <f>ROUND(E9*J9,2)</f>
        <v>0</v>
      </c>
      <c r="L9" s="239">
        <v>15</v>
      </c>
      <c r="M9" s="239">
        <f>G9*(1+L9/100)</f>
        <v>0</v>
      </c>
      <c r="N9" s="237">
        <v>0</v>
      </c>
      <c r="O9" s="237">
        <f>ROUND(E9*N9,2)</f>
        <v>0</v>
      </c>
      <c r="P9" s="237">
        <v>0</v>
      </c>
      <c r="Q9" s="237">
        <f>ROUND(E9*P9,2)</f>
        <v>0</v>
      </c>
      <c r="R9" s="239" t="s">
        <v>238</v>
      </c>
      <c r="S9" s="239" t="s">
        <v>239</v>
      </c>
      <c r="T9" s="240" t="s">
        <v>239</v>
      </c>
      <c r="U9" s="224">
        <v>0.36499999999999999</v>
      </c>
      <c r="V9" s="224">
        <f>ROUND(E9*U9,2)</f>
        <v>17.52</v>
      </c>
      <c r="W9" s="224"/>
      <c r="X9" s="224" t="s">
        <v>241</v>
      </c>
      <c r="Y9" s="213"/>
      <c r="Z9" s="213"/>
      <c r="AA9" s="213"/>
      <c r="AB9" s="213"/>
      <c r="AC9" s="213"/>
      <c r="AD9" s="213"/>
      <c r="AE9" s="213"/>
      <c r="AF9" s="213"/>
      <c r="AG9" s="213" t="s">
        <v>242</v>
      </c>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row>
    <row r="10" spans="1:60" ht="22.5" outlineLevel="1" x14ac:dyDescent="0.2">
      <c r="A10" s="220"/>
      <c r="B10" s="221"/>
      <c r="C10" s="254" t="s">
        <v>901</v>
      </c>
      <c r="D10" s="241"/>
      <c r="E10" s="241"/>
      <c r="F10" s="241"/>
      <c r="G10" s="241"/>
      <c r="H10" s="224"/>
      <c r="I10" s="224"/>
      <c r="J10" s="224"/>
      <c r="K10" s="224"/>
      <c r="L10" s="224"/>
      <c r="M10" s="224"/>
      <c r="N10" s="223"/>
      <c r="O10" s="223"/>
      <c r="P10" s="223"/>
      <c r="Q10" s="223"/>
      <c r="R10" s="224"/>
      <c r="S10" s="224"/>
      <c r="T10" s="224"/>
      <c r="U10" s="224"/>
      <c r="V10" s="224"/>
      <c r="W10" s="224"/>
      <c r="X10" s="224"/>
      <c r="Y10" s="213"/>
      <c r="Z10" s="213"/>
      <c r="AA10" s="213"/>
      <c r="AB10" s="213"/>
      <c r="AC10" s="213"/>
      <c r="AD10" s="213"/>
      <c r="AE10" s="213"/>
      <c r="AF10" s="213"/>
      <c r="AG10" s="213" t="s">
        <v>244</v>
      </c>
      <c r="AH10" s="213"/>
      <c r="AI10" s="213"/>
      <c r="AJ10" s="213"/>
      <c r="AK10" s="213"/>
      <c r="AL10" s="213"/>
      <c r="AM10" s="213"/>
      <c r="AN10" s="213"/>
      <c r="AO10" s="213"/>
      <c r="AP10" s="213"/>
      <c r="AQ10" s="213"/>
      <c r="AR10" s="213"/>
      <c r="AS10" s="213"/>
      <c r="AT10" s="213"/>
      <c r="AU10" s="213"/>
      <c r="AV10" s="213"/>
      <c r="AW10" s="213"/>
      <c r="AX10" s="213"/>
      <c r="AY10" s="213"/>
      <c r="AZ10" s="213"/>
      <c r="BA10" s="249" t="str">
        <f>C10</f>
        <v>zapažených i nezapažených s urovnáním dna do předepsaného profilu a spádu, s přehozením výkopku na přilehlém terénu na vzdálenost do 3 m od podélné osy rýhy nebo s naložením výkopku na dopravní prostředek.</v>
      </c>
      <c r="BB10" s="213"/>
      <c r="BC10" s="213"/>
      <c r="BD10" s="213"/>
      <c r="BE10" s="213"/>
      <c r="BF10" s="213"/>
      <c r="BG10" s="213"/>
      <c r="BH10" s="213"/>
    </row>
    <row r="11" spans="1:60" outlineLevel="1" x14ac:dyDescent="0.2">
      <c r="A11" s="234">
        <v>2</v>
      </c>
      <c r="B11" s="235" t="s">
        <v>894</v>
      </c>
      <c r="C11" s="253" t="s">
        <v>895</v>
      </c>
      <c r="D11" s="236" t="s">
        <v>237</v>
      </c>
      <c r="E11" s="237">
        <v>385.84320000000002</v>
      </c>
      <c r="F11" s="238"/>
      <c r="G11" s="239">
        <f>ROUND(E11*F11,2)</f>
        <v>0</v>
      </c>
      <c r="H11" s="238"/>
      <c r="I11" s="239">
        <f>ROUND(E11*H11,2)</f>
        <v>0</v>
      </c>
      <c r="J11" s="238"/>
      <c r="K11" s="239">
        <f>ROUND(E11*J11,2)</f>
        <v>0</v>
      </c>
      <c r="L11" s="239">
        <v>15</v>
      </c>
      <c r="M11" s="239">
        <f>G11*(1+L11/100)</f>
        <v>0</v>
      </c>
      <c r="N11" s="237">
        <v>0</v>
      </c>
      <c r="O11" s="237">
        <f>ROUND(E11*N11,2)</f>
        <v>0</v>
      </c>
      <c r="P11" s="237">
        <v>0</v>
      </c>
      <c r="Q11" s="237">
        <f>ROUND(E11*P11,2)</f>
        <v>0</v>
      </c>
      <c r="R11" s="239" t="s">
        <v>238</v>
      </c>
      <c r="S11" s="239" t="s">
        <v>239</v>
      </c>
      <c r="T11" s="240" t="s">
        <v>239</v>
      </c>
      <c r="U11" s="224">
        <v>0.12</v>
      </c>
      <c r="V11" s="224">
        <f>ROUND(E11*U11,2)</f>
        <v>46.3</v>
      </c>
      <c r="W11" s="224"/>
      <c r="X11" s="224" t="s">
        <v>241</v>
      </c>
      <c r="Y11" s="213"/>
      <c r="Z11" s="213"/>
      <c r="AA11" s="213"/>
      <c r="AB11" s="213"/>
      <c r="AC11" s="213"/>
      <c r="AD11" s="213"/>
      <c r="AE11" s="213"/>
      <c r="AF11" s="213"/>
      <c r="AG11" s="213" t="s">
        <v>242</v>
      </c>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row>
    <row r="12" spans="1:60" ht="33.75" outlineLevel="1" x14ac:dyDescent="0.2">
      <c r="A12" s="220"/>
      <c r="B12" s="221"/>
      <c r="C12" s="254" t="s">
        <v>896</v>
      </c>
      <c r="D12" s="241"/>
      <c r="E12" s="241"/>
      <c r="F12" s="241"/>
      <c r="G12" s="241"/>
      <c r="H12" s="224"/>
      <c r="I12" s="224"/>
      <c r="J12" s="224"/>
      <c r="K12" s="224"/>
      <c r="L12" s="224"/>
      <c r="M12" s="224"/>
      <c r="N12" s="223"/>
      <c r="O12" s="223"/>
      <c r="P12" s="223"/>
      <c r="Q12" s="223"/>
      <c r="R12" s="224"/>
      <c r="S12" s="224"/>
      <c r="T12" s="224"/>
      <c r="U12" s="224"/>
      <c r="V12" s="224"/>
      <c r="W12" s="224"/>
      <c r="X12" s="224"/>
      <c r="Y12" s="213"/>
      <c r="Z12" s="213"/>
      <c r="AA12" s="213"/>
      <c r="AB12" s="213"/>
      <c r="AC12" s="213"/>
      <c r="AD12" s="213"/>
      <c r="AE12" s="213"/>
      <c r="AF12" s="213"/>
      <c r="AG12" s="213" t="s">
        <v>244</v>
      </c>
      <c r="AH12" s="213"/>
      <c r="AI12" s="213"/>
      <c r="AJ12" s="213"/>
      <c r="AK12" s="213"/>
      <c r="AL12" s="213"/>
      <c r="AM12" s="213"/>
      <c r="AN12" s="213"/>
      <c r="AO12" s="213"/>
      <c r="AP12" s="213"/>
      <c r="AQ12" s="213"/>
      <c r="AR12" s="213"/>
      <c r="AS12" s="213"/>
      <c r="AT12" s="213"/>
      <c r="AU12" s="213"/>
      <c r="AV12" s="213"/>
      <c r="AW12" s="213"/>
      <c r="AX12" s="213"/>
      <c r="AY12" s="213"/>
      <c r="AZ12" s="213"/>
      <c r="BA12" s="249" t="str">
        <f>C12</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2" s="213"/>
      <c r="BC12" s="213"/>
      <c r="BD12" s="213"/>
      <c r="BE12" s="213"/>
      <c r="BF12" s="213"/>
      <c r="BG12" s="213"/>
      <c r="BH12" s="213"/>
    </row>
    <row r="13" spans="1:60" outlineLevel="1" x14ac:dyDescent="0.2">
      <c r="A13" s="234">
        <v>3</v>
      </c>
      <c r="B13" s="235" t="s">
        <v>897</v>
      </c>
      <c r="C13" s="253" t="s">
        <v>898</v>
      </c>
      <c r="D13" s="236" t="s">
        <v>237</v>
      </c>
      <c r="E13" s="237">
        <v>385.84320000000002</v>
      </c>
      <c r="F13" s="238"/>
      <c r="G13" s="239">
        <f>ROUND(E13*F13,2)</f>
        <v>0</v>
      </c>
      <c r="H13" s="238"/>
      <c r="I13" s="239">
        <f>ROUND(E13*H13,2)</f>
        <v>0</v>
      </c>
      <c r="J13" s="238"/>
      <c r="K13" s="239">
        <f>ROUND(E13*J13,2)</f>
        <v>0</v>
      </c>
      <c r="L13" s="239">
        <v>15</v>
      </c>
      <c r="M13" s="239">
        <f>G13*(1+L13/100)</f>
        <v>0</v>
      </c>
      <c r="N13" s="237">
        <v>0</v>
      </c>
      <c r="O13" s="237">
        <f>ROUND(E13*N13,2)</f>
        <v>0</v>
      </c>
      <c r="P13" s="237">
        <v>0</v>
      </c>
      <c r="Q13" s="237">
        <f>ROUND(E13*P13,2)</f>
        <v>0</v>
      </c>
      <c r="R13" s="239" t="s">
        <v>238</v>
      </c>
      <c r="S13" s="239" t="s">
        <v>239</v>
      </c>
      <c r="T13" s="240" t="s">
        <v>239</v>
      </c>
      <c r="U13" s="224">
        <v>4.3099999999999999E-2</v>
      </c>
      <c r="V13" s="224">
        <f>ROUND(E13*U13,2)</f>
        <v>16.63</v>
      </c>
      <c r="W13" s="224"/>
      <c r="X13" s="224" t="s">
        <v>241</v>
      </c>
      <c r="Y13" s="213"/>
      <c r="Z13" s="213"/>
      <c r="AA13" s="213"/>
      <c r="AB13" s="213"/>
      <c r="AC13" s="213"/>
      <c r="AD13" s="213"/>
      <c r="AE13" s="213"/>
      <c r="AF13" s="213"/>
      <c r="AG13" s="213" t="s">
        <v>242</v>
      </c>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row>
    <row r="14" spans="1:60" ht="33.75" outlineLevel="1" x14ac:dyDescent="0.2">
      <c r="A14" s="220"/>
      <c r="B14" s="221"/>
      <c r="C14" s="254" t="s">
        <v>896</v>
      </c>
      <c r="D14" s="241"/>
      <c r="E14" s="241"/>
      <c r="F14" s="241"/>
      <c r="G14" s="241"/>
      <c r="H14" s="224"/>
      <c r="I14" s="224"/>
      <c r="J14" s="224"/>
      <c r="K14" s="224"/>
      <c r="L14" s="224"/>
      <c r="M14" s="224"/>
      <c r="N14" s="223"/>
      <c r="O14" s="223"/>
      <c r="P14" s="223"/>
      <c r="Q14" s="223"/>
      <c r="R14" s="224"/>
      <c r="S14" s="224"/>
      <c r="T14" s="224"/>
      <c r="U14" s="224"/>
      <c r="V14" s="224"/>
      <c r="W14" s="224"/>
      <c r="X14" s="224"/>
      <c r="Y14" s="213"/>
      <c r="Z14" s="213"/>
      <c r="AA14" s="213"/>
      <c r="AB14" s="213"/>
      <c r="AC14" s="213"/>
      <c r="AD14" s="213"/>
      <c r="AE14" s="213"/>
      <c r="AF14" s="213"/>
      <c r="AG14" s="213" t="s">
        <v>244</v>
      </c>
      <c r="AH14" s="213"/>
      <c r="AI14" s="213"/>
      <c r="AJ14" s="213"/>
      <c r="AK14" s="213"/>
      <c r="AL14" s="213"/>
      <c r="AM14" s="213"/>
      <c r="AN14" s="213"/>
      <c r="AO14" s="213"/>
      <c r="AP14" s="213"/>
      <c r="AQ14" s="213"/>
      <c r="AR14" s="213"/>
      <c r="AS14" s="213"/>
      <c r="AT14" s="213"/>
      <c r="AU14" s="213"/>
      <c r="AV14" s="213"/>
      <c r="AW14" s="213"/>
      <c r="AX14" s="213"/>
      <c r="AY14" s="213"/>
      <c r="AZ14" s="213"/>
      <c r="BA14" s="249" t="str">
        <f>C14</f>
        <v>kromě zářezů se šikmými stěnami pro podzemní vedení, s urovnáním dna do předepsaného profilu a spádu, s případným nutným přemístěním ve výkopišti a dále buď s přemístěním výkopku na přilehlém terénu na vzdálenost do 3 m od okraje jámy nebo s naložením na dopravní prostředek,</v>
      </c>
      <c r="BB14" s="213"/>
      <c r="BC14" s="213"/>
      <c r="BD14" s="213"/>
      <c r="BE14" s="213"/>
      <c r="BF14" s="213"/>
      <c r="BG14" s="213"/>
      <c r="BH14" s="213"/>
    </row>
    <row r="15" spans="1:60" outlineLevel="1" x14ac:dyDescent="0.2">
      <c r="A15" s="234">
        <v>4</v>
      </c>
      <c r="B15" s="235" t="s">
        <v>902</v>
      </c>
      <c r="C15" s="253" t="s">
        <v>903</v>
      </c>
      <c r="D15" s="236" t="s">
        <v>237</v>
      </c>
      <c r="E15" s="237">
        <v>48</v>
      </c>
      <c r="F15" s="238"/>
      <c r="G15" s="239">
        <f>ROUND(E15*F15,2)</f>
        <v>0</v>
      </c>
      <c r="H15" s="238"/>
      <c r="I15" s="239">
        <f>ROUND(E15*H15,2)</f>
        <v>0</v>
      </c>
      <c r="J15" s="238"/>
      <c r="K15" s="239">
        <f>ROUND(E15*J15,2)</f>
        <v>0</v>
      </c>
      <c r="L15" s="239">
        <v>15</v>
      </c>
      <c r="M15" s="239">
        <f>G15*(1+L15/100)</f>
        <v>0</v>
      </c>
      <c r="N15" s="237">
        <v>0</v>
      </c>
      <c r="O15" s="237">
        <f>ROUND(E15*N15,2)</f>
        <v>0</v>
      </c>
      <c r="P15" s="237">
        <v>0</v>
      </c>
      <c r="Q15" s="237">
        <f>ROUND(E15*P15,2)</f>
        <v>0</v>
      </c>
      <c r="R15" s="239" t="s">
        <v>238</v>
      </c>
      <c r="S15" s="239" t="s">
        <v>239</v>
      </c>
      <c r="T15" s="240" t="s">
        <v>239</v>
      </c>
      <c r="U15" s="224">
        <v>0.38979999999999998</v>
      </c>
      <c r="V15" s="224">
        <f>ROUND(E15*U15,2)</f>
        <v>18.71</v>
      </c>
      <c r="W15" s="224"/>
      <c r="X15" s="224" t="s">
        <v>241</v>
      </c>
      <c r="Y15" s="213"/>
      <c r="Z15" s="213"/>
      <c r="AA15" s="213"/>
      <c r="AB15" s="213"/>
      <c r="AC15" s="213"/>
      <c r="AD15" s="213"/>
      <c r="AE15" s="213"/>
      <c r="AF15" s="213"/>
      <c r="AG15" s="213" t="s">
        <v>242</v>
      </c>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row>
    <row r="16" spans="1:60" ht="22.5" outlineLevel="1" x14ac:dyDescent="0.2">
      <c r="A16" s="220"/>
      <c r="B16" s="221"/>
      <c r="C16" s="254" t="s">
        <v>901</v>
      </c>
      <c r="D16" s="241"/>
      <c r="E16" s="241"/>
      <c r="F16" s="241"/>
      <c r="G16" s="241"/>
      <c r="H16" s="224"/>
      <c r="I16" s="224"/>
      <c r="J16" s="224"/>
      <c r="K16" s="224"/>
      <c r="L16" s="224"/>
      <c r="M16" s="224"/>
      <c r="N16" s="223"/>
      <c r="O16" s="223"/>
      <c r="P16" s="223"/>
      <c r="Q16" s="223"/>
      <c r="R16" s="224"/>
      <c r="S16" s="224"/>
      <c r="T16" s="224"/>
      <c r="U16" s="224"/>
      <c r="V16" s="224"/>
      <c r="W16" s="224"/>
      <c r="X16" s="224"/>
      <c r="Y16" s="213"/>
      <c r="Z16" s="213"/>
      <c r="AA16" s="213"/>
      <c r="AB16" s="213"/>
      <c r="AC16" s="213"/>
      <c r="AD16" s="213"/>
      <c r="AE16" s="213"/>
      <c r="AF16" s="213"/>
      <c r="AG16" s="213" t="s">
        <v>244</v>
      </c>
      <c r="AH16" s="213"/>
      <c r="AI16" s="213"/>
      <c r="AJ16" s="213"/>
      <c r="AK16" s="213"/>
      <c r="AL16" s="213"/>
      <c r="AM16" s="213"/>
      <c r="AN16" s="213"/>
      <c r="AO16" s="213"/>
      <c r="AP16" s="213"/>
      <c r="AQ16" s="213"/>
      <c r="AR16" s="213"/>
      <c r="AS16" s="213"/>
      <c r="AT16" s="213"/>
      <c r="AU16" s="213"/>
      <c r="AV16" s="213"/>
      <c r="AW16" s="213"/>
      <c r="AX16" s="213"/>
      <c r="AY16" s="213"/>
      <c r="AZ16" s="213"/>
      <c r="BA16" s="249" t="str">
        <f>C16</f>
        <v>zapažených i nezapažených s urovnáním dna do předepsaného profilu a spádu, s přehozením výkopku na přilehlém terénu na vzdálenost do 3 m od podélné osy rýhy nebo s naložením výkopku na dopravní prostředek.</v>
      </c>
      <c r="BB16" s="213"/>
      <c r="BC16" s="213"/>
      <c r="BD16" s="213"/>
      <c r="BE16" s="213"/>
      <c r="BF16" s="213"/>
      <c r="BG16" s="213"/>
      <c r="BH16" s="213"/>
    </row>
    <row r="17" spans="1:60" ht="22.5" outlineLevel="1" x14ac:dyDescent="0.2">
      <c r="A17" s="234">
        <v>5</v>
      </c>
      <c r="B17" s="235" t="s">
        <v>888</v>
      </c>
      <c r="C17" s="253" t="s">
        <v>889</v>
      </c>
      <c r="D17" s="236" t="s">
        <v>890</v>
      </c>
      <c r="E17" s="237">
        <v>96</v>
      </c>
      <c r="F17" s="238"/>
      <c r="G17" s="239">
        <f>ROUND(E17*F17,2)</f>
        <v>0</v>
      </c>
      <c r="H17" s="238"/>
      <c r="I17" s="239">
        <f>ROUND(E17*H17,2)</f>
        <v>0</v>
      </c>
      <c r="J17" s="238"/>
      <c r="K17" s="239">
        <f>ROUND(E17*J17,2)</f>
        <v>0</v>
      </c>
      <c r="L17" s="239">
        <v>15</v>
      </c>
      <c r="M17" s="239">
        <f>G17*(1+L17/100)</f>
        <v>0</v>
      </c>
      <c r="N17" s="237">
        <v>0</v>
      </c>
      <c r="O17" s="237">
        <f>ROUND(E17*N17,2)</f>
        <v>0</v>
      </c>
      <c r="P17" s="237">
        <v>0</v>
      </c>
      <c r="Q17" s="237">
        <f>ROUND(E17*P17,2)</f>
        <v>0</v>
      </c>
      <c r="R17" s="239" t="s">
        <v>238</v>
      </c>
      <c r="S17" s="239" t="s">
        <v>239</v>
      </c>
      <c r="T17" s="240" t="s">
        <v>240</v>
      </c>
      <c r="U17" s="224">
        <v>0.20300000000000001</v>
      </c>
      <c r="V17" s="224">
        <f>ROUND(E17*U17,2)</f>
        <v>19.489999999999998</v>
      </c>
      <c r="W17" s="224"/>
      <c r="X17" s="224" t="s">
        <v>241</v>
      </c>
      <c r="Y17" s="213"/>
      <c r="Z17" s="213"/>
      <c r="AA17" s="213"/>
      <c r="AB17" s="213"/>
      <c r="AC17" s="213"/>
      <c r="AD17" s="213"/>
      <c r="AE17" s="213"/>
      <c r="AF17" s="213"/>
      <c r="AG17" s="213" t="s">
        <v>242</v>
      </c>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row>
    <row r="18" spans="1:60" ht="22.5" outlineLevel="1" x14ac:dyDescent="0.2">
      <c r="A18" s="220"/>
      <c r="B18" s="221"/>
      <c r="C18" s="254" t="s">
        <v>891</v>
      </c>
      <c r="D18" s="241"/>
      <c r="E18" s="241"/>
      <c r="F18" s="241"/>
      <c r="G18" s="241"/>
      <c r="H18" s="224"/>
      <c r="I18" s="224"/>
      <c r="J18" s="224"/>
      <c r="K18" s="224"/>
      <c r="L18" s="224"/>
      <c r="M18" s="224"/>
      <c r="N18" s="223"/>
      <c r="O18" s="223"/>
      <c r="P18" s="223"/>
      <c r="Q18" s="223"/>
      <c r="R18" s="224"/>
      <c r="S18" s="224"/>
      <c r="T18" s="224"/>
      <c r="U18" s="224"/>
      <c r="V18" s="224"/>
      <c r="W18" s="224"/>
      <c r="X18" s="224"/>
      <c r="Y18" s="213"/>
      <c r="Z18" s="213"/>
      <c r="AA18" s="213"/>
      <c r="AB18" s="213"/>
      <c r="AC18" s="213"/>
      <c r="AD18" s="213"/>
      <c r="AE18" s="213"/>
      <c r="AF18" s="213"/>
      <c r="AG18" s="213" t="s">
        <v>244</v>
      </c>
      <c r="AH18" s="213"/>
      <c r="AI18" s="213"/>
      <c r="AJ18" s="213"/>
      <c r="AK18" s="213"/>
      <c r="AL18" s="213"/>
      <c r="AM18" s="213"/>
      <c r="AN18" s="213"/>
      <c r="AO18" s="213"/>
      <c r="AP18" s="213"/>
      <c r="AQ18" s="213"/>
      <c r="AR18" s="213"/>
      <c r="AS18" s="213"/>
      <c r="AT18" s="213"/>
      <c r="AU18" s="213"/>
      <c r="AV18" s="213"/>
      <c r="AW18" s="213"/>
      <c r="AX18" s="213"/>
      <c r="AY18" s="213"/>
      <c r="AZ18" s="213"/>
      <c r="BA18" s="249" t="str">
        <f>C18</f>
        <v>na vzdálenost od hladiny vody v jímce po výšku roviny proložené osou nejvyššího bodu výtlačného potrubí. Včetně odpadní potrubí v délce do 20 m.</v>
      </c>
      <c r="BB18" s="213"/>
      <c r="BC18" s="213"/>
      <c r="BD18" s="213"/>
      <c r="BE18" s="213"/>
      <c r="BF18" s="213"/>
      <c r="BG18" s="213"/>
      <c r="BH18" s="213"/>
    </row>
    <row r="19" spans="1:60" outlineLevel="1" x14ac:dyDescent="0.2">
      <c r="A19" s="234">
        <v>6</v>
      </c>
      <c r="B19" s="235" t="s">
        <v>914</v>
      </c>
      <c r="C19" s="253" t="s">
        <v>915</v>
      </c>
      <c r="D19" s="236" t="s">
        <v>237</v>
      </c>
      <c r="E19" s="237">
        <v>16</v>
      </c>
      <c r="F19" s="238"/>
      <c r="G19" s="239">
        <f>ROUND(E19*F19,2)</f>
        <v>0</v>
      </c>
      <c r="H19" s="238"/>
      <c r="I19" s="239">
        <f>ROUND(E19*H19,2)</f>
        <v>0</v>
      </c>
      <c r="J19" s="238"/>
      <c r="K19" s="239">
        <f>ROUND(E19*J19,2)</f>
        <v>0</v>
      </c>
      <c r="L19" s="239">
        <v>15</v>
      </c>
      <c r="M19" s="239">
        <f>G19*(1+L19/100)</f>
        <v>0</v>
      </c>
      <c r="N19" s="237">
        <v>1.7</v>
      </c>
      <c r="O19" s="237">
        <f>ROUND(E19*N19,2)</f>
        <v>27.2</v>
      </c>
      <c r="P19" s="237">
        <v>0</v>
      </c>
      <c r="Q19" s="237">
        <f>ROUND(E19*P19,2)</f>
        <v>0</v>
      </c>
      <c r="R19" s="239" t="s">
        <v>238</v>
      </c>
      <c r="S19" s="239" t="s">
        <v>239</v>
      </c>
      <c r="T19" s="240" t="s">
        <v>239</v>
      </c>
      <c r="U19" s="224">
        <v>1.587</v>
      </c>
      <c r="V19" s="224">
        <f>ROUND(E19*U19,2)</f>
        <v>25.39</v>
      </c>
      <c r="W19" s="224"/>
      <c r="X19" s="224" t="s">
        <v>241</v>
      </c>
      <c r="Y19" s="213"/>
      <c r="Z19" s="213"/>
      <c r="AA19" s="213"/>
      <c r="AB19" s="213"/>
      <c r="AC19" s="213"/>
      <c r="AD19" s="213"/>
      <c r="AE19" s="213"/>
      <c r="AF19" s="213"/>
      <c r="AG19" s="213" t="s">
        <v>242</v>
      </c>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row>
    <row r="20" spans="1:60" ht="22.5" outlineLevel="1" x14ac:dyDescent="0.2">
      <c r="A20" s="220"/>
      <c r="B20" s="221"/>
      <c r="C20" s="254" t="s">
        <v>916</v>
      </c>
      <c r="D20" s="241"/>
      <c r="E20" s="241"/>
      <c r="F20" s="241"/>
      <c r="G20" s="241"/>
      <c r="H20" s="224"/>
      <c r="I20" s="224"/>
      <c r="J20" s="224"/>
      <c r="K20" s="224"/>
      <c r="L20" s="224"/>
      <c r="M20" s="224"/>
      <c r="N20" s="223"/>
      <c r="O20" s="223"/>
      <c r="P20" s="223"/>
      <c r="Q20" s="223"/>
      <c r="R20" s="224"/>
      <c r="S20" s="224"/>
      <c r="T20" s="224"/>
      <c r="U20" s="224"/>
      <c r="V20" s="224"/>
      <c r="W20" s="224"/>
      <c r="X20" s="224"/>
      <c r="Y20" s="213"/>
      <c r="Z20" s="213"/>
      <c r="AA20" s="213"/>
      <c r="AB20" s="213"/>
      <c r="AC20" s="213"/>
      <c r="AD20" s="213"/>
      <c r="AE20" s="213"/>
      <c r="AF20" s="213"/>
      <c r="AG20" s="213" t="s">
        <v>244</v>
      </c>
      <c r="AH20" s="213"/>
      <c r="AI20" s="213"/>
      <c r="AJ20" s="213"/>
      <c r="AK20" s="213"/>
      <c r="AL20" s="213"/>
      <c r="AM20" s="213"/>
      <c r="AN20" s="213"/>
      <c r="AO20" s="213"/>
      <c r="AP20" s="213"/>
      <c r="AQ20" s="213"/>
      <c r="AR20" s="213"/>
      <c r="AS20" s="213"/>
      <c r="AT20" s="213"/>
      <c r="AU20" s="213"/>
      <c r="AV20" s="213"/>
      <c r="AW20" s="213"/>
      <c r="AX20" s="213"/>
      <c r="AY20" s="213"/>
      <c r="AZ20" s="213"/>
      <c r="BA20" s="249" t="str">
        <f>C20</f>
        <v>sypaninou z vhodných hornin tř. 1 - 4 nebo materiálem připraveným podél výkopu ve vzdálenosti do 3 m od jeho kraje, pro jakoukoliv hloubku výkopu a jakoukoliv míru zhutnění,</v>
      </c>
      <c r="BB20" s="213"/>
      <c r="BC20" s="213"/>
      <c r="BD20" s="213"/>
      <c r="BE20" s="213"/>
      <c r="BF20" s="213"/>
      <c r="BG20" s="213"/>
      <c r="BH20" s="213"/>
    </row>
    <row r="21" spans="1:60" outlineLevel="1" x14ac:dyDescent="0.2">
      <c r="A21" s="234">
        <v>7</v>
      </c>
      <c r="B21" s="235" t="s">
        <v>1411</v>
      </c>
      <c r="C21" s="253" t="s">
        <v>1412</v>
      </c>
      <c r="D21" s="236" t="s">
        <v>237</v>
      </c>
      <c r="E21" s="237">
        <v>241.15199999999999</v>
      </c>
      <c r="F21" s="238"/>
      <c r="G21" s="239">
        <f>ROUND(E21*F21,2)</f>
        <v>0</v>
      </c>
      <c r="H21" s="238"/>
      <c r="I21" s="239">
        <f>ROUND(E21*H21,2)</f>
        <v>0</v>
      </c>
      <c r="J21" s="238"/>
      <c r="K21" s="239">
        <f>ROUND(E21*J21,2)</f>
        <v>0</v>
      </c>
      <c r="L21" s="239">
        <v>15</v>
      </c>
      <c r="M21" s="239">
        <f>G21*(1+L21/100)</f>
        <v>0</v>
      </c>
      <c r="N21" s="237">
        <v>0</v>
      </c>
      <c r="O21" s="237">
        <f>ROUND(E21*N21,2)</f>
        <v>0</v>
      </c>
      <c r="P21" s="237">
        <v>0</v>
      </c>
      <c r="Q21" s="237">
        <f>ROUND(E21*P21,2)</f>
        <v>0</v>
      </c>
      <c r="R21" s="239" t="s">
        <v>238</v>
      </c>
      <c r="S21" s="239" t="s">
        <v>239</v>
      </c>
      <c r="T21" s="240" t="s">
        <v>239</v>
      </c>
      <c r="U21" s="224">
        <v>2.1949999999999998</v>
      </c>
      <c r="V21" s="224">
        <f>ROUND(E21*U21,2)</f>
        <v>529.33000000000004</v>
      </c>
      <c r="W21" s="224"/>
      <c r="X21" s="224" t="s">
        <v>241</v>
      </c>
      <c r="Y21" s="213"/>
      <c r="Z21" s="213"/>
      <c r="AA21" s="213"/>
      <c r="AB21" s="213"/>
      <c r="AC21" s="213"/>
      <c r="AD21" s="213"/>
      <c r="AE21" s="213"/>
      <c r="AF21" s="213"/>
      <c r="AG21" s="213" t="s">
        <v>242</v>
      </c>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row>
    <row r="22" spans="1:60" ht="22.5" outlineLevel="1" x14ac:dyDescent="0.2">
      <c r="A22" s="220"/>
      <c r="B22" s="221"/>
      <c r="C22" s="254" t="s">
        <v>1413</v>
      </c>
      <c r="D22" s="241"/>
      <c r="E22" s="241"/>
      <c r="F22" s="241"/>
      <c r="G22" s="241"/>
      <c r="H22" s="224"/>
      <c r="I22" s="224"/>
      <c r="J22" s="224"/>
      <c r="K22" s="224"/>
      <c r="L22" s="224"/>
      <c r="M22" s="224"/>
      <c r="N22" s="223"/>
      <c r="O22" s="223"/>
      <c r="P22" s="223"/>
      <c r="Q22" s="223"/>
      <c r="R22" s="224"/>
      <c r="S22" s="224"/>
      <c r="T22" s="224"/>
      <c r="U22" s="224"/>
      <c r="V22" s="224"/>
      <c r="W22" s="224"/>
      <c r="X22" s="224"/>
      <c r="Y22" s="213"/>
      <c r="Z22" s="213"/>
      <c r="AA22" s="213"/>
      <c r="AB22" s="213"/>
      <c r="AC22" s="213"/>
      <c r="AD22" s="213"/>
      <c r="AE22" s="213"/>
      <c r="AF22" s="213"/>
      <c r="AG22" s="213" t="s">
        <v>244</v>
      </c>
      <c r="AH22" s="213"/>
      <c r="AI22" s="213"/>
      <c r="AJ22" s="213"/>
      <c r="AK22" s="213"/>
      <c r="AL22" s="213"/>
      <c r="AM22" s="213"/>
      <c r="AN22" s="213"/>
      <c r="AO22" s="213"/>
      <c r="AP22" s="213"/>
      <c r="AQ22" s="213"/>
      <c r="AR22" s="213"/>
      <c r="AS22" s="213"/>
      <c r="AT22" s="213"/>
      <c r="AU22" s="213"/>
      <c r="AV22" s="213"/>
      <c r="AW22" s="213"/>
      <c r="AX22" s="213"/>
      <c r="AY22" s="213"/>
      <c r="AZ22" s="213"/>
      <c r="BA22" s="249" t="str">
        <f>C22</f>
        <v>sypaninou z vhodných hornin tř. 1 - 4 nebo materiálem, uloženým ve vzdálenosti do 30 m od vnějšího kraje objektu, pro jakoukoliv míru zhutnění,</v>
      </c>
      <c r="BB22" s="213"/>
      <c r="BC22" s="213"/>
      <c r="BD22" s="213"/>
      <c r="BE22" s="213"/>
      <c r="BF22" s="213"/>
      <c r="BG22" s="213"/>
      <c r="BH22" s="213"/>
    </row>
    <row r="23" spans="1:60" ht="22.5" outlineLevel="1" x14ac:dyDescent="0.2">
      <c r="A23" s="234">
        <v>8</v>
      </c>
      <c r="B23" s="235" t="s">
        <v>911</v>
      </c>
      <c r="C23" s="253" t="s">
        <v>912</v>
      </c>
      <c r="D23" s="236" t="s">
        <v>237</v>
      </c>
      <c r="E23" s="237">
        <v>176.69120000000001</v>
      </c>
      <c r="F23" s="238"/>
      <c r="G23" s="239">
        <f>ROUND(E23*F23,2)</f>
        <v>0</v>
      </c>
      <c r="H23" s="238"/>
      <c r="I23" s="239">
        <f>ROUND(E23*H23,2)</f>
        <v>0</v>
      </c>
      <c r="J23" s="238"/>
      <c r="K23" s="239">
        <f>ROUND(E23*J23,2)</f>
        <v>0</v>
      </c>
      <c r="L23" s="239">
        <v>15</v>
      </c>
      <c r="M23" s="239">
        <f>G23*(1+L23/100)</f>
        <v>0</v>
      </c>
      <c r="N23" s="237">
        <v>0</v>
      </c>
      <c r="O23" s="237">
        <f>ROUND(E23*N23,2)</f>
        <v>0</v>
      </c>
      <c r="P23" s="237">
        <v>0</v>
      </c>
      <c r="Q23" s="237">
        <f>ROUND(E23*P23,2)</f>
        <v>0</v>
      </c>
      <c r="R23" s="239" t="s">
        <v>238</v>
      </c>
      <c r="S23" s="239" t="s">
        <v>239</v>
      </c>
      <c r="T23" s="240" t="s">
        <v>239</v>
      </c>
      <c r="U23" s="224">
        <v>0.20200000000000001</v>
      </c>
      <c r="V23" s="224">
        <f>ROUND(E23*U23,2)</f>
        <v>35.69</v>
      </c>
      <c r="W23" s="224"/>
      <c r="X23" s="224" t="s">
        <v>241</v>
      </c>
      <c r="Y23" s="213"/>
      <c r="Z23" s="213"/>
      <c r="AA23" s="213"/>
      <c r="AB23" s="213"/>
      <c r="AC23" s="213"/>
      <c r="AD23" s="213"/>
      <c r="AE23" s="213"/>
      <c r="AF23" s="213"/>
      <c r="AG23" s="213" t="s">
        <v>242</v>
      </c>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row>
    <row r="24" spans="1:60" outlineLevel="1" x14ac:dyDescent="0.2">
      <c r="A24" s="220"/>
      <c r="B24" s="221"/>
      <c r="C24" s="254" t="s">
        <v>913</v>
      </c>
      <c r="D24" s="241"/>
      <c r="E24" s="241"/>
      <c r="F24" s="241"/>
      <c r="G24" s="241"/>
      <c r="H24" s="224"/>
      <c r="I24" s="224"/>
      <c r="J24" s="224"/>
      <c r="K24" s="224"/>
      <c r="L24" s="224"/>
      <c r="M24" s="224"/>
      <c r="N24" s="223"/>
      <c r="O24" s="223"/>
      <c r="P24" s="223"/>
      <c r="Q24" s="223"/>
      <c r="R24" s="224"/>
      <c r="S24" s="224"/>
      <c r="T24" s="224"/>
      <c r="U24" s="224"/>
      <c r="V24" s="224"/>
      <c r="W24" s="224"/>
      <c r="X24" s="224"/>
      <c r="Y24" s="213"/>
      <c r="Z24" s="213"/>
      <c r="AA24" s="213"/>
      <c r="AB24" s="213"/>
      <c r="AC24" s="213"/>
      <c r="AD24" s="213"/>
      <c r="AE24" s="213"/>
      <c r="AF24" s="213"/>
      <c r="AG24" s="213" t="s">
        <v>244</v>
      </c>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row>
    <row r="25" spans="1:60" outlineLevel="1" x14ac:dyDescent="0.2">
      <c r="A25" s="234">
        <v>9</v>
      </c>
      <c r="B25" s="235" t="s">
        <v>245</v>
      </c>
      <c r="C25" s="253" t="s">
        <v>246</v>
      </c>
      <c r="D25" s="236" t="s">
        <v>237</v>
      </c>
      <c r="E25" s="237">
        <v>16</v>
      </c>
      <c r="F25" s="238"/>
      <c r="G25" s="239">
        <f>ROUND(E25*F25,2)</f>
        <v>0</v>
      </c>
      <c r="H25" s="238"/>
      <c r="I25" s="239">
        <f>ROUND(E25*H25,2)</f>
        <v>0</v>
      </c>
      <c r="J25" s="238"/>
      <c r="K25" s="239">
        <f>ROUND(E25*J25,2)</f>
        <v>0</v>
      </c>
      <c r="L25" s="239">
        <v>15</v>
      </c>
      <c r="M25" s="239">
        <f>G25*(1+L25/100)</f>
        <v>0</v>
      </c>
      <c r="N25" s="237">
        <v>0</v>
      </c>
      <c r="O25" s="237">
        <f>ROUND(E25*N25,2)</f>
        <v>0</v>
      </c>
      <c r="P25" s="237">
        <v>0</v>
      </c>
      <c r="Q25" s="237">
        <f>ROUND(E25*P25,2)</f>
        <v>0</v>
      </c>
      <c r="R25" s="239" t="s">
        <v>238</v>
      </c>
      <c r="S25" s="239" t="s">
        <v>239</v>
      </c>
      <c r="T25" s="240" t="s">
        <v>239</v>
      </c>
      <c r="U25" s="224">
        <v>7.3999999999999996E-2</v>
      </c>
      <c r="V25" s="224">
        <f>ROUND(E25*U25,2)</f>
        <v>1.18</v>
      </c>
      <c r="W25" s="224"/>
      <c r="X25" s="224" t="s">
        <v>241</v>
      </c>
      <c r="Y25" s="213"/>
      <c r="Z25" s="213"/>
      <c r="AA25" s="213"/>
      <c r="AB25" s="213"/>
      <c r="AC25" s="213"/>
      <c r="AD25" s="213"/>
      <c r="AE25" s="213"/>
      <c r="AF25" s="213"/>
      <c r="AG25" s="213" t="s">
        <v>242</v>
      </c>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row>
    <row r="26" spans="1:60" outlineLevel="1" x14ac:dyDescent="0.2">
      <c r="A26" s="220"/>
      <c r="B26" s="221"/>
      <c r="C26" s="254" t="s">
        <v>247</v>
      </c>
      <c r="D26" s="241"/>
      <c r="E26" s="241"/>
      <c r="F26" s="241"/>
      <c r="G26" s="241"/>
      <c r="H26" s="224"/>
      <c r="I26" s="224"/>
      <c r="J26" s="224"/>
      <c r="K26" s="224"/>
      <c r="L26" s="224"/>
      <c r="M26" s="224"/>
      <c r="N26" s="223"/>
      <c r="O26" s="223"/>
      <c r="P26" s="223"/>
      <c r="Q26" s="223"/>
      <c r="R26" s="224"/>
      <c r="S26" s="224"/>
      <c r="T26" s="224"/>
      <c r="U26" s="224"/>
      <c r="V26" s="224"/>
      <c r="W26" s="224"/>
      <c r="X26" s="224"/>
      <c r="Y26" s="213"/>
      <c r="Z26" s="213"/>
      <c r="AA26" s="213"/>
      <c r="AB26" s="213"/>
      <c r="AC26" s="213"/>
      <c r="AD26" s="213"/>
      <c r="AE26" s="213"/>
      <c r="AF26" s="213"/>
      <c r="AG26" s="213" t="s">
        <v>244</v>
      </c>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row>
    <row r="27" spans="1:60" ht="22.5" outlineLevel="1" x14ac:dyDescent="0.2">
      <c r="A27" s="242">
        <v>10</v>
      </c>
      <c r="B27" s="243" t="s">
        <v>909</v>
      </c>
      <c r="C27" s="255" t="s">
        <v>910</v>
      </c>
      <c r="D27" s="244" t="s">
        <v>237</v>
      </c>
      <c r="E27" s="245">
        <v>16</v>
      </c>
      <c r="F27" s="246"/>
      <c r="G27" s="247">
        <f>ROUND(E27*F27,2)</f>
        <v>0</v>
      </c>
      <c r="H27" s="246"/>
      <c r="I27" s="247">
        <f>ROUND(E27*H27,2)</f>
        <v>0</v>
      </c>
      <c r="J27" s="246"/>
      <c r="K27" s="247">
        <f>ROUND(E27*J27,2)</f>
        <v>0</v>
      </c>
      <c r="L27" s="247">
        <v>15</v>
      </c>
      <c r="M27" s="247">
        <f>G27*(1+L27/100)</f>
        <v>0</v>
      </c>
      <c r="N27" s="245">
        <v>0</v>
      </c>
      <c r="O27" s="245">
        <f>ROUND(E27*N27,2)</f>
        <v>0</v>
      </c>
      <c r="P27" s="245">
        <v>0</v>
      </c>
      <c r="Q27" s="245">
        <f>ROUND(E27*P27,2)</f>
        <v>0</v>
      </c>
      <c r="R27" s="247" t="s">
        <v>238</v>
      </c>
      <c r="S27" s="247" t="s">
        <v>239</v>
      </c>
      <c r="T27" s="248" t="s">
        <v>239</v>
      </c>
      <c r="U27" s="224">
        <v>8.9999999999999993E-3</v>
      </c>
      <c r="V27" s="224">
        <f>ROUND(E27*U27,2)</f>
        <v>0.14000000000000001</v>
      </c>
      <c r="W27" s="224"/>
      <c r="X27" s="224" t="s">
        <v>241</v>
      </c>
      <c r="Y27" s="213"/>
      <c r="Z27" s="213"/>
      <c r="AA27" s="213"/>
      <c r="AB27" s="213"/>
      <c r="AC27" s="213"/>
      <c r="AD27" s="213"/>
      <c r="AE27" s="213"/>
      <c r="AF27" s="213"/>
      <c r="AG27" s="213" t="s">
        <v>242</v>
      </c>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row>
    <row r="28" spans="1:60" x14ac:dyDescent="0.2">
      <c r="A28" s="227" t="s">
        <v>233</v>
      </c>
      <c r="B28" s="228" t="s">
        <v>86</v>
      </c>
      <c r="C28" s="252" t="s">
        <v>87</v>
      </c>
      <c r="D28" s="229"/>
      <c r="E28" s="230"/>
      <c r="F28" s="231"/>
      <c r="G28" s="231">
        <f>SUMIF(AG29:AG45,"&lt;&gt;NOR",G29:G45)</f>
        <v>0</v>
      </c>
      <c r="H28" s="231"/>
      <c r="I28" s="231">
        <f>SUM(I29:I45)</f>
        <v>0</v>
      </c>
      <c r="J28" s="231"/>
      <c r="K28" s="231">
        <f>SUM(K29:K45)</f>
        <v>0</v>
      </c>
      <c r="L28" s="231"/>
      <c r="M28" s="231">
        <f>SUM(M29:M45)</f>
        <v>0</v>
      </c>
      <c r="N28" s="230"/>
      <c r="O28" s="230">
        <f>SUM(O29:O45)</f>
        <v>0</v>
      </c>
      <c r="P28" s="230"/>
      <c r="Q28" s="230">
        <f>SUM(Q29:Q45)</f>
        <v>0</v>
      </c>
      <c r="R28" s="231"/>
      <c r="S28" s="231"/>
      <c r="T28" s="232"/>
      <c r="U28" s="226"/>
      <c r="V28" s="226">
        <f>SUM(V29:V45)</f>
        <v>0</v>
      </c>
      <c r="W28" s="226"/>
      <c r="X28" s="226"/>
      <c r="AG28" t="s">
        <v>234</v>
      </c>
    </row>
    <row r="29" spans="1:60" ht="22.5" outlineLevel="1" x14ac:dyDescent="0.2">
      <c r="A29" s="242">
        <v>11</v>
      </c>
      <c r="B29" s="243" t="s">
        <v>1414</v>
      </c>
      <c r="C29" s="255" t="s">
        <v>1415</v>
      </c>
      <c r="D29" s="244" t="s">
        <v>452</v>
      </c>
      <c r="E29" s="245">
        <v>12</v>
      </c>
      <c r="F29" s="246"/>
      <c r="G29" s="247">
        <f>ROUND(E29*F29,2)</f>
        <v>0</v>
      </c>
      <c r="H29" s="246"/>
      <c r="I29" s="247">
        <f>ROUND(E29*H29,2)</f>
        <v>0</v>
      </c>
      <c r="J29" s="246"/>
      <c r="K29" s="247">
        <f>ROUND(E29*J29,2)</f>
        <v>0</v>
      </c>
      <c r="L29" s="247">
        <v>15</v>
      </c>
      <c r="M29" s="247">
        <f>G29*(1+L29/100)</f>
        <v>0</v>
      </c>
      <c r="N29" s="245">
        <v>0</v>
      </c>
      <c r="O29" s="245">
        <f>ROUND(E29*N29,2)</f>
        <v>0</v>
      </c>
      <c r="P29" s="245">
        <v>0</v>
      </c>
      <c r="Q29" s="245">
        <f>ROUND(E29*P29,2)</f>
        <v>0</v>
      </c>
      <c r="R29" s="247"/>
      <c r="S29" s="247" t="s">
        <v>279</v>
      </c>
      <c r="T29" s="248" t="s">
        <v>262</v>
      </c>
      <c r="U29" s="224">
        <v>0</v>
      </c>
      <c r="V29" s="224">
        <f>ROUND(E29*U29,2)</f>
        <v>0</v>
      </c>
      <c r="W29" s="224"/>
      <c r="X29" s="224" t="s">
        <v>241</v>
      </c>
      <c r="Y29" s="213"/>
      <c r="Z29" s="213"/>
      <c r="AA29" s="213"/>
      <c r="AB29" s="213"/>
      <c r="AC29" s="213"/>
      <c r="AD29" s="213"/>
      <c r="AE29" s="213"/>
      <c r="AF29" s="213"/>
      <c r="AG29" s="213" t="s">
        <v>1404</v>
      </c>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row>
    <row r="30" spans="1:60" outlineLevel="1" x14ac:dyDescent="0.2">
      <c r="A30" s="242">
        <v>12</v>
      </c>
      <c r="B30" s="243" t="s">
        <v>1416</v>
      </c>
      <c r="C30" s="255" t="s">
        <v>1417</v>
      </c>
      <c r="D30" s="244" t="s">
        <v>452</v>
      </c>
      <c r="E30" s="245">
        <v>24</v>
      </c>
      <c r="F30" s="246"/>
      <c r="G30" s="247">
        <f>ROUND(E30*F30,2)</f>
        <v>0</v>
      </c>
      <c r="H30" s="246"/>
      <c r="I30" s="247">
        <f>ROUND(E30*H30,2)</f>
        <v>0</v>
      </c>
      <c r="J30" s="246"/>
      <c r="K30" s="247">
        <f>ROUND(E30*J30,2)</f>
        <v>0</v>
      </c>
      <c r="L30" s="247">
        <v>15</v>
      </c>
      <c r="M30" s="247">
        <f>G30*(1+L30/100)</f>
        <v>0</v>
      </c>
      <c r="N30" s="245">
        <v>0</v>
      </c>
      <c r="O30" s="245">
        <f>ROUND(E30*N30,2)</f>
        <v>0</v>
      </c>
      <c r="P30" s="245">
        <v>0</v>
      </c>
      <c r="Q30" s="245">
        <f>ROUND(E30*P30,2)</f>
        <v>0</v>
      </c>
      <c r="R30" s="247"/>
      <c r="S30" s="247" t="s">
        <v>279</v>
      </c>
      <c r="T30" s="248" t="s">
        <v>262</v>
      </c>
      <c r="U30" s="224">
        <v>0</v>
      </c>
      <c r="V30" s="224">
        <f>ROUND(E30*U30,2)</f>
        <v>0</v>
      </c>
      <c r="W30" s="224"/>
      <c r="X30" s="224" t="s">
        <v>241</v>
      </c>
      <c r="Y30" s="213"/>
      <c r="Z30" s="213"/>
      <c r="AA30" s="213"/>
      <c r="AB30" s="213"/>
      <c r="AC30" s="213"/>
      <c r="AD30" s="213"/>
      <c r="AE30" s="213"/>
      <c r="AF30" s="213"/>
      <c r="AG30" s="213" t="s">
        <v>1404</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row>
    <row r="31" spans="1:60" outlineLevel="1" x14ac:dyDescent="0.2">
      <c r="A31" s="242">
        <v>13</v>
      </c>
      <c r="B31" s="243" t="s">
        <v>1418</v>
      </c>
      <c r="C31" s="255" t="s">
        <v>1419</v>
      </c>
      <c r="D31" s="244" t="s">
        <v>268</v>
      </c>
      <c r="E31" s="245">
        <v>200</v>
      </c>
      <c r="F31" s="246"/>
      <c r="G31" s="247">
        <f>ROUND(E31*F31,2)</f>
        <v>0</v>
      </c>
      <c r="H31" s="246"/>
      <c r="I31" s="247">
        <f>ROUND(E31*H31,2)</f>
        <v>0</v>
      </c>
      <c r="J31" s="246"/>
      <c r="K31" s="247">
        <f>ROUND(E31*J31,2)</f>
        <v>0</v>
      </c>
      <c r="L31" s="247">
        <v>15</v>
      </c>
      <c r="M31" s="247">
        <f>G31*(1+L31/100)</f>
        <v>0</v>
      </c>
      <c r="N31" s="245">
        <v>0</v>
      </c>
      <c r="O31" s="245">
        <f>ROUND(E31*N31,2)</f>
        <v>0</v>
      </c>
      <c r="P31" s="245">
        <v>0</v>
      </c>
      <c r="Q31" s="245">
        <f>ROUND(E31*P31,2)</f>
        <v>0</v>
      </c>
      <c r="R31" s="247"/>
      <c r="S31" s="247" t="s">
        <v>279</v>
      </c>
      <c r="T31" s="248" t="s">
        <v>262</v>
      </c>
      <c r="U31" s="224">
        <v>0</v>
      </c>
      <c r="V31" s="224">
        <f>ROUND(E31*U31,2)</f>
        <v>0</v>
      </c>
      <c r="W31" s="224"/>
      <c r="X31" s="224" t="s">
        <v>241</v>
      </c>
      <c r="Y31" s="213"/>
      <c r="Z31" s="213"/>
      <c r="AA31" s="213"/>
      <c r="AB31" s="213"/>
      <c r="AC31" s="213"/>
      <c r="AD31" s="213"/>
      <c r="AE31" s="213"/>
      <c r="AF31" s="213"/>
      <c r="AG31" s="213" t="s">
        <v>1404</v>
      </c>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row>
    <row r="32" spans="1:60" outlineLevel="1" x14ac:dyDescent="0.2">
      <c r="A32" s="242">
        <v>14</v>
      </c>
      <c r="B32" s="243" t="s">
        <v>1420</v>
      </c>
      <c r="C32" s="255" t="s">
        <v>1421</v>
      </c>
      <c r="D32" s="244" t="s">
        <v>452</v>
      </c>
      <c r="E32" s="245">
        <v>1</v>
      </c>
      <c r="F32" s="246"/>
      <c r="G32" s="247">
        <f>ROUND(E32*F32,2)</f>
        <v>0</v>
      </c>
      <c r="H32" s="246"/>
      <c r="I32" s="247">
        <f>ROUND(E32*H32,2)</f>
        <v>0</v>
      </c>
      <c r="J32" s="246"/>
      <c r="K32" s="247">
        <f>ROUND(E32*J32,2)</f>
        <v>0</v>
      </c>
      <c r="L32" s="247">
        <v>15</v>
      </c>
      <c r="M32" s="247">
        <f>G32*(1+L32/100)</f>
        <v>0</v>
      </c>
      <c r="N32" s="245">
        <v>0</v>
      </c>
      <c r="O32" s="245">
        <f>ROUND(E32*N32,2)</f>
        <v>0</v>
      </c>
      <c r="P32" s="245">
        <v>0</v>
      </c>
      <c r="Q32" s="245">
        <f>ROUND(E32*P32,2)</f>
        <v>0</v>
      </c>
      <c r="R32" s="247"/>
      <c r="S32" s="247" t="s">
        <v>279</v>
      </c>
      <c r="T32" s="248" t="s">
        <v>262</v>
      </c>
      <c r="U32" s="224">
        <v>0</v>
      </c>
      <c r="V32" s="224">
        <f>ROUND(E32*U32,2)</f>
        <v>0</v>
      </c>
      <c r="W32" s="224"/>
      <c r="X32" s="224" t="s">
        <v>241</v>
      </c>
      <c r="Y32" s="213"/>
      <c r="Z32" s="213"/>
      <c r="AA32" s="213"/>
      <c r="AB32" s="213"/>
      <c r="AC32" s="213"/>
      <c r="AD32" s="213"/>
      <c r="AE32" s="213"/>
      <c r="AF32" s="213"/>
      <c r="AG32" s="213" t="s">
        <v>1404</v>
      </c>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row>
    <row r="33" spans="1:60" ht="22.5" outlineLevel="1" x14ac:dyDescent="0.2">
      <c r="A33" s="242">
        <v>15</v>
      </c>
      <c r="B33" s="243" t="s">
        <v>1422</v>
      </c>
      <c r="C33" s="255" t="s">
        <v>1423</v>
      </c>
      <c r="D33" s="244" t="s">
        <v>1424</v>
      </c>
      <c r="E33" s="245">
        <v>1</v>
      </c>
      <c r="F33" s="246"/>
      <c r="G33" s="247">
        <f>ROUND(E33*F33,2)</f>
        <v>0</v>
      </c>
      <c r="H33" s="246"/>
      <c r="I33" s="247">
        <f>ROUND(E33*H33,2)</f>
        <v>0</v>
      </c>
      <c r="J33" s="246"/>
      <c r="K33" s="247">
        <f>ROUND(E33*J33,2)</f>
        <v>0</v>
      </c>
      <c r="L33" s="247">
        <v>15</v>
      </c>
      <c r="M33" s="247">
        <f>G33*(1+L33/100)</f>
        <v>0</v>
      </c>
      <c r="N33" s="245">
        <v>0</v>
      </c>
      <c r="O33" s="245">
        <f>ROUND(E33*N33,2)</f>
        <v>0</v>
      </c>
      <c r="P33" s="245">
        <v>0</v>
      </c>
      <c r="Q33" s="245">
        <f>ROUND(E33*P33,2)</f>
        <v>0</v>
      </c>
      <c r="R33" s="247"/>
      <c r="S33" s="247" t="s">
        <v>279</v>
      </c>
      <c r="T33" s="248" t="s">
        <v>262</v>
      </c>
      <c r="U33" s="224">
        <v>0</v>
      </c>
      <c r="V33" s="224">
        <f>ROUND(E33*U33,2)</f>
        <v>0</v>
      </c>
      <c r="W33" s="224"/>
      <c r="X33" s="224" t="s">
        <v>241</v>
      </c>
      <c r="Y33" s="213"/>
      <c r="Z33" s="213"/>
      <c r="AA33" s="213"/>
      <c r="AB33" s="213"/>
      <c r="AC33" s="213"/>
      <c r="AD33" s="213"/>
      <c r="AE33" s="213"/>
      <c r="AF33" s="213"/>
      <c r="AG33" s="213" t="s">
        <v>1404</v>
      </c>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row>
    <row r="34" spans="1:60" outlineLevel="1" x14ac:dyDescent="0.2">
      <c r="A34" s="242">
        <v>16</v>
      </c>
      <c r="B34" s="243" t="s">
        <v>1425</v>
      </c>
      <c r="C34" s="255" t="s">
        <v>1426</v>
      </c>
      <c r="D34" s="244" t="s">
        <v>452</v>
      </c>
      <c r="E34" s="245">
        <v>8</v>
      </c>
      <c r="F34" s="246"/>
      <c r="G34" s="247">
        <f>ROUND(E34*F34,2)</f>
        <v>0</v>
      </c>
      <c r="H34" s="246"/>
      <c r="I34" s="247">
        <f>ROUND(E34*H34,2)</f>
        <v>0</v>
      </c>
      <c r="J34" s="246"/>
      <c r="K34" s="247">
        <f>ROUND(E34*J34,2)</f>
        <v>0</v>
      </c>
      <c r="L34" s="247">
        <v>15</v>
      </c>
      <c r="M34" s="247">
        <f>G34*(1+L34/100)</f>
        <v>0</v>
      </c>
      <c r="N34" s="245">
        <v>0</v>
      </c>
      <c r="O34" s="245">
        <f>ROUND(E34*N34,2)</f>
        <v>0</v>
      </c>
      <c r="P34" s="245">
        <v>0</v>
      </c>
      <c r="Q34" s="245">
        <f>ROUND(E34*P34,2)</f>
        <v>0</v>
      </c>
      <c r="R34" s="247"/>
      <c r="S34" s="247" t="s">
        <v>279</v>
      </c>
      <c r="T34" s="248" t="s">
        <v>262</v>
      </c>
      <c r="U34" s="224">
        <v>0</v>
      </c>
      <c r="V34" s="224">
        <f>ROUND(E34*U34,2)</f>
        <v>0</v>
      </c>
      <c r="W34" s="224"/>
      <c r="X34" s="224" t="s">
        <v>241</v>
      </c>
      <c r="Y34" s="213"/>
      <c r="Z34" s="213"/>
      <c r="AA34" s="213"/>
      <c r="AB34" s="213"/>
      <c r="AC34" s="213"/>
      <c r="AD34" s="213"/>
      <c r="AE34" s="213"/>
      <c r="AF34" s="213"/>
      <c r="AG34" s="213" t="s">
        <v>1404</v>
      </c>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row>
    <row r="35" spans="1:60" outlineLevel="1" x14ac:dyDescent="0.2">
      <c r="A35" s="242">
        <v>17</v>
      </c>
      <c r="B35" s="243" t="s">
        <v>1427</v>
      </c>
      <c r="C35" s="255" t="s">
        <v>1428</v>
      </c>
      <c r="D35" s="244" t="s">
        <v>452</v>
      </c>
      <c r="E35" s="245">
        <v>8</v>
      </c>
      <c r="F35" s="246"/>
      <c r="G35" s="247">
        <f>ROUND(E35*F35,2)</f>
        <v>0</v>
      </c>
      <c r="H35" s="246"/>
      <c r="I35" s="247">
        <f>ROUND(E35*H35,2)</f>
        <v>0</v>
      </c>
      <c r="J35" s="246"/>
      <c r="K35" s="247">
        <f>ROUND(E35*J35,2)</f>
        <v>0</v>
      </c>
      <c r="L35" s="247">
        <v>15</v>
      </c>
      <c r="M35" s="247">
        <f>G35*(1+L35/100)</f>
        <v>0</v>
      </c>
      <c r="N35" s="245">
        <v>0</v>
      </c>
      <c r="O35" s="245">
        <f>ROUND(E35*N35,2)</f>
        <v>0</v>
      </c>
      <c r="P35" s="245">
        <v>0</v>
      </c>
      <c r="Q35" s="245">
        <f>ROUND(E35*P35,2)</f>
        <v>0</v>
      </c>
      <c r="R35" s="247"/>
      <c r="S35" s="247" t="s">
        <v>279</v>
      </c>
      <c r="T35" s="248" t="s">
        <v>262</v>
      </c>
      <c r="U35" s="224">
        <v>0</v>
      </c>
      <c r="V35" s="224">
        <f>ROUND(E35*U35,2)</f>
        <v>0</v>
      </c>
      <c r="W35" s="224"/>
      <c r="X35" s="224" t="s">
        <v>241</v>
      </c>
      <c r="Y35" s="213"/>
      <c r="Z35" s="213"/>
      <c r="AA35" s="213"/>
      <c r="AB35" s="213"/>
      <c r="AC35" s="213"/>
      <c r="AD35" s="213"/>
      <c r="AE35" s="213"/>
      <c r="AF35" s="213"/>
      <c r="AG35" s="213" t="s">
        <v>1404</v>
      </c>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row>
    <row r="36" spans="1:60" outlineLevel="1" x14ac:dyDescent="0.2">
      <c r="A36" s="242">
        <v>18</v>
      </c>
      <c r="B36" s="243" t="s">
        <v>1429</v>
      </c>
      <c r="C36" s="255" t="s">
        <v>1430</v>
      </c>
      <c r="D36" s="244" t="s">
        <v>452</v>
      </c>
      <c r="E36" s="245">
        <v>18</v>
      </c>
      <c r="F36" s="246"/>
      <c r="G36" s="247">
        <f>ROUND(E36*F36,2)</f>
        <v>0</v>
      </c>
      <c r="H36" s="246"/>
      <c r="I36" s="247">
        <f>ROUND(E36*H36,2)</f>
        <v>0</v>
      </c>
      <c r="J36" s="246"/>
      <c r="K36" s="247">
        <f>ROUND(E36*J36,2)</f>
        <v>0</v>
      </c>
      <c r="L36" s="247">
        <v>15</v>
      </c>
      <c r="M36" s="247">
        <f>G36*(1+L36/100)</f>
        <v>0</v>
      </c>
      <c r="N36" s="245">
        <v>0</v>
      </c>
      <c r="O36" s="245">
        <f>ROUND(E36*N36,2)</f>
        <v>0</v>
      </c>
      <c r="P36" s="245">
        <v>0</v>
      </c>
      <c r="Q36" s="245">
        <f>ROUND(E36*P36,2)</f>
        <v>0</v>
      </c>
      <c r="R36" s="247"/>
      <c r="S36" s="247" t="s">
        <v>279</v>
      </c>
      <c r="T36" s="248" t="s">
        <v>262</v>
      </c>
      <c r="U36" s="224">
        <v>0</v>
      </c>
      <c r="V36" s="224">
        <f>ROUND(E36*U36,2)</f>
        <v>0</v>
      </c>
      <c r="W36" s="224"/>
      <c r="X36" s="224" t="s">
        <v>241</v>
      </c>
      <c r="Y36" s="213"/>
      <c r="Z36" s="213"/>
      <c r="AA36" s="213"/>
      <c r="AB36" s="213"/>
      <c r="AC36" s="213"/>
      <c r="AD36" s="213"/>
      <c r="AE36" s="213"/>
      <c r="AF36" s="213"/>
      <c r="AG36" s="213" t="s">
        <v>1404</v>
      </c>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row>
    <row r="37" spans="1:60" outlineLevel="1" x14ac:dyDescent="0.2">
      <c r="A37" s="242">
        <v>19</v>
      </c>
      <c r="B37" s="243" t="s">
        <v>1431</v>
      </c>
      <c r="C37" s="255" t="s">
        <v>1432</v>
      </c>
      <c r="D37" s="244" t="s">
        <v>452</v>
      </c>
      <c r="E37" s="245">
        <v>4</v>
      </c>
      <c r="F37" s="246"/>
      <c r="G37" s="247">
        <f>ROUND(E37*F37,2)</f>
        <v>0</v>
      </c>
      <c r="H37" s="246"/>
      <c r="I37" s="247">
        <f>ROUND(E37*H37,2)</f>
        <v>0</v>
      </c>
      <c r="J37" s="246"/>
      <c r="K37" s="247">
        <f>ROUND(E37*J37,2)</f>
        <v>0</v>
      </c>
      <c r="L37" s="247">
        <v>15</v>
      </c>
      <c r="M37" s="247">
        <f>G37*(1+L37/100)</f>
        <v>0</v>
      </c>
      <c r="N37" s="245">
        <v>0</v>
      </c>
      <c r="O37" s="245">
        <f>ROUND(E37*N37,2)</f>
        <v>0</v>
      </c>
      <c r="P37" s="245">
        <v>0</v>
      </c>
      <c r="Q37" s="245">
        <f>ROUND(E37*P37,2)</f>
        <v>0</v>
      </c>
      <c r="R37" s="247"/>
      <c r="S37" s="247" t="s">
        <v>279</v>
      </c>
      <c r="T37" s="248" t="s">
        <v>262</v>
      </c>
      <c r="U37" s="224">
        <v>0</v>
      </c>
      <c r="V37" s="224">
        <f>ROUND(E37*U37,2)</f>
        <v>0</v>
      </c>
      <c r="W37" s="224"/>
      <c r="X37" s="224" t="s">
        <v>241</v>
      </c>
      <c r="Y37" s="213"/>
      <c r="Z37" s="213"/>
      <c r="AA37" s="213"/>
      <c r="AB37" s="213"/>
      <c r="AC37" s="213"/>
      <c r="AD37" s="213"/>
      <c r="AE37" s="213"/>
      <c r="AF37" s="213"/>
      <c r="AG37" s="213" t="s">
        <v>1404</v>
      </c>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row>
    <row r="38" spans="1:60" outlineLevel="1" x14ac:dyDescent="0.2">
      <c r="A38" s="242">
        <v>20</v>
      </c>
      <c r="B38" s="243" t="s">
        <v>1433</v>
      </c>
      <c r="C38" s="255" t="s">
        <v>1434</v>
      </c>
      <c r="D38" s="244" t="s">
        <v>452</v>
      </c>
      <c r="E38" s="245">
        <v>2</v>
      </c>
      <c r="F38" s="246"/>
      <c r="G38" s="247">
        <f>ROUND(E38*F38,2)</f>
        <v>0</v>
      </c>
      <c r="H38" s="246"/>
      <c r="I38" s="247">
        <f>ROUND(E38*H38,2)</f>
        <v>0</v>
      </c>
      <c r="J38" s="246"/>
      <c r="K38" s="247">
        <f>ROUND(E38*J38,2)</f>
        <v>0</v>
      </c>
      <c r="L38" s="247">
        <v>15</v>
      </c>
      <c r="M38" s="247">
        <f>G38*(1+L38/100)</f>
        <v>0</v>
      </c>
      <c r="N38" s="245">
        <v>0</v>
      </c>
      <c r="O38" s="245">
        <f>ROUND(E38*N38,2)</f>
        <v>0</v>
      </c>
      <c r="P38" s="245">
        <v>0</v>
      </c>
      <c r="Q38" s="245">
        <f>ROUND(E38*P38,2)</f>
        <v>0</v>
      </c>
      <c r="R38" s="247"/>
      <c r="S38" s="247" t="s">
        <v>279</v>
      </c>
      <c r="T38" s="248" t="s">
        <v>262</v>
      </c>
      <c r="U38" s="224">
        <v>0</v>
      </c>
      <c r="V38" s="224">
        <f>ROUND(E38*U38,2)</f>
        <v>0</v>
      </c>
      <c r="W38" s="224"/>
      <c r="X38" s="224" t="s">
        <v>241</v>
      </c>
      <c r="Y38" s="213"/>
      <c r="Z38" s="213"/>
      <c r="AA38" s="213"/>
      <c r="AB38" s="213"/>
      <c r="AC38" s="213"/>
      <c r="AD38" s="213"/>
      <c r="AE38" s="213"/>
      <c r="AF38" s="213"/>
      <c r="AG38" s="213" t="s">
        <v>1404</v>
      </c>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row>
    <row r="39" spans="1:60" outlineLevel="1" x14ac:dyDescent="0.2">
      <c r="A39" s="242">
        <v>21</v>
      </c>
      <c r="B39" s="243" t="s">
        <v>1435</v>
      </c>
      <c r="C39" s="255" t="s">
        <v>1436</v>
      </c>
      <c r="D39" s="244" t="s">
        <v>452</v>
      </c>
      <c r="E39" s="245">
        <v>2</v>
      </c>
      <c r="F39" s="246"/>
      <c r="G39" s="247">
        <f>ROUND(E39*F39,2)</f>
        <v>0</v>
      </c>
      <c r="H39" s="246"/>
      <c r="I39" s="247">
        <f>ROUND(E39*H39,2)</f>
        <v>0</v>
      </c>
      <c r="J39" s="246"/>
      <c r="K39" s="247">
        <f>ROUND(E39*J39,2)</f>
        <v>0</v>
      </c>
      <c r="L39" s="247">
        <v>15</v>
      </c>
      <c r="M39" s="247">
        <f>G39*(1+L39/100)</f>
        <v>0</v>
      </c>
      <c r="N39" s="245">
        <v>0</v>
      </c>
      <c r="O39" s="245">
        <f>ROUND(E39*N39,2)</f>
        <v>0</v>
      </c>
      <c r="P39" s="245">
        <v>0</v>
      </c>
      <c r="Q39" s="245">
        <f>ROUND(E39*P39,2)</f>
        <v>0</v>
      </c>
      <c r="R39" s="247"/>
      <c r="S39" s="247" t="s">
        <v>279</v>
      </c>
      <c r="T39" s="248" t="s">
        <v>262</v>
      </c>
      <c r="U39" s="224">
        <v>0</v>
      </c>
      <c r="V39" s="224">
        <f>ROUND(E39*U39,2)</f>
        <v>0</v>
      </c>
      <c r="W39" s="224"/>
      <c r="X39" s="224" t="s">
        <v>241</v>
      </c>
      <c r="Y39" s="213"/>
      <c r="Z39" s="213"/>
      <c r="AA39" s="213"/>
      <c r="AB39" s="213"/>
      <c r="AC39" s="213"/>
      <c r="AD39" s="213"/>
      <c r="AE39" s="213"/>
      <c r="AF39" s="213"/>
      <c r="AG39" s="213" t="s">
        <v>1404</v>
      </c>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row>
    <row r="40" spans="1:60" ht="22.5" outlineLevel="1" x14ac:dyDescent="0.2">
      <c r="A40" s="242">
        <v>22</v>
      </c>
      <c r="B40" s="243" t="s">
        <v>1437</v>
      </c>
      <c r="C40" s="255" t="s">
        <v>1438</v>
      </c>
      <c r="D40" s="244" t="s">
        <v>452</v>
      </c>
      <c r="E40" s="245">
        <v>2</v>
      </c>
      <c r="F40" s="246"/>
      <c r="G40" s="247">
        <f>ROUND(E40*F40,2)</f>
        <v>0</v>
      </c>
      <c r="H40" s="246"/>
      <c r="I40" s="247">
        <f>ROUND(E40*H40,2)</f>
        <v>0</v>
      </c>
      <c r="J40" s="246"/>
      <c r="K40" s="247">
        <f>ROUND(E40*J40,2)</f>
        <v>0</v>
      </c>
      <c r="L40" s="247">
        <v>15</v>
      </c>
      <c r="M40" s="247">
        <f>G40*(1+L40/100)</f>
        <v>0</v>
      </c>
      <c r="N40" s="245">
        <v>0</v>
      </c>
      <c r="O40" s="245">
        <f>ROUND(E40*N40,2)</f>
        <v>0</v>
      </c>
      <c r="P40" s="245">
        <v>0</v>
      </c>
      <c r="Q40" s="245">
        <f>ROUND(E40*P40,2)</f>
        <v>0</v>
      </c>
      <c r="R40" s="247"/>
      <c r="S40" s="247" t="s">
        <v>279</v>
      </c>
      <c r="T40" s="248" t="s">
        <v>262</v>
      </c>
      <c r="U40" s="224">
        <v>0</v>
      </c>
      <c r="V40" s="224">
        <f>ROUND(E40*U40,2)</f>
        <v>0</v>
      </c>
      <c r="W40" s="224"/>
      <c r="X40" s="224" t="s">
        <v>241</v>
      </c>
      <c r="Y40" s="213"/>
      <c r="Z40" s="213"/>
      <c r="AA40" s="213"/>
      <c r="AB40" s="213"/>
      <c r="AC40" s="213"/>
      <c r="AD40" s="213"/>
      <c r="AE40" s="213"/>
      <c r="AF40" s="213"/>
      <c r="AG40" s="213" t="s">
        <v>1404</v>
      </c>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row>
    <row r="41" spans="1:60" ht="33.75" outlineLevel="1" x14ac:dyDescent="0.2">
      <c r="A41" s="234">
        <v>23</v>
      </c>
      <c r="B41" s="235" t="s">
        <v>1439</v>
      </c>
      <c r="C41" s="253" t="s">
        <v>1440</v>
      </c>
      <c r="D41" s="236" t="s">
        <v>452</v>
      </c>
      <c r="E41" s="237">
        <v>2</v>
      </c>
      <c r="F41" s="238"/>
      <c r="G41" s="239">
        <f>ROUND(E41*F41,2)</f>
        <v>0</v>
      </c>
      <c r="H41" s="238"/>
      <c r="I41" s="239">
        <f>ROUND(E41*H41,2)</f>
        <v>0</v>
      </c>
      <c r="J41" s="238"/>
      <c r="K41" s="239">
        <f>ROUND(E41*J41,2)</f>
        <v>0</v>
      </c>
      <c r="L41" s="239">
        <v>15</v>
      </c>
      <c r="M41" s="239">
        <f>G41*(1+L41/100)</f>
        <v>0</v>
      </c>
      <c r="N41" s="237">
        <v>0</v>
      </c>
      <c r="O41" s="237">
        <f>ROUND(E41*N41,2)</f>
        <v>0</v>
      </c>
      <c r="P41" s="237">
        <v>0</v>
      </c>
      <c r="Q41" s="237">
        <f>ROUND(E41*P41,2)</f>
        <v>0</v>
      </c>
      <c r="R41" s="239"/>
      <c r="S41" s="239" t="s">
        <v>279</v>
      </c>
      <c r="T41" s="240" t="s">
        <v>262</v>
      </c>
      <c r="U41" s="224">
        <v>0</v>
      </c>
      <c r="V41" s="224">
        <f>ROUND(E41*U41,2)</f>
        <v>0</v>
      </c>
      <c r="W41" s="224"/>
      <c r="X41" s="224" t="s">
        <v>241</v>
      </c>
      <c r="Y41" s="213"/>
      <c r="Z41" s="213"/>
      <c r="AA41" s="213"/>
      <c r="AB41" s="213"/>
      <c r="AC41" s="213"/>
      <c r="AD41" s="213"/>
      <c r="AE41" s="213"/>
      <c r="AF41" s="213"/>
      <c r="AG41" s="213" t="s">
        <v>1404</v>
      </c>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row>
    <row r="42" spans="1:60" outlineLevel="1" x14ac:dyDescent="0.2">
      <c r="A42" s="220"/>
      <c r="B42" s="221"/>
      <c r="C42" s="262" t="s">
        <v>1441</v>
      </c>
      <c r="D42" s="261"/>
      <c r="E42" s="261"/>
      <c r="F42" s="261"/>
      <c r="G42" s="261"/>
      <c r="H42" s="224"/>
      <c r="I42" s="224"/>
      <c r="J42" s="224"/>
      <c r="K42" s="224"/>
      <c r="L42" s="224"/>
      <c r="M42" s="224"/>
      <c r="N42" s="223"/>
      <c r="O42" s="223"/>
      <c r="P42" s="223"/>
      <c r="Q42" s="223"/>
      <c r="R42" s="224"/>
      <c r="S42" s="224"/>
      <c r="T42" s="224"/>
      <c r="U42" s="224"/>
      <c r="V42" s="224"/>
      <c r="W42" s="224"/>
      <c r="X42" s="224"/>
      <c r="Y42" s="213"/>
      <c r="Z42" s="213"/>
      <c r="AA42" s="213"/>
      <c r="AB42" s="213"/>
      <c r="AC42" s="213"/>
      <c r="AD42" s="213"/>
      <c r="AE42" s="213"/>
      <c r="AF42" s="213"/>
      <c r="AG42" s="213" t="s">
        <v>1442</v>
      </c>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row>
    <row r="43" spans="1:60" outlineLevel="1" x14ac:dyDescent="0.2">
      <c r="A43" s="242">
        <v>24</v>
      </c>
      <c r="B43" s="243" t="s">
        <v>1443</v>
      </c>
      <c r="C43" s="255" t="s">
        <v>1444</v>
      </c>
      <c r="D43" s="244" t="s">
        <v>452</v>
      </c>
      <c r="E43" s="245">
        <v>1</v>
      </c>
      <c r="F43" s="246"/>
      <c r="G43" s="247">
        <f>ROUND(E43*F43,2)</f>
        <v>0</v>
      </c>
      <c r="H43" s="246"/>
      <c r="I43" s="247">
        <f>ROUND(E43*H43,2)</f>
        <v>0</v>
      </c>
      <c r="J43" s="246"/>
      <c r="K43" s="247">
        <f>ROUND(E43*J43,2)</f>
        <v>0</v>
      </c>
      <c r="L43" s="247">
        <v>15</v>
      </c>
      <c r="M43" s="247">
        <f>G43*(1+L43/100)</f>
        <v>0</v>
      </c>
      <c r="N43" s="245">
        <v>0</v>
      </c>
      <c r="O43" s="245">
        <f>ROUND(E43*N43,2)</f>
        <v>0</v>
      </c>
      <c r="P43" s="245">
        <v>0</v>
      </c>
      <c r="Q43" s="245">
        <f>ROUND(E43*P43,2)</f>
        <v>0</v>
      </c>
      <c r="R43" s="247"/>
      <c r="S43" s="247" t="s">
        <v>279</v>
      </c>
      <c r="T43" s="248" t="s">
        <v>262</v>
      </c>
      <c r="U43" s="224">
        <v>0</v>
      </c>
      <c r="V43" s="224">
        <f>ROUND(E43*U43,2)</f>
        <v>0</v>
      </c>
      <c r="W43" s="224"/>
      <c r="X43" s="224" t="s">
        <v>241</v>
      </c>
      <c r="Y43" s="213"/>
      <c r="Z43" s="213"/>
      <c r="AA43" s="213"/>
      <c r="AB43" s="213"/>
      <c r="AC43" s="213"/>
      <c r="AD43" s="213"/>
      <c r="AE43" s="213"/>
      <c r="AF43" s="213"/>
      <c r="AG43" s="213" t="s">
        <v>1404</v>
      </c>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row>
    <row r="44" spans="1:60" outlineLevel="1" x14ac:dyDescent="0.2">
      <c r="A44" s="242">
        <v>25</v>
      </c>
      <c r="B44" s="243" t="s">
        <v>1445</v>
      </c>
      <c r="C44" s="255" t="s">
        <v>1446</v>
      </c>
      <c r="D44" s="244" t="s">
        <v>452</v>
      </c>
      <c r="E44" s="245">
        <v>4</v>
      </c>
      <c r="F44" s="246"/>
      <c r="G44" s="247">
        <f>ROUND(E44*F44,2)</f>
        <v>0</v>
      </c>
      <c r="H44" s="246"/>
      <c r="I44" s="247">
        <f>ROUND(E44*H44,2)</f>
        <v>0</v>
      </c>
      <c r="J44" s="246"/>
      <c r="K44" s="247">
        <f>ROUND(E44*J44,2)</f>
        <v>0</v>
      </c>
      <c r="L44" s="247">
        <v>15</v>
      </c>
      <c r="M44" s="247">
        <f>G44*(1+L44/100)</f>
        <v>0</v>
      </c>
      <c r="N44" s="245">
        <v>0</v>
      </c>
      <c r="O44" s="245">
        <f>ROUND(E44*N44,2)</f>
        <v>0</v>
      </c>
      <c r="P44" s="245">
        <v>0</v>
      </c>
      <c r="Q44" s="245">
        <f>ROUND(E44*P44,2)</f>
        <v>0</v>
      </c>
      <c r="R44" s="247"/>
      <c r="S44" s="247" t="s">
        <v>279</v>
      </c>
      <c r="T44" s="248" t="s">
        <v>262</v>
      </c>
      <c r="U44" s="224">
        <v>0</v>
      </c>
      <c r="V44" s="224">
        <f>ROUND(E44*U44,2)</f>
        <v>0</v>
      </c>
      <c r="W44" s="224"/>
      <c r="X44" s="224" t="s">
        <v>241</v>
      </c>
      <c r="Y44" s="213"/>
      <c r="Z44" s="213"/>
      <c r="AA44" s="213"/>
      <c r="AB44" s="213"/>
      <c r="AC44" s="213"/>
      <c r="AD44" s="213"/>
      <c r="AE44" s="213"/>
      <c r="AF44" s="213"/>
      <c r="AG44" s="213" t="s">
        <v>1404</v>
      </c>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row>
    <row r="45" spans="1:60" ht="22.5" outlineLevel="1" x14ac:dyDescent="0.2">
      <c r="A45" s="242">
        <v>26</v>
      </c>
      <c r="B45" s="243" t="s">
        <v>1447</v>
      </c>
      <c r="C45" s="255" t="s">
        <v>1448</v>
      </c>
      <c r="D45" s="244" t="s">
        <v>1449</v>
      </c>
      <c r="E45" s="245">
        <v>400</v>
      </c>
      <c r="F45" s="246"/>
      <c r="G45" s="247">
        <f>ROUND(E45*F45,2)</f>
        <v>0</v>
      </c>
      <c r="H45" s="246"/>
      <c r="I45" s="247">
        <f>ROUND(E45*H45,2)</f>
        <v>0</v>
      </c>
      <c r="J45" s="246"/>
      <c r="K45" s="247">
        <f>ROUND(E45*J45,2)</f>
        <v>0</v>
      </c>
      <c r="L45" s="247">
        <v>15</v>
      </c>
      <c r="M45" s="247">
        <f>G45*(1+L45/100)</f>
        <v>0</v>
      </c>
      <c r="N45" s="245">
        <v>0</v>
      </c>
      <c r="O45" s="245">
        <f>ROUND(E45*N45,2)</f>
        <v>0</v>
      </c>
      <c r="P45" s="245">
        <v>0</v>
      </c>
      <c r="Q45" s="245">
        <f>ROUND(E45*P45,2)</f>
        <v>0</v>
      </c>
      <c r="R45" s="247"/>
      <c r="S45" s="247" t="s">
        <v>279</v>
      </c>
      <c r="T45" s="248" t="s">
        <v>262</v>
      </c>
      <c r="U45" s="224">
        <v>0</v>
      </c>
      <c r="V45" s="224">
        <f>ROUND(E45*U45,2)</f>
        <v>0</v>
      </c>
      <c r="W45" s="224"/>
      <c r="X45" s="224" t="s">
        <v>241</v>
      </c>
      <c r="Y45" s="213"/>
      <c r="Z45" s="213"/>
      <c r="AA45" s="213"/>
      <c r="AB45" s="213"/>
      <c r="AC45" s="213"/>
      <c r="AD45" s="213"/>
      <c r="AE45" s="213"/>
      <c r="AF45" s="213"/>
      <c r="AG45" s="213" t="s">
        <v>1404</v>
      </c>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row>
    <row r="46" spans="1:60" x14ac:dyDescent="0.2">
      <c r="A46" s="227" t="s">
        <v>233</v>
      </c>
      <c r="B46" s="228" t="s">
        <v>88</v>
      </c>
      <c r="C46" s="252" t="s">
        <v>89</v>
      </c>
      <c r="D46" s="229"/>
      <c r="E46" s="230"/>
      <c r="F46" s="231"/>
      <c r="G46" s="231">
        <f>SUMIF(AG47:AG104,"&lt;&gt;NOR",G47:G104)</f>
        <v>0</v>
      </c>
      <c r="H46" s="231"/>
      <c r="I46" s="231">
        <f>SUM(I47:I104)</f>
        <v>0</v>
      </c>
      <c r="J46" s="231"/>
      <c r="K46" s="231">
        <f>SUM(K47:K104)</f>
        <v>0</v>
      </c>
      <c r="L46" s="231"/>
      <c r="M46" s="231">
        <f>SUM(M47:M104)</f>
        <v>0</v>
      </c>
      <c r="N46" s="230"/>
      <c r="O46" s="230">
        <f>SUM(O47:O104)</f>
        <v>0</v>
      </c>
      <c r="P46" s="230"/>
      <c r="Q46" s="230">
        <f>SUM(Q47:Q104)</f>
        <v>0</v>
      </c>
      <c r="R46" s="231"/>
      <c r="S46" s="231"/>
      <c r="T46" s="232"/>
      <c r="U46" s="226"/>
      <c r="V46" s="226">
        <f>SUM(V47:V104)</f>
        <v>0</v>
      </c>
      <c r="W46" s="226"/>
      <c r="X46" s="226"/>
      <c r="AG46" t="s">
        <v>234</v>
      </c>
    </row>
    <row r="47" spans="1:60" ht="33.75" outlineLevel="1" x14ac:dyDescent="0.2">
      <c r="A47" s="242">
        <v>27</v>
      </c>
      <c r="B47" s="243" t="s">
        <v>1450</v>
      </c>
      <c r="C47" s="255" t="s">
        <v>1451</v>
      </c>
      <c r="D47" s="244" t="s">
        <v>452</v>
      </c>
      <c r="E47" s="245">
        <v>1</v>
      </c>
      <c r="F47" s="246"/>
      <c r="G47" s="247">
        <f>ROUND(E47*F47,2)</f>
        <v>0</v>
      </c>
      <c r="H47" s="246"/>
      <c r="I47" s="247">
        <f>ROUND(E47*H47,2)</f>
        <v>0</v>
      </c>
      <c r="J47" s="246"/>
      <c r="K47" s="247">
        <f>ROUND(E47*J47,2)</f>
        <v>0</v>
      </c>
      <c r="L47" s="247">
        <v>15</v>
      </c>
      <c r="M47" s="247">
        <f>G47*(1+L47/100)</f>
        <v>0</v>
      </c>
      <c r="N47" s="245">
        <v>0</v>
      </c>
      <c r="O47" s="245">
        <f>ROUND(E47*N47,2)</f>
        <v>0</v>
      </c>
      <c r="P47" s="245">
        <v>0</v>
      </c>
      <c r="Q47" s="245">
        <f>ROUND(E47*P47,2)</f>
        <v>0</v>
      </c>
      <c r="R47" s="247"/>
      <c r="S47" s="247" t="s">
        <v>279</v>
      </c>
      <c r="T47" s="248" t="s">
        <v>262</v>
      </c>
      <c r="U47" s="224">
        <v>0</v>
      </c>
      <c r="V47" s="224">
        <f>ROUND(E47*U47,2)</f>
        <v>0</v>
      </c>
      <c r="W47" s="224"/>
      <c r="X47" s="224" t="s">
        <v>241</v>
      </c>
      <c r="Y47" s="213"/>
      <c r="Z47" s="213"/>
      <c r="AA47" s="213"/>
      <c r="AB47" s="213"/>
      <c r="AC47" s="213"/>
      <c r="AD47" s="213"/>
      <c r="AE47" s="213"/>
      <c r="AF47" s="213"/>
      <c r="AG47" s="213" t="s">
        <v>1404</v>
      </c>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row>
    <row r="48" spans="1:60" ht="22.5" outlineLevel="1" x14ac:dyDescent="0.2">
      <c r="A48" s="242">
        <v>28</v>
      </c>
      <c r="B48" s="243" t="s">
        <v>1452</v>
      </c>
      <c r="C48" s="255" t="s">
        <v>1453</v>
      </c>
      <c r="D48" s="244" t="s">
        <v>452</v>
      </c>
      <c r="E48" s="245">
        <v>1</v>
      </c>
      <c r="F48" s="246"/>
      <c r="G48" s="247">
        <f>ROUND(E48*F48,2)</f>
        <v>0</v>
      </c>
      <c r="H48" s="246"/>
      <c r="I48" s="247">
        <f>ROUND(E48*H48,2)</f>
        <v>0</v>
      </c>
      <c r="J48" s="246"/>
      <c r="K48" s="247">
        <f>ROUND(E48*J48,2)</f>
        <v>0</v>
      </c>
      <c r="L48" s="247">
        <v>15</v>
      </c>
      <c r="M48" s="247">
        <f>G48*(1+L48/100)</f>
        <v>0</v>
      </c>
      <c r="N48" s="245">
        <v>0</v>
      </c>
      <c r="O48" s="245">
        <f>ROUND(E48*N48,2)</f>
        <v>0</v>
      </c>
      <c r="P48" s="245">
        <v>0</v>
      </c>
      <c r="Q48" s="245">
        <f>ROUND(E48*P48,2)</f>
        <v>0</v>
      </c>
      <c r="R48" s="247"/>
      <c r="S48" s="247" t="s">
        <v>279</v>
      </c>
      <c r="T48" s="248" t="s">
        <v>262</v>
      </c>
      <c r="U48" s="224">
        <v>0</v>
      </c>
      <c r="V48" s="224">
        <f>ROUND(E48*U48,2)</f>
        <v>0</v>
      </c>
      <c r="W48" s="224"/>
      <c r="X48" s="224" t="s">
        <v>241</v>
      </c>
      <c r="Y48" s="213"/>
      <c r="Z48" s="213"/>
      <c r="AA48" s="213"/>
      <c r="AB48" s="213"/>
      <c r="AC48" s="213"/>
      <c r="AD48" s="213"/>
      <c r="AE48" s="213"/>
      <c r="AF48" s="213"/>
      <c r="AG48" s="213" t="s">
        <v>1404</v>
      </c>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row>
    <row r="49" spans="1:60" outlineLevel="1" x14ac:dyDescent="0.2">
      <c r="A49" s="242">
        <v>29</v>
      </c>
      <c r="B49" s="243" t="s">
        <v>1454</v>
      </c>
      <c r="C49" s="255" t="s">
        <v>1455</v>
      </c>
      <c r="D49" s="244" t="s">
        <v>452</v>
      </c>
      <c r="E49" s="245">
        <v>1</v>
      </c>
      <c r="F49" s="246"/>
      <c r="G49" s="247">
        <f>ROUND(E49*F49,2)</f>
        <v>0</v>
      </c>
      <c r="H49" s="246"/>
      <c r="I49" s="247">
        <f>ROUND(E49*H49,2)</f>
        <v>0</v>
      </c>
      <c r="J49" s="246"/>
      <c r="K49" s="247">
        <f>ROUND(E49*J49,2)</f>
        <v>0</v>
      </c>
      <c r="L49" s="247">
        <v>15</v>
      </c>
      <c r="M49" s="247">
        <f>G49*(1+L49/100)</f>
        <v>0</v>
      </c>
      <c r="N49" s="245">
        <v>0</v>
      </c>
      <c r="O49" s="245">
        <f>ROUND(E49*N49,2)</f>
        <v>0</v>
      </c>
      <c r="P49" s="245">
        <v>0</v>
      </c>
      <c r="Q49" s="245">
        <f>ROUND(E49*P49,2)</f>
        <v>0</v>
      </c>
      <c r="R49" s="247"/>
      <c r="S49" s="247" t="s">
        <v>279</v>
      </c>
      <c r="T49" s="248" t="s">
        <v>262</v>
      </c>
      <c r="U49" s="224">
        <v>0</v>
      </c>
      <c r="V49" s="224">
        <f>ROUND(E49*U49,2)</f>
        <v>0</v>
      </c>
      <c r="W49" s="224"/>
      <c r="X49" s="224" t="s">
        <v>241</v>
      </c>
      <c r="Y49" s="213"/>
      <c r="Z49" s="213"/>
      <c r="AA49" s="213"/>
      <c r="AB49" s="213"/>
      <c r="AC49" s="213"/>
      <c r="AD49" s="213"/>
      <c r="AE49" s="213"/>
      <c r="AF49" s="213"/>
      <c r="AG49" s="213" t="s">
        <v>1404</v>
      </c>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row>
    <row r="50" spans="1:60" outlineLevel="1" x14ac:dyDescent="0.2">
      <c r="A50" s="242">
        <v>30</v>
      </c>
      <c r="B50" s="243" t="s">
        <v>1456</v>
      </c>
      <c r="C50" s="255" t="s">
        <v>1457</v>
      </c>
      <c r="D50" s="244" t="s">
        <v>452</v>
      </c>
      <c r="E50" s="245">
        <v>1</v>
      </c>
      <c r="F50" s="246"/>
      <c r="G50" s="247">
        <f>ROUND(E50*F50,2)</f>
        <v>0</v>
      </c>
      <c r="H50" s="246"/>
      <c r="I50" s="247">
        <f>ROUND(E50*H50,2)</f>
        <v>0</v>
      </c>
      <c r="J50" s="246"/>
      <c r="K50" s="247">
        <f>ROUND(E50*J50,2)</f>
        <v>0</v>
      </c>
      <c r="L50" s="247">
        <v>15</v>
      </c>
      <c r="M50" s="247">
        <f>G50*(1+L50/100)</f>
        <v>0</v>
      </c>
      <c r="N50" s="245">
        <v>0</v>
      </c>
      <c r="O50" s="245">
        <f>ROUND(E50*N50,2)</f>
        <v>0</v>
      </c>
      <c r="P50" s="245">
        <v>0</v>
      </c>
      <c r="Q50" s="245">
        <f>ROUND(E50*P50,2)</f>
        <v>0</v>
      </c>
      <c r="R50" s="247"/>
      <c r="S50" s="247" t="s">
        <v>279</v>
      </c>
      <c r="T50" s="248" t="s">
        <v>262</v>
      </c>
      <c r="U50" s="224">
        <v>0</v>
      </c>
      <c r="V50" s="224">
        <f>ROUND(E50*U50,2)</f>
        <v>0</v>
      </c>
      <c r="W50" s="224"/>
      <c r="X50" s="224" t="s">
        <v>241</v>
      </c>
      <c r="Y50" s="213"/>
      <c r="Z50" s="213"/>
      <c r="AA50" s="213"/>
      <c r="AB50" s="213"/>
      <c r="AC50" s="213"/>
      <c r="AD50" s="213"/>
      <c r="AE50" s="213"/>
      <c r="AF50" s="213"/>
      <c r="AG50" s="213" t="s">
        <v>1404</v>
      </c>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row>
    <row r="51" spans="1:60" outlineLevel="1" x14ac:dyDescent="0.2">
      <c r="A51" s="242">
        <v>31</v>
      </c>
      <c r="B51" s="243" t="s">
        <v>1458</v>
      </c>
      <c r="C51" s="255" t="s">
        <v>1459</v>
      </c>
      <c r="D51" s="244" t="s">
        <v>452</v>
      </c>
      <c r="E51" s="245">
        <v>1</v>
      </c>
      <c r="F51" s="246"/>
      <c r="G51" s="247">
        <f>ROUND(E51*F51,2)</f>
        <v>0</v>
      </c>
      <c r="H51" s="246"/>
      <c r="I51" s="247">
        <f>ROUND(E51*H51,2)</f>
        <v>0</v>
      </c>
      <c r="J51" s="246"/>
      <c r="K51" s="247">
        <f>ROUND(E51*J51,2)</f>
        <v>0</v>
      </c>
      <c r="L51" s="247">
        <v>15</v>
      </c>
      <c r="M51" s="247">
        <f>G51*(1+L51/100)</f>
        <v>0</v>
      </c>
      <c r="N51" s="245">
        <v>0</v>
      </c>
      <c r="O51" s="245">
        <f>ROUND(E51*N51,2)</f>
        <v>0</v>
      </c>
      <c r="P51" s="245">
        <v>0</v>
      </c>
      <c r="Q51" s="245">
        <f>ROUND(E51*P51,2)</f>
        <v>0</v>
      </c>
      <c r="R51" s="247"/>
      <c r="S51" s="247" t="s">
        <v>279</v>
      </c>
      <c r="T51" s="248" t="s">
        <v>262</v>
      </c>
      <c r="U51" s="224">
        <v>0</v>
      </c>
      <c r="V51" s="224">
        <f>ROUND(E51*U51,2)</f>
        <v>0</v>
      </c>
      <c r="W51" s="224"/>
      <c r="X51" s="224" t="s">
        <v>241</v>
      </c>
      <c r="Y51" s="213"/>
      <c r="Z51" s="213"/>
      <c r="AA51" s="213"/>
      <c r="AB51" s="213"/>
      <c r="AC51" s="213"/>
      <c r="AD51" s="213"/>
      <c r="AE51" s="213"/>
      <c r="AF51" s="213"/>
      <c r="AG51" s="213" t="s">
        <v>1404</v>
      </c>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row>
    <row r="52" spans="1:60" outlineLevel="1" x14ac:dyDescent="0.2">
      <c r="A52" s="242">
        <v>32</v>
      </c>
      <c r="B52" s="243" t="s">
        <v>1460</v>
      </c>
      <c r="C52" s="255" t="s">
        <v>1461</v>
      </c>
      <c r="D52" s="244" t="s">
        <v>452</v>
      </c>
      <c r="E52" s="245">
        <v>1</v>
      </c>
      <c r="F52" s="246"/>
      <c r="G52" s="247">
        <f>ROUND(E52*F52,2)</f>
        <v>0</v>
      </c>
      <c r="H52" s="246"/>
      <c r="I52" s="247">
        <f>ROUND(E52*H52,2)</f>
        <v>0</v>
      </c>
      <c r="J52" s="246"/>
      <c r="K52" s="247">
        <f>ROUND(E52*J52,2)</f>
        <v>0</v>
      </c>
      <c r="L52" s="247">
        <v>15</v>
      </c>
      <c r="M52" s="247">
        <f>G52*(1+L52/100)</f>
        <v>0</v>
      </c>
      <c r="N52" s="245">
        <v>0</v>
      </c>
      <c r="O52" s="245">
        <f>ROUND(E52*N52,2)</f>
        <v>0</v>
      </c>
      <c r="P52" s="245">
        <v>0</v>
      </c>
      <c r="Q52" s="245">
        <f>ROUND(E52*P52,2)</f>
        <v>0</v>
      </c>
      <c r="R52" s="247"/>
      <c r="S52" s="247" t="s">
        <v>279</v>
      </c>
      <c r="T52" s="248" t="s">
        <v>262</v>
      </c>
      <c r="U52" s="224">
        <v>0</v>
      </c>
      <c r="V52" s="224">
        <f>ROUND(E52*U52,2)</f>
        <v>0</v>
      </c>
      <c r="W52" s="224"/>
      <c r="X52" s="224" t="s">
        <v>241</v>
      </c>
      <c r="Y52" s="213"/>
      <c r="Z52" s="213"/>
      <c r="AA52" s="213"/>
      <c r="AB52" s="213"/>
      <c r="AC52" s="213"/>
      <c r="AD52" s="213"/>
      <c r="AE52" s="213"/>
      <c r="AF52" s="213"/>
      <c r="AG52" s="213" t="s">
        <v>1404</v>
      </c>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row>
    <row r="53" spans="1:60" outlineLevel="1" x14ac:dyDescent="0.2">
      <c r="A53" s="242">
        <v>33</v>
      </c>
      <c r="B53" s="243" t="s">
        <v>1462</v>
      </c>
      <c r="C53" s="255" t="s">
        <v>1463</v>
      </c>
      <c r="D53" s="244" t="s">
        <v>452</v>
      </c>
      <c r="E53" s="245">
        <v>1</v>
      </c>
      <c r="F53" s="246"/>
      <c r="G53" s="247">
        <f>ROUND(E53*F53,2)</f>
        <v>0</v>
      </c>
      <c r="H53" s="246"/>
      <c r="I53" s="247">
        <f>ROUND(E53*H53,2)</f>
        <v>0</v>
      </c>
      <c r="J53" s="246"/>
      <c r="K53" s="247">
        <f>ROUND(E53*J53,2)</f>
        <v>0</v>
      </c>
      <c r="L53" s="247">
        <v>15</v>
      </c>
      <c r="M53" s="247">
        <f>G53*(1+L53/100)</f>
        <v>0</v>
      </c>
      <c r="N53" s="245">
        <v>0</v>
      </c>
      <c r="O53" s="245">
        <f>ROUND(E53*N53,2)</f>
        <v>0</v>
      </c>
      <c r="P53" s="245">
        <v>0</v>
      </c>
      <c r="Q53" s="245">
        <f>ROUND(E53*P53,2)</f>
        <v>0</v>
      </c>
      <c r="R53" s="247"/>
      <c r="S53" s="247" t="s">
        <v>279</v>
      </c>
      <c r="T53" s="248" t="s">
        <v>262</v>
      </c>
      <c r="U53" s="224">
        <v>0</v>
      </c>
      <c r="V53" s="224">
        <f>ROUND(E53*U53,2)</f>
        <v>0</v>
      </c>
      <c r="W53" s="224"/>
      <c r="X53" s="224" t="s">
        <v>241</v>
      </c>
      <c r="Y53" s="213"/>
      <c r="Z53" s="213"/>
      <c r="AA53" s="213"/>
      <c r="AB53" s="213"/>
      <c r="AC53" s="213"/>
      <c r="AD53" s="213"/>
      <c r="AE53" s="213"/>
      <c r="AF53" s="213"/>
      <c r="AG53" s="213" t="s">
        <v>1404</v>
      </c>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row>
    <row r="54" spans="1:60" outlineLevel="1" x14ac:dyDescent="0.2">
      <c r="A54" s="242">
        <v>34</v>
      </c>
      <c r="B54" s="243" t="s">
        <v>1464</v>
      </c>
      <c r="C54" s="255" t="s">
        <v>1465</v>
      </c>
      <c r="D54" s="244" t="s">
        <v>452</v>
      </c>
      <c r="E54" s="245">
        <v>1</v>
      </c>
      <c r="F54" s="246"/>
      <c r="G54" s="247">
        <f>ROUND(E54*F54,2)</f>
        <v>0</v>
      </c>
      <c r="H54" s="246"/>
      <c r="I54" s="247">
        <f>ROUND(E54*H54,2)</f>
        <v>0</v>
      </c>
      <c r="J54" s="246"/>
      <c r="K54" s="247">
        <f>ROUND(E54*J54,2)</f>
        <v>0</v>
      </c>
      <c r="L54" s="247">
        <v>15</v>
      </c>
      <c r="M54" s="247">
        <f>G54*(1+L54/100)</f>
        <v>0</v>
      </c>
      <c r="N54" s="245">
        <v>0</v>
      </c>
      <c r="O54" s="245">
        <f>ROUND(E54*N54,2)</f>
        <v>0</v>
      </c>
      <c r="P54" s="245">
        <v>0</v>
      </c>
      <c r="Q54" s="245">
        <f>ROUND(E54*P54,2)</f>
        <v>0</v>
      </c>
      <c r="R54" s="247"/>
      <c r="S54" s="247" t="s">
        <v>279</v>
      </c>
      <c r="T54" s="248" t="s">
        <v>262</v>
      </c>
      <c r="U54" s="224">
        <v>0</v>
      </c>
      <c r="V54" s="224">
        <f>ROUND(E54*U54,2)</f>
        <v>0</v>
      </c>
      <c r="W54" s="224"/>
      <c r="X54" s="224" t="s">
        <v>241</v>
      </c>
      <c r="Y54" s="213"/>
      <c r="Z54" s="213"/>
      <c r="AA54" s="213"/>
      <c r="AB54" s="213"/>
      <c r="AC54" s="213"/>
      <c r="AD54" s="213"/>
      <c r="AE54" s="213"/>
      <c r="AF54" s="213"/>
      <c r="AG54" s="213" t="s">
        <v>1404</v>
      </c>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row>
    <row r="55" spans="1:60" outlineLevel="1" x14ac:dyDescent="0.2">
      <c r="A55" s="242">
        <v>35</v>
      </c>
      <c r="B55" s="243" t="s">
        <v>1466</v>
      </c>
      <c r="C55" s="255" t="s">
        <v>1467</v>
      </c>
      <c r="D55" s="244" t="s">
        <v>452</v>
      </c>
      <c r="E55" s="245">
        <v>1</v>
      </c>
      <c r="F55" s="246"/>
      <c r="G55" s="247">
        <f>ROUND(E55*F55,2)</f>
        <v>0</v>
      </c>
      <c r="H55" s="246"/>
      <c r="I55" s="247">
        <f>ROUND(E55*H55,2)</f>
        <v>0</v>
      </c>
      <c r="J55" s="246"/>
      <c r="K55" s="247">
        <f>ROUND(E55*J55,2)</f>
        <v>0</v>
      </c>
      <c r="L55" s="247">
        <v>15</v>
      </c>
      <c r="M55" s="247">
        <f>G55*(1+L55/100)</f>
        <v>0</v>
      </c>
      <c r="N55" s="245">
        <v>0</v>
      </c>
      <c r="O55" s="245">
        <f>ROUND(E55*N55,2)</f>
        <v>0</v>
      </c>
      <c r="P55" s="245">
        <v>0</v>
      </c>
      <c r="Q55" s="245">
        <f>ROUND(E55*P55,2)</f>
        <v>0</v>
      </c>
      <c r="R55" s="247"/>
      <c r="S55" s="247" t="s">
        <v>279</v>
      </c>
      <c r="T55" s="248" t="s">
        <v>262</v>
      </c>
      <c r="U55" s="224">
        <v>0</v>
      </c>
      <c r="V55" s="224">
        <f>ROUND(E55*U55,2)</f>
        <v>0</v>
      </c>
      <c r="W55" s="224"/>
      <c r="X55" s="224" t="s">
        <v>241</v>
      </c>
      <c r="Y55" s="213"/>
      <c r="Z55" s="213"/>
      <c r="AA55" s="213"/>
      <c r="AB55" s="213"/>
      <c r="AC55" s="213"/>
      <c r="AD55" s="213"/>
      <c r="AE55" s="213"/>
      <c r="AF55" s="213"/>
      <c r="AG55" s="213" t="s">
        <v>1404</v>
      </c>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row>
    <row r="56" spans="1:60" outlineLevel="1" x14ac:dyDescent="0.2">
      <c r="A56" s="242">
        <v>36</v>
      </c>
      <c r="B56" s="243" t="s">
        <v>1468</v>
      </c>
      <c r="C56" s="255" t="s">
        <v>1469</v>
      </c>
      <c r="D56" s="244" t="s">
        <v>452</v>
      </c>
      <c r="E56" s="245">
        <v>3</v>
      </c>
      <c r="F56" s="246"/>
      <c r="G56" s="247">
        <f>ROUND(E56*F56,2)</f>
        <v>0</v>
      </c>
      <c r="H56" s="246"/>
      <c r="I56" s="247">
        <f>ROUND(E56*H56,2)</f>
        <v>0</v>
      </c>
      <c r="J56" s="246"/>
      <c r="K56" s="247">
        <f>ROUND(E56*J56,2)</f>
        <v>0</v>
      </c>
      <c r="L56" s="247">
        <v>15</v>
      </c>
      <c r="M56" s="247">
        <f>G56*(1+L56/100)</f>
        <v>0</v>
      </c>
      <c r="N56" s="245">
        <v>0</v>
      </c>
      <c r="O56" s="245">
        <f>ROUND(E56*N56,2)</f>
        <v>0</v>
      </c>
      <c r="P56" s="245">
        <v>0</v>
      </c>
      <c r="Q56" s="245">
        <f>ROUND(E56*P56,2)</f>
        <v>0</v>
      </c>
      <c r="R56" s="247"/>
      <c r="S56" s="247" t="s">
        <v>279</v>
      </c>
      <c r="T56" s="248" t="s">
        <v>262</v>
      </c>
      <c r="U56" s="224">
        <v>0</v>
      </c>
      <c r="V56" s="224">
        <f>ROUND(E56*U56,2)</f>
        <v>0</v>
      </c>
      <c r="W56" s="224"/>
      <c r="X56" s="224" t="s">
        <v>241</v>
      </c>
      <c r="Y56" s="213"/>
      <c r="Z56" s="213"/>
      <c r="AA56" s="213"/>
      <c r="AB56" s="213"/>
      <c r="AC56" s="213"/>
      <c r="AD56" s="213"/>
      <c r="AE56" s="213"/>
      <c r="AF56" s="213"/>
      <c r="AG56" s="213" t="s">
        <v>1404</v>
      </c>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row>
    <row r="57" spans="1:60" outlineLevel="1" x14ac:dyDescent="0.2">
      <c r="A57" s="242">
        <v>37</v>
      </c>
      <c r="B57" s="243" t="s">
        <v>1470</v>
      </c>
      <c r="C57" s="255" t="s">
        <v>1471</v>
      </c>
      <c r="D57" s="244" t="s">
        <v>452</v>
      </c>
      <c r="E57" s="245">
        <v>8</v>
      </c>
      <c r="F57" s="246"/>
      <c r="G57" s="247">
        <f>ROUND(E57*F57,2)</f>
        <v>0</v>
      </c>
      <c r="H57" s="246"/>
      <c r="I57" s="247">
        <f>ROUND(E57*H57,2)</f>
        <v>0</v>
      </c>
      <c r="J57" s="246"/>
      <c r="K57" s="247">
        <f>ROUND(E57*J57,2)</f>
        <v>0</v>
      </c>
      <c r="L57" s="247">
        <v>15</v>
      </c>
      <c r="M57" s="247">
        <f>G57*(1+L57/100)</f>
        <v>0</v>
      </c>
      <c r="N57" s="245">
        <v>0</v>
      </c>
      <c r="O57" s="245">
        <f>ROUND(E57*N57,2)</f>
        <v>0</v>
      </c>
      <c r="P57" s="245">
        <v>0</v>
      </c>
      <c r="Q57" s="245">
        <f>ROUND(E57*P57,2)</f>
        <v>0</v>
      </c>
      <c r="R57" s="247"/>
      <c r="S57" s="247" t="s">
        <v>279</v>
      </c>
      <c r="T57" s="248" t="s">
        <v>262</v>
      </c>
      <c r="U57" s="224">
        <v>0</v>
      </c>
      <c r="V57" s="224">
        <f>ROUND(E57*U57,2)</f>
        <v>0</v>
      </c>
      <c r="W57" s="224"/>
      <c r="X57" s="224" t="s">
        <v>241</v>
      </c>
      <c r="Y57" s="213"/>
      <c r="Z57" s="213"/>
      <c r="AA57" s="213"/>
      <c r="AB57" s="213"/>
      <c r="AC57" s="213"/>
      <c r="AD57" s="213"/>
      <c r="AE57" s="213"/>
      <c r="AF57" s="213"/>
      <c r="AG57" s="213" t="s">
        <v>1404</v>
      </c>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row>
    <row r="58" spans="1:60" outlineLevel="1" x14ac:dyDescent="0.2">
      <c r="A58" s="242">
        <v>38</v>
      </c>
      <c r="B58" s="243" t="s">
        <v>1472</v>
      </c>
      <c r="C58" s="255" t="s">
        <v>1473</v>
      </c>
      <c r="D58" s="244" t="s">
        <v>452</v>
      </c>
      <c r="E58" s="245">
        <v>6</v>
      </c>
      <c r="F58" s="246"/>
      <c r="G58" s="247">
        <f>ROUND(E58*F58,2)</f>
        <v>0</v>
      </c>
      <c r="H58" s="246"/>
      <c r="I58" s="247">
        <f>ROUND(E58*H58,2)</f>
        <v>0</v>
      </c>
      <c r="J58" s="246"/>
      <c r="K58" s="247">
        <f>ROUND(E58*J58,2)</f>
        <v>0</v>
      </c>
      <c r="L58" s="247">
        <v>15</v>
      </c>
      <c r="M58" s="247">
        <f>G58*(1+L58/100)</f>
        <v>0</v>
      </c>
      <c r="N58" s="245">
        <v>0</v>
      </c>
      <c r="O58" s="245">
        <f>ROUND(E58*N58,2)</f>
        <v>0</v>
      </c>
      <c r="P58" s="245">
        <v>0</v>
      </c>
      <c r="Q58" s="245">
        <f>ROUND(E58*P58,2)</f>
        <v>0</v>
      </c>
      <c r="R58" s="247"/>
      <c r="S58" s="247" t="s">
        <v>279</v>
      </c>
      <c r="T58" s="248" t="s">
        <v>262</v>
      </c>
      <c r="U58" s="224">
        <v>0</v>
      </c>
      <c r="V58" s="224">
        <f>ROUND(E58*U58,2)</f>
        <v>0</v>
      </c>
      <c r="W58" s="224"/>
      <c r="X58" s="224" t="s">
        <v>241</v>
      </c>
      <c r="Y58" s="213"/>
      <c r="Z58" s="213"/>
      <c r="AA58" s="213"/>
      <c r="AB58" s="213"/>
      <c r="AC58" s="213"/>
      <c r="AD58" s="213"/>
      <c r="AE58" s="213"/>
      <c r="AF58" s="213"/>
      <c r="AG58" s="213" t="s">
        <v>1404</v>
      </c>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row>
    <row r="59" spans="1:60" outlineLevel="1" x14ac:dyDescent="0.2">
      <c r="A59" s="242">
        <v>39</v>
      </c>
      <c r="B59" s="243" t="s">
        <v>1474</v>
      </c>
      <c r="C59" s="255" t="s">
        <v>1475</v>
      </c>
      <c r="D59" s="244" t="s">
        <v>452</v>
      </c>
      <c r="E59" s="245">
        <v>2</v>
      </c>
      <c r="F59" s="246"/>
      <c r="G59" s="247">
        <f>ROUND(E59*F59,2)</f>
        <v>0</v>
      </c>
      <c r="H59" s="246"/>
      <c r="I59" s="247">
        <f>ROUND(E59*H59,2)</f>
        <v>0</v>
      </c>
      <c r="J59" s="246"/>
      <c r="K59" s="247">
        <f>ROUND(E59*J59,2)</f>
        <v>0</v>
      </c>
      <c r="L59" s="247">
        <v>15</v>
      </c>
      <c r="M59" s="247">
        <f>G59*(1+L59/100)</f>
        <v>0</v>
      </c>
      <c r="N59" s="245">
        <v>0</v>
      </c>
      <c r="O59" s="245">
        <f>ROUND(E59*N59,2)</f>
        <v>0</v>
      </c>
      <c r="P59" s="245">
        <v>0</v>
      </c>
      <c r="Q59" s="245">
        <f>ROUND(E59*P59,2)</f>
        <v>0</v>
      </c>
      <c r="R59" s="247"/>
      <c r="S59" s="247" t="s">
        <v>279</v>
      </c>
      <c r="T59" s="248" t="s">
        <v>262</v>
      </c>
      <c r="U59" s="224">
        <v>0</v>
      </c>
      <c r="V59" s="224">
        <f>ROUND(E59*U59,2)</f>
        <v>0</v>
      </c>
      <c r="W59" s="224"/>
      <c r="X59" s="224" t="s">
        <v>241</v>
      </c>
      <c r="Y59" s="213"/>
      <c r="Z59" s="213"/>
      <c r="AA59" s="213"/>
      <c r="AB59" s="213"/>
      <c r="AC59" s="213"/>
      <c r="AD59" s="213"/>
      <c r="AE59" s="213"/>
      <c r="AF59" s="213"/>
      <c r="AG59" s="213" t="s">
        <v>1404</v>
      </c>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row>
    <row r="60" spans="1:60" outlineLevel="1" x14ac:dyDescent="0.2">
      <c r="A60" s="242">
        <v>40</v>
      </c>
      <c r="B60" s="243" t="s">
        <v>1476</v>
      </c>
      <c r="C60" s="255" t="s">
        <v>1477</v>
      </c>
      <c r="D60" s="244" t="s">
        <v>452</v>
      </c>
      <c r="E60" s="245">
        <v>8</v>
      </c>
      <c r="F60" s="246"/>
      <c r="G60" s="247">
        <f>ROUND(E60*F60,2)</f>
        <v>0</v>
      </c>
      <c r="H60" s="246"/>
      <c r="I60" s="247">
        <f>ROUND(E60*H60,2)</f>
        <v>0</v>
      </c>
      <c r="J60" s="246"/>
      <c r="K60" s="247">
        <f>ROUND(E60*J60,2)</f>
        <v>0</v>
      </c>
      <c r="L60" s="247">
        <v>15</v>
      </c>
      <c r="M60" s="247">
        <f>G60*(1+L60/100)</f>
        <v>0</v>
      </c>
      <c r="N60" s="245">
        <v>0</v>
      </c>
      <c r="O60" s="245">
        <f>ROUND(E60*N60,2)</f>
        <v>0</v>
      </c>
      <c r="P60" s="245">
        <v>0</v>
      </c>
      <c r="Q60" s="245">
        <f>ROUND(E60*P60,2)</f>
        <v>0</v>
      </c>
      <c r="R60" s="247"/>
      <c r="S60" s="247" t="s">
        <v>279</v>
      </c>
      <c r="T60" s="248" t="s">
        <v>262</v>
      </c>
      <c r="U60" s="224">
        <v>0</v>
      </c>
      <c r="V60" s="224">
        <f>ROUND(E60*U60,2)</f>
        <v>0</v>
      </c>
      <c r="W60" s="224"/>
      <c r="X60" s="224" t="s">
        <v>241</v>
      </c>
      <c r="Y60" s="213"/>
      <c r="Z60" s="213"/>
      <c r="AA60" s="213"/>
      <c r="AB60" s="213"/>
      <c r="AC60" s="213"/>
      <c r="AD60" s="213"/>
      <c r="AE60" s="213"/>
      <c r="AF60" s="213"/>
      <c r="AG60" s="213" t="s">
        <v>1404</v>
      </c>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row>
    <row r="61" spans="1:60" outlineLevel="1" x14ac:dyDescent="0.2">
      <c r="A61" s="242">
        <v>41</v>
      </c>
      <c r="B61" s="243" t="s">
        <v>1478</v>
      </c>
      <c r="C61" s="255" t="s">
        <v>1479</v>
      </c>
      <c r="D61" s="244" t="s">
        <v>452</v>
      </c>
      <c r="E61" s="245">
        <v>2</v>
      </c>
      <c r="F61" s="246"/>
      <c r="G61" s="247">
        <f>ROUND(E61*F61,2)</f>
        <v>0</v>
      </c>
      <c r="H61" s="246"/>
      <c r="I61" s="247">
        <f>ROUND(E61*H61,2)</f>
        <v>0</v>
      </c>
      <c r="J61" s="246"/>
      <c r="K61" s="247">
        <f>ROUND(E61*J61,2)</f>
        <v>0</v>
      </c>
      <c r="L61" s="247">
        <v>15</v>
      </c>
      <c r="M61" s="247">
        <f>G61*(1+L61/100)</f>
        <v>0</v>
      </c>
      <c r="N61" s="245">
        <v>0</v>
      </c>
      <c r="O61" s="245">
        <f>ROUND(E61*N61,2)</f>
        <v>0</v>
      </c>
      <c r="P61" s="245">
        <v>0</v>
      </c>
      <c r="Q61" s="245">
        <f>ROUND(E61*P61,2)</f>
        <v>0</v>
      </c>
      <c r="R61" s="247"/>
      <c r="S61" s="247" t="s">
        <v>279</v>
      </c>
      <c r="T61" s="248" t="s">
        <v>262</v>
      </c>
      <c r="U61" s="224">
        <v>0</v>
      </c>
      <c r="V61" s="224">
        <f>ROUND(E61*U61,2)</f>
        <v>0</v>
      </c>
      <c r="W61" s="224"/>
      <c r="X61" s="224" t="s">
        <v>241</v>
      </c>
      <c r="Y61" s="213"/>
      <c r="Z61" s="213"/>
      <c r="AA61" s="213"/>
      <c r="AB61" s="213"/>
      <c r="AC61" s="213"/>
      <c r="AD61" s="213"/>
      <c r="AE61" s="213"/>
      <c r="AF61" s="213"/>
      <c r="AG61" s="213" t="s">
        <v>1404</v>
      </c>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row>
    <row r="62" spans="1:60" outlineLevel="1" x14ac:dyDescent="0.2">
      <c r="A62" s="242">
        <v>42</v>
      </c>
      <c r="B62" s="243" t="s">
        <v>1480</v>
      </c>
      <c r="C62" s="255" t="s">
        <v>1481</v>
      </c>
      <c r="D62" s="244" t="s">
        <v>452</v>
      </c>
      <c r="E62" s="245">
        <v>1</v>
      </c>
      <c r="F62" s="246"/>
      <c r="G62" s="247">
        <f>ROUND(E62*F62,2)</f>
        <v>0</v>
      </c>
      <c r="H62" s="246"/>
      <c r="I62" s="247">
        <f>ROUND(E62*H62,2)</f>
        <v>0</v>
      </c>
      <c r="J62" s="246"/>
      <c r="K62" s="247">
        <f>ROUND(E62*J62,2)</f>
        <v>0</v>
      </c>
      <c r="L62" s="247">
        <v>15</v>
      </c>
      <c r="M62" s="247">
        <f>G62*(1+L62/100)</f>
        <v>0</v>
      </c>
      <c r="N62" s="245">
        <v>0</v>
      </c>
      <c r="O62" s="245">
        <f>ROUND(E62*N62,2)</f>
        <v>0</v>
      </c>
      <c r="P62" s="245">
        <v>0</v>
      </c>
      <c r="Q62" s="245">
        <f>ROUND(E62*P62,2)</f>
        <v>0</v>
      </c>
      <c r="R62" s="247"/>
      <c r="S62" s="247" t="s">
        <v>279</v>
      </c>
      <c r="T62" s="248" t="s">
        <v>262</v>
      </c>
      <c r="U62" s="224">
        <v>0</v>
      </c>
      <c r="V62" s="224">
        <f>ROUND(E62*U62,2)</f>
        <v>0</v>
      </c>
      <c r="W62" s="224"/>
      <c r="X62" s="224" t="s">
        <v>241</v>
      </c>
      <c r="Y62" s="213"/>
      <c r="Z62" s="213"/>
      <c r="AA62" s="213"/>
      <c r="AB62" s="213"/>
      <c r="AC62" s="213"/>
      <c r="AD62" s="213"/>
      <c r="AE62" s="213"/>
      <c r="AF62" s="213"/>
      <c r="AG62" s="213" t="s">
        <v>1404</v>
      </c>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row>
    <row r="63" spans="1:60" outlineLevel="1" x14ac:dyDescent="0.2">
      <c r="A63" s="242">
        <v>43</v>
      </c>
      <c r="B63" s="243" t="s">
        <v>1482</v>
      </c>
      <c r="C63" s="255" t="s">
        <v>1483</v>
      </c>
      <c r="D63" s="244" t="s">
        <v>452</v>
      </c>
      <c r="E63" s="245">
        <v>3</v>
      </c>
      <c r="F63" s="246"/>
      <c r="G63" s="247">
        <f>ROUND(E63*F63,2)</f>
        <v>0</v>
      </c>
      <c r="H63" s="246"/>
      <c r="I63" s="247">
        <f>ROUND(E63*H63,2)</f>
        <v>0</v>
      </c>
      <c r="J63" s="246"/>
      <c r="K63" s="247">
        <f>ROUND(E63*J63,2)</f>
        <v>0</v>
      </c>
      <c r="L63" s="247">
        <v>15</v>
      </c>
      <c r="M63" s="247">
        <f>G63*(1+L63/100)</f>
        <v>0</v>
      </c>
      <c r="N63" s="245">
        <v>0</v>
      </c>
      <c r="O63" s="245">
        <f>ROUND(E63*N63,2)</f>
        <v>0</v>
      </c>
      <c r="P63" s="245">
        <v>0</v>
      </c>
      <c r="Q63" s="245">
        <f>ROUND(E63*P63,2)</f>
        <v>0</v>
      </c>
      <c r="R63" s="247"/>
      <c r="S63" s="247" t="s">
        <v>279</v>
      </c>
      <c r="T63" s="248" t="s">
        <v>262</v>
      </c>
      <c r="U63" s="224">
        <v>0</v>
      </c>
      <c r="V63" s="224">
        <f>ROUND(E63*U63,2)</f>
        <v>0</v>
      </c>
      <c r="W63" s="224"/>
      <c r="X63" s="224" t="s">
        <v>241</v>
      </c>
      <c r="Y63" s="213"/>
      <c r="Z63" s="213"/>
      <c r="AA63" s="213"/>
      <c r="AB63" s="213"/>
      <c r="AC63" s="213"/>
      <c r="AD63" s="213"/>
      <c r="AE63" s="213"/>
      <c r="AF63" s="213"/>
      <c r="AG63" s="213" t="s">
        <v>1404</v>
      </c>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row>
    <row r="64" spans="1:60" outlineLevel="1" x14ac:dyDescent="0.2">
      <c r="A64" s="242">
        <v>44</v>
      </c>
      <c r="B64" s="243" t="s">
        <v>1484</v>
      </c>
      <c r="C64" s="255" t="s">
        <v>1485</v>
      </c>
      <c r="D64" s="244" t="s">
        <v>452</v>
      </c>
      <c r="E64" s="245">
        <v>2</v>
      </c>
      <c r="F64" s="246"/>
      <c r="G64" s="247">
        <f>ROUND(E64*F64,2)</f>
        <v>0</v>
      </c>
      <c r="H64" s="246"/>
      <c r="I64" s="247">
        <f>ROUND(E64*H64,2)</f>
        <v>0</v>
      </c>
      <c r="J64" s="246"/>
      <c r="K64" s="247">
        <f>ROUND(E64*J64,2)</f>
        <v>0</v>
      </c>
      <c r="L64" s="247">
        <v>15</v>
      </c>
      <c r="M64" s="247">
        <f>G64*(1+L64/100)</f>
        <v>0</v>
      </c>
      <c r="N64" s="245">
        <v>0</v>
      </c>
      <c r="O64" s="245">
        <f>ROUND(E64*N64,2)</f>
        <v>0</v>
      </c>
      <c r="P64" s="245">
        <v>0</v>
      </c>
      <c r="Q64" s="245">
        <f>ROUND(E64*P64,2)</f>
        <v>0</v>
      </c>
      <c r="R64" s="247"/>
      <c r="S64" s="247" t="s">
        <v>279</v>
      </c>
      <c r="T64" s="248" t="s">
        <v>262</v>
      </c>
      <c r="U64" s="224">
        <v>0</v>
      </c>
      <c r="V64" s="224">
        <f>ROUND(E64*U64,2)</f>
        <v>0</v>
      </c>
      <c r="W64" s="224"/>
      <c r="X64" s="224" t="s">
        <v>241</v>
      </c>
      <c r="Y64" s="213"/>
      <c r="Z64" s="213"/>
      <c r="AA64" s="213"/>
      <c r="AB64" s="213"/>
      <c r="AC64" s="213"/>
      <c r="AD64" s="213"/>
      <c r="AE64" s="213"/>
      <c r="AF64" s="213"/>
      <c r="AG64" s="213" t="s">
        <v>1404</v>
      </c>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row>
    <row r="65" spans="1:60" outlineLevel="1" x14ac:dyDescent="0.2">
      <c r="A65" s="242">
        <v>45</v>
      </c>
      <c r="B65" s="243" t="s">
        <v>1486</v>
      </c>
      <c r="C65" s="255" t="s">
        <v>1487</v>
      </c>
      <c r="D65" s="244" t="s">
        <v>452</v>
      </c>
      <c r="E65" s="245">
        <v>1</v>
      </c>
      <c r="F65" s="246"/>
      <c r="G65" s="247">
        <f>ROUND(E65*F65,2)</f>
        <v>0</v>
      </c>
      <c r="H65" s="246"/>
      <c r="I65" s="247">
        <f>ROUND(E65*H65,2)</f>
        <v>0</v>
      </c>
      <c r="J65" s="246"/>
      <c r="K65" s="247">
        <f>ROUND(E65*J65,2)</f>
        <v>0</v>
      </c>
      <c r="L65" s="247">
        <v>15</v>
      </c>
      <c r="M65" s="247">
        <f>G65*(1+L65/100)</f>
        <v>0</v>
      </c>
      <c r="N65" s="245">
        <v>0</v>
      </c>
      <c r="O65" s="245">
        <f>ROUND(E65*N65,2)</f>
        <v>0</v>
      </c>
      <c r="P65" s="245">
        <v>0</v>
      </c>
      <c r="Q65" s="245">
        <f>ROUND(E65*P65,2)</f>
        <v>0</v>
      </c>
      <c r="R65" s="247"/>
      <c r="S65" s="247" t="s">
        <v>279</v>
      </c>
      <c r="T65" s="248" t="s">
        <v>262</v>
      </c>
      <c r="U65" s="224">
        <v>0</v>
      </c>
      <c r="V65" s="224">
        <f>ROUND(E65*U65,2)</f>
        <v>0</v>
      </c>
      <c r="W65" s="224"/>
      <c r="X65" s="224" t="s">
        <v>241</v>
      </c>
      <c r="Y65" s="213"/>
      <c r="Z65" s="213"/>
      <c r="AA65" s="213"/>
      <c r="AB65" s="213"/>
      <c r="AC65" s="213"/>
      <c r="AD65" s="213"/>
      <c r="AE65" s="213"/>
      <c r="AF65" s="213"/>
      <c r="AG65" s="213" t="s">
        <v>1404</v>
      </c>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row>
    <row r="66" spans="1:60" outlineLevel="1" x14ac:dyDescent="0.2">
      <c r="A66" s="242">
        <v>46</v>
      </c>
      <c r="B66" s="243" t="s">
        <v>1488</v>
      </c>
      <c r="C66" s="255" t="s">
        <v>1489</v>
      </c>
      <c r="D66" s="244" t="s">
        <v>452</v>
      </c>
      <c r="E66" s="245">
        <v>7</v>
      </c>
      <c r="F66" s="246"/>
      <c r="G66" s="247">
        <f>ROUND(E66*F66,2)</f>
        <v>0</v>
      </c>
      <c r="H66" s="246"/>
      <c r="I66" s="247">
        <f>ROUND(E66*H66,2)</f>
        <v>0</v>
      </c>
      <c r="J66" s="246"/>
      <c r="K66" s="247">
        <f>ROUND(E66*J66,2)</f>
        <v>0</v>
      </c>
      <c r="L66" s="247">
        <v>15</v>
      </c>
      <c r="M66" s="247">
        <f>G66*(1+L66/100)</f>
        <v>0</v>
      </c>
      <c r="N66" s="245">
        <v>0</v>
      </c>
      <c r="O66" s="245">
        <f>ROUND(E66*N66,2)</f>
        <v>0</v>
      </c>
      <c r="P66" s="245">
        <v>0</v>
      </c>
      <c r="Q66" s="245">
        <f>ROUND(E66*P66,2)</f>
        <v>0</v>
      </c>
      <c r="R66" s="247"/>
      <c r="S66" s="247" t="s">
        <v>279</v>
      </c>
      <c r="T66" s="248" t="s">
        <v>262</v>
      </c>
      <c r="U66" s="224">
        <v>0</v>
      </c>
      <c r="V66" s="224">
        <f>ROUND(E66*U66,2)</f>
        <v>0</v>
      </c>
      <c r="W66" s="224"/>
      <c r="X66" s="224" t="s">
        <v>241</v>
      </c>
      <c r="Y66" s="213"/>
      <c r="Z66" s="213"/>
      <c r="AA66" s="213"/>
      <c r="AB66" s="213"/>
      <c r="AC66" s="213"/>
      <c r="AD66" s="213"/>
      <c r="AE66" s="213"/>
      <c r="AF66" s="213"/>
      <c r="AG66" s="213" t="s">
        <v>1404</v>
      </c>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row>
    <row r="67" spans="1:60" outlineLevel="1" x14ac:dyDescent="0.2">
      <c r="A67" s="242">
        <v>47</v>
      </c>
      <c r="B67" s="243" t="s">
        <v>1490</v>
      </c>
      <c r="C67" s="255" t="s">
        <v>1491</v>
      </c>
      <c r="D67" s="244" t="s">
        <v>452</v>
      </c>
      <c r="E67" s="245">
        <v>1</v>
      </c>
      <c r="F67" s="246"/>
      <c r="G67" s="247">
        <f>ROUND(E67*F67,2)</f>
        <v>0</v>
      </c>
      <c r="H67" s="246"/>
      <c r="I67" s="247">
        <f>ROUND(E67*H67,2)</f>
        <v>0</v>
      </c>
      <c r="J67" s="246"/>
      <c r="K67" s="247">
        <f>ROUND(E67*J67,2)</f>
        <v>0</v>
      </c>
      <c r="L67" s="247">
        <v>15</v>
      </c>
      <c r="M67" s="247">
        <f>G67*(1+L67/100)</f>
        <v>0</v>
      </c>
      <c r="N67" s="245">
        <v>0</v>
      </c>
      <c r="O67" s="245">
        <f>ROUND(E67*N67,2)</f>
        <v>0</v>
      </c>
      <c r="P67" s="245">
        <v>0</v>
      </c>
      <c r="Q67" s="245">
        <f>ROUND(E67*P67,2)</f>
        <v>0</v>
      </c>
      <c r="R67" s="247"/>
      <c r="S67" s="247" t="s">
        <v>279</v>
      </c>
      <c r="T67" s="248" t="s">
        <v>262</v>
      </c>
      <c r="U67" s="224">
        <v>0</v>
      </c>
      <c r="V67" s="224">
        <f>ROUND(E67*U67,2)</f>
        <v>0</v>
      </c>
      <c r="W67" s="224"/>
      <c r="X67" s="224" t="s">
        <v>241</v>
      </c>
      <c r="Y67" s="213"/>
      <c r="Z67" s="213"/>
      <c r="AA67" s="213"/>
      <c r="AB67" s="213"/>
      <c r="AC67" s="213"/>
      <c r="AD67" s="213"/>
      <c r="AE67" s="213"/>
      <c r="AF67" s="213"/>
      <c r="AG67" s="213" t="s">
        <v>1404</v>
      </c>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row>
    <row r="68" spans="1:60" outlineLevel="1" x14ac:dyDescent="0.2">
      <c r="A68" s="242">
        <v>48</v>
      </c>
      <c r="B68" s="243" t="s">
        <v>1492</v>
      </c>
      <c r="C68" s="255" t="s">
        <v>1493</v>
      </c>
      <c r="D68" s="244" t="s">
        <v>452</v>
      </c>
      <c r="E68" s="245">
        <v>4</v>
      </c>
      <c r="F68" s="246"/>
      <c r="G68" s="247">
        <f>ROUND(E68*F68,2)</f>
        <v>0</v>
      </c>
      <c r="H68" s="246"/>
      <c r="I68" s="247">
        <f>ROUND(E68*H68,2)</f>
        <v>0</v>
      </c>
      <c r="J68" s="246"/>
      <c r="K68" s="247">
        <f>ROUND(E68*J68,2)</f>
        <v>0</v>
      </c>
      <c r="L68" s="247">
        <v>15</v>
      </c>
      <c r="M68" s="247">
        <f>G68*(1+L68/100)</f>
        <v>0</v>
      </c>
      <c r="N68" s="245">
        <v>0</v>
      </c>
      <c r="O68" s="245">
        <f>ROUND(E68*N68,2)</f>
        <v>0</v>
      </c>
      <c r="P68" s="245">
        <v>0</v>
      </c>
      <c r="Q68" s="245">
        <f>ROUND(E68*P68,2)</f>
        <v>0</v>
      </c>
      <c r="R68" s="247"/>
      <c r="S68" s="247" t="s">
        <v>279</v>
      </c>
      <c r="T68" s="248" t="s">
        <v>262</v>
      </c>
      <c r="U68" s="224">
        <v>0</v>
      </c>
      <c r="V68" s="224">
        <f>ROUND(E68*U68,2)</f>
        <v>0</v>
      </c>
      <c r="W68" s="224"/>
      <c r="X68" s="224" t="s">
        <v>241</v>
      </c>
      <c r="Y68" s="213"/>
      <c r="Z68" s="213"/>
      <c r="AA68" s="213"/>
      <c r="AB68" s="213"/>
      <c r="AC68" s="213"/>
      <c r="AD68" s="213"/>
      <c r="AE68" s="213"/>
      <c r="AF68" s="213"/>
      <c r="AG68" s="213" t="s">
        <v>1404</v>
      </c>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row>
    <row r="69" spans="1:60" outlineLevel="1" x14ac:dyDescent="0.2">
      <c r="A69" s="242">
        <v>49</v>
      </c>
      <c r="B69" s="243" t="s">
        <v>1494</v>
      </c>
      <c r="C69" s="255" t="s">
        <v>1495</v>
      </c>
      <c r="D69" s="244" t="s">
        <v>452</v>
      </c>
      <c r="E69" s="245">
        <v>4</v>
      </c>
      <c r="F69" s="246"/>
      <c r="G69" s="247">
        <f>ROUND(E69*F69,2)</f>
        <v>0</v>
      </c>
      <c r="H69" s="246"/>
      <c r="I69" s="247">
        <f>ROUND(E69*H69,2)</f>
        <v>0</v>
      </c>
      <c r="J69" s="246"/>
      <c r="K69" s="247">
        <f>ROUND(E69*J69,2)</f>
        <v>0</v>
      </c>
      <c r="L69" s="247">
        <v>15</v>
      </c>
      <c r="M69" s="247">
        <f>G69*(1+L69/100)</f>
        <v>0</v>
      </c>
      <c r="N69" s="245">
        <v>0</v>
      </c>
      <c r="O69" s="245">
        <f>ROUND(E69*N69,2)</f>
        <v>0</v>
      </c>
      <c r="P69" s="245">
        <v>0</v>
      </c>
      <c r="Q69" s="245">
        <f>ROUND(E69*P69,2)</f>
        <v>0</v>
      </c>
      <c r="R69" s="247"/>
      <c r="S69" s="247" t="s">
        <v>279</v>
      </c>
      <c r="T69" s="248" t="s">
        <v>262</v>
      </c>
      <c r="U69" s="224">
        <v>0</v>
      </c>
      <c r="V69" s="224">
        <f>ROUND(E69*U69,2)</f>
        <v>0</v>
      </c>
      <c r="W69" s="224"/>
      <c r="X69" s="224" t="s">
        <v>241</v>
      </c>
      <c r="Y69" s="213"/>
      <c r="Z69" s="213"/>
      <c r="AA69" s="213"/>
      <c r="AB69" s="213"/>
      <c r="AC69" s="213"/>
      <c r="AD69" s="213"/>
      <c r="AE69" s="213"/>
      <c r="AF69" s="213"/>
      <c r="AG69" s="213" t="s">
        <v>1404</v>
      </c>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row>
    <row r="70" spans="1:60" outlineLevel="1" x14ac:dyDescent="0.2">
      <c r="A70" s="242">
        <v>50</v>
      </c>
      <c r="B70" s="243" t="s">
        <v>1496</v>
      </c>
      <c r="C70" s="255" t="s">
        <v>1497</v>
      </c>
      <c r="D70" s="244" t="s">
        <v>452</v>
      </c>
      <c r="E70" s="245">
        <v>1</v>
      </c>
      <c r="F70" s="246"/>
      <c r="G70" s="247">
        <f>ROUND(E70*F70,2)</f>
        <v>0</v>
      </c>
      <c r="H70" s="246"/>
      <c r="I70" s="247">
        <f>ROUND(E70*H70,2)</f>
        <v>0</v>
      </c>
      <c r="J70" s="246"/>
      <c r="K70" s="247">
        <f>ROUND(E70*J70,2)</f>
        <v>0</v>
      </c>
      <c r="L70" s="247">
        <v>15</v>
      </c>
      <c r="M70" s="247">
        <f>G70*(1+L70/100)</f>
        <v>0</v>
      </c>
      <c r="N70" s="245">
        <v>0</v>
      </c>
      <c r="O70" s="245">
        <f>ROUND(E70*N70,2)</f>
        <v>0</v>
      </c>
      <c r="P70" s="245">
        <v>0</v>
      </c>
      <c r="Q70" s="245">
        <f>ROUND(E70*P70,2)</f>
        <v>0</v>
      </c>
      <c r="R70" s="247"/>
      <c r="S70" s="247" t="s">
        <v>279</v>
      </c>
      <c r="T70" s="248" t="s">
        <v>262</v>
      </c>
      <c r="U70" s="224">
        <v>0</v>
      </c>
      <c r="V70" s="224">
        <f>ROUND(E70*U70,2)</f>
        <v>0</v>
      </c>
      <c r="W70" s="224"/>
      <c r="X70" s="224" t="s">
        <v>241</v>
      </c>
      <c r="Y70" s="213"/>
      <c r="Z70" s="213"/>
      <c r="AA70" s="213"/>
      <c r="AB70" s="213"/>
      <c r="AC70" s="213"/>
      <c r="AD70" s="213"/>
      <c r="AE70" s="213"/>
      <c r="AF70" s="213"/>
      <c r="AG70" s="213" t="s">
        <v>1404</v>
      </c>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row>
    <row r="71" spans="1:60" outlineLevel="1" x14ac:dyDescent="0.2">
      <c r="A71" s="242">
        <v>51</v>
      </c>
      <c r="B71" s="243" t="s">
        <v>1498</v>
      </c>
      <c r="C71" s="255" t="s">
        <v>1499</v>
      </c>
      <c r="D71" s="244" t="s">
        <v>452</v>
      </c>
      <c r="E71" s="245">
        <v>1</v>
      </c>
      <c r="F71" s="246"/>
      <c r="G71" s="247">
        <f>ROUND(E71*F71,2)</f>
        <v>0</v>
      </c>
      <c r="H71" s="246"/>
      <c r="I71" s="247">
        <f>ROUND(E71*H71,2)</f>
        <v>0</v>
      </c>
      <c r="J71" s="246"/>
      <c r="K71" s="247">
        <f>ROUND(E71*J71,2)</f>
        <v>0</v>
      </c>
      <c r="L71" s="247">
        <v>15</v>
      </c>
      <c r="M71" s="247">
        <f>G71*(1+L71/100)</f>
        <v>0</v>
      </c>
      <c r="N71" s="245">
        <v>0</v>
      </c>
      <c r="O71" s="245">
        <f>ROUND(E71*N71,2)</f>
        <v>0</v>
      </c>
      <c r="P71" s="245">
        <v>0</v>
      </c>
      <c r="Q71" s="245">
        <f>ROUND(E71*P71,2)</f>
        <v>0</v>
      </c>
      <c r="R71" s="247"/>
      <c r="S71" s="247" t="s">
        <v>279</v>
      </c>
      <c r="T71" s="248" t="s">
        <v>262</v>
      </c>
      <c r="U71" s="224">
        <v>0</v>
      </c>
      <c r="V71" s="224">
        <f>ROUND(E71*U71,2)</f>
        <v>0</v>
      </c>
      <c r="W71" s="224"/>
      <c r="X71" s="224" t="s">
        <v>241</v>
      </c>
      <c r="Y71" s="213"/>
      <c r="Z71" s="213"/>
      <c r="AA71" s="213"/>
      <c r="AB71" s="213"/>
      <c r="AC71" s="213"/>
      <c r="AD71" s="213"/>
      <c r="AE71" s="213"/>
      <c r="AF71" s="213"/>
      <c r="AG71" s="213" t="s">
        <v>1404</v>
      </c>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row>
    <row r="72" spans="1:60" outlineLevel="1" x14ac:dyDescent="0.2">
      <c r="A72" s="242">
        <v>52</v>
      </c>
      <c r="B72" s="243" t="s">
        <v>1500</v>
      </c>
      <c r="C72" s="255" t="s">
        <v>1501</v>
      </c>
      <c r="D72" s="244" t="s">
        <v>452</v>
      </c>
      <c r="E72" s="245">
        <v>2</v>
      </c>
      <c r="F72" s="246"/>
      <c r="G72" s="247">
        <f>ROUND(E72*F72,2)</f>
        <v>0</v>
      </c>
      <c r="H72" s="246"/>
      <c r="I72" s="247">
        <f>ROUND(E72*H72,2)</f>
        <v>0</v>
      </c>
      <c r="J72" s="246"/>
      <c r="K72" s="247">
        <f>ROUND(E72*J72,2)</f>
        <v>0</v>
      </c>
      <c r="L72" s="247">
        <v>15</v>
      </c>
      <c r="M72" s="247">
        <f>G72*(1+L72/100)</f>
        <v>0</v>
      </c>
      <c r="N72" s="245">
        <v>0</v>
      </c>
      <c r="O72" s="245">
        <f>ROUND(E72*N72,2)</f>
        <v>0</v>
      </c>
      <c r="P72" s="245">
        <v>0</v>
      </c>
      <c r="Q72" s="245">
        <f>ROUND(E72*P72,2)</f>
        <v>0</v>
      </c>
      <c r="R72" s="247"/>
      <c r="S72" s="247" t="s">
        <v>279</v>
      </c>
      <c r="T72" s="248" t="s">
        <v>262</v>
      </c>
      <c r="U72" s="224">
        <v>0</v>
      </c>
      <c r="V72" s="224">
        <f>ROUND(E72*U72,2)</f>
        <v>0</v>
      </c>
      <c r="W72" s="224"/>
      <c r="X72" s="224" t="s">
        <v>241</v>
      </c>
      <c r="Y72" s="213"/>
      <c r="Z72" s="213"/>
      <c r="AA72" s="213"/>
      <c r="AB72" s="213"/>
      <c r="AC72" s="213"/>
      <c r="AD72" s="213"/>
      <c r="AE72" s="213"/>
      <c r="AF72" s="213"/>
      <c r="AG72" s="213" t="s">
        <v>1404</v>
      </c>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row>
    <row r="73" spans="1:60" outlineLevel="1" x14ac:dyDescent="0.2">
      <c r="A73" s="242">
        <v>53</v>
      </c>
      <c r="B73" s="243" t="s">
        <v>1502</v>
      </c>
      <c r="C73" s="255" t="s">
        <v>1503</v>
      </c>
      <c r="D73" s="244" t="s">
        <v>452</v>
      </c>
      <c r="E73" s="245">
        <v>5</v>
      </c>
      <c r="F73" s="246"/>
      <c r="G73" s="247">
        <f>ROUND(E73*F73,2)</f>
        <v>0</v>
      </c>
      <c r="H73" s="246"/>
      <c r="I73" s="247">
        <f>ROUND(E73*H73,2)</f>
        <v>0</v>
      </c>
      <c r="J73" s="246"/>
      <c r="K73" s="247">
        <f>ROUND(E73*J73,2)</f>
        <v>0</v>
      </c>
      <c r="L73" s="247">
        <v>15</v>
      </c>
      <c r="M73" s="247">
        <f>G73*(1+L73/100)</f>
        <v>0</v>
      </c>
      <c r="N73" s="245">
        <v>0</v>
      </c>
      <c r="O73" s="245">
        <f>ROUND(E73*N73,2)</f>
        <v>0</v>
      </c>
      <c r="P73" s="245">
        <v>0</v>
      </c>
      <c r="Q73" s="245">
        <f>ROUND(E73*P73,2)</f>
        <v>0</v>
      </c>
      <c r="R73" s="247"/>
      <c r="S73" s="247" t="s">
        <v>279</v>
      </c>
      <c r="T73" s="248" t="s">
        <v>262</v>
      </c>
      <c r="U73" s="224">
        <v>0</v>
      </c>
      <c r="V73" s="224">
        <f>ROUND(E73*U73,2)</f>
        <v>0</v>
      </c>
      <c r="W73" s="224"/>
      <c r="X73" s="224" t="s">
        <v>241</v>
      </c>
      <c r="Y73" s="213"/>
      <c r="Z73" s="213"/>
      <c r="AA73" s="213"/>
      <c r="AB73" s="213"/>
      <c r="AC73" s="213"/>
      <c r="AD73" s="213"/>
      <c r="AE73" s="213"/>
      <c r="AF73" s="213"/>
      <c r="AG73" s="213" t="s">
        <v>1404</v>
      </c>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row>
    <row r="74" spans="1:60" outlineLevel="1" x14ac:dyDescent="0.2">
      <c r="A74" s="242">
        <v>54</v>
      </c>
      <c r="B74" s="243" t="s">
        <v>1504</v>
      </c>
      <c r="C74" s="255" t="s">
        <v>1505</v>
      </c>
      <c r="D74" s="244" t="s">
        <v>452</v>
      </c>
      <c r="E74" s="245">
        <v>5</v>
      </c>
      <c r="F74" s="246"/>
      <c r="G74" s="247">
        <f>ROUND(E74*F74,2)</f>
        <v>0</v>
      </c>
      <c r="H74" s="246"/>
      <c r="I74" s="247">
        <f>ROUND(E74*H74,2)</f>
        <v>0</v>
      </c>
      <c r="J74" s="246"/>
      <c r="K74" s="247">
        <f>ROUND(E74*J74,2)</f>
        <v>0</v>
      </c>
      <c r="L74" s="247">
        <v>15</v>
      </c>
      <c r="M74" s="247">
        <f>G74*(1+L74/100)</f>
        <v>0</v>
      </c>
      <c r="N74" s="245">
        <v>0</v>
      </c>
      <c r="O74" s="245">
        <f>ROUND(E74*N74,2)</f>
        <v>0</v>
      </c>
      <c r="P74" s="245">
        <v>0</v>
      </c>
      <c r="Q74" s="245">
        <f>ROUND(E74*P74,2)</f>
        <v>0</v>
      </c>
      <c r="R74" s="247"/>
      <c r="S74" s="247" t="s">
        <v>279</v>
      </c>
      <c r="T74" s="248" t="s">
        <v>262</v>
      </c>
      <c r="U74" s="224">
        <v>0</v>
      </c>
      <c r="V74" s="224">
        <f>ROUND(E74*U74,2)</f>
        <v>0</v>
      </c>
      <c r="W74" s="224"/>
      <c r="X74" s="224" t="s">
        <v>241</v>
      </c>
      <c r="Y74" s="213"/>
      <c r="Z74" s="213"/>
      <c r="AA74" s="213"/>
      <c r="AB74" s="213"/>
      <c r="AC74" s="213"/>
      <c r="AD74" s="213"/>
      <c r="AE74" s="213"/>
      <c r="AF74" s="213"/>
      <c r="AG74" s="213" t="s">
        <v>1404</v>
      </c>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row>
    <row r="75" spans="1:60" outlineLevel="1" x14ac:dyDescent="0.2">
      <c r="A75" s="242">
        <v>55</v>
      </c>
      <c r="B75" s="243" t="s">
        <v>1506</v>
      </c>
      <c r="C75" s="255" t="s">
        <v>1507</v>
      </c>
      <c r="D75" s="244" t="s">
        <v>452</v>
      </c>
      <c r="E75" s="245">
        <v>6</v>
      </c>
      <c r="F75" s="246"/>
      <c r="G75" s="247">
        <f>ROUND(E75*F75,2)</f>
        <v>0</v>
      </c>
      <c r="H75" s="246"/>
      <c r="I75" s="247">
        <f>ROUND(E75*H75,2)</f>
        <v>0</v>
      </c>
      <c r="J75" s="246"/>
      <c r="K75" s="247">
        <f>ROUND(E75*J75,2)</f>
        <v>0</v>
      </c>
      <c r="L75" s="247">
        <v>15</v>
      </c>
      <c r="M75" s="247">
        <f>G75*(1+L75/100)</f>
        <v>0</v>
      </c>
      <c r="N75" s="245">
        <v>0</v>
      </c>
      <c r="O75" s="245">
        <f>ROUND(E75*N75,2)</f>
        <v>0</v>
      </c>
      <c r="P75" s="245">
        <v>0</v>
      </c>
      <c r="Q75" s="245">
        <f>ROUND(E75*P75,2)</f>
        <v>0</v>
      </c>
      <c r="R75" s="247"/>
      <c r="S75" s="247" t="s">
        <v>279</v>
      </c>
      <c r="T75" s="248" t="s">
        <v>262</v>
      </c>
      <c r="U75" s="224">
        <v>0</v>
      </c>
      <c r="V75" s="224">
        <f>ROUND(E75*U75,2)</f>
        <v>0</v>
      </c>
      <c r="W75" s="224"/>
      <c r="X75" s="224" t="s">
        <v>241</v>
      </c>
      <c r="Y75" s="213"/>
      <c r="Z75" s="213"/>
      <c r="AA75" s="213"/>
      <c r="AB75" s="213"/>
      <c r="AC75" s="213"/>
      <c r="AD75" s="213"/>
      <c r="AE75" s="213"/>
      <c r="AF75" s="213"/>
      <c r="AG75" s="213" t="s">
        <v>1404</v>
      </c>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row>
    <row r="76" spans="1:60" outlineLevel="1" x14ac:dyDescent="0.2">
      <c r="A76" s="242">
        <v>56</v>
      </c>
      <c r="B76" s="243" t="s">
        <v>1508</v>
      </c>
      <c r="C76" s="255" t="s">
        <v>1509</v>
      </c>
      <c r="D76" s="244" t="s">
        <v>452</v>
      </c>
      <c r="E76" s="245">
        <v>1</v>
      </c>
      <c r="F76" s="246"/>
      <c r="G76" s="247">
        <f>ROUND(E76*F76,2)</f>
        <v>0</v>
      </c>
      <c r="H76" s="246"/>
      <c r="I76" s="247">
        <f>ROUND(E76*H76,2)</f>
        <v>0</v>
      </c>
      <c r="J76" s="246"/>
      <c r="K76" s="247">
        <f>ROUND(E76*J76,2)</f>
        <v>0</v>
      </c>
      <c r="L76" s="247">
        <v>15</v>
      </c>
      <c r="M76" s="247">
        <f>G76*(1+L76/100)</f>
        <v>0</v>
      </c>
      <c r="N76" s="245">
        <v>0</v>
      </c>
      <c r="O76" s="245">
        <f>ROUND(E76*N76,2)</f>
        <v>0</v>
      </c>
      <c r="P76" s="245">
        <v>0</v>
      </c>
      <c r="Q76" s="245">
        <f>ROUND(E76*P76,2)</f>
        <v>0</v>
      </c>
      <c r="R76" s="247"/>
      <c r="S76" s="247" t="s">
        <v>279</v>
      </c>
      <c r="T76" s="248" t="s">
        <v>262</v>
      </c>
      <c r="U76" s="224">
        <v>0</v>
      </c>
      <c r="V76" s="224">
        <f>ROUND(E76*U76,2)</f>
        <v>0</v>
      </c>
      <c r="W76" s="224"/>
      <c r="X76" s="224" t="s">
        <v>241</v>
      </c>
      <c r="Y76" s="213"/>
      <c r="Z76" s="213"/>
      <c r="AA76" s="213"/>
      <c r="AB76" s="213"/>
      <c r="AC76" s="213"/>
      <c r="AD76" s="213"/>
      <c r="AE76" s="213"/>
      <c r="AF76" s="213"/>
      <c r="AG76" s="213" t="s">
        <v>1404</v>
      </c>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row>
    <row r="77" spans="1:60" outlineLevel="1" x14ac:dyDescent="0.2">
      <c r="A77" s="242">
        <v>57</v>
      </c>
      <c r="B77" s="243" t="s">
        <v>1510</v>
      </c>
      <c r="C77" s="255" t="s">
        <v>1511</v>
      </c>
      <c r="D77" s="244" t="s">
        <v>452</v>
      </c>
      <c r="E77" s="245">
        <v>2</v>
      </c>
      <c r="F77" s="246"/>
      <c r="G77" s="247">
        <f>ROUND(E77*F77,2)</f>
        <v>0</v>
      </c>
      <c r="H77" s="246"/>
      <c r="I77" s="247">
        <f>ROUND(E77*H77,2)</f>
        <v>0</v>
      </c>
      <c r="J77" s="246"/>
      <c r="K77" s="247">
        <f>ROUND(E77*J77,2)</f>
        <v>0</v>
      </c>
      <c r="L77" s="247">
        <v>15</v>
      </c>
      <c r="M77" s="247">
        <f>G77*(1+L77/100)</f>
        <v>0</v>
      </c>
      <c r="N77" s="245">
        <v>0</v>
      </c>
      <c r="O77" s="245">
        <f>ROUND(E77*N77,2)</f>
        <v>0</v>
      </c>
      <c r="P77" s="245">
        <v>0</v>
      </c>
      <c r="Q77" s="245">
        <f>ROUND(E77*P77,2)</f>
        <v>0</v>
      </c>
      <c r="R77" s="247"/>
      <c r="S77" s="247" t="s">
        <v>279</v>
      </c>
      <c r="T77" s="248" t="s">
        <v>262</v>
      </c>
      <c r="U77" s="224">
        <v>0</v>
      </c>
      <c r="V77" s="224">
        <f>ROUND(E77*U77,2)</f>
        <v>0</v>
      </c>
      <c r="W77" s="224"/>
      <c r="X77" s="224" t="s">
        <v>241</v>
      </c>
      <c r="Y77" s="213"/>
      <c r="Z77" s="213"/>
      <c r="AA77" s="213"/>
      <c r="AB77" s="213"/>
      <c r="AC77" s="213"/>
      <c r="AD77" s="213"/>
      <c r="AE77" s="213"/>
      <c r="AF77" s="213"/>
      <c r="AG77" s="213" t="s">
        <v>1404</v>
      </c>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row>
    <row r="78" spans="1:60" outlineLevel="1" x14ac:dyDescent="0.2">
      <c r="A78" s="242">
        <v>58</v>
      </c>
      <c r="B78" s="243" t="s">
        <v>1512</v>
      </c>
      <c r="C78" s="255" t="s">
        <v>1513</v>
      </c>
      <c r="D78" s="244" t="s">
        <v>452</v>
      </c>
      <c r="E78" s="245">
        <v>2</v>
      </c>
      <c r="F78" s="246"/>
      <c r="G78" s="247">
        <f>ROUND(E78*F78,2)</f>
        <v>0</v>
      </c>
      <c r="H78" s="246"/>
      <c r="I78" s="247">
        <f>ROUND(E78*H78,2)</f>
        <v>0</v>
      </c>
      <c r="J78" s="246"/>
      <c r="K78" s="247">
        <f>ROUND(E78*J78,2)</f>
        <v>0</v>
      </c>
      <c r="L78" s="247">
        <v>15</v>
      </c>
      <c r="M78" s="247">
        <f>G78*(1+L78/100)</f>
        <v>0</v>
      </c>
      <c r="N78" s="245">
        <v>0</v>
      </c>
      <c r="O78" s="245">
        <f>ROUND(E78*N78,2)</f>
        <v>0</v>
      </c>
      <c r="P78" s="245">
        <v>0</v>
      </c>
      <c r="Q78" s="245">
        <f>ROUND(E78*P78,2)</f>
        <v>0</v>
      </c>
      <c r="R78" s="247"/>
      <c r="S78" s="247" t="s">
        <v>279</v>
      </c>
      <c r="T78" s="248" t="s">
        <v>262</v>
      </c>
      <c r="U78" s="224">
        <v>0</v>
      </c>
      <c r="V78" s="224">
        <f>ROUND(E78*U78,2)</f>
        <v>0</v>
      </c>
      <c r="W78" s="224"/>
      <c r="X78" s="224" t="s">
        <v>241</v>
      </c>
      <c r="Y78" s="213"/>
      <c r="Z78" s="213"/>
      <c r="AA78" s="213"/>
      <c r="AB78" s="213"/>
      <c r="AC78" s="213"/>
      <c r="AD78" s="213"/>
      <c r="AE78" s="213"/>
      <c r="AF78" s="213"/>
      <c r="AG78" s="213" t="s">
        <v>1404</v>
      </c>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row>
    <row r="79" spans="1:60" outlineLevel="1" x14ac:dyDescent="0.2">
      <c r="A79" s="242">
        <v>59</v>
      </c>
      <c r="B79" s="243" t="s">
        <v>1514</v>
      </c>
      <c r="C79" s="255" t="s">
        <v>1515</v>
      </c>
      <c r="D79" s="244" t="s">
        <v>452</v>
      </c>
      <c r="E79" s="245">
        <v>0.3</v>
      </c>
      <c r="F79" s="246"/>
      <c r="G79" s="247">
        <f>ROUND(E79*F79,2)</f>
        <v>0</v>
      </c>
      <c r="H79" s="246"/>
      <c r="I79" s="247">
        <f>ROUND(E79*H79,2)</f>
        <v>0</v>
      </c>
      <c r="J79" s="246"/>
      <c r="K79" s="247">
        <f>ROUND(E79*J79,2)</f>
        <v>0</v>
      </c>
      <c r="L79" s="247">
        <v>15</v>
      </c>
      <c r="M79" s="247">
        <f>G79*(1+L79/100)</f>
        <v>0</v>
      </c>
      <c r="N79" s="245">
        <v>0</v>
      </c>
      <c r="O79" s="245">
        <f>ROUND(E79*N79,2)</f>
        <v>0</v>
      </c>
      <c r="P79" s="245">
        <v>0</v>
      </c>
      <c r="Q79" s="245">
        <f>ROUND(E79*P79,2)</f>
        <v>0</v>
      </c>
      <c r="R79" s="247"/>
      <c r="S79" s="247" t="s">
        <v>279</v>
      </c>
      <c r="T79" s="248" t="s">
        <v>262</v>
      </c>
      <c r="U79" s="224">
        <v>0</v>
      </c>
      <c r="V79" s="224">
        <f>ROUND(E79*U79,2)</f>
        <v>0</v>
      </c>
      <c r="W79" s="224"/>
      <c r="X79" s="224" t="s">
        <v>241</v>
      </c>
      <c r="Y79" s="213"/>
      <c r="Z79" s="213"/>
      <c r="AA79" s="213"/>
      <c r="AB79" s="213"/>
      <c r="AC79" s="213"/>
      <c r="AD79" s="213"/>
      <c r="AE79" s="213"/>
      <c r="AF79" s="213"/>
      <c r="AG79" s="213" t="s">
        <v>1404</v>
      </c>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row>
    <row r="80" spans="1:60" outlineLevel="1" x14ac:dyDescent="0.2">
      <c r="A80" s="242">
        <v>60</v>
      </c>
      <c r="B80" s="243" t="s">
        <v>1516</v>
      </c>
      <c r="C80" s="255" t="s">
        <v>1517</v>
      </c>
      <c r="D80" s="244" t="s">
        <v>452</v>
      </c>
      <c r="E80" s="245">
        <v>6</v>
      </c>
      <c r="F80" s="246"/>
      <c r="G80" s="247">
        <f>ROUND(E80*F80,2)</f>
        <v>0</v>
      </c>
      <c r="H80" s="246"/>
      <c r="I80" s="247">
        <f>ROUND(E80*H80,2)</f>
        <v>0</v>
      </c>
      <c r="J80" s="246"/>
      <c r="K80" s="247">
        <f>ROUND(E80*J80,2)</f>
        <v>0</v>
      </c>
      <c r="L80" s="247">
        <v>15</v>
      </c>
      <c r="M80" s="247">
        <f>G80*(1+L80/100)</f>
        <v>0</v>
      </c>
      <c r="N80" s="245">
        <v>0</v>
      </c>
      <c r="O80" s="245">
        <f>ROUND(E80*N80,2)</f>
        <v>0</v>
      </c>
      <c r="P80" s="245">
        <v>0</v>
      </c>
      <c r="Q80" s="245">
        <f>ROUND(E80*P80,2)</f>
        <v>0</v>
      </c>
      <c r="R80" s="247"/>
      <c r="S80" s="247" t="s">
        <v>279</v>
      </c>
      <c r="T80" s="248" t="s">
        <v>262</v>
      </c>
      <c r="U80" s="224">
        <v>0</v>
      </c>
      <c r="V80" s="224">
        <f>ROUND(E80*U80,2)</f>
        <v>0</v>
      </c>
      <c r="W80" s="224"/>
      <c r="X80" s="224" t="s">
        <v>241</v>
      </c>
      <c r="Y80" s="213"/>
      <c r="Z80" s="213"/>
      <c r="AA80" s="213"/>
      <c r="AB80" s="213"/>
      <c r="AC80" s="213"/>
      <c r="AD80" s="213"/>
      <c r="AE80" s="213"/>
      <c r="AF80" s="213"/>
      <c r="AG80" s="213" t="s">
        <v>1404</v>
      </c>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row>
    <row r="81" spans="1:60" outlineLevel="1" x14ac:dyDescent="0.2">
      <c r="A81" s="242">
        <v>61</v>
      </c>
      <c r="B81" s="243" t="s">
        <v>1518</v>
      </c>
      <c r="C81" s="255" t="s">
        <v>1519</v>
      </c>
      <c r="D81" s="244" t="s">
        <v>452</v>
      </c>
      <c r="E81" s="245">
        <v>1</v>
      </c>
      <c r="F81" s="246"/>
      <c r="G81" s="247">
        <f>ROUND(E81*F81,2)</f>
        <v>0</v>
      </c>
      <c r="H81" s="246"/>
      <c r="I81" s="247">
        <f>ROUND(E81*H81,2)</f>
        <v>0</v>
      </c>
      <c r="J81" s="246"/>
      <c r="K81" s="247">
        <f>ROUND(E81*J81,2)</f>
        <v>0</v>
      </c>
      <c r="L81" s="247">
        <v>15</v>
      </c>
      <c r="M81" s="247">
        <f>G81*(1+L81/100)</f>
        <v>0</v>
      </c>
      <c r="N81" s="245">
        <v>0</v>
      </c>
      <c r="O81" s="245">
        <f>ROUND(E81*N81,2)</f>
        <v>0</v>
      </c>
      <c r="P81" s="245">
        <v>0</v>
      </c>
      <c r="Q81" s="245">
        <f>ROUND(E81*P81,2)</f>
        <v>0</v>
      </c>
      <c r="R81" s="247"/>
      <c r="S81" s="247" t="s">
        <v>279</v>
      </c>
      <c r="T81" s="248" t="s">
        <v>262</v>
      </c>
      <c r="U81" s="224">
        <v>0</v>
      </c>
      <c r="V81" s="224">
        <f>ROUND(E81*U81,2)</f>
        <v>0</v>
      </c>
      <c r="W81" s="224"/>
      <c r="X81" s="224" t="s">
        <v>241</v>
      </c>
      <c r="Y81" s="213"/>
      <c r="Z81" s="213"/>
      <c r="AA81" s="213"/>
      <c r="AB81" s="213"/>
      <c r="AC81" s="213"/>
      <c r="AD81" s="213"/>
      <c r="AE81" s="213"/>
      <c r="AF81" s="213"/>
      <c r="AG81" s="213" t="s">
        <v>1404</v>
      </c>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row>
    <row r="82" spans="1:60" outlineLevel="1" x14ac:dyDescent="0.2">
      <c r="A82" s="242">
        <v>62</v>
      </c>
      <c r="B82" s="243" t="s">
        <v>1520</v>
      </c>
      <c r="C82" s="255" t="s">
        <v>1521</v>
      </c>
      <c r="D82" s="244" t="s">
        <v>452</v>
      </c>
      <c r="E82" s="245">
        <v>1</v>
      </c>
      <c r="F82" s="246"/>
      <c r="G82" s="247">
        <f>ROUND(E82*F82,2)</f>
        <v>0</v>
      </c>
      <c r="H82" s="246"/>
      <c r="I82" s="247">
        <f>ROUND(E82*H82,2)</f>
        <v>0</v>
      </c>
      <c r="J82" s="246"/>
      <c r="K82" s="247">
        <f>ROUND(E82*J82,2)</f>
        <v>0</v>
      </c>
      <c r="L82" s="247">
        <v>15</v>
      </c>
      <c r="M82" s="247">
        <f>G82*(1+L82/100)</f>
        <v>0</v>
      </c>
      <c r="N82" s="245">
        <v>0</v>
      </c>
      <c r="O82" s="245">
        <f>ROUND(E82*N82,2)</f>
        <v>0</v>
      </c>
      <c r="P82" s="245">
        <v>0</v>
      </c>
      <c r="Q82" s="245">
        <f>ROUND(E82*P82,2)</f>
        <v>0</v>
      </c>
      <c r="R82" s="247"/>
      <c r="S82" s="247" t="s">
        <v>279</v>
      </c>
      <c r="T82" s="248" t="s">
        <v>262</v>
      </c>
      <c r="U82" s="224">
        <v>0</v>
      </c>
      <c r="V82" s="224">
        <f>ROUND(E82*U82,2)</f>
        <v>0</v>
      </c>
      <c r="W82" s="224"/>
      <c r="X82" s="224" t="s">
        <v>241</v>
      </c>
      <c r="Y82" s="213"/>
      <c r="Z82" s="213"/>
      <c r="AA82" s="213"/>
      <c r="AB82" s="213"/>
      <c r="AC82" s="213"/>
      <c r="AD82" s="213"/>
      <c r="AE82" s="213"/>
      <c r="AF82" s="213"/>
      <c r="AG82" s="213" t="s">
        <v>1404</v>
      </c>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row>
    <row r="83" spans="1:60" outlineLevel="1" x14ac:dyDescent="0.2">
      <c r="A83" s="242">
        <v>63</v>
      </c>
      <c r="B83" s="243" t="s">
        <v>1522</v>
      </c>
      <c r="C83" s="255" t="s">
        <v>1523</v>
      </c>
      <c r="D83" s="244" t="s">
        <v>452</v>
      </c>
      <c r="E83" s="245">
        <v>1</v>
      </c>
      <c r="F83" s="246"/>
      <c r="G83" s="247">
        <f>ROUND(E83*F83,2)</f>
        <v>0</v>
      </c>
      <c r="H83" s="246"/>
      <c r="I83" s="247">
        <f>ROUND(E83*H83,2)</f>
        <v>0</v>
      </c>
      <c r="J83" s="246"/>
      <c r="K83" s="247">
        <f>ROUND(E83*J83,2)</f>
        <v>0</v>
      </c>
      <c r="L83" s="247">
        <v>15</v>
      </c>
      <c r="M83" s="247">
        <f>G83*(1+L83/100)</f>
        <v>0</v>
      </c>
      <c r="N83" s="245">
        <v>0</v>
      </c>
      <c r="O83" s="245">
        <f>ROUND(E83*N83,2)</f>
        <v>0</v>
      </c>
      <c r="P83" s="245">
        <v>0</v>
      </c>
      <c r="Q83" s="245">
        <f>ROUND(E83*P83,2)</f>
        <v>0</v>
      </c>
      <c r="R83" s="247"/>
      <c r="S83" s="247" t="s">
        <v>279</v>
      </c>
      <c r="T83" s="248" t="s">
        <v>262</v>
      </c>
      <c r="U83" s="224">
        <v>0</v>
      </c>
      <c r="V83" s="224">
        <f>ROUND(E83*U83,2)</f>
        <v>0</v>
      </c>
      <c r="W83" s="224"/>
      <c r="X83" s="224" t="s">
        <v>241</v>
      </c>
      <c r="Y83" s="213"/>
      <c r="Z83" s="213"/>
      <c r="AA83" s="213"/>
      <c r="AB83" s="213"/>
      <c r="AC83" s="213"/>
      <c r="AD83" s="213"/>
      <c r="AE83" s="213"/>
      <c r="AF83" s="213"/>
      <c r="AG83" s="213" t="s">
        <v>1404</v>
      </c>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row>
    <row r="84" spans="1:60" outlineLevel="1" x14ac:dyDescent="0.2">
      <c r="A84" s="242">
        <v>64</v>
      </c>
      <c r="B84" s="243" t="s">
        <v>1524</v>
      </c>
      <c r="C84" s="255" t="s">
        <v>1525</v>
      </c>
      <c r="D84" s="244" t="s">
        <v>452</v>
      </c>
      <c r="E84" s="245">
        <v>1</v>
      </c>
      <c r="F84" s="246"/>
      <c r="G84" s="247">
        <f>ROUND(E84*F84,2)</f>
        <v>0</v>
      </c>
      <c r="H84" s="246"/>
      <c r="I84" s="247">
        <f>ROUND(E84*H84,2)</f>
        <v>0</v>
      </c>
      <c r="J84" s="246"/>
      <c r="K84" s="247">
        <f>ROUND(E84*J84,2)</f>
        <v>0</v>
      </c>
      <c r="L84" s="247">
        <v>15</v>
      </c>
      <c r="M84" s="247">
        <f>G84*(1+L84/100)</f>
        <v>0</v>
      </c>
      <c r="N84" s="245">
        <v>0</v>
      </c>
      <c r="O84" s="245">
        <f>ROUND(E84*N84,2)</f>
        <v>0</v>
      </c>
      <c r="P84" s="245">
        <v>0</v>
      </c>
      <c r="Q84" s="245">
        <f>ROUND(E84*P84,2)</f>
        <v>0</v>
      </c>
      <c r="R84" s="247"/>
      <c r="S84" s="247" t="s">
        <v>279</v>
      </c>
      <c r="T84" s="248" t="s">
        <v>262</v>
      </c>
      <c r="U84" s="224">
        <v>0</v>
      </c>
      <c r="V84" s="224">
        <f>ROUND(E84*U84,2)</f>
        <v>0</v>
      </c>
      <c r="W84" s="224"/>
      <c r="X84" s="224" t="s">
        <v>241</v>
      </c>
      <c r="Y84" s="213"/>
      <c r="Z84" s="213"/>
      <c r="AA84" s="213"/>
      <c r="AB84" s="213"/>
      <c r="AC84" s="213"/>
      <c r="AD84" s="213"/>
      <c r="AE84" s="213"/>
      <c r="AF84" s="213"/>
      <c r="AG84" s="213" t="s">
        <v>1404</v>
      </c>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row>
    <row r="85" spans="1:60" outlineLevel="1" x14ac:dyDescent="0.2">
      <c r="A85" s="242">
        <v>65</v>
      </c>
      <c r="B85" s="243" t="s">
        <v>1526</v>
      </c>
      <c r="C85" s="255" t="s">
        <v>1527</v>
      </c>
      <c r="D85" s="244" t="s">
        <v>268</v>
      </c>
      <c r="E85" s="245">
        <v>8</v>
      </c>
      <c r="F85" s="246"/>
      <c r="G85" s="247">
        <f>ROUND(E85*F85,2)</f>
        <v>0</v>
      </c>
      <c r="H85" s="246"/>
      <c r="I85" s="247">
        <f>ROUND(E85*H85,2)</f>
        <v>0</v>
      </c>
      <c r="J85" s="246"/>
      <c r="K85" s="247">
        <f>ROUND(E85*J85,2)</f>
        <v>0</v>
      </c>
      <c r="L85" s="247">
        <v>15</v>
      </c>
      <c r="M85" s="247">
        <f>G85*(1+L85/100)</f>
        <v>0</v>
      </c>
      <c r="N85" s="245">
        <v>0</v>
      </c>
      <c r="O85" s="245">
        <f>ROUND(E85*N85,2)</f>
        <v>0</v>
      </c>
      <c r="P85" s="245">
        <v>0</v>
      </c>
      <c r="Q85" s="245">
        <f>ROUND(E85*P85,2)</f>
        <v>0</v>
      </c>
      <c r="R85" s="247"/>
      <c r="S85" s="247" t="s">
        <v>279</v>
      </c>
      <c r="T85" s="248" t="s">
        <v>262</v>
      </c>
      <c r="U85" s="224">
        <v>0</v>
      </c>
      <c r="V85" s="224">
        <f>ROUND(E85*U85,2)</f>
        <v>0</v>
      </c>
      <c r="W85" s="224"/>
      <c r="X85" s="224" t="s">
        <v>241</v>
      </c>
      <c r="Y85" s="213"/>
      <c r="Z85" s="213"/>
      <c r="AA85" s="213"/>
      <c r="AB85" s="213"/>
      <c r="AC85" s="213"/>
      <c r="AD85" s="213"/>
      <c r="AE85" s="213"/>
      <c r="AF85" s="213"/>
      <c r="AG85" s="213" t="s">
        <v>1404</v>
      </c>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row>
    <row r="86" spans="1:60" outlineLevel="1" x14ac:dyDescent="0.2">
      <c r="A86" s="242">
        <v>66</v>
      </c>
      <c r="B86" s="243" t="s">
        <v>1528</v>
      </c>
      <c r="C86" s="255" t="s">
        <v>1529</v>
      </c>
      <c r="D86" s="244" t="s">
        <v>268</v>
      </c>
      <c r="E86" s="245">
        <v>2</v>
      </c>
      <c r="F86" s="246"/>
      <c r="G86" s="247">
        <f>ROUND(E86*F86,2)</f>
        <v>0</v>
      </c>
      <c r="H86" s="246"/>
      <c r="I86" s="247">
        <f>ROUND(E86*H86,2)</f>
        <v>0</v>
      </c>
      <c r="J86" s="246"/>
      <c r="K86" s="247">
        <f>ROUND(E86*J86,2)</f>
        <v>0</v>
      </c>
      <c r="L86" s="247">
        <v>15</v>
      </c>
      <c r="M86" s="247">
        <f>G86*(1+L86/100)</f>
        <v>0</v>
      </c>
      <c r="N86" s="245">
        <v>0</v>
      </c>
      <c r="O86" s="245">
        <f>ROUND(E86*N86,2)</f>
        <v>0</v>
      </c>
      <c r="P86" s="245">
        <v>0</v>
      </c>
      <c r="Q86" s="245">
        <f>ROUND(E86*P86,2)</f>
        <v>0</v>
      </c>
      <c r="R86" s="247"/>
      <c r="S86" s="247" t="s">
        <v>279</v>
      </c>
      <c r="T86" s="248" t="s">
        <v>262</v>
      </c>
      <c r="U86" s="224">
        <v>0</v>
      </c>
      <c r="V86" s="224">
        <f>ROUND(E86*U86,2)</f>
        <v>0</v>
      </c>
      <c r="W86" s="224"/>
      <c r="X86" s="224" t="s">
        <v>241</v>
      </c>
      <c r="Y86" s="213"/>
      <c r="Z86" s="213"/>
      <c r="AA86" s="213"/>
      <c r="AB86" s="213"/>
      <c r="AC86" s="213"/>
      <c r="AD86" s="213"/>
      <c r="AE86" s="213"/>
      <c r="AF86" s="213"/>
      <c r="AG86" s="213" t="s">
        <v>1404</v>
      </c>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row>
    <row r="87" spans="1:60" outlineLevel="1" x14ac:dyDescent="0.2">
      <c r="A87" s="242">
        <v>67</v>
      </c>
      <c r="B87" s="243" t="s">
        <v>1530</v>
      </c>
      <c r="C87" s="255" t="s">
        <v>1531</v>
      </c>
      <c r="D87" s="244" t="s">
        <v>452</v>
      </c>
      <c r="E87" s="245">
        <v>1</v>
      </c>
      <c r="F87" s="246"/>
      <c r="G87" s="247">
        <f>ROUND(E87*F87,2)</f>
        <v>0</v>
      </c>
      <c r="H87" s="246"/>
      <c r="I87" s="247">
        <f>ROUND(E87*H87,2)</f>
        <v>0</v>
      </c>
      <c r="J87" s="246"/>
      <c r="K87" s="247">
        <f>ROUND(E87*J87,2)</f>
        <v>0</v>
      </c>
      <c r="L87" s="247">
        <v>15</v>
      </c>
      <c r="M87" s="247">
        <f>G87*(1+L87/100)</f>
        <v>0</v>
      </c>
      <c r="N87" s="245">
        <v>0</v>
      </c>
      <c r="O87" s="245">
        <f>ROUND(E87*N87,2)</f>
        <v>0</v>
      </c>
      <c r="P87" s="245">
        <v>0</v>
      </c>
      <c r="Q87" s="245">
        <f>ROUND(E87*P87,2)</f>
        <v>0</v>
      </c>
      <c r="R87" s="247"/>
      <c r="S87" s="247" t="s">
        <v>279</v>
      </c>
      <c r="T87" s="248" t="s">
        <v>262</v>
      </c>
      <c r="U87" s="224">
        <v>0</v>
      </c>
      <c r="V87" s="224">
        <f>ROUND(E87*U87,2)</f>
        <v>0</v>
      </c>
      <c r="W87" s="224"/>
      <c r="X87" s="224" t="s">
        <v>241</v>
      </c>
      <c r="Y87" s="213"/>
      <c r="Z87" s="213"/>
      <c r="AA87" s="213"/>
      <c r="AB87" s="213"/>
      <c r="AC87" s="213"/>
      <c r="AD87" s="213"/>
      <c r="AE87" s="213"/>
      <c r="AF87" s="213"/>
      <c r="AG87" s="213" t="s">
        <v>1404</v>
      </c>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row>
    <row r="88" spans="1:60" outlineLevel="1" x14ac:dyDescent="0.2">
      <c r="A88" s="242">
        <v>68</v>
      </c>
      <c r="B88" s="243" t="s">
        <v>1532</v>
      </c>
      <c r="C88" s="255" t="s">
        <v>1533</v>
      </c>
      <c r="D88" s="244" t="s">
        <v>452</v>
      </c>
      <c r="E88" s="245">
        <v>1</v>
      </c>
      <c r="F88" s="246"/>
      <c r="G88" s="247">
        <f>ROUND(E88*F88,2)</f>
        <v>0</v>
      </c>
      <c r="H88" s="246"/>
      <c r="I88" s="247">
        <f>ROUND(E88*H88,2)</f>
        <v>0</v>
      </c>
      <c r="J88" s="246"/>
      <c r="K88" s="247">
        <f>ROUND(E88*J88,2)</f>
        <v>0</v>
      </c>
      <c r="L88" s="247">
        <v>15</v>
      </c>
      <c r="M88" s="247">
        <f>G88*(1+L88/100)</f>
        <v>0</v>
      </c>
      <c r="N88" s="245">
        <v>0</v>
      </c>
      <c r="O88" s="245">
        <f>ROUND(E88*N88,2)</f>
        <v>0</v>
      </c>
      <c r="P88" s="245">
        <v>0</v>
      </c>
      <c r="Q88" s="245">
        <f>ROUND(E88*P88,2)</f>
        <v>0</v>
      </c>
      <c r="R88" s="247"/>
      <c r="S88" s="247" t="s">
        <v>279</v>
      </c>
      <c r="T88" s="248" t="s">
        <v>262</v>
      </c>
      <c r="U88" s="224">
        <v>0</v>
      </c>
      <c r="V88" s="224">
        <f>ROUND(E88*U88,2)</f>
        <v>0</v>
      </c>
      <c r="W88" s="224"/>
      <c r="X88" s="224" t="s">
        <v>241</v>
      </c>
      <c r="Y88" s="213"/>
      <c r="Z88" s="213"/>
      <c r="AA88" s="213"/>
      <c r="AB88" s="213"/>
      <c r="AC88" s="213"/>
      <c r="AD88" s="213"/>
      <c r="AE88" s="213"/>
      <c r="AF88" s="213"/>
      <c r="AG88" s="213" t="s">
        <v>1404</v>
      </c>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row>
    <row r="89" spans="1:60" outlineLevel="1" x14ac:dyDescent="0.2">
      <c r="A89" s="242">
        <v>69</v>
      </c>
      <c r="B89" s="243" t="s">
        <v>1534</v>
      </c>
      <c r="C89" s="255" t="s">
        <v>1535</v>
      </c>
      <c r="D89" s="244" t="s">
        <v>452</v>
      </c>
      <c r="E89" s="245">
        <v>5</v>
      </c>
      <c r="F89" s="246"/>
      <c r="G89" s="247">
        <f>ROUND(E89*F89,2)</f>
        <v>0</v>
      </c>
      <c r="H89" s="246"/>
      <c r="I89" s="247">
        <f>ROUND(E89*H89,2)</f>
        <v>0</v>
      </c>
      <c r="J89" s="246"/>
      <c r="K89" s="247">
        <f>ROUND(E89*J89,2)</f>
        <v>0</v>
      </c>
      <c r="L89" s="247">
        <v>15</v>
      </c>
      <c r="M89" s="247">
        <f>G89*(1+L89/100)</f>
        <v>0</v>
      </c>
      <c r="N89" s="245">
        <v>0</v>
      </c>
      <c r="O89" s="245">
        <f>ROUND(E89*N89,2)</f>
        <v>0</v>
      </c>
      <c r="P89" s="245">
        <v>0</v>
      </c>
      <c r="Q89" s="245">
        <f>ROUND(E89*P89,2)</f>
        <v>0</v>
      </c>
      <c r="R89" s="247"/>
      <c r="S89" s="247" t="s">
        <v>279</v>
      </c>
      <c r="T89" s="248" t="s">
        <v>262</v>
      </c>
      <c r="U89" s="224">
        <v>0</v>
      </c>
      <c r="V89" s="224">
        <f>ROUND(E89*U89,2)</f>
        <v>0</v>
      </c>
      <c r="W89" s="224"/>
      <c r="X89" s="224" t="s">
        <v>241</v>
      </c>
      <c r="Y89" s="213"/>
      <c r="Z89" s="213"/>
      <c r="AA89" s="213"/>
      <c r="AB89" s="213"/>
      <c r="AC89" s="213"/>
      <c r="AD89" s="213"/>
      <c r="AE89" s="213"/>
      <c r="AF89" s="213"/>
      <c r="AG89" s="213" t="s">
        <v>1404</v>
      </c>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row>
    <row r="90" spans="1:60" outlineLevel="1" x14ac:dyDescent="0.2">
      <c r="A90" s="242">
        <v>70</v>
      </c>
      <c r="B90" s="243" t="s">
        <v>1536</v>
      </c>
      <c r="C90" s="255" t="s">
        <v>1537</v>
      </c>
      <c r="D90" s="244" t="s">
        <v>452</v>
      </c>
      <c r="E90" s="245">
        <v>1</v>
      </c>
      <c r="F90" s="246"/>
      <c r="G90" s="247">
        <f>ROUND(E90*F90,2)</f>
        <v>0</v>
      </c>
      <c r="H90" s="246"/>
      <c r="I90" s="247">
        <f>ROUND(E90*H90,2)</f>
        <v>0</v>
      </c>
      <c r="J90" s="246"/>
      <c r="K90" s="247">
        <f>ROUND(E90*J90,2)</f>
        <v>0</v>
      </c>
      <c r="L90" s="247">
        <v>15</v>
      </c>
      <c r="M90" s="247">
        <f>G90*(1+L90/100)</f>
        <v>0</v>
      </c>
      <c r="N90" s="245">
        <v>0</v>
      </c>
      <c r="O90" s="245">
        <f>ROUND(E90*N90,2)</f>
        <v>0</v>
      </c>
      <c r="P90" s="245">
        <v>0</v>
      </c>
      <c r="Q90" s="245">
        <f>ROUND(E90*P90,2)</f>
        <v>0</v>
      </c>
      <c r="R90" s="247"/>
      <c r="S90" s="247" t="s">
        <v>279</v>
      </c>
      <c r="T90" s="248" t="s">
        <v>262</v>
      </c>
      <c r="U90" s="224">
        <v>0</v>
      </c>
      <c r="V90" s="224">
        <f>ROUND(E90*U90,2)</f>
        <v>0</v>
      </c>
      <c r="W90" s="224"/>
      <c r="X90" s="224" t="s">
        <v>241</v>
      </c>
      <c r="Y90" s="213"/>
      <c r="Z90" s="213"/>
      <c r="AA90" s="213"/>
      <c r="AB90" s="213"/>
      <c r="AC90" s="213"/>
      <c r="AD90" s="213"/>
      <c r="AE90" s="213"/>
      <c r="AF90" s="213"/>
      <c r="AG90" s="213" t="s">
        <v>1404</v>
      </c>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row>
    <row r="91" spans="1:60" outlineLevel="1" x14ac:dyDescent="0.2">
      <c r="A91" s="242">
        <v>71</v>
      </c>
      <c r="B91" s="243" t="s">
        <v>1538</v>
      </c>
      <c r="C91" s="255" t="s">
        <v>1539</v>
      </c>
      <c r="D91" s="244" t="s">
        <v>452</v>
      </c>
      <c r="E91" s="245">
        <v>2</v>
      </c>
      <c r="F91" s="246"/>
      <c r="G91" s="247">
        <f>ROUND(E91*F91,2)</f>
        <v>0</v>
      </c>
      <c r="H91" s="246"/>
      <c r="I91" s="247">
        <f>ROUND(E91*H91,2)</f>
        <v>0</v>
      </c>
      <c r="J91" s="246"/>
      <c r="K91" s="247">
        <f>ROUND(E91*J91,2)</f>
        <v>0</v>
      </c>
      <c r="L91" s="247">
        <v>15</v>
      </c>
      <c r="M91" s="247">
        <f>G91*(1+L91/100)</f>
        <v>0</v>
      </c>
      <c r="N91" s="245">
        <v>0</v>
      </c>
      <c r="O91" s="245">
        <f>ROUND(E91*N91,2)</f>
        <v>0</v>
      </c>
      <c r="P91" s="245">
        <v>0</v>
      </c>
      <c r="Q91" s="245">
        <f>ROUND(E91*P91,2)</f>
        <v>0</v>
      </c>
      <c r="R91" s="247"/>
      <c r="S91" s="247" t="s">
        <v>279</v>
      </c>
      <c r="T91" s="248" t="s">
        <v>262</v>
      </c>
      <c r="U91" s="224">
        <v>0</v>
      </c>
      <c r="V91" s="224">
        <f>ROUND(E91*U91,2)</f>
        <v>0</v>
      </c>
      <c r="W91" s="224"/>
      <c r="X91" s="224" t="s">
        <v>241</v>
      </c>
      <c r="Y91" s="213"/>
      <c r="Z91" s="213"/>
      <c r="AA91" s="213"/>
      <c r="AB91" s="213"/>
      <c r="AC91" s="213"/>
      <c r="AD91" s="213"/>
      <c r="AE91" s="213"/>
      <c r="AF91" s="213"/>
      <c r="AG91" s="213" t="s">
        <v>1404</v>
      </c>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row>
    <row r="92" spans="1:60" outlineLevel="1" x14ac:dyDescent="0.2">
      <c r="A92" s="242">
        <v>72</v>
      </c>
      <c r="B92" s="243" t="s">
        <v>1540</v>
      </c>
      <c r="C92" s="255" t="s">
        <v>1541</v>
      </c>
      <c r="D92" s="244" t="s">
        <v>452</v>
      </c>
      <c r="E92" s="245">
        <v>2</v>
      </c>
      <c r="F92" s="246"/>
      <c r="G92" s="247">
        <f>ROUND(E92*F92,2)</f>
        <v>0</v>
      </c>
      <c r="H92" s="246"/>
      <c r="I92" s="247">
        <f>ROUND(E92*H92,2)</f>
        <v>0</v>
      </c>
      <c r="J92" s="246"/>
      <c r="K92" s="247">
        <f>ROUND(E92*J92,2)</f>
        <v>0</v>
      </c>
      <c r="L92" s="247">
        <v>15</v>
      </c>
      <c r="M92" s="247">
        <f>G92*(1+L92/100)</f>
        <v>0</v>
      </c>
      <c r="N92" s="245">
        <v>0</v>
      </c>
      <c r="O92" s="245">
        <f>ROUND(E92*N92,2)</f>
        <v>0</v>
      </c>
      <c r="P92" s="245">
        <v>0</v>
      </c>
      <c r="Q92" s="245">
        <f>ROUND(E92*P92,2)</f>
        <v>0</v>
      </c>
      <c r="R92" s="247"/>
      <c r="S92" s="247" t="s">
        <v>279</v>
      </c>
      <c r="T92" s="248" t="s">
        <v>262</v>
      </c>
      <c r="U92" s="224">
        <v>0</v>
      </c>
      <c r="V92" s="224">
        <f>ROUND(E92*U92,2)</f>
        <v>0</v>
      </c>
      <c r="W92" s="224"/>
      <c r="X92" s="224" t="s">
        <v>241</v>
      </c>
      <c r="Y92" s="213"/>
      <c r="Z92" s="213"/>
      <c r="AA92" s="213"/>
      <c r="AB92" s="213"/>
      <c r="AC92" s="213"/>
      <c r="AD92" s="213"/>
      <c r="AE92" s="213"/>
      <c r="AF92" s="213"/>
      <c r="AG92" s="213" t="s">
        <v>1404</v>
      </c>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row>
    <row r="93" spans="1:60" outlineLevel="1" x14ac:dyDescent="0.2">
      <c r="A93" s="242">
        <v>73</v>
      </c>
      <c r="B93" s="243" t="s">
        <v>1542</v>
      </c>
      <c r="C93" s="255" t="s">
        <v>1543</v>
      </c>
      <c r="D93" s="244" t="s">
        <v>452</v>
      </c>
      <c r="E93" s="245">
        <v>4</v>
      </c>
      <c r="F93" s="246"/>
      <c r="G93" s="247">
        <f>ROUND(E93*F93,2)</f>
        <v>0</v>
      </c>
      <c r="H93" s="246"/>
      <c r="I93" s="247">
        <f>ROUND(E93*H93,2)</f>
        <v>0</v>
      </c>
      <c r="J93" s="246"/>
      <c r="K93" s="247">
        <f>ROUND(E93*J93,2)</f>
        <v>0</v>
      </c>
      <c r="L93" s="247">
        <v>15</v>
      </c>
      <c r="M93" s="247">
        <f>G93*(1+L93/100)</f>
        <v>0</v>
      </c>
      <c r="N93" s="245">
        <v>0</v>
      </c>
      <c r="O93" s="245">
        <f>ROUND(E93*N93,2)</f>
        <v>0</v>
      </c>
      <c r="P93" s="245">
        <v>0</v>
      </c>
      <c r="Q93" s="245">
        <f>ROUND(E93*P93,2)</f>
        <v>0</v>
      </c>
      <c r="R93" s="247"/>
      <c r="S93" s="247" t="s">
        <v>279</v>
      </c>
      <c r="T93" s="248" t="s">
        <v>262</v>
      </c>
      <c r="U93" s="224">
        <v>0</v>
      </c>
      <c r="V93" s="224">
        <f>ROUND(E93*U93,2)</f>
        <v>0</v>
      </c>
      <c r="W93" s="224"/>
      <c r="X93" s="224" t="s">
        <v>241</v>
      </c>
      <c r="Y93" s="213"/>
      <c r="Z93" s="213"/>
      <c r="AA93" s="213"/>
      <c r="AB93" s="213"/>
      <c r="AC93" s="213"/>
      <c r="AD93" s="213"/>
      <c r="AE93" s="213"/>
      <c r="AF93" s="213"/>
      <c r="AG93" s="213" t="s">
        <v>1404</v>
      </c>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row>
    <row r="94" spans="1:60" outlineLevel="1" x14ac:dyDescent="0.2">
      <c r="A94" s="242">
        <v>74</v>
      </c>
      <c r="B94" s="243" t="s">
        <v>1544</v>
      </c>
      <c r="C94" s="255" t="s">
        <v>1545</v>
      </c>
      <c r="D94" s="244" t="s">
        <v>452</v>
      </c>
      <c r="E94" s="245">
        <v>4</v>
      </c>
      <c r="F94" s="246"/>
      <c r="G94" s="247">
        <f>ROUND(E94*F94,2)</f>
        <v>0</v>
      </c>
      <c r="H94" s="246"/>
      <c r="I94" s="247">
        <f>ROUND(E94*H94,2)</f>
        <v>0</v>
      </c>
      <c r="J94" s="246"/>
      <c r="K94" s="247">
        <f>ROUND(E94*J94,2)</f>
        <v>0</v>
      </c>
      <c r="L94" s="247">
        <v>15</v>
      </c>
      <c r="M94" s="247">
        <f>G94*(1+L94/100)</f>
        <v>0</v>
      </c>
      <c r="N94" s="245">
        <v>0</v>
      </c>
      <c r="O94" s="245">
        <f>ROUND(E94*N94,2)</f>
        <v>0</v>
      </c>
      <c r="P94" s="245">
        <v>0</v>
      </c>
      <c r="Q94" s="245">
        <f>ROUND(E94*P94,2)</f>
        <v>0</v>
      </c>
      <c r="R94" s="247"/>
      <c r="S94" s="247" t="s">
        <v>279</v>
      </c>
      <c r="T94" s="248" t="s">
        <v>262</v>
      </c>
      <c r="U94" s="224">
        <v>0</v>
      </c>
      <c r="V94" s="224">
        <f>ROUND(E94*U94,2)</f>
        <v>0</v>
      </c>
      <c r="W94" s="224"/>
      <c r="X94" s="224" t="s">
        <v>241</v>
      </c>
      <c r="Y94" s="213"/>
      <c r="Z94" s="213"/>
      <c r="AA94" s="213"/>
      <c r="AB94" s="213"/>
      <c r="AC94" s="213"/>
      <c r="AD94" s="213"/>
      <c r="AE94" s="213"/>
      <c r="AF94" s="213"/>
      <c r="AG94" s="213" t="s">
        <v>1404</v>
      </c>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row>
    <row r="95" spans="1:60" outlineLevel="1" x14ac:dyDescent="0.2">
      <c r="A95" s="242">
        <v>75</v>
      </c>
      <c r="B95" s="243" t="s">
        <v>1546</v>
      </c>
      <c r="C95" s="255" t="s">
        <v>1547</v>
      </c>
      <c r="D95" s="244" t="s">
        <v>452</v>
      </c>
      <c r="E95" s="245">
        <v>4</v>
      </c>
      <c r="F95" s="246"/>
      <c r="G95" s="247">
        <f>ROUND(E95*F95,2)</f>
        <v>0</v>
      </c>
      <c r="H95" s="246"/>
      <c r="I95" s="247">
        <f>ROUND(E95*H95,2)</f>
        <v>0</v>
      </c>
      <c r="J95" s="246"/>
      <c r="K95" s="247">
        <f>ROUND(E95*J95,2)</f>
        <v>0</v>
      </c>
      <c r="L95" s="247">
        <v>15</v>
      </c>
      <c r="M95" s="247">
        <f>G95*(1+L95/100)</f>
        <v>0</v>
      </c>
      <c r="N95" s="245">
        <v>0</v>
      </c>
      <c r="O95" s="245">
        <f>ROUND(E95*N95,2)</f>
        <v>0</v>
      </c>
      <c r="P95" s="245">
        <v>0</v>
      </c>
      <c r="Q95" s="245">
        <f>ROUND(E95*P95,2)</f>
        <v>0</v>
      </c>
      <c r="R95" s="247"/>
      <c r="S95" s="247" t="s">
        <v>279</v>
      </c>
      <c r="T95" s="248" t="s">
        <v>262</v>
      </c>
      <c r="U95" s="224">
        <v>0</v>
      </c>
      <c r="V95" s="224">
        <f>ROUND(E95*U95,2)</f>
        <v>0</v>
      </c>
      <c r="W95" s="224"/>
      <c r="X95" s="224" t="s">
        <v>241</v>
      </c>
      <c r="Y95" s="213"/>
      <c r="Z95" s="213"/>
      <c r="AA95" s="213"/>
      <c r="AB95" s="213"/>
      <c r="AC95" s="213"/>
      <c r="AD95" s="213"/>
      <c r="AE95" s="213"/>
      <c r="AF95" s="213"/>
      <c r="AG95" s="213" t="s">
        <v>1404</v>
      </c>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row>
    <row r="96" spans="1:60" outlineLevel="1" x14ac:dyDescent="0.2">
      <c r="A96" s="242">
        <v>76</v>
      </c>
      <c r="B96" s="243" t="s">
        <v>1548</v>
      </c>
      <c r="C96" s="255" t="s">
        <v>1549</v>
      </c>
      <c r="D96" s="244" t="s">
        <v>452</v>
      </c>
      <c r="E96" s="245">
        <v>4</v>
      </c>
      <c r="F96" s="246"/>
      <c r="G96" s="247">
        <f>ROUND(E96*F96,2)</f>
        <v>0</v>
      </c>
      <c r="H96" s="246"/>
      <c r="I96" s="247">
        <f>ROUND(E96*H96,2)</f>
        <v>0</v>
      </c>
      <c r="J96" s="246"/>
      <c r="K96" s="247">
        <f>ROUND(E96*J96,2)</f>
        <v>0</v>
      </c>
      <c r="L96" s="247">
        <v>15</v>
      </c>
      <c r="M96" s="247">
        <f>G96*(1+L96/100)</f>
        <v>0</v>
      </c>
      <c r="N96" s="245">
        <v>0</v>
      </c>
      <c r="O96" s="245">
        <f>ROUND(E96*N96,2)</f>
        <v>0</v>
      </c>
      <c r="P96" s="245">
        <v>0</v>
      </c>
      <c r="Q96" s="245">
        <f>ROUND(E96*P96,2)</f>
        <v>0</v>
      </c>
      <c r="R96" s="247"/>
      <c r="S96" s="247" t="s">
        <v>279</v>
      </c>
      <c r="T96" s="248" t="s">
        <v>262</v>
      </c>
      <c r="U96" s="224">
        <v>0</v>
      </c>
      <c r="V96" s="224">
        <f>ROUND(E96*U96,2)</f>
        <v>0</v>
      </c>
      <c r="W96" s="224"/>
      <c r="X96" s="224" t="s">
        <v>241</v>
      </c>
      <c r="Y96" s="213"/>
      <c r="Z96" s="213"/>
      <c r="AA96" s="213"/>
      <c r="AB96" s="213"/>
      <c r="AC96" s="213"/>
      <c r="AD96" s="213"/>
      <c r="AE96" s="213"/>
      <c r="AF96" s="213"/>
      <c r="AG96" s="213" t="s">
        <v>1404</v>
      </c>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row>
    <row r="97" spans="1:60" outlineLevel="1" x14ac:dyDescent="0.2">
      <c r="A97" s="242">
        <v>77</v>
      </c>
      <c r="B97" s="243" t="s">
        <v>1550</v>
      </c>
      <c r="C97" s="255" t="s">
        <v>1551</v>
      </c>
      <c r="D97" s="244" t="s">
        <v>268</v>
      </c>
      <c r="E97" s="245">
        <v>4</v>
      </c>
      <c r="F97" s="246"/>
      <c r="G97" s="247">
        <f>ROUND(E97*F97,2)</f>
        <v>0</v>
      </c>
      <c r="H97" s="246"/>
      <c r="I97" s="247">
        <f>ROUND(E97*H97,2)</f>
        <v>0</v>
      </c>
      <c r="J97" s="246"/>
      <c r="K97" s="247">
        <f>ROUND(E97*J97,2)</f>
        <v>0</v>
      </c>
      <c r="L97" s="247">
        <v>15</v>
      </c>
      <c r="M97" s="247">
        <f>G97*(1+L97/100)</f>
        <v>0</v>
      </c>
      <c r="N97" s="245">
        <v>0</v>
      </c>
      <c r="O97" s="245">
        <f>ROUND(E97*N97,2)</f>
        <v>0</v>
      </c>
      <c r="P97" s="245">
        <v>0</v>
      </c>
      <c r="Q97" s="245">
        <f>ROUND(E97*P97,2)</f>
        <v>0</v>
      </c>
      <c r="R97" s="247"/>
      <c r="S97" s="247" t="s">
        <v>279</v>
      </c>
      <c r="T97" s="248" t="s">
        <v>262</v>
      </c>
      <c r="U97" s="224">
        <v>0</v>
      </c>
      <c r="V97" s="224">
        <f>ROUND(E97*U97,2)</f>
        <v>0</v>
      </c>
      <c r="W97" s="224"/>
      <c r="X97" s="224" t="s">
        <v>241</v>
      </c>
      <c r="Y97" s="213"/>
      <c r="Z97" s="213"/>
      <c r="AA97" s="213"/>
      <c r="AB97" s="213"/>
      <c r="AC97" s="213"/>
      <c r="AD97" s="213"/>
      <c r="AE97" s="213"/>
      <c r="AF97" s="213"/>
      <c r="AG97" s="213" t="s">
        <v>1404</v>
      </c>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row>
    <row r="98" spans="1:60" outlineLevel="1" x14ac:dyDescent="0.2">
      <c r="A98" s="242">
        <v>78</v>
      </c>
      <c r="B98" s="243" t="s">
        <v>1552</v>
      </c>
      <c r="C98" s="255" t="s">
        <v>1553</v>
      </c>
      <c r="D98" s="244" t="s">
        <v>452</v>
      </c>
      <c r="E98" s="245">
        <v>1</v>
      </c>
      <c r="F98" s="246"/>
      <c r="G98" s="247">
        <f>ROUND(E98*F98,2)</f>
        <v>0</v>
      </c>
      <c r="H98" s="246"/>
      <c r="I98" s="247">
        <f>ROUND(E98*H98,2)</f>
        <v>0</v>
      </c>
      <c r="J98" s="246"/>
      <c r="K98" s="247">
        <f>ROUND(E98*J98,2)</f>
        <v>0</v>
      </c>
      <c r="L98" s="247">
        <v>15</v>
      </c>
      <c r="M98" s="247">
        <f>G98*(1+L98/100)</f>
        <v>0</v>
      </c>
      <c r="N98" s="245">
        <v>0</v>
      </c>
      <c r="O98" s="245">
        <f>ROUND(E98*N98,2)</f>
        <v>0</v>
      </c>
      <c r="P98" s="245">
        <v>0</v>
      </c>
      <c r="Q98" s="245">
        <f>ROUND(E98*P98,2)</f>
        <v>0</v>
      </c>
      <c r="R98" s="247"/>
      <c r="S98" s="247" t="s">
        <v>279</v>
      </c>
      <c r="T98" s="248" t="s">
        <v>262</v>
      </c>
      <c r="U98" s="224">
        <v>0</v>
      </c>
      <c r="V98" s="224">
        <f>ROUND(E98*U98,2)</f>
        <v>0</v>
      </c>
      <c r="W98" s="224"/>
      <c r="X98" s="224" t="s">
        <v>241</v>
      </c>
      <c r="Y98" s="213"/>
      <c r="Z98" s="213"/>
      <c r="AA98" s="213"/>
      <c r="AB98" s="213"/>
      <c r="AC98" s="213"/>
      <c r="AD98" s="213"/>
      <c r="AE98" s="213"/>
      <c r="AF98" s="213"/>
      <c r="AG98" s="213" t="s">
        <v>1404</v>
      </c>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row>
    <row r="99" spans="1:60" outlineLevel="1" x14ac:dyDescent="0.2">
      <c r="A99" s="242">
        <v>79</v>
      </c>
      <c r="B99" s="243" t="s">
        <v>1554</v>
      </c>
      <c r="C99" s="255" t="s">
        <v>1555</v>
      </c>
      <c r="D99" s="244" t="s">
        <v>452</v>
      </c>
      <c r="E99" s="245">
        <v>1</v>
      </c>
      <c r="F99" s="246"/>
      <c r="G99" s="247">
        <f>ROUND(E99*F99,2)</f>
        <v>0</v>
      </c>
      <c r="H99" s="246"/>
      <c r="I99" s="247">
        <f>ROUND(E99*H99,2)</f>
        <v>0</v>
      </c>
      <c r="J99" s="246"/>
      <c r="K99" s="247">
        <f>ROUND(E99*J99,2)</f>
        <v>0</v>
      </c>
      <c r="L99" s="247">
        <v>15</v>
      </c>
      <c r="M99" s="247">
        <f>G99*(1+L99/100)</f>
        <v>0</v>
      </c>
      <c r="N99" s="245">
        <v>0</v>
      </c>
      <c r="O99" s="245">
        <f>ROUND(E99*N99,2)</f>
        <v>0</v>
      </c>
      <c r="P99" s="245">
        <v>0</v>
      </c>
      <c r="Q99" s="245">
        <f>ROUND(E99*P99,2)</f>
        <v>0</v>
      </c>
      <c r="R99" s="247"/>
      <c r="S99" s="247" t="s">
        <v>279</v>
      </c>
      <c r="T99" s="248" t="s">
        <v>262</v>
      </c>
      <c r="U99" s="224">
        <v>0</v>
      </c>
      <c r="V99" s="224">
        <f>ROUND(E99*U99,2)</f>
        <v>0</v>
      </c>
      <c r="W99" s="224"/>
      <c r="X99" s="224" t="s">
        <v>241</v>
      </c>
      <c r="Y99" s="213"/>
      <c r="Z99" s="213"/>
      <c r="AA99" s="213"/>
      <c r="AB99" s="213"/>
      <c r="AC99" s="213"/>
      <c r="AD99" s="213"/>
      <c r="AE99" s="213"/>
      <c r="AF99" s="213"/>
      <c r="AG99" s="213" t="s">
        <v>1404</v>
      </c>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row>
    <row r="100" spans="1:60" outlineLevel="1" x14ac:dyDescent="0.2">
      <c r="A100" s="242">
        <v>80</v>
      </c>
      <c r="B100" s="243" t="s">
        <v>1556</v>
      </c>
      <c r="C100" s="255" t="s">
        <v>1557</v>
      </c>
      <c r="D100" s="244" t="s">
        <v>452</v>
      </c>
      <c r="E100" s="245">
        <v>1</v>
      </c>
      <c r="F100" s="246"/>
      <c r="G100" s="247">
        <f>ROUND(E100*F100,2)</f>
        <v>0</v>
      </c>
      <c r="H100" s="246"/>
      <c r="I100" s="247">
        <f>ROUND(E100*H100,2)</f>
        <v>0</v>
      </c>
      <c r="J100" s="246"/>
      <c r="K100" s="247">
        <f>ROUND(E100*J100,2)</f>
        <v>0</v>
      </c>
      <c r="L100" s="247">
        <v>15</v>
      </c>
      <c r="M100" s="247">
        <f>G100*(1+L100/100)</f>
        <v>0</v>
      </c>
      <c r="N100" s="245">
        <v>0</v>
      </c>
      <c r="O100" s="245">
        <f>ROUND(E100*N100,2)</f>
        <v>0</v>
      </c>
      <c r="P100" s="245">
        <v>0</v>
      </c>
      <c r="Q100" s="245">
        <f>ROUND(E100*P100,2)</f>
        <v>0</v>
      </c>
      <c r="R100" s="247"/>
      <c r="S100" s="247" t="s">
        <v>279</v>
      </c>
      <c r="T100" s="248" t="s">
        <v>262</v>
      </c>
      <c r="U100" s="224">
        <v>0</v>
      </c>
      <c r="V100" s="224">
        <f>ROUND(E100*U100,2)</f>
        <v>0</v>
      </c>
      <c r="W100" s="224"/>
      <c r="X100" s="224" t="s">
        <v>241</v>
      </c>
      <c r="Y100" s="213"/>
      <c r="Z100" s="213"/>
      <c r="AA100" s="213"/>
      <c r="AB100" s="213"/>
      <c r="AC100" s="213"/>
      <c r="AD100" s="213"/>
      <c r="AE100" s="213"/>
      <c r="AF100" s="213"/>
      <c r="AG100" s="213" t="s">
        <v>1404</v>
      </c>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row>
    <row r="101" spans="1:60" outlineLevel="1" x14ac:dyDescent="0.2">
      <c r="A101" s="242">
        <v>81</v>
      </c>
      <c r="B101" s="243" t="s">
        <v>1558</v>
      </c>
      <c r="C101" s="255" t="s">
        <v>1559</v>
      </c>
      <c r="D101" s="244" t="s">
        <v>452</v>
      </c>
      <c r="E101" s="245">
        <v>400</v>
      </c>
      <c r="F101" s="246"/>
      <c r="G101" s="247">
        <f>ROUND(E101*F101,2)</f>
        <v>0</v>
      </c>
      <c r="H101" s="246"/>
      <c r="I101" s="247">
        <f>ROUND(E101*H101,2)</f>
        <v>0</v>
      </c>
      <c r="J101" s="246"/>
      <c r="K101" s="247">
        <f>ROUND(E101*J101,2)</f>
        <v>0</v>
      </c>
      <c r="L101" s="247">
        <v>15</v>
      </c>
      <c r="M101" s="247">
        <f>G101*(1+L101/100)</f>
        <v>0</v>
      </c>
      <c r="N101" s="245">
        <v>0</v>
      </c>
      <c r="O101" s="245">
        <f>ROUND(E101*N101,2)</f>
        <v>0</v>
      </c>
      <c r="P101" s="245">
        <v>0</v>
      </c>
      <c r="Q101" s="245">
        <f>ROUND(E101*P101,2)</f>
        <v>0</v>
      </c>
      <c r="R101" s="247"/>
      <c r="S101" s="247" t="s">
        <v>279</v>
      </c>
      <c r="T101" s="248" t="s">
        <v>262</v>
      </c>
      <c r="U101" s="224">
        <v>0</v>
      </c>
      <c r="V101" s="224">
        <f>ROUND(E101*U101,2)</f>
        <v>0</v>
      </c>
      <c r="W101" s="224"/>
      <c r="X101" s="224" t="s">
        <v>241</v>
      </c>
      <c r="Y101" s="213"/>
      <c r="Z101" s="213"/>
      <c r="AA101" s="213"/>
      <c r="AB101" s="213"/>
      <c r="AC101" s="213"/>
      <c r="AD101" s="213"/>
      <c r="AE101" s="213"/>
      <c r="AF101" s="213"/>
      <c r="AG101" s="213" t="s">
        <v>1404</v>
      </c>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row>
    <row r="102" spans="1:60" outlineLevel="1" x14ac:dyDescent="0.2">
      <c r="A102" s="242">
        <v>82</v>
      </c>
      <c r="B102" s="243" t="s">
        <v>1560</v>
      </c>
      <c r="C102" s="255" t="s">
        <v>1561</v>
      </c>
      <c r="D102" s="244" t="s">
        <v>1562</v>
      </c>
      <c r="E102" s="245">
        <v>1</v>
      </c>
      <c r="F102" s="246"/>
      <c r="G102" s="247">
        <f>ROUND(E102*F102,2)</f>
        <v>0</v>
      </c>
      <c r="H102" s="246"/>
      <c r="I102" s="247">
        <f>ROUND(E102*H102,2)</f>
        <v>0</v>
      </c>
      <c r="J102" s="246"/>
      <c r="K102" s="247">
        <f>ROUND(E102*J102,2)</f>
        <v>0</v>
      </c>
      <c r="L102" s="247">
        <v>15</v>
      </c>
      <c r="M102" s="247">
        <f>G102*(1+L102/100)</f>
        <v>0</v>
      </c>
      <c r="N102" s="245">
        <v>0</v>
      </c>
      <c r="O102" s="245">
        <f>ROUND(E102*N102,2)</f>
        <v>0</v>
      </c>
      <c r="P102" s="245">
        <v>0</v>
      </c>
      <c r="Q102" s="245">
        <f>ROUND(E102*P102,2)</f>
        <v>0</v>
      </c>
      <c r="R102" s="247"/>
      <c r="S102" s="247" t="s">
        <v>279</v>
      </c>
      <c r="T102" s="248" t="s">
        <v>262</v>
      </c>
      <c r="U102" s="224">
        <v>0</v>
      </c>
      <c r="V102" s="224">
        <f>ROUND(E102*U102,2)</f>
        <v>0</v>
      </c>
      <c r="W102" s="224"/>
      <c r="X102" s="224" t="s">
        <v>241</v>
      </c>
      <c r="Y102" s="213"/>
      <c r="Z102" s="213"/>
      <c r="AA102" s="213"/>
      <c r="AB102" s="213"/>
      <c r="AC102" s="213"/>
      <c r="AD102" s="213"/>
      <c r="AE102" s="213"/>
      <c r="AF102" s="213"/>
      <c r="AG102" s="213" t="s">
        <v>1404</v>
      </c>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row>
    <row r="103" spans="1:60" outlineLevel="1" x14ac:dyDescent="0.2">
      <c r="A103" s="242">
        <v>83</v>
      </c>
      <c r="B103" s="243" t="s">
        <v>1563</v>
      </c>
      <c r="C103" s="255" t="s">
        <v>1564</v>
      </c>
      <c r="D103" s="244" t="s">
        <v>1562</v>
      </c>
      <c r="E103" s="245">
        <v>1</v>
      </c>
      <c r="F103" s="246"/>
      <c r="G103" s="247">
        <f>ROUND(E103*F103,2)</f>
        <v>0</v>
      </c>
      <c r="H103" s="246"/>
      <c r="I103" s="247">
        <f>ROUND(E103*H103,2)</f>
        <v>0</v>
      </c>
      <c r="J103" s="246"/>
      <c r="K103" s="247">
        <f>ROUND(E103*J103,2)</f>
        <v>0</v>
      </c>
      <c r="L103" s="247">
        <v>15</v>
      </c>
      <c r="M103" s="247">
        <f>G103*(1+L103/100)</f>
        <v>0</v>
      </c>
      <c r="N103" s="245">
        <v>0</v>
      </c>
      <c r="O103" s="245">
        <f>ROUND(E103*N103,2)</f>
        <v>0</v>
      </c>
      <c r="P103" s="245">
        <v>0</v>
      </c>
      <c r="Q103" s="245">
        <f>ROUND(E103*P103,2)</f>
        <v>0</v>
      </c>
      <c r="R103" s="247"/>
      <c r="S103" s="247" t="s">
        <v>279</v>
      </c>
      <c r="T103" s="248" t="s">
        <v>262</v>
      </c>
      <c r="U103" s="224">
        <v>0</v>
      </c>
      <c r="V103" s="224">
        <f>ROUND(E103*U103,2)</f>
        <v>0</v>
      </c>
      <c r="W103" s="224"/>
      <c r="X103" s="224" t="s">
        <v>241</v>
      </c>
      <c r="Y103" s="213"/>
      <c r="Z103" s="213"/>
      <c r="AA103" s="213"/>
      <c r="AB103" s="213"/>
      <c r="AC103" s="213"/>
      <c r="AD103" s="213"/>
      <c r="AE103" s="213"/>
      <c r="AF103" s="213"/>
      <c r="AG103" s="213" t="s">
        <v>1404</v>
      </c>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row>
    <row r="104" spans="1:60" outlineLevel="1" x14ac:dyDescent="0.2">
      <c r="A104" s="242">
        <v>84</v>
      </c>
      <c r="B104" s="243" t="s">
        <v>1565</v>
      </c>
      <c r="C104" s="255" t="s">
        <v>1566</v>
      </c>
      <c r="D104" s="244" t="s">
        <v>1562</v>
      </c>
      <c r="E104" s="245">
        <v>1</v>
      </c>
      <c r="F104" s="246"/>
      <c r="G104" s="247">
        <f>ROUND(E104*F104,2)</f>
        <v>0</v>
      </c>
      <c r="H104" s="246"/>
      <c r="I104" s="247">
        <f>ROUND(E104*H104,2)</f>
        <v>0</v>
      </c>
      <c r="J104" s="246"/>
      <c r="K104" s="247">
        <f>ROUND(E104*J104,2)</f>
        <v>0</v>
      </c>
      <c r="L104" s="247">
        <v>15</v>
      </c>
      <c r="M104" s="247">
        <f>G104*(1+L104/100)</f>
        <v>0</v>
      </c>
      <c r="N104" s="245">
        <v>0</v>
      </c>
      <c r="O104" s="245">
        <f>ROUND(E104*N104,2)</f>
        <v>0</v>
      </c>
      <c r="P104" s="245">
        <v>0</v>
      </c>
      <c r="Q104" s="245">
        <f>ROUND(E104*P104,2)</f>
        <v>0</v>
      </c>
      <c r="R104" s="247"/>
      <c r="S104" s="247" t="s">
        <v>279</v>
      </c>
      <c r="T104" s="248" t="s">
        <v>262</v>
      </c>
      <c r="U104" s="224">
        <v>0</v>
      </c>
      <c r="V104" s="224">
        <f>ROUND(E104*U104,2)</f>
        <v>0</v>
      </c>
      <c r="W104" s="224"/>
      <c r="X104" s="224" t="s">
        <v>241</v>
      </c>
      <c r="Y104" s="213"/>
      <c r="Z104" s="213"/>
      <c r="AA104" s="213"/>
      <c r="AB104" s="213"/>
      <c r="AC104" s="213"/>
      <c r="AD104" s="213"/>
      <c r="AE104" s="213"/>
      <c r="AF104" s="213"/>
      <c r="AG104" s="213" t="s">
        <v>1404</v>
      </c>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row>
    <row r="105" spans="1:60" x14ac:dyDescent="0.2">
      <c r="A105" s="227" t="s">
        <v>233</v>
      </c>
      <c r="B105" s="228" t="s">
        <v>90</v>
      </c>
      <c r="C105" s="252" t="s">
        <v>91</v>
      </c>
      <c r="D105" s="229"/>
      <c r="E105" s="230"/>
      <c r="F105" s="231"/>
      <c r="G105" s="231">
        <f>SUMIF(AG106:AG108,"&lt;&gt;NOR",G106:G108)</f>
        <v>0</v>
      </c>
      <c r="H105" s="231"/>
      <c r="I105" s="231">
        <f>SUM(I106:I108)</f>
        <v>0</v>
      </c>
      <c r="J105" s="231"/>
      <c r="K105" s="231">
        <f>SUM(K106:K108)</f>
        <v>0</v>
      </c>
      <c r="L105" s="231"/>
      <c r="M105" s="231">
        <f>SUM(M106:M108)</f>
        <v>0</v>
      </c>
      <c r="N105" s="230"/>
      <c r="O105" s="230">
        <f>SUM(O106:O108)</f>
        <v>0</v>
      </c>
      <c r="P105" s="230"/>
      <c r="Q105" s="230">
        <f>SUM(Q106:Q108)</f>
        <v>0</v>
      </c>
      <c r="R105" s="231"/>
      <c r="S105" s="231"/>
      <c r="T105" s="232"/>
      <c r="U105" s="226"/>
      <c r="V105" s="226">
        <f>SUM(V106:V108)</f>
        <v>0</v>
      </c>
      <c r="W105" s="226"/>
      <c r="X105" s="226"/>
      <c r="AG105" t="s">
        <v>234</v>
      </c>
    </row>
    <row r="106" spans="1:60" outlineLevel="1" x14ac:dyDescent="0.2">
      <c r="A106" s="242">
        <v>85</v>
      </c>
      <c r="B106" s="243" t="s">
        <v>1567</v>
      </c>
      <c r="C106" s="255" t="s">
        <v>1568</v>
      </c>
      <c r="D106" s="244" t="s">
        <v>268</v>
      </c>
      <c r="E106" s="245">
        <v>10</v>
      </c>
      <c r="F106" s="246"/>
      <c r="G106" s="247">
        <f>ROUND(E106*F106,2)</f>
        <v>0</v>
      </c>
      <c r="H106" s="246"/>
      <c r="I106" s="247">
        <f>ROUND(E106*H106,2)</f>
        <v>0</v>
      </c>
      <c r="J106" s="246"/>
      <c r="K106" s="247">
        <f>ROUND(E106*J106,2)</f>
        <v>0</v>
      </c>
      <c r="L106" s="247">
        <v>15</v>
      </c>
      <c r="M106" s="247">
        <f>G106*(1+L106/100)</f>
        <v>0</v>
      </c>
      <c r="N106" s="245">
        <v>0</v>
      </c>
      <c r="O106" s="245">
        <f>ROUND(E106*N106,2)</f>
        <v>0</v>
      </c>
      <c r="P106" s="245">
        <v>0</v>
      </c>
      <c r="Q106" s="245">
        <f>ROUND(E106*P106,2)</f>
        <v>0</v>
      </c>
      <c r="R106" s="247"/>
      <c r="S106" s="247" t="s">
        <v>279</v>
      </c>
      <c r="T106" s="248" t="s">
        <v>262</v>
      </c>
      <c r="U106" s="224">
        <v>0</v>
      </c>
      <c r="V106" s="224">
        <f>ROUND(E106*U106,2)</f>
        <v>0</v>
      </c>
      <c r="W106" s="224"/>
      <c r="X106" s="224" t="s">
        <v>241</v>
      </c>
      <c r="Y106" s="213"/>
      <c r="Z106" s="213"/>
      <c r="AA106" s="213"/>
      <c r="AB106" s="213"/>
      <c r="AC106" s="213"/>
      <c r="AD106" s="213"/>
      <c r="AE106" s="213"/>
      <c r="AF106" s="213"/>
      <c r="AG106" s="213" t="s">
        <v>1404</v>
      </c>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row>
    <row r="107" spans="1:60" outlineLevel="1" x14ac:dyDescent="0.2">
      <c r="A107" s="242">
        <v>86</v>
      </c>
      <c r="B107" s="243" t="s">
        <v>1569</v>
      </c>
      <c r="C107" s="255" t="s">
        <v>1570</v>
      </c>
      <c r="D107" s="244" t="s">
        <v>268</v>
      </c>
      <c r="E107" s="245">
        <v>4</v>
      </c>
      <c r="F107" s="246"/>
      <c r="G107" s="247">
        <f>ROUND(E107*F107,2)</f>
        <v>0</v>
      </c>
      <c r="H107" s="246"/>
      <c r="I107" s="247">
        <f>ROUND(E107*H107,2)</f>
        <v>0</v>
      </c>
      <c r="J107" s="246"/>
      <c r="K107" s="247">
        <f>ROUND(E107*J107,2)</f>
        <v>0</v>
      </c>
      <c r="L107" s="247">
        <v>15</v>
      </c>
      <c r="M107" s="247">
        <f>G107*(1+L107/100)</f>
        <v>0</v>
      </c>
      <c r="N107" s="245">
        <v>0</v>
      </c>
      <c r="O107" s="245">
        <f>ROUND(E107*N107,2)</f>
        <v>0</v>
      </c>
      <c r="P107" s="245">
        <v>0</v>
      </c>
      <c r="Q107" s="245">
        <f>ROUND(E107*P107,2)</f>
        <v>0</v>
      </c>
      <c r="R107" s="247"/>
      <c r="S107" s="247" t="s">
        <v>279</v>
      </c>
      <c r="T107" s="248" t="s">
        <v>262</v>
      </c>
      <c r="U107" s="224">
        <v>0</v>
      </c>
      <c r="V107" s="224">
        <f>ROUND(E107*U107,2)</f>
        <v>0</v>
      </c>
      <c r="W107" s="224"/>
      <c r="X107" s="224" t="s">
        <v>241</v>
      </c>
      <c r="Y107" s="213"/>
      <c r="Z107" s="213"/>
      <c r="AA107" s="213"/>
      <c r="AB107" s="213"/>
      <c r="AC107" s="213"/>
      <c r="AD107" s="213"/>
      <c r="AE107" s="213"/>
      <c r="AF107" s="213"/>
      <c r="AG107" s="213" t="s">
        <v>1404</v>
      </c>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row>
    <row r="108" spans="1:60" outlineLevel="1" x14ac:dyDescent="0.2">
      <c r="A108" s="242">
        <v>87</v>
      </c>
      <c r="B108" s="243" t="s">
        <v>1571</v>
      </c>
      <c r="C108" s="255" t="s">
        <v>1572</v>
      </c>
      <c r="D108" s="244" t="s">
        <v>268</v>
      </c>
      <c r="E108" s="245">
        <v>2</v>
      </c>
      <c r="F108" s="246"/>
      <c r="G108" s="247">
        <f>ROUND(E108*F108,2)</f>
        <v>0</v>
      </c>
      <c r="H108" s="246"/>
      <c r="I108" s="247">
        <f>ROUND(E108*H108,2)</f>
        <v>0</v>
      </c>
      <c r="J108" s="246"/>
      <c r="K108" s="247">
        <f>ROUND(E108*J108,2)</f>
        <v>0</v>
      </c>
      <c r="L108" s="247">
        <v>15</v>
      </c>
      <c r="M108" s="247">
        <f>G108*(1+L108/100)</f>
        <v>0</v>
      </c>
      <c r="N108" s="245">
        <v>0</v>
      </c>
      <c r="O108" s="245">
        <f>ROUND(E108*N108,2)</f>
        <v>0</v>
      </c>
      <c r="P108" s="245">
        <v>0</v>
      </c>
      <c r="Q108" s="245">
        <f>ROUND(E108*P108,2)</f>
        <v>0</v>
      </c>
      <c r="R108" s="247"/>
      <c r="S108" s="247" t="s">
        <v>279</v>
      </c>
      <c r="T108" s="248" t="s">
        <v>262</v>
      </c>
      <c r="U108" s="224">
        <v>0</v>
      </c>
      <c r="V108" s="224">
        <f>ROUND(E108*U108,2)</f>
        <v>0</v>
      </c>
      <c r="W108" s="224"/>
      <c r="X108" s="224" t="s">
        <v>241</v>
      </c>
      <c r="Y108" s="213"/>
      <c r="Z108" s="213"/>
      <c r="AA108" s="213"/>
      <c r="AB108" s="213"/>
      <c r="AC108" s="213"/>
      <c r="AD108" s="213"/>
      <c r="AE108" s="213"/>
      <c r="AF108" s="213"/>
      <c r="AG108" s="213" t="s">
        <v>1404</v>
      </c>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row>
    <row r="109" spans="1:60" x14ac:dyDescent="0.2">
      <c r="A109" s="227" t="s">
        <v>233</v>
      </c>
      <c r="B109" s="228" t="s">
        <v>92</v>
      </c>
      <c r="C109" s="252" t="s">
        <v>93</v>
      </c>
      <c r="D109" s="229"/>
      <c r="E109" s="230"/>
      <c r="F109" s="231"/>
      <c r="G109" s="231">
        <f>SUMIF(AG110:AG112,"&lt;&gt;NOR",G110:G112)</f>
        <v>0</v>
      </c>
      <c r="H109" s="231"/>
      <c r="I109" s="231">
        <f>SUM(I110:I112)</f>
        <v>0</v>
      </c>
      <c r="J109" s="231"/>
      <c r="K109" s="231">
        <f>SUM(K110:K112)</f>
        <v>0</v>
      </c>
      <c r="L109" s="231"/>
      <c r="M109" s="231">
        <f>SUM(M110:M112)</f>
        <v>0</v>
      </c>
      <c r="N109" s="230"/>
      <c r="O109" s="230">
        <f>SUM(O110:O112)</f>
        <v>0</v>
      </c>
      <c r="P109" s="230"/>
      <c r="Q109" s="230">
        <f>SUM(Q110:Q112)</f>
        <v>0</v>
      </c>
      <c r="R109" s="231"/>
      <c r="S109" s="231"/>
      <c r="T109" s="232"/>
      <c r="U109" s="226"/>
      <c r="V109" s="226">
        <f>SUM(V110:V112)</f>
        <v>0</v>
      </c>
      <c r="W109" s="226"/>
      <c r="X109" s="226"/>
      <c r="AG109" t="s">
        <v>234</v>
      </c>
    </row>
    <row r="110" spans="1:60" outlineLevel="1" x14ac:dyDescent="0.2">
      <c r="A110" s="242">
        <v>88</v>
      </c>
      <c r="B110" s="243" t="s">
        <v>1573</v>
      </c>
      <c r="C110" s="255" t="s">
        <v>1574</v>
      </c>
      <c r="D110" s="244" t="s">
        <v>452</v>
      </c>
      <c r="E110" s="245">
        <v>1</v>
      </c>
      <c r="F110" s="246"/>
      <c r="G110" s="247">
        <f>ROUND(E110*F110,2)</f>
        <v>0</v>
      </c>
      <c r="H110" s="246"/>
      <c r="I110" s="247">
        <f>ROUND(E110*H110,2)</f>
        <v>0</v>
      </c>
      <c r="J110" s="246"/>
      <c r="K110" s="247">
        <f>ROUND(E110*J110,2)</f>
        <v>0</v>
      </c>
      <c r="L110" s="247">
        <v>15</v>
      </c>
      <c r="M110" s="247">
        <f>G110*(1+L110/100)</f>
        <v>0</v>
      </c>
      <c r="N110" s="245">
        <v>0</v>
      </c>
      <c r="O110" s="245">
        <f>ROUND(E110*N110,2)</f>
        <v>0</v>
      </c>
      <c r="P110" s="245">
        <v>0</v>
      </c>
      <c r="Q110" s="245">
        <f>ROUND(E110*P110,2)</f>
        <v>0</v>
      </c>
      <c r="R110" s="247"/>
      <c r="S110" s="247" t="s">
        <v>279</v>
      </c>
      <c r="T110" s="248" t="s">
        <v>262</v>
      </c>
      <c r="U110" s="224">
        <v>0</v>
      </c>
      <c r="V110" s="224">
        <f>ROUND(E110*U110,2)</f>
        <v>0</v>
      </c>
      <c r="W110" s="224"/>
      <c r="X110" s="224" t="s">
        <v>241</v>
      </c>
      <c r="Y110" s="213"/>
      <c r="Z110" s="213"/>
      <c r="AA110" s="213"/>
      <c r="AB110" s="213"/>
      <c r="AC110" s="213"/>
      <c r="AD110" s="213"/>
      <c r="AE110" s="213"/>
      <c r="AF110" s="213"/>
      <c r="AG110" s="213" t="s">
        <v>1404</v>
      </c>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row>
    <row r="111" spans="1:60" outlineLevel="1" x14ac:dyDescent="0.2">
      <c r="A111" s="242">
        <v>89</v>
      </c>
      <c r="B111" s="243" t="s">
        <v>1575</v>
      </c>
      <c r="C111" s="255" t="s">
        <v>1576</v>
      </c>
      <c r="D111" s="244" t="s">
        <v>452</v>
      </c>
      <c r="E111" s="245">
        <v>3</v>
      </c>
      <c r="F111" s="246"/>
      <c r="G111" s="247">
        <f>ROUND(E111*F111,2)</f>
        <v>0</v>
      </c>
      <c r="H111" s="246"/>
      <c r="I111" s="247">
        <f>ROUND(E111*H111,2)</f>
        <v>0</v>
      </c>
      <c r="J111" s="246"/>
      <c r="K111" s="247">
        <f>ROUND(E111*J111,2)</f>
        <v>0</v>
      </c>
      <c r="L111" s="247">
        <v>15</v>
      </c>
      <c r="M111" s="247">
        <f>G111*(1+L111/100)</f>
        <v>0</v>
      </c>
      <c r="N111" s="245">
        <v>0</v>
      </c>
      <c r="O111" s="245">
        <f>ROUND(E111*N111,2)</f>
        <v>0</v>
      </c>
      <c r="P111" s="245">
        <v>0</v>
      </c>
      <c r="Q111" s="245">
        <f>ROUND(E111*P111,2)</f>
        <v>0</v>
      </c>
      <c r="R111" s="247"/>
      <c r="S111" s="247" t="s">
        <v>279</v>
      </c>
      <c r="T111" s="248" t="s">
        <v>262</v>
      </c>
      <c r="U111" s="224">
        <v>0</v>
      </c>
      <c r="V111" s="224">
        <f>ROUND(E111*U111,2)</f>
        <v>0</v>
      </c>
      <c r="W111" s="224"/>
      <c r="X111" s="224" t="s">
        <v>241</v>
      </c>
      <c r="Y111" s="213"/>
      <c r="Z111" s="213"/>
      <c r="AA111" s="213"/>
      <c r="AB111" s="213"/>
      <c r="AC111" s="213"/>
      <c r="AD111" s="213"/>
      <c r="AE111" s="213"/>
      <c r="AF111" s="213"/>
      <c r="AG111" s="213" t="s">
        <v>1404</v>
      </c>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row>
    <row r="112" spans="1:60" outlineLevel="1" x14ac:dyDescent="0.2">
      <c r="A112" s="242">
        <v>90</v>
      </c>
      <c r="B112" s="243" t="s">
        <v>1577</v>
      </c>
      <c r="C112" s="255" t="s">
        <v>1578</v>
      </c>
      <c r="D112" s="244" t="s">
        <v>268</v>
      </c>
      <c r="E112" s="245">
        <v>10</v>
      </c>
      <c r="F112" s="246"/>
      <c r="G112" s="247">
        <f>ROUND(E112*F112,2)</f>
        <v>0</v>
      </c>
      <c r="H112" s="246"/>
      <c r="I112" s="247">
        <f>ROUND(E112*H112,2)</f>
        <v>0</v>
      </c>
      <c r="J112" s="246"/>
      <c r="K112" s="247">
        <f>ROUND(E112*J112,2)</f>
        <v>0</v>
      </c>
      <c r="L112" s="247">
        <v>15</v>
      </c>
      <c r="M112" s="247">
        <f>G112*(1+L112/100)</f>
        <v>0</v>
      </c>
      <c r="N112" s="245">
        <v>0</v>
      </c>
      <c r="O112" s="245">
        <f>ROUND(E112*N112,2)</f>
        <v>0</v>
      </c>
      <c r="P112" s="245">
        <v>0</v>
      </c>
      <c r="Q112" s="245">
        <f>ROUND(E112*P112,2)</f>
        <v>0</v>
      </c>
      <c r="R112" s="247"/>
      <c r="S112" s="247" t="s">
        <v>279</v>
      </c>
      <c r="T112" s="248" t="s">
        <v>262</v>
      </c>
      <c r="U112" s="224">
        <v>0</v>
      </c>
      <c r="V112" s="224">
        <f>ROUND(E112*U112,2)</f>
        <v>0</v>
      </c>
      <c r="W112" s="224"/>
      <c r="X112" s="224" t="s">
        <v>241</v>
      </c>
      <c r="Y112" s="213"/>
      <c r="Z112" s="213"/>
      <c r="AA112" s="213"/>
      <c r="AB112" s="213"/>
      <c r="AC112" s="213"/>
      <c r="AD112" s="213"/>
      <c r="AE112" s="213"/>
      <c r="AF112" s="213"/>
      <c r="AG112" s="213" t="s">
        <v>1404</v>
      </c>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row>
    <row r="113" spans="1:60" x14ac:dyDescent="0.2">
      <c r="A113" s="227" t="s">
        <v>233</v>
      </c>
      <c r="B113" s="228" t="s">
        <v>94</v>
      </c>
      <c r="C113" s="252" t="s">
        <v>95</v>
      </c>
      <c r="D113" s="229"/>
      <c r="E113" s="230"/>
      <c r="F113" s="231"/>
      <c r="G113" s="231">
        <f>SUMIF(AG114:AG124,"&lt;&gt;NOR",G114:G124)</f>
        <v>0</v>
      </c>
      <c r="H113" s="231"/>
      <c r="I113" s="231">
        <f>SUM(I114:I124)</f>
        <v>0</v>
      </c>
      <c r="J113" s="231"/>
      <c r="K113" s="231">
        <f>SUM(K114:K124)</f>
        <v>0</v>
      </c>
      <c r="L113" s="231"/>
      <c r="M113" s="231">
        <f>SUM(M114:M124)</f>
        <v>0</v>
      </c>
      <c r="N113" s="230"/>
      <c r="O113" s="230">
        <f>SUM(O114:O124)</f>
        <v>0</v>
      </c>
      <c r="P113" s="230"/>
      <c r="Q113" s="230">
        <f>SUM(Q114:Q124)</f>
        <v>0</v>
      </c>
      <c r="R113" s="231"/>
      <c r="S113" s="231"/>
      <c r="T113" s="232"/>
      <c r="U113" s="226"/>
      <c r="V113" s="226">
        <f>SUM(V114:V124)</f>
        <v>0</v>
      </c>
      <c r="W113" s="226"/>
      <c r="X113" s="226"/>
      <c r="AG113" t="s">
        <v>234</v>
      </c>
    </row>
    <row r="114" spans="1:60" outlineLevel="1" x14ac:dyDescent="0.2">
      <c r="A114" s="242">
        <v>91</v>
      </c>
      <c r="B114" s="243" t="s">
        <v>1579</v>
      </c>
      <c r="C114" s="255" t="s">
        <v>1580</v>
      </c>
      <c r="D114" s="244" t="s">
        <v>1581</v>
      </c>
      <c r="E114" s="245">
        <v>1</v>
      </c>
      <c r="F114" s="246"/>
      <c r="G114" s="247">
        <f>ROUND(E114*F114,2)</f>
        <v>0</v>
      </c>
      <c r="H114" s="246"/>
      <c r="I114" s="247">
        <f>ROUND(E114*H114,2)</f>
        <v>0</v>
      </c>
      <c r="J114" s="246"/>
      <c r="K114" s="247">
        <f>ROUND(E114*J114,2)</f>
        <v>0</v>
      </c>
      <c r="L114" s="247">
        <v>15</v>
      </c>
      <c r="M114" s="247">
        <f>G114*(1+L114/100)</f>
        <v>0</v>
      </c>
      <c r="N114" s="245">
        <v>0</v>
      </c>
      <c r="O114" s="245">
        <f>ROUND(E114*N114,2)</f>
        <v>0</v>
      </c>
      <c r="P114" s="245">
        <v>0</v>
      </c>
      <c r="Q114" s="245">
        <f>ROUND(E114*P114,2)</f>
        <v>0</v>
      </c>
      <c r="R114" s="247"/>
      <c r="S114" s="247" t="s">
        <v>279</v>
      </c>
      <c r="T114" s="248" t="s">
        <v>262</v>
      </c>
      <c r="U114" s="224">
        <v>0</v>
      </c>
      <c r="V114" s="224">
        <f>ROUND(E114*U114,2)</f>
        <v>0</v>
      </c>
      <c r="W114" s="224"/>
      <c r="X114" s="224" t="s">
        <v>241</v>
      </c>
      <c r="Y114" s="213"/>
      <c r="Z114" s="213"/>
      <c r="AA114" s="213"/>
      <c r="AB114" s="213"/>
      <c r="AC114" s="213"/>
      <c r="AD114" s="213"/>
      <c r="AE114" s="213"/>
      <c r="AF114" s="213"/>
      <c r="AG114" s="213" t="s">
        <v>1404</v>
      </c>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row>
    <row r="115" spans="1:60" outlineLevel="1" x14ac:dyDescent="0.2">
      <c r="A115" s="242">
        <v>92</v>
      </c>
      <c r="B115" s="243" t="s">
        <v>1582</v>
      </c>
      <c r="C115" s="255" t="s">
        <v>1583</v>
      </c>
      <c r="D115" s="244" t="s">
        <v>1581</v>
      </c>
      <c r="E115" s="245">
        <v>1</v>
      </c>
      <c r="F115" s="246"/>
      <c r="G115" s="247">
        <f>ROUND(E115*F115,2)</f>
        <v>0</v>
      </c>
      <c r="H115" s="246"/>
      <c r="I115" s="247">
        <f>ROUND(E115*H115,2)</f>
        <v>0</v>
      </c>
      <c r="J115" s="246"/>
      <c r="K115" s="247">
        <f>ROUND(E115*J115,2)</f>
        <v>0</v>
      </c>
      <c r="L115" s="247">
        <v>15</v>
      </c>
      <c r="M115" s="247">
        <f>G115*(1+L115/100)</f>
        <v>0</v>
      </c>
      <c r="N115" s="245">
        <v>0</v>
      </c>
      <c r="O115" s="245">
        <f>ROUND(E115*N115,2)</f>
        <v>0</v>
      </c>
      <c r="P115" s="245">
        <v>0</v>
      </c>
      <c r="Q115" s="245">
        <f>ROUND(E115*P115,2)</f>
        <v>0</v>
      </c>
      <c r="R115" s="247"/>
      <c r="S115" s="247" t="s">
        <v>279</v>
      </c>
      <c r="T115" s="248" t="s">
        <v>262</v>
      </c>
      <c r="U115" s="224">
        <v>0</v>
      </c>
      <c r="V115" s="224">
        <f>ROUND(E115*U115,2)</f>
        <v>0</v>
      </c>
      <c r="W115" s="224"/>
      <c r="X115" s="224" t="s">
        <v>241</v>
      </c>
      <c r="Y115" s="213"/>
      <c r="Z115" s="213"/>
      <c r="AA115" s="213"/>
      <c r="AB115" s="213"/>
      <c r="AC115" s="213"/>
      <c r="AD115" s="213"/>
      <c r="AE115" s="213"/>
      <c r="AF115" s="213"/>
      <c r="AG115" s="213" t="s">
        <v>1404</v>
      </c>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row>
    <row r="116" spans="1:60" outlineLevel="1" x14ac:dyDescent="0.2">
      <c r="A116" s="242">
        <v>93</v>
      </c>
      <c r="B116" s="243" t="s">
        <v>1584</v>
      </c>
      <c r="C116" s="255" t="s">
        <v>1585</v>
      </c>
      <c r="D116" s="244" t="s">
        <v>1562</v>
      </c>
      <c r="E116" s="245">
        <v>1</v>
      </c>
      <c r="F116" s="246"/>
      <c r="G116" s="247">
        <f>ROUND(E116*F116,2)</f>
        <v>0</v>
      </c>
      <c r="H116" s="246"/>
      <c r="I116" s="247">
        <f>ROUND(E116*H116,2)</f>
        <v>0</v>
      </c>
      <c r="J116" s="246"/>
      <c r="K116" s="247">
        <f>ROUND(E116*J116,2)</f>
        <v>0</v>
      </c>
      <c r="L116" s="247">
        <v>15</v>
      </c>
      <c r="M116" s="247">
        <f>G116*(1+L116/100)</f>
        <v>0</v>
      </c>
      <c r="N116" s="245">
        <v>0</v>
      </c>
      <c r="O116" s="245">
        <f>ROUND(E116*N116,2)</f>
        <v>0</v>
      </c>
      <c r="P116" s="245">
        <v>0</v>
      </c>
      <c r="Q116" s="245">
        <f>ROUND(E116*P116,2)</f>
        <v>0</v>
      </c>
      <c r="R116" s="247"/>
      <c r="S116" s="247" t="s">
        <v>279</v>
      </c>
      <c r="T116" s="248" t="s">
        <v>262</v>
      </c>
      <c r="U116" s="224">
        <v>0</v>
      </c>
      <c r="V116" s="224">
        <f>ROUND(E116*U116,2)</f>
        <v>0</v>
      </c>
      <c r="W116" s="224"/>
      <c r="X116" s="224" t="s">
        <v>241</v>
      </c>
      <c r="Y116" s="213"/>
      <c r="Z116" s="213"/>
      <c r="AA116" s="213"/>
      <c r="AB116" s="213"/>
      <c r="AC116" s="213"/>
      <c r="AD116" s="213"/>
      <c r="AE116" s="213"/>
      <c r="AF116" s="213"/>
      <c r="AG116" s="213" t="s">
        <v>1404</v>
      </c>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row>
    <row r="117" spans="1:60" outlineLevel="1" x14ac:dyDescent="0.2">
      <c r="A117" s="242">
        <v>94</v>
      </c>
      <c r="B117" s="243" t="s">
        <v>1586</v>
      </c>
      <c r="C117" s="255" t="s">
        <v>1587</v>
      </c>
      <c r="D117" s="244" t="s">
        <v>1403</v>
      </c>
      <c r="E117" s="245">
        <v>3</v>
      </c>
      <c r="F117" s="246"/>
      <c r="G117" s="247">
        <f>ROUND(E117*F117,2)</f>
        <v>0</v>
      </c>
      <c r="H117" s="246"/>
      <c r="I117" s="247">
        <f>ROUND(E117*H117,2)</f>
        <v>0</v>
      </c>
      <c r="J117" s="246"/>
      <c r="K117" s="247">
        <f>ROUND(E117*J117,2)</f>
        <v>0</v>
      </c>
      <c r="L117" s="247">
        <v>15</v>
      </c>
      <c r="M117" s="247">
        <f>G117*(1+L117/100)</f>
        <v>0</v>
      </c>
      <c r="N117" s="245">
        <v>0</v>
      </c>
      <c r="O117" s="245">
        <f>ROUND(E117*N117,2)</f>
        <v>0</v>
      </c>
      <c r="P117" s="245">
        <v>0</v>
      </c>
      <c r="Q117" s="245">
        <f>ROUND(E117*P117,2)</f>
        <v>0</v>
      </c>
      <c r="R117" s="247"/>
      <c r="S117" s="247" t="s">
        <v>279</v>
      </c>
      <c r="T117" s="248" t="s">
        <v>262</v>
      </c>
      <c r="U117" s="224">
        <v>0</v>
      </c>
      <c r="V117" s="224">
        <f>ROUND(E117*U117,2)</f>
        <v>0</v>
      </c>
      <c r="W117" s="224"/>
      <c r="X117" s="224" t="s">
        <v>241</v>
      </c>
      <c r="Y117" s="213"/>
      <c r="Z117" s="213"/>
      <c r="AA117" s="213"/>
      <c r="AB117" s="213"/>
      <c r="AC117" s="213"/>
      <c r="AD117" s="213"/>
      <c r="AE117" s="213"/>
      <c r="AF117" s="213"/>
      <c r="AG117" s="213" t="s">
        <v>1404</v>
      </c>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row>
    <row r="118" spans="1:60" outlineLevel="1" x14ac:dyDescent="0.2">
      <c r="A118" s="242">
        <v>95</v>
      </c>
      <c r="B118" s="243" t="s">
        <v>1588</v>
      </c>
      <c r="C118" s="255" t="s">
        <v>1589</v>
      </c>
      <c r="D118" s="244" t="s">
        <v>1403</v>
      </c>
      <c r="E118" s="245">
        <v>8</v>
      </c>
      <c r="F118" s="246"/>
      <c r="G118" s="247">
        <f>ROUND(E118*F118,2)</f>
        <v>0</v>
      </c>
      <c r="H118" s="246"/>
      <c r="I118" s="247">
        <f>ROUND(E118*H118,2)</f>
        <v>0</v>
      </c>
      <c r="J118" s="246"/>
      <c r="K118" s="247">
        <f>ROUND(E118*J118,2)</f>
        <v>0</v>
      </c>
      <c r="L118" s="247">
        <v>15</v>
      </c>
      <c r="M118" s="247">
        <f>G118*(1+L118/100)</f>
        <v>0</v>
      </c>
      <c r="N118" s="245">
        <v>0</v>
      </c>
      <c r="O118" s="245">
        <f>ROUND(E118*N118,2)</f>
        <v>0</v>
      </c>
      <c r="P118" s="245">
        <v>0</v>
      </c>
      <c r="Q118" s="245">
        <f>ROUND(E118*P118,2)</f>
        <v>0</v>
      </c>
      <c r="R118" s="247"/>
      <c r="S118" s="247" t="s">
        <v>279</v>
      </c>
      <c r="T118" s="248" t="s">
        <v>262</v>
      </c>
      <c r="U118" s="224">
        <v>0</v>
      </c>
      <c r="V118" s="224">
        <f>ROUND(E118*U118,2)</f>
        <v>0</v>
      </c>
      <c r="W118" s="224"/>
      <c r="X118" s="224" t="s">
        <v>241</v>
      </c>
      <c r="Y118" s="213"/>
      <c r="Z118" s="213"/>
      <c r="AA118" s="213"/>
      <c r="AB118" s="213"/>
      <c r="AC118" s="213"/>
      <c r="AD118" s="213"/>
      <c r="AE118" s="213"/>
      <c r="AF118" s="213"/>
      <c r="AG118" s="213" t="s">
        <v>1404</v>
      </c>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row>
    <row r="119" spans="1:60" outlineLevel="1" x14ac:dyDescent="0.2">
      <c r="A119" s="242">
        <v>96</v>
      </c>
      <c r="B119" s="243" t="s">
        <v>1590</v>
      </c>
      <c r="C119" s="255" t="s">
        <v>1591</v>
      </c>
      <c r="D119" s="244" t="s">
        <v>1562</v>
      </c>
      <c r="E119" s="245">
        <v>12</v>
      </c>
      <c r="F119" s="246"/>
      <c r="G119" s="247">
        <f>ROUND(E119*F119,2)</f>
        <v>0</v>
      </c>
      <c r="H119" s="246"/>
      <c r="I119" s="247">
        <f>ROUND(E119*H119,2)</f>
        <v>0</v>
      </c>
      <c r="J119" s="246"/>
      <c r="K119" s="247">
        <f>ROUND(E119*J119,2)</f>
        <v>0</v>
      </c>
      <c r="L119" s="247">
        <v>15</v>
      </c>
      <c r="M119" s="247">
        <f>G119*(1+L119/100)</f>
        <v>0</v>
      </c>
      <c r="N119" s="245">
        <v>0</v>
      </c>
      <c r="O119" s="245">
        <f>ROUND(E119*N119,2)</f>
        <v>0</v>
      </c>
      <c r="P119" s="245">
        <v>0</v>
      </c>
      <c r="Q119" s="245">
        <f>ROUND(E119*P119,2)</f>
        <v>0</v>
      </c>
      <c r="R119" s="247"/>
      <c r="S119" s="247" t="s">
        <v>279</v>
      </c>
      <c r="T119" s="248" t="s">
        <v>262</v>
      </c>
      <c r="U119" s="224">
        <v>0</v>
      </c>
      <c r="V119" s="224">
        <f>ROUND(E119*U119,2)</f>
        <v>0</v>
      </c>
      <c r="W119" s="224"/>
      <c r="X119" s="224" t="s">
        <v>241</v>
      </c>
      <c r="Y119" s="213"/>
      <c r="Z119" s="213"/>
      <c r="AA119" s="213"/>
      <c r="AB119" s="213"/>
      <c r="AC119" s="213"/>
      <c r="AD119" s="213"/>
      <c r="AE119" s="213"/>
      <c r="AF119" s="213"/>
      <c r="AG119" s="213" t="s">
        <v>1404</v>
      </c>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row>
    <row r="120" spans="1:60" outlineLevel="1" x14ac:dyDescent="0.2">
      <c r="A120" s="242">
        <v>97</v>
      </c>
      <c r="B120" s="243" t="s">
        <v>1592</v>
      </c>
      <c r="C120" s="255" t="s">
        <v>1593</v>
      </c>
      <c r="D120" s="244" t="s">
        <v>1562</v>
      </c>
      <c r="E120" s="245">
        <v>12</v>
      </c>
      <c r="F120" s="246"/>
      <c r="G120" s="247">
        <f>ROUND(E120*F120,2)</f>
        <v>0</v>
      </c>
      <c r="H120" s="246"/>
      <c r="I120" s="247">
        <f>ROUND(E120*H120,2)</f>
        <v>0</v>
      </c>
      <c r="J120" s="246"/>
      <c r="K120" s="247">
        <f>ROUND(E120*J120,2)</f>
        <v>0</v>
      </c>
      <c r="L120" s="247">
        <v>15</v>
      </c>
      <c r="M120" s="247">
        <f>G120*(1+L120/100)</f>
        <v>0</v>
      </c>
      <c r="N120" s="245">
        <v>0</v>
      </c>
      <c r="O120" s="245">
        <f>ROUND(E120*N120,2)</f>
        <v>0</v>
      </c>
      <c r="P120" s="245">
        <v>0</v>
      </c>
      <c r="Q120" s="245">
        <f>ROUND(E120*P120,2)</f>
        <v>0</v>
      </c>
      <c r="R120" s="247"/>
      <c r="S120" s="247" t="s">
        <v>279</v>
      </c>
      <c r="T120" s="248" t="s">
        <v>262</v>
      </c>
      <c r="U120" s="224">
        <v>0</v>
      </c>
      <c r="V120" s="224">
        <f>ROUND(E120*U120,2)</f>
        <v>0</v>
      </c>
      <c r="W120" s="224"/>
      <c r="X120" s="224" t="s">
        <v>241</v>
      </c>
      <c r="Y120" s="213"/>
      <c r="Z120" s="213"/>
      <c r="AA120" s="213"/>
      <c r="AB120" s="213"/>
      <c r="AC120" s="213"/>
      <c r="AD120" s="213"/>
      <c r="AE120" s="213"/>
      <c r="AF120" s="213"/>
      <c r="AG120" s="213" t="s">
        <v>1404</v>
      </c>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row>
    <row r="121" spans="1:60" outlineLevel="1" x14ac:dyDescent="0.2">
      <c r="A121" s="242">
        <v>98</v>
      </c>
      <c r="B121" s="243" t="s">
        <v>1594</v>
      </c>
      <c r="C121" s="255" t="s">
        <v>1595</v>
      </c>
      <c r="D121" s="244" t="s">
        <v>1562</v>
      </c>
      <c r="E121" s="245">
        <v>1</v>
      </c>
      <c r="F121" s="246"/>
      <c r="G121" s="247">
        <f>ROUND(E121*F121,2)</f>
        <v>0</v>
      </c>
      <c r="H121" s="246"/>
      <c r="I121" s="247">
        <f>ROUND(E121*H121,2)</f>
        <v>0</v>
      </c>
      <c r="J121" s="246"/>
      <c r="K121" s="247">
        <f>ROUND(E121*J121,2)</f>
        <v>0</v>
      </c>
      <c r="L121" s="247">
        <v>15</v>
      </c>
      <c r="M121" s="247">
        <f>G121*(1+L121/100)</f>
        <v>0</v>
      </c>
      <c r="N121" s="245">
        <v>0</v>
      </c>
      <c r="O121" s="245">
        <f>ROUND(E121*N121,2)</f>
        <v>0</v>
      </c>
      <c r="P121" s="245">
        <v>0</v>
      </c>
      <c r="Q121" s="245">
        <f>ROUND(E121*P121,2)</f>
        <v>0</v>
      </c>
      <c r="R121" s="247"/>
      <c r="S121" s="247" t="s">
        <v>279</v>
      </c>
      <c r="T121" s="248" t="s">
        <v>262</v>
      </c>
      <c r="U121" s="224">
        <v>0</v>
      </c>
      <c r="V121" s="224">
        <f>ROUND(E121*U121,2)</f>
        <v>0</v>
      </c>
      <c r="W121" s="224"/>
      <c r="X121" s="224" t="s">
        <v>241</v>
      </c>
      <c r="Y121" s="213"/>
      <c r="Z121" s="213"/>
      <c r="AA121" s="213"/>
      <c r="AB121" s="213"/>
      <c r="AC121" s="213"/>
      <c r="AD121" s="213"/>
      <c r="AE121" s="213"/>
      <c r="AF121" s="213"/>
      <c r="AG121" s="213" t="s">
        <v>1404</v>
      </c>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row>
    <row r="122" spans="1:60" outlineLevel="1" x14ac:dyDescent="0.2">
      <c r="A122" s="242">
        <v>99</v>
      </c>
      <c r="B122" s="243" t="s">
        <v>1596</v>
      </c>
      <c r="C122" s="255" t="s">
        <v>1597</v>
      </c>
      <c r="D122" s="244" t="s">
        <v>1562</v>
      </c>
      <c r="E122" s="245">
        <v>12</v>
      </c>
      <c r="F122" s="246"/>
      <c r="G122" s="247">
        <f>ROUND(E122*F122,2)</f>
        <v>0</v>
      </c>
      <c r="H122" s="246"/>
      <c r="I122" s="247">
        <f>ROUND(E122*H122,2)</f>
        <v>0</v>
      </c>
      <c r="J122" s="246"/>
      <c r="K122" s="247">
        <f>ROUND(E122*J122,2)</f>
        <v>0</v>
      </c>
      <c r="L122" s="247">
        <v>15</v>
      </c>
      <c r="M122" s="247">
        <f>G122*(1+L122/100)</f>
        <v>0</v>
      </c>
      <c r="N122" s="245">
        <v>0</v>
      </c>
      <c r="O122" s="245">
        <f>ROUND(E122*N122,2)</f>
        <v>0</v>
      </c>
      <c r="P122" s="245">
        <v>0</v>
      </c>
      <c r="Q122" s="245">
        <f>ROUND(E122*P122,2)</f>
        <v>0</v>
      </c>
      <c r="R122" s="247"/>
      <c r="S122" s="247" t="s">
        <v>279</v>
      </c>
      <c r="T122" s="248" t="s">
        <v>262</v>
      </c>
      <c r="U122" s="224">
        <v>0</v>
      </c>
      <c r="V122" s="224">
        <f>ROUND(E122*U122,2)</f>
        <v>0</v>
      </c>
      <c r="W122" s="224"/>
      <c r="X122" s="224" t="s">
        <v>241</v>
      </c>
      <c r="Y122" s="213"/>
      <c r="Z122" s="213"/>
      <c r="AA122" s="213"/>
      <c r="AB122" s="213"/>
      <c r="AC122" s="213"/>
      <c r="AD122" s="213"/>
      <c r="AE122" s="213"/>
      <c r="AF122" s="213"/>
      <c r="AG122" s="213" t="s">
        <v>1404</v>
      </c>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row>
    <row r="123" spans="1:60" outlineLevel="1" x14ac:dyDescent="0.2">
      <c r="A123" s="242">
        <v>100</v>
      </c>
      <c r="B123" s="243" t="s">
        <v>1598</v>
      </c>
      <c r="C123" s="255" t="s">
        <v>1599</v>
      </c>
      <c r="D123" s="244" t="s">
        <v>1562</v>
      </c>
      <c r="E123" s="245">
        <v>1</v>
      </c>
      <c r="F123" s="246"/>
      <c r="G123" s="247">
        <f>ROUND(E123*F123,2)</f>
        <v>0</v>
      </c>
      <c r="H123" s="246"/>
      <c r="I123" s="247">
        <f>ROUND(E123*H123,2)</f>
        <v>0</v>
      </c>
      <c r="J123" s="246"/>
      <c r="K123" s="247">
        <f>ROUND(E123*J123,2)</f>
        <v>0</v>
      </c>
      <c r="L123" s="247">
        <v>15</v>
      </c>
      <c r="M123" s="247">
        <f>G123*(1+L123/100)</f>
        <v>0</v>
      </c>
      <c r="N123" s="245">
        <v>0</v>
      </c>
      <c r="O123" s="245">
        <f>ROUND(E123*N123,2)</f>
        <v>0</v>
      </c>
      <c r="P123" s="245">
        <v>0</v>
      </c>
      <c r="Q123" s="245">
        <f>ROUND(E123*P123,2)</f>
        <v>0</v>
      </c>
      <c r="R123" s="247"/>
      <c r="S123" s="247" t="s">
        <v>279</v>
      </c>
      <c r="T123" s="248" t="s">
        <v>262</v>
      </c>
      <c r="U123" s="224">
        <v>0</v>
      </c>
      <c r="V123" s="224">
        <f>ROUND(E123*U123,2)</f>
        <v>0</v>
      </c>
      <c r="W123" s="224"/>
      <c r="X123" s="224" t="s">
        <v>296</v>
      </c>
      <c r="Y123" s="213"/>
      <c r="Z123" s="213"/>
      <c r="AA123" s="213"/>
      <c r="AB123" s="213"/>
      <c r="AC123" s="213"/>
      <c r="AD123" s="213"/>
      <c r="AE123" s="213"/>
      <c r="AF123" s="213"/>
      <c r="AG123" s="213" t="s">
        <v>1098</v>
      </c>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row>
    <row r="124" spans="1:60" outlineLevel="1" x14ac:dyDescent="0.2">
      <c r="A124" s="242">
        <v>101</v>
      </c>
      <c r="B124" s="243" t="s">
        <v>1600</v>
      </c>
      <c r="C124" s="255" t="s">
        <v>1601</v>
      </c>
      <c r="D124" s="244" t="s">
        <v>1562</v>
      </c>
      <c r="E124" s="245">
        <v>1</v>
      </c>
      <c r="F124" s="246"/>
      <c r="G124" s="247">
        <f>ROUND(E124*F124,2)</f>
        <v>0</v>
      </c>
      <c r="H124" s="246"/>
      <c r="I124" s="247">
        <f>ROUND(E124*H124,2)</f>
        <v>0</v>
      </c>
      <c r="J124" s="246"/>
      <c r="K124" s="247">
        <f>ROUND(E124*J124,2)</f>
        <v>0</v>
      </c>
      <c r="L124" s="247">
        <v>15</v>
      </c>
      <c r="M124" s="247">
        <f>G124*(1+L124/100)</f>
        <v>0</v>
      </c>
      <c r="N124" s="245">
        <v>0</v>
      </c>
      <c r="O124" s="245">
        <f>ROUND(E124*N124,2)</f>
        <v>0</v>
      </c>
      <c r="P124" s="245">
        <v>0</v>
      </c>
      <c r="Q124" s="245">
        <f>ROUND(E124*P124,2)</f>
        <v>0</v>
      </c>
      <c r="R124" s="247"/>
      <c r="S124" s="247" t="s">
        <v>279</v>
      </c>
      <c r="T124" s="248" t="s">
        <v>262</v>
      </c>
      <c r="U124" s="224">
        <v>0</v>
      </c>
      <c r="V124" s="224">
        <f>ROUND(E124*U124,2)</f>
        <v>0</v>
      </c>
      <c r="W124" s="224"/>
      <c r="X124" s="224" t="s">
        <v>241</v>
      </c>
      <c r="Y124" s="213"/>
      <c r="Z124" s="213"/>
      <c r="AA124" s="213"/>
      <c r="AB124" s="213"/>
      <c r="AC124" s="213"/>
      <c r="AD124" s="213"/>
      <c r="AE124" s="213"/>
      <c r="AF124" s="213"/>
      <c r="AG124" s="213" t="s">
        <v>1404</v>
      </c>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row>
    <row r="125" spans="1:60" x14ac:dyDescent="0.2">
      <c r="A125" s="227" t="s">
        <v>233</v>
      </c>
      <c r="B125" s="228" t="s">
        <v>96</v>
      </c>
      <c r="C125" s="252" t="s">
        <v>97</v>
      </c>
      <c r="D125" s="229"/>
      <c r="E125" s="230"/>
      <c r="F125" s="231"/>
      <c r="G125" s="231">
        <f>SUMIF(AG126:AG129,"&lt;&gt;NOR",G126:G129)</f>
        <v>0</v>
      </c>
      <c r="H125" s="231"/>
      <c r="I125" s="231">
        <f>SUM(I126:I129)</f>
        <v>0</v>
      </c>
      <c r="J125" s="231"/>
      <c r="K125" s="231">
        <f>SUM(K126:K129)</f>
        <v>0</v>
      </c>
      <c r="L125" s="231"/>
      <c r="M125" s="231">
        <f>SUM(M126:M129)</f>
        <v>0</v>
      </c>
      <c r="N125" s="230"/>
      <c r="O125" s="230">
        <f>SUM(O126:O129)</f>
        <v>0</v>
      </c>
      <c r="P125" s="230"/>
      <c r="Q125" s="230">
        <f>SUM(Q126:Q129)</f>
        <v>0</v>
      </c>
      <c r="R125" s="231"/>
      <c r="S125" s="231"/>
      <c r="T125" s="232"/>
      <c r="U125" s="226"/>
      <c r="V125" s="226">
        <f>SUM(V126:V129)</f>
        <v>0</v>
      </c>
      <c r="W125" s="226"/>
      <c r="X125" s="226"/>
      <c r="AG125" t="s">
        <v>234</v>
      </c>
    </row>
    <row r="126" spans="1:60" outlineLevel="1" x14ac:dyDescent="0.2">
      <c r="A126" s="242">
        <v>102</v>
      </c>
      <c r="B126" s="243" t="s">
        <v>1602</v>
      </c>
      <c r="C126" s="255" t="s">
        <v>1603</v>
      </c>
      <c r="D126" s="244" t="s">
        <v>1562</v>
      </c>
      <c r="E126" s="245">
        <v>1</v>
      </c>
      <c r="F126" s="246"/>
      <c r="G126" s="247">
        <f>ROUND(E126*F126,2)</f>
        <v>0</v>
      </c>
      <c r="H126" s="246"/>
      <c r="I126" s="247">
        <f>ROUND(E126*H126,2)</f>
        <v>0</v>
      </c>
      <c r="J126" s="246"/>
      <c r="K126" s="247">
        <f>ROUND(E126*J126,2)</f>
        <v>0</v>
      </c>
      <c r="L126" s="247">
        <v>15</v>
      </c>
      <c r="M126" s="247">
        <f>G126*(1+L126/100)</f>
        <v>0</v>
      </c>
      <c r="N126" s="245">
        <v>0</v>
      </c>
      <c r="O126" s="245">
        <f>ROUND(E126*N126,2)</f>
        <v>0</v>
      </c>
      <c r="P126" s="245">
        <v>0</v>
      </c>
      <c r="Q126" s="245">
        <f>ROUND(E126*P126,2)</f>
        <v>0</v>
      </c>
      <c r="R126" s="247"/>
      <c r="S126" s="247" t="s">
        <v>279</v>
      </c>
      <c r="T126" s="248" t="s">
        <v>262</v>
      </c>
      <c r="U126" s="224">
        <v>0</v>
      </c>
      <c r="V126" s="224">
        <f>ROUND(E126*U126,2)</f>
        <v>0</v>
      </c>
      <c r="W126" s="224"/>
      <c r="X126" s="224" t="s">
        <v>241</v>
      </c>
      <c r="Y126" s="213"/>
      <c r="Z126" s="213"/>
      <c r="AA126" s="213"/>
      <c r="AB126" s="213"/>
      <c r="AC126" s="213"/>
      <c r="AD126" s="213"/>
      <c r="AE126" s="213"/>
      <c r="AF126" s="213"/>
      <c r="AG126" s="213" t="s">
        <v>1404</v>
      </c>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row>
    <row r="127" spans="1:60" outlineLevel="1" x14ac:dyDescent="0.2">
      <c r="A127" s="242">
        <v>103</v>
      </c>
      <c r="B127" s="243" t="s">
        <v>1604</v>
      </c>
      <c r="C127" s="255" t="s">
        <v>1605</v>
      </c>
      <c r="D127" s="244" t="s">
        <v>1562</v>
      </c>
      <c r="E127" s="245">
        <v>1</v>
      </c>
      <c r="F127" s="246"/>
      <c r="G127" s="247">
        <f>ROUND(E127*F127,2)</f>
        <v>0</v>
      </c>
      <c r="H127" s="246"/>
      <c r="I127" s="247">
        <f>ROUND(E127*H127,2)</f>
        <v>0</v>
      </c>
      <c r="J127" s="246"/>
      <c r="K127" s="247">
        <f>ROUND(E127*J127,2)</f>
        <v>0</v>
      </c>
      <c r="L127" s="247">
        <v>15</v>
      </c>
      <c r="M127" s="247">
        <f>G127*(1+L127/100)</f>
        <v>0</v>
      </c>
      <c r="N127" s="245">
        <v>0</v>
      </c>
      <c r="O127" s="245">
        <f>ROUND(E127*N127,2)</f>
        <v>0</v>
      </c>
      <c r="P127" s="245">
        <v>0</v>
      </c>
      <c r="Q127" s="245">
        <f>ROUND(E127*P127,2)</f>
        <v>0</v>
      </c>
      <c r="R127" s="247"/>
      <c r="S127" s="247" t="s">
        <v>279</v>
      </c>
      <c r="T127" s="248" t="s">
        <v>262</v>
      </c>
      <c r="U127" s="224">
        <v>0</v>
      </c>
      <c r="V127" s="224">
        <f>ROUND(E127*U127,2)</f>
        <v>0</v>
      </c>
      <c r="W127" s="224"/>
      <c r="X127" s="224" t="s">
        <v>241</v>
      </c>
      <c r="Y127" s="213"/>
      <c r="Z127" s="213"/>
      <c r="AA127" s="213"/>
      <c r="AB127" s="213"/>
      <c r="AC127" s="213"/>
      <c r="AD127" s="213"/>
      <c r="AE127" s="213"/>
      <c r="AF127" s="213"/>
      <c r="AG127" s="213" t="s">
        <v>1404</v>
      </c>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row>
    <row r="128" spans="1:60" outlineLevel="1" x14ac:dyDescent="0.2">
      <c r="A128" s="242">
        <v>104</v>
      </c>
      <c r="B128" s="243" t="s">
        <v>1606</v>
      </c>
      <c r="C128" s="255" t="s">
        <v>1607</v>
      </c>
      <c r="D128" s="244" t="s">
        <v>1562</v>
      </c>
      <c r="E128" s="245">
        <v>1</v>
      </c>
      <c r="F128" s="246"/>
      <c r="G128" s="247">
        <f>ROUND(E128*F128,2)</f>
        <v>0</v>
      </c>
      <c r="H128" s="246"/>
      <c r="I128" s="247">
        <f>ROUND(E128*H128,2)</f>
        <v>0</v>
      </c>
      <c r="J128" s="246"/>
      <c r="K128" s="247">
        <f>ROUND(E128*J128,2)</f>
        <v>0</v>
      </c>
      <c r="L128" s="247">
        <v>15</v>
      </c>
      <c r="M128" s="247">
        <f>G128*(1+L128/100)</f>
        <v>0</v>
      </c>
      <c r="N128" s="245">
        <v>0</v>
      </c>
      <c r="O128" s="245">
        <f>ROUND(E128*N128,2)</f>
        <v>0</v>
      </c>
      <c r="P128" s="245">
        <v>0</v>
      </c>
      <c r="Q128" s="245">
        <f>ROUND(E128*P128,2)</f>
        <v>0</v>
      </c>
      <c r="R128" s="247"/>
      <c r="S128" s="247" t="s">
        <v>279</v>
      </c>
      <c r="T128" s="248" t="s">
        <v>262</v>
      </c>
      <c r="U128" s="224">
        <v>0</v>
      </c>
      <c r="V128" s="224">
        <f>ROUND(E128*U128,2)</f>
        <v>0</v>
      </c>
      <c r="W128" s="224"/>
      <c r="X128" s="224" t="s">
        <v>241</v>
      </c>
      <c r="Y128" s="213"/>
      <c r="Z128" s="213"/>
      <c r="AA128" s="213"/>
      <c r="AB128" s="213"/>
      <c r="AC128" s="213"/>
      <c r="AD128" s="213"/>
      <c r="AE128" s="213"/>
      <c r="AF128" s="213"/>
      <c r="AG128" s="213" t="s">
        <v>1404</v>
      </c>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row>
    <row r="129" spans="1:60" outlineLevel="1" x14ac:dyDescent="0.2">
      <c r="A129" s="242">
        <v>105</v>
      </c>
      <c r="B129" s="243" t="s">
        <v>1608</v>
      </c>
      <c r="C129" s="255" t="s">
        <v>1609</v>
      </c>
      <c r="D129" s="244" t="s">
        <v>1403</v>
      </c>
      <c r="E129" s="245">
        <v>10</v>
      </c>
      <c r="F129" s="246"/>
      <c r="G129" s="247">
        <f>ROUND(E129*F129,2)</f>
        <v>0</v>
      </c>
      <c r="H129" s="246"/>
      <c r="I129" s="247">
        <f>ROUND(E129*H129,2)</f>
        <v>0</v>
      </c>
      <c r="J129" s="246"/>
      <c r="K129" s="247">
        <f>ROUND(E129*J129,2)</f>
        <v>0</v>
      </c>
      <c r="L129" s="247">
        <v>15</v>
      </c>
      <c r="M129" s="247">
        <f>G129*(1+L129/100)</f>
        <v>0</v>
      </c>
      <c r="N129" s="245">
        <v>0</v>
      </c>
      <c r="O129" s="245">
        <f>ROUND(E129*N129,2)</f>
        <v>0</v>
      </c>
      <c r="P129" s="245">
        <v>0</v>
      </c>
      <c r="Q129" s="245">
        <f>ROUND(E129*P129,2)</f>
        <v>0</v>
      </c>
      <c r="R129" s="247"/>
      <c r="S129" s="247" t="s">
        <v>279</v>
      </c>
      <c r="T129" s="248" t="s">
        <v>262</v>
      </c>
      <c r="U129" s="224">
        <v>0</v>
      </c>
      <c r="V129" s="224">
        <f>ROUND(E129*U129,2)</f>
        <v>0</v>
      </c>
      <c r="W129" s="224"/>
      <c r="X129" s="224" t="s">
        <v>241</v>
      </c>
      <c r="Y129" s="213"/>
      <c r="Z129" s="213"/>
      <c r="AA129" s="213"/>
      <c r="AB129" s="213"/>
      <c r="AC129" s="213"/>
      <c r="AD129" s="213"/>
      <c r="AE129" s="213"/>
      <c r="AF129" s="213"/>
      <c r="AG129" s="213" t="s">
        <v>1404</v>
      </c>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row>
    <row r="130" spans="1:60" x14ac:dyDescent="0.2">
      <c r="A130" s="227" t="s">
        <v>233</v>
      </c>
      <c r="B130" s="228" t="s">
        <v>206</v>
      </c>
      <c r="C130" s="252" t="s">
        <v>28</v>
      </c>
      <c r="D130" s="229"/>
      <c r="E130" s="230"/>
      <c r="F130" s="231"/>
      <c r="G130" s="231">
        <f>SUMIF(AG131:AG131,"&lt;&gt;NOR",G131:G131)</f>
        <v>0</v>
      </c>
      <c r="H130" s="231"/>
      <c r="I130" s="231">
        <f>SUM(I131:I131)</f>
        <v>0</v>
      </c>
      <c r="J130" s="231"/>
      <c r="K130" s="231">
        <f>SUM(K131:K131)</f>
        <v>0</v>
      </c>
      <c r="L130" s="231"/>
      <c r="M130" s="231">
        <f>SUM(M131:M131)</f>
        <v>0</v>
      </c>
      <c r="N130" s="230"/>
      <c r="O130" s="230">
        <f>SUM(O131:O131)</f>
        <v>0</v>
      </c>
      <c r="P130" s="230"/>
      <c r="Q130" s="230">
        <f>SUM(Q131:Q131)</f>
        <v>0</v>
      </c>
      <c r="R130" s="231"/>
      <c r="S130" s="231"/>
      <c r="T130" s="232"/>
      <c r="U130" s="226"/>
      <c r="V130" s="226">
        <f>SUM(V131:V131)</f>
        <v>0</v>
      </c>
      <c r="W130" s="226"/>
      <c r="X130" s="226"/>
      <c r="AG130" t="s">
        <v>234</v>
      </c>
    </row>
    <row r="131" spans="1:60" outlineLevel="1" x14ac:dyDescent="0.2">
      <c r="A131" s="234">
        <v>106</v>
      </c>
      <c r="B131" s="235" t="s">
        <v>790</v>
      </c>
      <c r="C131" s="253" t="s">
        <v>791</v>
      </c>
      <c r="D131" s="236" t="s">
        <v>783</v>
      </c>
      <c r="E131" s="237">
        <v>1</v>
      </c>
      <c r="F131" s="238"/>
      <c r="G131" s="239">
        <f>ROUND(E131*F131,2)</f>
        <v>0</v>
      </c>
      <c r="H131" s="238"/>
      <c r="I131" s="239">
        <f>ROUND(E131*H131,2)</f>
        <v>0</v>
      </c>
      <c r="J131" s="238"/>
      <c r="K131" s="239">
        <f>ROUND(E131*J131,2)</f>
        <v>0</v>
      </c>
      <c r="L131" s="239">
        <v>15</v>
      </c>
      <c r="M131" s="239">
        <f>G131*(1+L131/100)</f>
        <v>0</v>
      </c>
      <c r="N131" s="237">
        <v>0</v>
      </c>
      <c r="O131" s="237">
        <f>ROUND(E131*N131,2)</f>
        <v>0</v>
      </c>
      <c r="P131" s="237">
        <v>0</v>
      </c>
      <c r="Q131" s="237">
        <f>ROUND(E131*P131,2)</f>
        <v>0</v>
      </c>
      <c r="R131" s="239"/>
      <c r="S131" s="239" t="s">
        <v>239</v>
      </c>
      <c r="T131" s="240" t="s">
        <v>262</v>
      </c>
      <c r="U131" s="224">
        <v>0</v>
      </c>
      <c r="V131" s="224">
        <f>ROUND(E131*U131,2)</f>
        <v>0</v>
      </c>
      <c r="W131" s="224"/>
      <c r="X131" s="224" t="s">
        <v>784</v>
      </c>
      <c r="Y131" s="213"/>
      <c r="Z131" s="213"/>
      <c r="AA131" s="213"/>
      <c r="AB131" s="213"/>
      <c r="AC131" s="213"/>
      <c r="AD131" s="213"/>
      <c r="AE131" s="213"/>
      <c r="AF131" s="213"/>
      <c r="AG131" s="213" t="s">
        <v>785</v>
      </c>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row>
    <row r="132" spans="1:60" x14ac:dyDescent="0.2">
      <c r="A132" s="3"/>
      <c r="B132" s="4"/>
      <c r="C132" s="258"/>
      <c r="D132" s="6"/>
      <c r="E132" s="3"/>
      <c r="F132" s="3"/>
      <c r="G132" s="3"/>
      <c r="H132" s="3"/>
      <c r="I132" s="3"/>
      <c r="J132" s="3"/>
      <c r="K132" s="3"/>
      <c r="L132" s="3"/>
      <c r="M132" s="3"/>
      <c r="N132" s="3"/>
      <c r="O132" s="3"/>
      <c r="P132" s="3"/>
      <c r="Q132" s="3"/>
      <c r="R132" s="3"/>
      <c r="S132" s="3"/>
      <c r="T132" s="3"/>
      <c r="U132" s="3"/>
      <c r="V132" s="3"/>
      <c r="W132" s="3"/>
      <c r="X132" s="3"/>
      <c r="AE132">
        <v>15</v>
      </c>
      <c r="AF132">
        <v>21</v>
      </c>
      <c r="AG132" t="s">
        <v>220</v>
      </c>
    </row>
    <row r="133" spans="1:60" x14ac:dyDescent="0.2">
      <c r="A133" s="216"/>
      <c r="B133" s="217" t="s">
        <v>29</v>
      </c>
      <c r="C133" s="259"/>
      <c r="D133" s="218"/>
      <c r="E133" s="219"/>
      <c r="F133" s="219"/>
      <c r="G133" s="233">
        <f>G8+G28+G46+G105+G109+G113+G125+G130</f>
        <v>0</v>
      </c>
      <c r="H133" s="3"/>
      <c r="I133" s="3"/>
      <c r="J133" s="3"/>
      <c r="K133" s="3"/>
      <c r="L133" s="3"/>
      <c r="M133" s="3"/>
      <c r="N133" s="3"/>
      <c r="O133" s="3"/>
      <c r="P133" s="3"/>
      <c r="Q133" s="3"/>
      <c r="R133" s="3"/>
      <c r="S133" s="3"/>
      <c r="T133" s="3"/>
      <c r="U133" s="3"/>
      <c r="V133" s="3"/>
      <c r="W133" s="3"/>
      <c r="X133" s="3"/>
      <c r="AE133">
        <f>SUMIF(L7:L131,AE132,G7:G131)</f>
        <v>0</v>
      </c>
      <c r="AF133">
        <f>SUMIF(L7:L131,AF132,G7:G131)</f>
        <v>0</v>
      </c>
      <c r="AG133" t="s">
        <v>792</v>
      </c>
    </row>
    <row r="134" spans="1:60" x14ac:dyDescent="0.2">
      <c r="C134" s="260"/>
      <c r="D134" s="10"/>
      <c r="AG134" t="s">
        <v>793</v>
      </c>
    </row>
    <row r="135" spans="1:60" x14ac:dyDescent="0.2">
      <c r="D135" s="10"/>
    </row>
    <row r="136" spans="1:60" x14ac:dyDescent="0.2">
      <c r="D136" s="10"/>
    </row>
    <row r="137" spans="1:60" x14ac:dyDescent="0.2">
      <c r="D137" s="10"/>
    </row>
    <row r="138" spans="1:60" x14ac:dyDescent="0.2">
      <c r="D138" s="10"/>
    </row>
    <row r="139" spans="1:60" x14ac:dyDescent="0.2">
      <c r="D139" s="10"/>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NJeEY/G4U2aF0y2hgARKAYXbst3gFWG5Z7+m/iclmU7AaDSEBS+JxQT9S6qmNnptPUjIGTP3nVtHILkC+Ddssg==" saltValue="i79b6GYt65fFdXiI5xZgmg==" spinCount="100000" sheet="1"/>
  <mergeCells count="14">
    <mergeCell ref="C26:G26"/>
    <mergeCell ref="C42:G42"/>
    <mergeCell ref="C14:G14"/>
    <mergeCell ref="C16:G16"/>
    <mergeCell ref="C18:G18"/>
    <mergeCell ref="C20:G20"/>
    <mergeCell ref="C22:G22"/>
    <mergeCell ref="C24:G24"/>
    <mergeCell ref="A1:G1"/>
    <mergeCell ref="C2:G2"/>
    <mergeCell ref="C3:G3"/>
    <mergeCell ref="C4:G4"/>
    <mergeCell ref="C10:G10"/>
    <mergeCell ref="C12:G12"/>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11</vt:i4>
      </vt:variant>
      <vt:variant>
        <vt:lpstr>Pojmenované oblasti</vt:lpstr>
      </vt:variant>
      <vt:variant>
        <vt:i4>62</vt:i4>
      </vt:variant>
    </vt:vector>
  </HeadingPairs>
  <TitlesOfParts>
    <vt:vector size="73" baseType="lpstr">
      <vt:lpstr>Pokyny pro vyplnění</vt:lpstr>
      <vt:lpstr>Stavba</vt:lpstr>
      <vt:lpstr>VzorPolozky</vt:lpstr>
      <vt:lpstr>32 01 Pol</vt:lpstr>
      <vt:lpstr>32 02 Pol</vt:lpstr>
      <vt:lpstr>32 03 Pol</vt:lpstr>
      <vt:lpstr>32 04 Pol</vt:lpstr>
      <vt:lpstr>32 05 Pol</vt:lpstr>
      <vt:lpstr>32 06 Pol</vt:lpstr>
      <vt:lpstr>32 07 Pol</vt:lpstr>
      <vt:lpstr>32 08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'32 01 Pol'!Názvy_tisku</vt:lpstr>
      <vt:lpstr>'32 02 Pol'!Názvy_tisku</vt:lpstr>
      <vt:lpstr>'32 03 Pol'!Názvy_tisku</vt:lpstr>
      <vt:lpstr>'32 04 Pol'!Názvy_tisku</vt:lpstr>
      <vt:lpstr>'32 05 Pol'!Názvy_tisku</vt:lpstr>
      <vt:lpstr>'32 06 Pol'!Názvy_tisku</vt:lpstr>
      <vt:lpstr>'32 07 Pol'!Názvy_tisku</vt:lpstr>
      <vt:lpstr>'32 08 Pol'!Názvy_tisku</vt:lpstr>
      <vt:lpstr>oadresa</vt:lpstr>
      <vt:lpstr>Stavba!Objednatel</vt:lpstr>
      <vt:lpstr>Stavba!Objekt</vt:lpstr>
      <vt:lpstr>'32 01 Pol'!Oblast_tisku</vt:lpstr>
      <vt:lpstr>'32 02 Pol'!Oblast_tisku</vt:lpstr>
      <vt:lpstr>'32 03 Pol'!Oblast_tisku</vt:lpstr>
      <vt:lpstr>'32 04 Pol'!Oblast_tisku</vt:lpstr>
      <vt:lpstr>'32 05 Pol'!Oblast_tisku</vt:lpstr>
      <vt:lpstr>'32 06 Pol'!Oblast_tisku</vt:lpstr>
      <vt:lpstr>'32 07 Pol'!Oblast_tisku</vt:lpstr>
      <vt:lpstr>'32 08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2019-03-19T12:27:02Z</cp:lastPrinted>
  <dcterms:created xsi:type="dcterms:W3CDTF">2009-04-08T07:15:50Z</dcterms:created>
  <dcterms:modified xsi:type="dcterms:W3CDTF">2022-03-01T15:14:10Z</dcterms:modified>
</cp:coreProperties>
</file>