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2"/>
  </bookViews>
  <sheets>
    <sheet name="Krycí list" sheetId="1" state="visible" r:id="rId2"/>
    <sheet name="Rekapitulace" sheetId="2" state="visible" r:id="rId3"/>
    <sheet name="Položky" sheetId="3" state="visible" r:id="rId4"/>
  </sheets>
  <definedNames>
    <definedName function="false" hidden="false" localSheetId="0" name="_xlnm.Print_Area" vbProcedure="false">'Krycí list'!$A$1:$G$45</definedName>
    <definedName function="false" hidden="false" localSheetId="2" name="_xlnm.Print_Area" vbProcedure="false">Položky!$A$1:$G$49</definedName>
    <definedName function="false" hidden="false" localSheetId="2" name="_xlnm.Print_Titles" vbProcedure="false">Položky!$1:$6</definedName>
    <definedName function="false" hidden="false" localSheetId="1" name="_xlnm.Print_Area" vbProcedure="false">Rekapitulace!$A$1:$I$25</definedName>
    <definedName function="false" hidden="false" localSheetId="1" name="_xlnm.Print_Titles" vbProcedure="false">Rekapitulace!$1:$6</definedName>
    <definedName function="false" hidden="false" name="cisloobjektu" vbProcedure="false">'Krycí list'!$A$5</definedName>
    <definedName function="false" hidden="false" name="cislostavby" vbProcedure="false">'Krycí list'!$A$7</definedName>
    <definedName function="false" hidden="false" name="Datum" vbProcedure="false">'Krycí list'!$B$27</definedName>
    <definedName function="false" hidden="false" name="Dil" vbProcedure="false">Rekapitulace!$A$6</definedName>
    <definedName function="false" hidden="false" name="Dodavka" vbProcedure="false">Rekapitulace!$G$11</definedName>
    <definedName function="false" hidden="false" name="Dodavka0" vbProcedure="false">položky!#ref!</definedName>
    <definedName function="false" hidden="false" name="HSV" vbProcedure="false">Rekapitulace!$E$11</definedName>
    <definedName function="false" hidden="false" name="HSV0" vbProcedure="false">položky!#ref!</definedName>
    <definedName function="false" hidden="false" name="HZS" vbProcedure="false">Rekapitulace!$I$11</definedName>
    <definedName function="false" hidden="false" name="HZS0" vbProcedure="false">položky!#ref!</definedName>
    <definedName function="false" hidden="false" name="JKSO" vbProcedure="false">'Krycí list'!$G$2</definedName>
    <definedName function="false" hidden="false" name="MJ" vbProcedure="false">'Krycí list'!$G$5</definedName>
    <definedName function="false" hidden="false" name="Mont" vbProcedure="false">Rekapitulace!$H$11</definedName>
    <definedName function="false" hidden="false" name="Montaz0" vbProcedure="false">položky!#ref!</definedName>
    <definedName function="false" hidden="false" name="NazevDilu" vbProcedure="false">Rekapitulace!$B$6</definedName>
    <definedName function="false" hidden="false" name="nazevobjektu" vbProcedure="false">'Krycí list'!$C$5</definedName>
    <definedName function="false" hidden="false" name="nazevstavby" vbProcedure="false">'Krycí list'!$C$7</definedName>
    <definedName function="false" hidden="false" name="Objednatel" vbProcedure="false">'Krycí list'!$C$10</definedName>
    <definedName function="false" hidden="false" name="PocetMJ" vbProcedure="false">'Krycí list'!$G$6</definedName>
    <definedName function="false" hidden="false" name="Poznamka" vbProcedure="false">'Krycí list'!$B$37</definedName>
    <definedName function="false" hidden="false" name="Projektant" vbProcedure="false">'Krycí list'!$C$8</definedName>
    <definedName function="false" hidden="false" name="PSV" vbProcedure="false">Rekapitulace!$F$11</definedName>
    <definedName function="false" hidden="false" name="PSV0" vbProcedure="false">položky!#ref!</definedName>
    <definedName function="false" hidden="false" name="SazbaDPH1" vbProcedure="false">'Krycí list'!$C$30</definedName>
    <definedName function="false" hidden="false" name="SazbaDPH2" vbProcedure="false">'Krycí list'!$C$32</definedName>
    <definedName function="false" hidden="false" name="SloupecCC" vbProcedure="false">Položky!$G$6</definedName>
    <definedName function="false" hidden="false" name="SloupecCisloPol" vbProcedure="false">Položky!$B$6</definedName>
    <definedName function="false" hidden="false" name="SloupecJC" vbProcedure="false">Položky!$F$6</definedName>
    <definedName function="false" hidden="false" name="SloupecMJ" vbProcedure="false">Položky!$D$6</definedName>
    <definedName function="false" hidden="false" name="SloupecMnozstvi" vbProcedure="false">Položky!$E$6</definedName>
    <definedName function="false" hidden="false" name="SloupecNazPol" vbProcedure="false">Položky!$C$6</definedName>
    <definedName function="false" hidden="false" name="SloupecPC" vbProcedure="false">Položky!$A$6</definedName>
    <definedName function="false" hidden="false" name="Typ" vbProcedure="false">položky!#ref!</definedName>
    <definedName function="false" hidden="false" name="VRN" vbProcedure="false">Rekapitulace!$H$24</definedName>
    <definedName function="false" hidden="false" name="VRNKc" vbProcedure="false">rekapitulace!#ref!</definedName>
    <definedName function="false" hidden="false" name="VRNnazev" vbProcedure="false">rekapitulace!#ref!</definedName>
    <definedName function="false" hidden="false" name="VRNproc" vbProcedure="false">rekapitulace!#ref!</definedName>
    <definedName function="false" hidden="false" name="VRNzakl" vbProcedure="false">rekapitulace!#ref!</definedName>
    <definedName function="false" hidden="false" name="Zakazka" vbProcedure="false">'Krycí list'!$G$11</definedName>
    <definedName function="false" hidden="false" name="Zaklad22" vbProcedure="false">'Krycí list'!$F$32</definedName>
    <definedName function="false" hidden="false" name="Zaklad5" vbProcedure="false">'Krycí list'!$F$30</definedName>
    <definedName function="false" hidden="false" name="Zhotovitel" vbProcedure="false">'Krycí list'!$C$11:$E$11</definedName>
    <definedName function="false" hidden="false" localSheetId="0" name="_xlnm.Print_Area" vbProcedure="false">'Krycí list'!$A$1:$G$45</definedName>
    <definedName function="false" hidden="false" localSheetId="1" name="_xlnm.Print_Area" vbProcedure="false">Rekapitulace!$A$1:$I$25</definedName>
    <definedName function="false" hidden="false" localSheetId="1" name="_xlnm.Print_Titles" vbProcedure="false">Rekapitulace!$1:$6</definedName>
    <definedName function="false" hidden="false" localSheetId="2" name="solver_lin" vbProcedure="false">0</definedName>
    <definedName function="false" hidden="false" localSheetId="2" name="solver_num" vbProcedure="false">0</definedName>
    <definedName function="false" hidden="false" localSheetId="2" name="solver_opt" vbProcedure="false">položky!#ref!</definedName>
    <definedName function="false" hidden="false" localSheetId="2" name="solver_typ" vbProcedure="false">1</definedName>
    <definedName function="false" hidden="false" localSheetId="2" name="solver_val" vbProcedure="false">0</definedName>
    <definedName function="false" hidden="false" localSheetId="2" name="_xlnm.Print_Area" vbProcedure="false">Položky!$A$1:$G$49</definedName>
    <definedName function="false" hidden="false" localSheetId="2" name="_xlnm.Print_Titles" vbProcedure="false">Položky!$1:$6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<sst xmlns="http://schemas.openxmlformats.org/spreadsheetml/2006/main" count="235" uniqueCount="169">
  <si>
    <t>POLOŽKOVÝ ROZPOČET</t>
  </si>
  <si>
    <t>Rozpočet</t>
  </si>
  <si>
    <t>JKSO </t>
  </si>
  <si>
    <t>Objekt</t>
  </si>
  <si>
    <t>Název objektu</t>
  </si>
  <si>
    <t>SKP </t>
  </si>
  <si>
    <t>1</t>
  </si>
  <si>
    <t>Měrná jednotka</t>
  </si>
  <si>
    <t>Stavba</t>
  </si>
  <si>
    <t>Název stavby</t>
  </si>
  <si>
    <t>Počet jednotek</t>
  </si>
  <si>
    <t>2014/18</t>
  </si>
  <si>
    <t>Veřejné osvětlení</t>
  </si>
  <si>
    <t>Náklady na m.j.</t>
  </si>
  <si>
    <t>Projektant</t>
  </si>
  <si>
    <t>Typ rozpočtu</t>
  </si>
  <si>
    <t>Zpracovatel projektu</t>
  </si>
  <si>
    <t>Objednatel</t>
  </si>
  <si>
    <t>Dodavatel</t>
  </si>
  <si>
    <t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</si>
  <si>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</si>
  <si>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</si>
  <si>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</si>
  <si>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</si>
  <si>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</si>
  <si>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</si>
  <si>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</si>
  <si>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</si>
  <si>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</si>
  <si>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</si>
  <si>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</si>
  <si>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</si>
  <si>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</si>
  <si>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</si>
  <si>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</si>
  <si>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</si>
  <si>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</si>
  <si>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</si>
  <si>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</si>
  <si>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</si>
  <si>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</si>
  <si>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</si>
  <si>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</si>
  <si>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</si>
  <si>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</si>
  <si>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</si>
  <si>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>%  </t>
  </si>
  <si>
    <t>DPH</t>
  </si>
  <si>
    <t>% </t>
  </si>
  <si>
    <t>CENA ZA OBJEKT CELKEM</t>
  </si>
  <si>
    <t>Poznámka :</t>
  </si>
  <si>
    <t> </t>
  </si>
  <si>
    <t>Stavba :</t>
  </si>
  <si>
    <t>Rozpočet :</t>
  </si>
  <si>
    <t>30/17</t>
  </si>
  <si>
    <t>Objekt :</t>
  </si>
  <si>
    <t>Obnova veřejného osvětlení obce Hevlín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</si>
  <si>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</si>
  <si>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</si>
  <si>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</si>
  <si>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</si>
  <si>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</si>
  <si>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</si>
  <si>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</si>
  <si>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</si>
  <si>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</si>
  <si>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</si>
  <si>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</si>
  <si>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</si>
  <si>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</si>
  <si>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</si>
  <si>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</si>
  <si>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</si>
  <si>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</si>
  <si>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</si>
  <si>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</si>
  <si>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</si>
  <si>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</si>
  <si>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</si>
  <si>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</si>
  <si>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</si>
  <si>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</si>
  <si>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</si>
  <si>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</si>
  <si>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</si>
  <si>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</si>
  <si>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</si>
  <si>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</si>
  <si>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2</t>
  </si>
  <si>
    <t>Základy a zvláštní zakládání</t>
  </si>
  <si>
    <t>210204103RD3</t>
  </si>
  <si>
    <t>Výložník ocelový 1ramenný do 35 kg bandimex včetně nákladů na mont. plošinu - demontáž</t>
  </si>
  <si>
    <t>kus</t>
  </si>
  <si>
    <t>Celkem za</t>
  </si>
  <si>
    <t>96</t>
  </si>
  <si>
    <t>Bourání konstrukcí</t>
  </si>
  <si>
    <t>21020015R00</t>
  </si>
  <si>
    <t>Svítidlo výbojkové  70W SHC parkové </t>
  </si>
  <si>
    <t>210202011R00</t>
  </si>
  <si>
    <t>Svítidlo výbojkové  na výložník demontáž stávajícíhc svídtidel</t>
  </si>
  <si>
    <t>210204103RRD</t>
  </si>
  <si>
    <t>Výložník ocelový 1ramenný do 35 kg nástěnný vč. nákladů na mont. plošinu - demontáž</t>
  </si>
  <si>
    <t>210204125R00</t>
  </si>
  <si>
    <t>Patice stožárová litinová </t>
  </si>
  <si>
    <t>210204201R00</t>
  </si>
  <si>
    <t>Elektrovýzbroj stožáru pro 1 okruh </t>
  </si>
  <si>
    <t>M21</t>
  </si>
  <si>
    <t>Elektromontáže</t>
  </si>
  <si>
    <t>00523</t>
  </si>
  <si>
    <t>Zkoušky  a revize včetně vyhotovení revizní zprávy</t>
  </si>
  <si>
    <t>Kpl</t>
  </si>
  <si>
    <t>180501111R00</t>
  </si>
  <si>
    <t>Montážní plošina na autopod. 13,5m MP 13 montáž svítidel</t>
  </si>
  <si>
    <t>Sh</t>
  </si>
  <si>
    <t>210040512R00</t>
  </si>
  <si>
    <t>Ukončení vodičů svorkováním </t>
  </si>
  <si>
    <t>210100001R00</t>
  </si>
  <si>
    <t>Ukončení vodičů v rozvaděči + zapojení do 2,5 mm2 </t>
  </si>
  <si>
    <t>210202015R0</t>
  </si>
  <si>
    <t>Svítidlo LED  70W SHC silniční výložníkové</t>
  </si>
  <si>
    <t>210202015R00</t>
  </si>
  <si>
    <t>Svítidlo LED  70W SHC parkové </t>
  </si>
  <si>
    <t>210204103R0</t>
  </si>
  <si>
    <t>Výložník ocelový 1ramenný do 35 kg nástěnný</t>
  </si>
  <si>
    <t>210204103R00</t>
  </si>
  <si>
    <t>Výložník ocelový 1ramenný do 35 kg bandimex</t>
  </si>
  <si>
    <t>210810005R00</t>
  </si>
  <si>
    <t>Kabel CYKY-m 750 V 3 x 1,5 mm2 volně uložený </t>
  </si>
  <si>
    <t>m</t>
  </si>
  <si>
    <t>900 RT5</t>
  </si>
  <si>
    <t>HZS práce v tarifní třídě 8 - úpravy ve stávající zapínací skříni</t>
  </si>
  <si>
    <t>h</t>
  </si>
  <si>
    <t>316101010</t>
  </si>
  <si>
    <t>Výložník rovná délky 1000 mm/60mm bandimex</t>
  </si>
  <si>
    <t>31731010</t>
  </si>
  <si>
    <t>Výložník rovný délky 1000mm/60mmx14 mm nástěnný</t>
  </si>
  <si>
    <t>34111032</t>
  </si>
  <si>
    <t>Kabel silový s Cu jádrem 750 V CYKY 3 C x 1,5 mm2</t>
  </si>
  <si>
    <t>345-000504</t>
  </si>
  <si>
    <t>Pojistka 10 A E27 komplet</t>
  </si>
  <si>
    <t>348 90000</t>
  </si>
  <si>
    <t>Svítidlo LED, silniční 50W, 120lm/W upevnění na dřík</t>
  </si>
  <si>
    <t>348-9550</t>
  </si>
  <si>
    <t>Svítidlo LED, silniční, 60W, 120lm/W upevnění na dřík</t>
  </si>
  <si>
    <t>348445010</t>
  </si>
  <si>
    <t>Spona Bandimex 9,5mm</t>
  </si>
  <si>
    <t>34844550</t>
  </si>
  <si>
    <t>Upevňovací páska Bandimex 9,5mm</t>
  </si>
  <si>
    <t>34890000T</t>
  </si>
  <si>
    <t>Svítidlo LED, silniční 32W, 120lm/W, upevnění na dřík</t>
  </si>
  <si>
    <t>354 50008</t>
  </si>
  <si>
    <t>Svorka propichovací na AES 2x25</t>
  </si>
  <si>
    <t>354302211</t>
  </si>
  <si>
    <t>Svorka proudová odbočna Al Fe 16-50mm2</t>
  </si>
  <si>
    <t>35439999999</t>
  </si>
  <si>
    <t>Koncovka kabelová smršťovací</t>
  </si>
  <si>
    <t>35789444</t>
  </si>
  <si>
    <t>Rozvodnice stožárová jednopojistková GURU v krytí min. IP 43</t>
  </si>
  <si>
    <t>M99</t>
  </si>
  <si>
    <t>Ostatní práce "M"</t>
  </si>
  <si>
    <t>00152548788</t>
  </si>
  <si>
    <t>Vybudování zařízení staveniště </t>
  </si>
  <si>
    <t>soubor</t>
  </si>
  <si>
    <t>1225</t>
  </si>
  <si>
    <t>Ekologická likvidace svítidel včetně zdrojů </t>
  </si>
  <si>
    <t>900-90-1112</t>
  </si>
  <si>
    <t>Podružný materiál </t>
  </si>
  <si>
    <t>VO</t>
  </si>
  <si>
    <t>Aktualizace pasportu VO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</si>
</sst>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,&quot;Kč&quot;"/>
    <numFmt numFmtId="170" formatCode="#,##0.00"/>
  </numFmts>
  <fonts count="21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1"/>
    </font>
    <font>
      <b val="true"/>
      <sz val="14"/>
      <name val="Arial"/>
      <family val="2"/>
      <charset val="238"/>
    </font>
    <font>
      <b val="true"/>
      <sz val="10"/>
      <name val="Ari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2"/>
      <name val="Arial CE"/>
      <family val="2"/>
      <charset val="238"/>
    </font>
    <font>
      <sz val="8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u val="single"/>
      <sz val="12"/>
      <name val="Arial"/>
      <family val="2"/>
      <charset val="238"/>
    </font>
    <font>
      <b val="true"/>
      <u val="single"/>
      <sz val="10"/>
      <name val="Arial"/>
      <family val="2"/>
      <charset val="238"/>
    </font>
    <font>
      <u val="single"/>
      <sz val="10"/>
      <name val="Arial"/>
      <family val="2"/>
      <charset val="238"/>
    </font>
    <font>
      <sz val="10"/>
      <color rgb="FFFFFFFF"/>
      <name val="Arial CE"/>
      <family val="2"/>
      <charset val="238"/>
    </font>
    <font>
      <sz val="8"/>
      <name val="Arial"/>
      <family val="2"/>
      <charset val="238"/>
    </font>
    <font>
      <sz val="10"/>
      <color rgb="FFFFFFFF"/>
      <name val="Arial CE"/>
      <family val="2"/>
      <charset val="1"/>
    </font>
    <font>
      <b val="true"/>
      <i val="true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5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double"/>
      <right style="thin"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9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11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2" borderId="27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8" fillId="2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9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5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4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6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0" borderId="54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5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8" fillId="0" borderId="54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70" fontId="18" fillId="0" borderId="5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8" fillId="0" borderId="5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2" borderId="1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9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_POL.XLS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2.75"/>
  <cols>
    <col collapsed="false" hidden="false" max="1" min="1" style="0" width="2"/>
    <col collapsed="false" hidden="false" max="2" min="2" style="0" width="15"/>
    <col collapsed="false" hidden="false" max="3" min="3" style="0" width="15.8571428571429"/>
    <col collapsed="false" hidden="false" max="4" min="4" style="0" width="14.5714285714286"/>
    <col collapsed="false" hidden="false" max="5" min="5" style="0" width="13.5714285714286"/>
    <col collapsed="false" hidden="false" max="6" min="6" style="0" width="16.5663265306122"/>
    <col collapsed="false" hidden="false" max="7" min="7" style="0" width="15.2908163265306"/>
    <col collapsed="false" hidden="false" max="1025" min="8" style="0" width="8.6734693877551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2.75" hidden="false" customHeight="true" outlineLevel="0" collapsed="false">
      <c r="A2" s="2" t="s">
        <v>1</v>
      </c>
      <c r="B2" s="3"/>
      <c r="C2" s="4" t="str">
        <f aca="false">Rekapitulace!G2</f>
        <v>Obnova veřejného osvětlení obce Hevlín</v>
      </c>
      <c r="E2" s="5"/>
      <c r="F2" s="6" t="s">
        <v>2</v>
      </c>
      <c r="G2" s="7"/>
    </row>
    <row r="3" customFormat="false" ht="3" hidden="true" customHeight="true" outlineLevel="0" collapsed="false">
      <c r="A3" s="8"/>
      <c r="B3" s="9"/>
      <c r="C3" s="10"/>
      <c r="D3" s="10"/>
      <c r="E3" s="11"/>
      <c r="F3" s="12"/>
      <c r="G3" s="13"/>
    </row>
    <row r="4" customFormat="false" ht="12" hidden="false" customHeight="true" outlineLevel="0" collapsed="false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customFormat="false" ht="12.95" hidden="false" customHeight="true" outlineLevel="0" collapsed="false">
      <c r="A5" s="16" t="s">
        <v>6</v>
      </c>
      <c r="B5" s="17"/>
      <c r="C5" s="18"/>
      <c r="D5" s="19"/>
      <c r="E5" s="17"/>
      <c r="F5" s="12" t="s">
        <v>7</v>
      </c>
      <c r="G5" s="13"/>
    </row>
    <row r="6" customFormat="false" ht="12.95" hidden="false" customHeight="true" outlineLevel="0" collapsed="false">
      <c r="A6" s="14" t="s">
        <v>8</v>
      </c>
      <c r="B6" s="9"/>
      <c r="C6" s="10" t="s">
        <v>9</v>
      </c>
      <c r="D6" s="10"/>
      <c r="E6" s="11"/>
      <c r="F6" s="20" t="s">
        <v>10</v>
      </c>
      <c r="G6" s="21" t="n">
        <v>0</v>
      </c>
      <c r="O6" s="22"/>
    </row>
    <row r="7" customFormat="false" ht="12.95" hidden="false" customHeight="true" outlineLevel="0" collapsed="false">
      <c r="A7" s="23" t="s">
        <v>11</v>
      </c>
      <c r="B7" s="24"/>
      <c r="C7" s="25" t="s">
        <v>12</v>
      </c>
      <c r="D7" s="26"/>
      <c r="E7" s="26"/>
      <c r="F7" s="27" t="s">
        <v>13</v>
      </c>
      <c r="G7" s="21" t="n">
        <f aca="false">IF(PocetMJ=0,,ROUND((F30+F32)/PocetMJ,1))</f>
        <v>0</v>
      </c>
    </row>
    <row r="8" customFormat="false" ht="12.75" hidden="false" customHeight="false" outlineLevel="0" collapsed="false">
      <c r="A8" s="28" t="s">
        <v>14</v>
      </c>
      <c r="B8" s="12"/>
      <c r="C8" s="29"/>
      <c r="D8" s="29"/>
      <c r="E8" s="29"/>
      <c r="F8" s="30" t="s">
        <v>15</v>
      </c>
      <c r="G8" s="31"/>
      <c r="H8" s="32"/>
      <c r="I8" s="33"/>
    </row>
    <row r="9" customFormat="false" ht="12.75" hidden="false" customHeight="false" outlineLevel="0" collapsed="false">
      <c r="A9" s="28" t="s">
        <v>16</v>
      </c>
      <c r="B9" s="12"/>
      <c r="C9" s="29" t="n">
        <f aca="false">Projektant</f>
        <v>0</v>
      </c>
      <c r="D9" s="29"/>
      <c r="E9" s="29"/>
      <c r="F9" s="12"/>
      <c r="G9" s="34"/>
      <c r="H9" s="35"/>
    </row>
    <row r="10" customFormat="false" ht="12.75" hidden="false" customHeight="false" outlineLevel="0" collapsed="false">
      <c r="A10" s="28" t="s">
        <v>17</v>
      </c>
      <c r="B10" s="12"/>
      <c r="C10" s="36"/>
      <c r="D10" s="36"/>
      <c r="E10" s="36"/>
      <c r="F10" s="37"/>
      <c r="G10" s="38"/>
      <c r="H10" s="39"/>
    </row>
    <row r="11" customFormat="false" ht="13.5" hidden="false" customHeight="true" outlineLevel="0" collapsed="false">
      <c r="A11" s="28" t="s">
        <v>18</v>
      </c>
      <c r="B11" s="12"/>
      <c r="C11" s="36"/>
      <c r="D11" s="36"/>
      <c r="E11" s="36"/>
      <c r="F11" s="40" t="s">
        <v>19</v>
      </c>
      <c r="G11" s="41"/>
      <c r="H11" s="35"/>
      <c r="BA11" s="42"/>
      <c r="BB11" s="42"/>
      <c r="BC11" s="42"/>
      <c r="BD11" s="42"/>
      <c r="BE11" s="42"/>
    </row>
    <row r="12" customFormat="false" ht="12.75" hidden="false" customHeight="true" outlineLevel="0" collapsed="false">
      <c r="A12" s="43" t="s">
        <v>20</v>
      </c>
      <c r="B12" s="9"/>
      <c r="C12" s="44"/>
      <c r="D12" s="44"/>
      <c r="E12" s="44"/>
      <c r="F12" s="45" t="s">
        <v>21</v>
      </c>
      <c r="G12" s="46"/>
      <c r="H12" s="35"/>
    </row>
    <row r="13" customFormat="false" ht="28.5" hidden="false" customHeight="true" outlineLevel="0" collapsed="false">
      <c r="A13" s="47" t="s">
        <v>22</v>
      </c>
      <c r="B13" s="47"/>
      <c r="C13" s="47"/>
      <c r="D13" s="47"/>
      <c r="E13" s="47"/>
      <c r="F13" s="47"/>
      <c r="G13" s="47"/>
      <c r="H13" s="35"/>
    </row>
    <row r="14" customFormat="false" ht="17.25" hidden="false" customHeight="true" outlineLevel="0" collapsed="false">
      <c r="A14" s="48" t="s">
        <v>23</v>
      </c>
      <c r="B14" s="49"/>
      <c r="C14" s="50"/>
      <c r="D14" s="51" t="s">
        <v>24</v>
      </c>
      <c r="E14" s="51"/>
      <c r="F14" s="51"/>
      <c r="G14" s="51"/>
    </row>
    <row r="15" customFormat="false" ht="15.95" hidden="false" customHeight="true" outlineLevel="0" collapsed="false">
      <c r="A15" s="52"/>
      <c r="B15" s="53" t="s">
        <v>25</v>
      </c>
      <c r="C15" s="54" t="n">
        <f aca="false">HSV</f>
        <v>0</v>
      </c>
      <c r="D15" s="55" t="str">
        <f aca="false">Rekapitulace!A16</f>
        <v>Ztížené výrobní podmínky</v>
      </c>
      <c r="E15" s="56"/>
      <c r="F15" s="57"/>
      <c r="G15" s="54" t="n">
        <f aca="false">Rekapitulace!I16</f>
        <v>0</v>
      </c>
    </row>
    <row r="16" customFormat="false" ht="15.95" hidden="false" customHeight="true" outlineLevel="0" collapsed="false">
      <c r="A16" s="52" t="s">
        <v>26</v>
      </c>
      <c r="B16" s="53" t="s">
        <v>27</v>
      </c>
      <c r="C16" s="54" t="n">
        <f aca="false">PSV</f>
        <v>0</v>
      </c>
      <c r="D16" s="8" t="str">
        <f aca="false">Rekapitulace!A17</f>
        <v>Oborová přirážka</v>
      </c>
      <c r="E16" s="58"/>
      <c r="F16" s="59"/>
      <c r="G16" s="54" t="n">
        <f aca="false">Rekapitulace!I17</f>
        <v>0</v>
      </c>
    </row>
    <row r="17" customFormat="false" ht="15.95" hidden="false" customHeight="true" outlineLevel="0" collapsed="false">
      <c r="A17" s="52" t="s">
        <v>28</v>
      </c>
      <c r="B17" s="53" t="s">
        <v>29</v>
      </c>
      <c r="C17" s="54" t="n">
        <f aca="false">Mont</f>
        <v>0</v>
      </c>
      <c r="D17" s="8" t="str">
        <f aca="false">Rekapitulace!A18</f>
        <v>Přesun stavebních kapacit</v>
      </c>
      <c r="E17" s="58"/>
      <c r="F17" s="59"/>
      <c r="G17" s="54" t="n">
        <f aca="false">Rekapitulace!I18</f>
        <v>0</v>
      </c>
    </row>
    <row r="18" customFormat="false" ht="15.95" hidden="false" customHeight="true" outlineLevel="0" collapsed="false">
      <c r="A18" s="60" t="s">
        <v>30</v>
      </c>
      <c r="B18" s="61" t="s">
        <v>31</v>
      </c>
      <c r="C18" s="54" t="n">
        <f aca="false">Dodavka</f>
        <v>0</v>
      </c>
      <c r="D18" s="8" t="str">
        <f aca="false">Rekapitulace!A19</f>
        <v>Mimostaveništní doprava</v>
      </c>
      <c r="E18" s="58"/>
      <c r="F18" s="59"/>
      <c r="G18" s="54" t="n">
        <f aca="false">Rekapitulace!I19</f>
        <v>0</v>
      </c>
    </row>
    <row r="19" customFormat="false" ht="15.95" hidden="false" customHeight="true" outlineLevel="0" collapsed="false">
      <c r="A19" s="62" t="s">
        <v>32</v>
      </c>
      <c r="B19" s="53"/>
      <c r="C19" s="54" t="n">
        <f aca="false">SUM(C15:C18)</f>
        <v>0</v>
      </c>
      <c r="D19" s="8" t="str">
        <f aca="false">Rekapitulace!A20</f>
        <v>Zařízení staveniště</v>
      </c>
      <c r="E19" s="58"/>
      <c r="F19" s="59"/>
      <c r="G19" s="54" t="n">
        <f aca="false">Rekapitulace!I20</f>
        <v>0</v>
      </c>
    </row>
    <row r="20" customFormat="false" ht="15.95" hidden="false" customHeight="true" outlineLevel="0" collapsed="false">
      <c r="A20" s="62"/>
      <c r="B20" s="53"/>
      <c r="C20" s="54"/>
      <c r="D20" s="8" t="str">
        <f aca="false">Rekapitulace!A21</f>
        <v>Provoz investora</v>
      </c>
      <c r="E20" s="58"/>
      <c r="F20" s="59"/>
      <c r="G20" s="54" t="n">
        <f aca="false">Rekapitulace!I21</f>
        <v>0</v>
      </c>
    </row>
    <row r="21" customFormat="false" ht="15.95" hidden="false" customHeight="true" outlineLevel="0" collapsed="false">
      <c r="A21" s="62" t="s">
        <v>33</v>
      </c>
      <c r="B21" s="53"/>
      <c r="C21" s="54" t="n">
        <f aca="false">HZS</f>
        <v>0</v>
      </c>
      <c r="D21" s="8" t="str">
        <f aca="false">Rekapitulace!A22</f>
        <v>Kompletační činnost (IČD)</v>
      </c>
      <c r="E21" s="58"/>
      <c r="F21" s="59"/>
      <c r="G21" s="54" t="n">
        <f aca="false">Rekapitulace!I22</f>
        <v>0</v>
      </c>
    </row>
    <row r="22" customFormat="false" ht="15.95" hidden="false" customHeight="true" outlineLevel="0" collapsed="false">
      <c r="A22" s="63" t="s">
        <v>34</v>
      </c>
      <c r="B22" s="64"/>
      <c r="C22" s="54" t="n">
        <f aca="false">C19+C21</f>
        <v>0</v>
      </c>
      <c r="D22" s="8" t="s">
        <v>35</v>
      </c>
      <c r="E22" s="58"/>
      <c r="F22" s="59"/>
      <c r="G22" s="54" t="n">
        <f aca="false">G23-SUM(G15:G21)</f>
        <v>0</v>
      </c>
    </row>
    <row r="23" customFormat="false" ht="15.95" hidden="false" customHeight="true" outlineLevel="0" collapsed="false">
      <c r="A23" s="65" t="s">
        <v>36</v>
      </c>
      <c r="B23" s="65"/>
      <c r="C23" s="66" t="n">
        <f aca="false">C22+G23</f>
        <v>0</v>
      </c>
      <c r="D23" s="67" t="s">
        <v>37</v>
      </c>
      <c r="E23" s="68"/>
      <c r="F23" s="69"/>
      <c r="G23" s="54" t="n">
        <f aca="false">VRN</f>
        <v>0</v>
      </c>
    </row>
    <row r="24" customFormat="false" ht="12.75" hidden="false" customHeight="false" outlineLevel="0" collapsed="false">
      <c r="A24" s="70" t="s">
        <v>38</v>
      </c>
      <c r="B24" s="71"/>
      <c r="C24" s="72"/>
      <c r="D24" s="71" t="s">
        <v>39</v>
      </c>
      <c r="E24" s="71"/>
      <c r="F24" s="73" t="s">
        <v>40</v>
      </c>
      <c r="G24" s="74"/>
    </row>
    <row r="25" customFormat="false" ht="12.75" hidden="false" customHeight="false" outlineLevel="0" collapsed="false">
      <c r="A25" s="63" t="s">
        <v>41</v>
      </c>
      <c r="B25" s="64"/>
      <c r="C25" s="75"/>
      <c r="D25" s="64" t="s">
        <v>41</v>
      </c>
      <c r="E25" s="76"/>
      <c r="F25" s="77" t="s">
        <v>41</v>
      </c>
      <c r="G25" s="78"/>
    </row>
    <row r="26" customFormat="false" ht="37.5" hidden="false" customHeight="true" outlineLevel="0" collapsed="false">
      <c r="A26" s="63" t="s">
        <v>42</v>
      </c>
      <c r="B26" s="79"/>
      <c r="C26" s="75"/>
      <c r="D26" s="64" t="s">
        <v>42</v>
      </c>
      <c r="E26" s="76"/>
      <c r="F26" s="77" t="s">
        <v>42</v>
      </c>
      <c r="G26" s="78"/>
    </row>
    <row r="27" customFormat="false" ht="12.75" hidden="false" customHeight="false" outlineLevel="0" collapsed="false">
      <c r="A27" s="63"/>
      <c r="B27" s="80"/>
      <c r="C27" s="75"/>
      <c r="D27" s="64"/>
      <c r="E27" s="76"/>
      <c r="F27" s="77"/>
      <c r="G27" s="78"/>
    </row>
    <row r="28" customFormat="false" ht="12.75" hidden="false" customHeight="false" outlineLevel="0" collapsed="false">
      <c r="A28" s="63" t="s">
        <v>43</v>
      </c>
      <c r="B28" s="64"/>
      <c r="C28" s="75"/>
      <c r="D28" s="77" t="s">
        <v>44</v>
      </c>
      <c r="E28" s="75"/>
      <c r="F28" s="81" t="s">
        <v>44</v>
      </c>
      <c r="G28" s="78"/>
    </row>
    <row r="29" customFormat="false" ht="69" hidden="false" customHeight="true" outlineLevel="0" collapsed="false">
      <c r="A29" s="63"/>
      <c r="B29" s="64"/>
      <c r="C29" s="82"/>
      <c r="D29" s="83"/>
      <c r="E29" s="82"/>
      <c r="F29" s="64"/>
      <c r="G29" s="78"/>
    </row>
    <row r="30" customFormat="false" ht="12.75" hidden="false" customHeight="false" outlineLevel="0" collapsed="false">
      <c r="A30" s="84" t="s">
        <v>45</v>
      </c>
      <c r="B30" s="85"/>
      <c r="C30" s="86" t="n">
        <v>21</v>
      </c>
      <c r="D30" s="85" t="s">
        <v>46</v>
      </c>
      <c r="E30" s="87"/>
      <c r="F30" s="88" t="n">
        <f aca="false">C23-F32</f>
        <v>0</v>
      </c>
      <c r="G30" s="88"/>
    </row>
    <row r="31" customFormat="false" ht="12.75" hidden="false" customHeight="false" outlineLevel="0" collapsed="false">
      <c r="A31" s="84" t="s">
        <v>47</v>
      </c>
      <c r="B31" s="85"/>
      <c r="C31" s="86" t="n">
        <f aca="false">SazbaDPH1</f>
        <v>21</v>
      </c>
      <c r="D31" s="85" t="s">
        <v>48</v>
      </c>
      <c r="E31" s="87"/>
      <c r="F31" s="88" t="n">
        <f aca="false">ROUND(PRODUCT(F30,C31/100),0)</f>
        <v>0</v>
      </c>
      <c r="G31" s="88"/>
    </row>
    <row r="32" customFormat="false" ht="12.75" hidden="false" customHeight="false" outlineLevel="0" collapsed="false">
      <c r="A32" s="84" t="s">
        <v>45</v>
      </c>
      <c r="B32" s="85"/>
      <c r="C32" s="86" t="n">
        <v>0</v>
      </c>
      <c r="D32" s="85" t="s">
        <v>48</v>
      </c>
      <c r="E32" s="87"/>
      <c r="F32" s="88" t="n">
        <v>0</v>
      </c>
      <c r="G32" s="88"/>
    </row>
    <row r="33" customFormat="false" ht="12.75" hidden="false" customHeight="false" outlineLevel="0" collapsed="false">
      <c r="A33" s="84" t="s">
        <v>47</v>
      </c>
      <c r="B33" s="89"/>
      <c r="C33" s="90" t="n">
        <f aca="false">SazbaDPH2</f>
        <v>0</v>
      </c>
      <c r="D33" s="85" t="s">
        <v>48</v>
      </c>
      <c r="E33" s="59"/>
      <c r="F33" s="88" t="n">
        <f aca="false">ROUND(PRODUCT(F32,C33/100),0)</f>
        <v>0</v>
      </c>
      <c r="G33" s="88"/>
    </row>
    <row r="34" s="95" customFormat="true" ht="19.5" hidden="false" customHeight="true" outlineLevel="0" collapsed="false">
      <c r="A34" s="91" t="s">
        <v>49</v>
      </c>
      <c r="B34" s="92"/>
      <c r="C34" s="92"/>
      <c r="D34" s="92"/>
      <c r="E34" s="93"/>
      <c r="F34" s="94" t="n">
        <f aca="false">ROUND(SUM(F30:F33),0)</f>
        <v>0</v>
      </c>
      <c r="G34" s="94"/>
    </row>
    <row r="36" customFormat="false" ht="12.75" hidden="false" customHeight="false" outlineLevel="0" collapsed="false">
      <c r="A36" s="96" t="s">
        <v>50</v>
      </c>
      <c r="B36" s="96"/>
      <c r="C36" s="96"/>
      <c r="D36" s="96"/>
      <c r="E36" s="96"/>
      <c r="F36" s="96"/>
      <c r="G36" s="96"/>
      <c r="H36" s="0" t="s">
        <v>51</v>
      </c>
    </row>
    <row r="37" customFormat="false" ht="14.25" hidden="false" customHeight="true" outlineLevel="0" collapsed="false">
      <c r="A37" s="96"/>
      <c r="B37" s="97"/>
      <c r="C37" s="97"/>
      <c r="D37" s="97"/>
      <c r="E37" s="97"/>
      <c r="F37" s="97"/>
      <c r="G37" s="97"/>
      <c r="H37" s="0" t="s">
        <v>51</v>
      </c>
    </row>
    <row r="38" customFormat="false" ht="12.75" hidden="false" customHeight="true" outlineLevel="0" collapsed="false">
      <c r="A38" s="98"/>
      <c r="B38" s="97"/>
      <c r="C38" s="97"/>
      <c r="D38" s="97"/>
      <c r="E38" s="97"/>
      <c r="F38" s="97"/>
      <c r="G38" s="97"/>
      <c r="H38" s="0" t="s">
        <v>51</v>
      </c>
    </row>
    <row r="39" customFormat="false" ht="12.75" hidden="false" customHeight="false" outlineLevel="0" collapsed="false">
      <c r="A39" s="98"/>
      <c r="B39" s="97"/>
      <c r="C39" s="97"/>
      <c r="D39" s="97"/>
      <c r="E39" s="97"/>
      <c r="F39" s="97"/>
      <c r="G39" s="97"/>
      <c r="H39" s="0" t="s">
        <v>51</v>
      </c>
    </row>
    <row r="40" customFormat="false" ht="12.75" hidden="false" customHeight="false" outlineLevel="0" collapsed="false">
      <c r="A40" s="98"/>
      <c r="B40" s="97"/>
      <c r="C40" s="97"/>
      <c r="D40" s="97"/>
      <c r="E40" s="97"/>
      <c r="F40" s="97"/>
      <c r="G40" s="97"/>
      <c r="H40" s="0" t="s">
        <v>51</v>
      </c>
    </row>
    <row r="41" customFormat="false" ht="12.75" hidden="false" customHeight="false" outlineLevel="0" collapsed="false">
      <c r="A41" s="98"/>
      <c r="B41" s="97"/>
      <c r="C41" s="97"/>
      <c r="D41" s="97"/>
      <c r="E41" s="97"/>
      <c r="F41" s="97"/>
      <c r="G41" s="97"/>
      <c r="H41" s="0" t="s">
        <v>51</v>
      </c>
    </row>
    <row r="42" customFormat="false" ht="12.75" hidden="false" customHeight="false" outlineLevel="0" collapsed="false">
      <c r="A42" s="98"/>
      <c r="B42" s="97"/>
      <c r="C42" s="97"/>
      <c r="D42" s="97"/>
      <c r="E42" s="97"/>
      <c r="F42" s="97"/>
      <c r="G42" s="97"/>
      <c r="H42" s="0" t="s">
        <v>51</v>
      </c>
    </row>
    <row r="43" customFormat="false" ht="12.75" hidden="false" customHeight="false" outlineLevel="0" collapsed="false">
      <c r="A43" s="98"/>
      <c r="B43" s="97"/>
      <c r="C43" s="97"/>
      <c r="D43" s="97"/>
      <c r="E43" s="97"/>
      <c r="F43" s="97"/>
      <c r="G43" s="97"/>
      <c r="H43" s="0" t="s">
        <v>51</v>
      </c>
    </row>
    <row r="44" customFormat="false" ht="12.75" hidden="false" customHeight="false" outlineLevel="0" collapsed="false">
      <c r="A44" s="98"/>
      <c r="B44" s="97"/>
      <c r="C44" s="97"/>
      <c r="D44" s="97"/>
      <c r="E44" s="97"/>
      <c r="F44" s="97"/>
      <c r="G44" s="97"/>
      <c r="H44" s="0" t="s">
        <v>51</v>
      </c>
    </row>
    <row r="45" customFormat="false" ht="0.75" hidden="false" customHeight="true" outlineLevel="0" collapsed="false">
      <c r="A45" s="98"/>
      <c r="B45" s="97"/>
      <c r="C45" s="97"/>
      <c r="D45" s="97"/>
      <c r="E45" s="97"/>
      <c r="F45" s="97"/>
      <c r="G45" s="97"/>
      <c r="H45" s="0" t="s">
        <v>51</v>
      </c>
    </row>
  </sheetData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 headings="false" gridLines="false" gridLinesSet="true" horizontalCentered="false" verticalCentered="false"/>
  <pageMargins left="0.590277777777778" right="0.39375" top="0.59027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RowHeight="12.75"/>
  <cols>
    <col collapsed="false" hidden="false" max="1" min="1" style="0" width="5.85714285714286"/>
    <col collapsed="false" hidden="false" max="2" min="2" style="0" width="6.14795918367347"/>
    <col collapsed="false" hidden="false" max="3" min="3" style="0" width="11.4183673469388"/>
    <col collapsed="false" hidden="false" max="4" min="4" style="0" width="15.8571428571429"/>
    <col collapsed="false" hidden="false" max="5" min="5" style="0" width="11.2857142857143"/>
    <col collapsed="false" hidden="false" max="6" min="6" style="0" width="10.8520408163265"/>
    <col collapsed="false" hidden="false" max="7" min="7" style="0" width="10.9948979591837"/>
    <col collapsed="false" hidden="false" max="8" min="8" style="0" width="11.1428571428571"/>
    <col collapsed="false" hidden="false" max="9" min="9" style="0" width="10.7091836734694"/>
    <col collapsed="false" hidden="false" max="1025" min="10" style="0" width="8.6734693877551"/>
  </cols>
  <sheetData>
    <row r="1" customFormat="false" ht="13.5" hidden="false" customHeight="false" outlineLevel="0" collapsed="false">
      <c r="A1" s="99" t="s">
        <v>52</v>
      </c>
      <c r="B1" s="99"/>
      <c r="C1" s="100" t="str">
        <f aca="false">CONCATENATE(cislostavby," ",nazevstavby)</f>
        <v>2014/18 Veřejné osvětlení</v>
      </c>
      <c r="D1" s="101"/>
      <c r="E1" s="102"/>
      <c r="F1" s="101"/>
      <c r="G1" s="103" t="s">
        <v>53</v>
      </c>
      <c r="H1" s="104" t="s">
        <v>54</v>
      </c>
      <c r="I1" s="105"/>
    </row>
    <row r="2" customFormat="false" ht="13.5" hidden="false" customHeight="false" outlineLevel="0" collapsed="false">
      <c r="A2" s="106" t="s">
        <v>55</v>
      </c>
      <c r="B2" s="106"/>
      <c r="C2" s="107" t="str">
        <f aca="false">CONCATENATE(cisloobjektu," ",nazevobjektu)</f>
        <v>1 </v>
      </c>
      <c r="D2" s="108"/>
      <c r="E2" s="109"/>
      <c r="F2" s="108"/>
      <c r="G2" s="110" t="s">
        <v>56</v>
      </c>
      <c r="H2" s="110"/>
      <c r="I2" s="110"/>
    </row>
    <row r="3" customFormat="false" ht="13.5" hidden="false" customHeight="false" outlineLevel="0" collapsed="false">
      <c r="A3" s="76"/>
      <c r="B3" s="76"/>
      <c r="C3" s="76"/>
      <c r="D3" s="76"/>
      <c r="E3" s="76"/>
      <c r="F3" s="64"/>
      <c r="G3" s="76"/>
      <c r="H3" s="76"/>
      <c r="I3" s="76"/>
    </row>
    <row r="4" customFormat="false" ht="19.5" hidden="false" customHeight="true" outlineLevel="0" collapsed="false">
      <c r="A4" s="111" t="s">
        <v>57</v>
      </c>
      <c r="B4" s="111"/>
      <c r="C4" s="111"/>
      <c r="D4" s="111"/>
      <c r="E4" s="111"/>
      <c r="F4" s="111"/>
      <c r="G4" s="111"/>
      <c r="H4" s="111"/>
      <c r="I4" s="111"/>
    </row>
    <row r="5" customFormat="false" ht="13.5" hidden="false" customHeight="false" outlineLevel="0" collapsed="false">
      <c r="A5" s="76"/>
      <c r="B5" s="76"/>
      <c r="C5" s="76"/>
      <c r="D5" s="76"/>
      <c r="E5" s="76"/>
      <c r="F5" s="76"/>
      <c r="G5" s="76"/>
      <c r="H5" s="76"/>
      <c r="I5" s="76"/>
    </row>
    <row r="6" s="35" customFormat="true" ht="13.5" hidden="false" customHeight="false" outlineLevel="0" collapsed="false">
      <c r="A6" s="112"/>
      <c r="B6" s="113" t="s">
        <v>58</v>
      </c>
      <c r="C6" s="113"/>
      <c r="D6" s="51"/>
      <c r="E6" s="114" t="s">
        <v>59</v>
      </c>
      <c r="F6" s="115" t="s">
        <v>60</v>
      </c>
      <c r="G6" s="115" t="s">
        <v>61</v>
      </c>
      <c r="H6" s="115" t="s">
        <v>62</v>
      </c>
      <c r="I6" s="116" t="s">
        <v>33</v>
      </c>
    </row>
    <row r="7" customFormat="false" ht="12.75" hidden="false" customHeight="false" outlineLevel="0" collapsed="false">
      <c r="A7" s="117" t="str">
        <f aca="false">Položky!B7</f>
        <v>2</v>
      </c>
      <c r="B7" s="118" t="str">
        <f aca="false">Položky!C7</f>
        <v>Základy a zvláštní zakládání</v>
      </c>
      <c r="C7" s="64"/>
      <c r="D7" s="119"/>
      <c r="E7" s="120" t="n">
        <f aca="false">Položky!BA9</f>
        <v>0</v>
      </c>
      <c r="F7" s="121" t="n">
        <f aca="false">Položky!BB9</f>
        <v>0</v>
      </c>
      <c r="G7" s="121" t="n">
        <f aca="false">Položky!BC9</f>
        <v>0</v>
      </c>
      <c r="H7" s="121" t="n">
        <f aca="false">Položky!BD9</f>
        <v>0</v>
      </c>
      <c r="I7" s="122" t="n">
        <f aca="false">Položky!BE9</f>
        <v>0</v>
      </c>
    </row>
    <row r="8" customFormat="false" ht="12.75" hidden="false" customHeight="false" outlineLevel="0" collapsed="false">
      <c r="A8" s="117" t="str">
        <f aca="false">Položky!B10</f>
        <v>96</v>
      </c>
      <c r="B8" s="118" t="str">
        <f aca="false">Položky!C10</f>
        <v>Bourání konstrukcí</v>
      </c>
      <c r="C8" s="64"/>
      <c r="D8" s="119"/>
      <c r="E8" s="120" t="n">
        <f aca="false">Položky!BA16</f>
        <v>0</v>
      </c>
      <c r="F8" s="121" t="n">
        <f aca="false">Položky!BB16</f>
        <v>0</v>
      </c>
      <c r="G8" s="121" t="n">
        <f aca="false">Položky!BC16</f>
        <v>0</v>
      </c>
      <c r="H8" s="121" t="n">
        <f aca="false">Položky!BD16</f>
        <v>0</v>
      </c>
      <c r="I8" s="122" t="n">
        <f aca="false">Položky!BE16</f>
        <v>0</v>
      </c>
    </row>
    <row r="9" customFormat="false" ht="12.75" hidden="false" customHeight="false" outlineLevel="0" collapsed="false">
      <c r="A9" s="117" t="str">
        <f aca="false">Položky!B17</f>
        <v>M21</v>
      </c>
      <c r="B9" s="118" t="str">
        <f aca="false">Položky!C17</f>
        <v>Elektromontáže</v>
      </c>
      <c r="C9" s="64"/>
      <c r="D9" s="119"/>
      <c r="E9" s="120" t="n">
        <f aca="false">Položky!BA43</f>
        <v>0</v>
      </c>
      <c r="F9" s="121" t="n">
        <f aca="false">Položky!BB43</f>
        <v>0</v>
      </c>
      <c r="G9" s="121" t="n">
        <f aca="false">Položky!BC43</f>
        <v>0</v>
      </c>
      <c r="H9" s="121" t="n">
        <f aca="false">Položky!BD43</f>
        <v>0</v>
      </c>
      <c r="I9" s="122" t="n">
        <f aca="false">Položky!BE43</f>
        <v>0</v>
      </c>
    </row>
    <row r="10" customFormat="false" ht="13.5" hidden="false" customHeight="false" outlineLevel="0" collapsed="false">
      <c r="A10" s="117" t="str">
        <f aca="false">Položky!B44</f>
        <v>M99</v>
      </c>
      <c r="B10" s="118" t="str">
        <f aca="false">Položky!C44</f>
        <v>Ostatní práce "M"</v>
      </c>
      <c r="C10" s="64"/>
      <c r="D10" s="119"/>
      <c r="E10" s="120" t="n">
        <f aca="false">Položky!BA49</f>
        <v>0</v>
      </c>
      <c r="F10" s="121" t="n">
        <f aca="false">Položky!BB49</f>
        <v>0</v>
      </c>
      <c r="G10" s="121" t="n">
        <f aca="false">Položky!BC49</f>
        <v>0</v>
      </c>
      <c r="H10" s="121" t="n">
        <f aca="false">Položky!BD49</f>
        <v>0</v>
      </c>
      <c r="I10" s="122" t="n">
        <f aca="false">Položky!BE49</f>
        <v>0</v>
      </c>
    </row>
    <row r="11" s="129" customFormat="true" ht="13.5" hidden="false" customHeight="false" outlineLevel="0" collapsed="false">
      <c r="A11" s="123"/>
      <c r="B11" s="124" t="s">
        <v>63</v>
      </c>
      <c r="C11" s="124"/>
      <c r="D11" s="125"/>
      <c r="E11" s="126" t="n">
        <f aca="false">SUM(E7:E10)</f>
        <v>0</v>
      </c>
      <c r="F11" s="127" t="n">
        <f aca="false">SUM(F7:F10)</f>
        <v>0</v>
      </c>
      <c r="G11" s="127" t="n">
        <f aca="false">SUM(G7:G10)</f>
        <v>0</v>
      </c>
      <c r="H11" s="127" t="n">
        <f aca="false">SUM(H7:H10)</f>
        <v>0</v>
      </c>
      <c r="I11" s="128" t="n">
        <f aca="false">SUM(I7:I10)</f>
        <v>0</v>
      </c>
    </row>
    <row r="12" customFormat="false" ht="12.75" hidden="false" customHeight="false" outlineLevel="0" collapsed="false">
      <c r="A12" s="64"/>
      <c r="B12" s="64"/>
      <c r="C12" s="64"/>
      <c r="D12" s="64"/>
      <c r="E12" s="64"/>
      <c r="F12" s="64"/>
      <c r="G12" s="64"/>
      <c r="H12" s="64"/>
      <c r="I12" s="64"/>
    </row>
    <row r="13" customFormat="false" ht="19.5" hidden="false" customHeight="true" outlineLevel="0" collapsed="false">
      <c r="A13" s="130" t="s">
        <v>64</v>
      </c>
      <c r="B13" s="130"/>
      <c r="C13" s="130"/>
      <c r="D13" s="130"/>
      <c r="E13" s="130"/>
      <c r="F13" s="130"/>
      <c r="G13" s="130"/>
      <c r="H13" s="130"/>
      <c r="I13" s="130"/>
      <c r="BA13" s="42"/>
      <c r="BB13" s="42"/>
      <c r="BC13" s="42"/>
      <c r="BD13" s="42"/>
      <c r="BE13" s="42"/>
    </row>
    <row r="14" customFormat="false" ht="13.5" hidden="false" customHeight="false" outlineLevel="0" collapsed="false">
      <c r="A14" s="76"/>
      <c r="B14" s="76"/>
      <c r="C14" s="76"/>
      <c r="D14" s="76"/>
      <c r="E14" s="76"/>
      <c r="F14" s="76"/>
      <c r="G14" s="76"/>
      <c r="H14" s="76"/>
      <c r="I14" s="76"/>
    </row>
    <row r="15" customFormat="false" ht="12.75" hidden="false" customHeight="false" outlineLevel="0" collapsed="false">
      <c r="A15" s="70" t="s">
        <v>65</v>
      </c>
      <c r="B15" s="71"/>
      <c r="C15" s="71"/>
      <c r="D15" s="131"/>
      <c r="E15" s="132" t="s">
        <v>66</v>
      </c>
      <c r="F15" s="133" t="s">
        <v>67</v>
      </c>
      <c r="G15" s="134" t="s">
        <v>68</v>
      </c>
      <c r="H15" s="135"/>
      <c r="I15" s="136" t="s">
        <v>66</v>
      </c>
    </row>
    <row r="16" customFormat="false" ht="12.75" hidden="false" customHeight="false" outlineLevel="0" collapsed="false">
      <c r="A16" s="62" t="s">
        <v>69</v>
      </c>
      <c r="B16" s="53"/>
      <c r="C16" s="53"/>
      <c r="D16" s="137"/>
      <c r="E16" s="138" t="n">
        <v>0</v>
      </c>
      <c r="F16" s="139" t="n">
        <v>0</v>
      </c>
      <c r="G16" s="140" t="n">
        <f aca="false">CHOOSE(BA16+1,HSV+PSV,HSV+PSV+Mont,HSV+PSV+Dodavka+Mont,HSV,PSV,Mont,Dodavka,Mont+Dodavka,0)</f>
        <v>0</v>
      </c>
      <c r="H16" s="141"/>
      <c r="I16" s="142" t="n">
        <f aca="false">E16+F16*G16/100</f>
        <v>0</v>
      </c>
      <c r="BA16" s="0" t="n">
        <v>0</v>
      </c>
    </row>
    <row r="17" customFormat="false" ht="12.75" hidden="false" customHeight="false" outlineLevel="0" collapsed="false">
      <c r="A17" s="62" t="s">
        <v>70</v>
      </c>
      <c r="B17" s="53"/>
      <c r="C17" s="53"/>
      <c r="D17" s="137"/>
      <c r="E17" s="138" t="n">
        <v>0</v>
      </c>
      <c r="F17" s="139" t="n">
        <v>0</v>
      </c>
      <c r="G17" s="140" t="n">
        <f aca="false">CHOOSE(BA17+1,HSV+PSV,HSV+PSV+Mont,HSV+PSV+Dodavka+Mont,HSV,PSV,Mont,Dodavka,Mont+Dodavka,0)</f>
        <v>0</v>
      </c>
      <c r="H17" s="141"/>
      <c r="I17" s="142" t="n">
        <f aca="false">E17+F17*G17/100</f>
        <v>0</v>
      </c>
      <c r="BA17" s="0" t="n">
        <v>0</v>
      </c>
    </row>
    <row r="18" customFormat="false" ht="12.75" hidden="false" customHeight="false" outlineLevel="0" collapsed="false">
      <c r="A18" s="62" t="s">
        <v>71</v>
      </c>
      <c r="B18" s="53"/>
      <c r="C18" s="53"/>
      <c r="D18" s="137"/>
      <c r="E18" s="138" t="n">
        <v>0</v>
      </c>
      <c r="F18" s="139" t="n">
        <v>0</v>
      </c>
      <c r="G18" s="140" t="n">
        <f aca="false">CHOOSE(BA18+1,HSV+PSV,HSV+PSV+Mont,HSV+PSV+Dodavka+Mont,HSV,PSV,Mont,Dodavka,Mont+Dodavka,0)</f>
        <v>0</v>
      </c>
      <c r="H18" s="141"/>
      <c r="I18" s="142" t="n">
        <f aca="false">E18+F18*G18/100</f>
        <v>0</v>
      </c>
      <c r="BA18" s="0" t="n">
        <v>0</v>
      </c>
    </row>
    <row r="19" customFormat="false" ht="12.75" hidden="false" customHeight="false" outlineLevel="0" collapsed="false">
      <c r="A19" s="62" t="s">
        <v>72</v>
      </c>
      <c r="B19" s="53"/>
      <c r="C19" s="53"/>
      <c r="D19" s="137"/>
      <c r="E19" s="138" t="n">
        <v>0</v>
      </c>
      <c r="F19" s="139" t="n">
        <v>0</v>
      </c>
      <c r="G19" s="140" t="n">
        <f aca="false">CHOOSE(BA19+1,HSV+PSV,HSV+PSV+Mont,HSV+PSV+Dodavka+Mont,HSV,PSV,Mont,Dodavka,Mont+Dodavka,0)</f>
        <v>0</v>
      </c>
      <c r="H19" s="141"/>
      <c r="I19" s="142" t="n">
        <f aca="false">E19+F19*G19/100</f>
        <v>0</v>
      </c>
      <c r="BA19" s="0" t="n">
        <v>0</v>
      </c>
    </row>
    <row r="20" customFormat="false" ht="12.75" hidden="false" customHeight="false" outlineLevel="0" collapsed="false">
      <c r="A20" s="62" t="s">
        <v>73</v>
      </c>
      <c r="B20" s="53"/>
      <c r="C20" s="53"/>
      <c r="D20" s="137"/>
      <c r="E20" s="138" t="n">
        <v>0</v>
      </c>
      <c r="F20" s="139" t="n">
        <v>0</v>
      </c>
      <c r="G20" s="140" t="n">
        <f aca="false">CHOOSE(BA20+1,HSV+PSV,HSV+PSV+Mont,HSV+PSV+Dodavka+Mont,HSV,PSV,Mont,Dodavka,Mont+Dodavka,0)</f>
        <v>0</v>
      </c>
      <c r="H20" s="141"/>
      <c r="I20" s="142" t="n">
        <f aca="false">E20+F20*G20/100</f>
        <v>0</v>
      </c>
      <c r="BA20" s="0" t="n">
        <v>1</v>
      </c>
    </row>
    <row r="21" customFormat="false" ht="12.75" hidden="false" customHeight="false" outlineLevel="0" collapsed="false">
      <c r="A21" s="62" t="s">
        <v>74</v>
      </c>
      <c r="B21" s="53"/>
      <c r="C21" s="53"/>
      <c r="D21" s="137"/>
      <c r="E21" s="138" t="n">
        <v>0</v>
      </c>
      <c r="F21" s="139" t="n">
        <v>0</v>
      </c>
      <c r="G21" s="140" t="n">
        <f aca="false">CHOOSE(BA21+1,HSV+PSV,HSV+PSV+Mont,HSV+PSV+Dodavka+Mont,HSV,PSV,Mont,Dodavka,Mont+Dodavka,0)</f>
        <v>0</v>
      </c>
      <c r="H21" s="141"/>
      <c r="I21" s="142" t="n">
        <f aca="false">E21+F21*G21/100</f>
        <v>0</v>
      </c>
      <c r="BA21" s="0" t="n">
        <v>1</v>
      </c>
    </row>
    <row r="22" customFormat="false" ht="12.75" hidden="false" customHeight="false" outlineLevel="0" collapsed="false">
      <c r="A22" s="62" t="s">
        <v>75</v>
      </c>
      <c r="B22" s="53"/>
      <c r="C22" s="53"/>
      <c r="D22" s="137"/>
      <c r="E22" s="138" t="n">
        <v>0</v>
      </c>
      <c r="F22" s="139" t="n">
        <v>0</v>
      </c>
      <c r="G22" s="140" t="n">
        <f aca="false">CHOOSE(BA22+1,HSV+PSV,HSV+PSV+Mont,HSV+PSV+Dodavka+Mont,HSV,PSV,Mont,Dodavka,Mont+Dodavka,0)</f>
        <v>0</v>
      </c>
      <c r="H22" s="141"/>
      <c r="I22" s="142" t="n">
        <f aca="false">E22+F22*G22/100</f>
        <v>0</v>
      </c>
      <c r="BA22" s="0" t="n">
        <v>2</v>
      </c>
    </row>
    <row r="23" customFormat="false" ht="12.75" hidden="false" customHeight="false" outlineLevel="0" collapsed="false">
      <c r="A23" s="62" t="s">
        <v>76</v>
      </c>
      <c r="B23" s="53"/>
      <c r="C23" s="53"/>
      <c r="D23" s="137"/>
      <c r="E23" s="138" t="n">
        <v>0</v>
      </c>
      <c r="F23" s="139" t="n">
        <v>0</v>
      </c>
      <c r="G23" s="140" t="n">
        <f aca="false">CHOOSE(BA23+1,HSV+PSV,HSV+PSV+Mont,HSV+PSV+Dodavka+Mont,HSV,PSV,Mont,Dodavka,Mont+Dodavka,0)</f>
        <v>0</v>
      </c>
      <c r="H23" s="141"/>
      <c r="I23" s="142" t="n">
        <f aca="false">E23+F23*G23/100</f>
        <v>0</v>
      </c>
      <c r="BA23" s="0" t="n">
        <v>2</v>
      </c>
    </row>
    <row r="24" customFormat="false" ht="13.5" hidden="false" customHeight="false" outlineLevel="0" collapsed="false">
      <c r="A24" s="143"/>
      <c r="B24" s="144" t="s">
        <v>77</v>
      </c>
      <c r="C24" s="145"/>
      <c r="D24" s="146"/>
      <c r="E24" s="147"/>
      <c r="F24" s="148"/>
      <c r="G24" s="148"/>
      <c r="H24" s="149" t="n">
        <f aca="false">SUM(I16:I23)</f>
        <v>0</v>
      </c>
      <c r="I24" s="149"/>
    </row>
  </sheetData>
  <mergeCells count="6">
    <mergeCell ref="A1:B1"/>
    <mergeCell ref="A2:B2"/>
    <mergeCell ref="G2:I2"/>
    <mergeCell ref="A4:I4"/>
    <mergeCell ref="A13:I13"/>
    <mergeCell ref="H24:I24"/>
  </mergeCells>
  <printOptions headings="false" gridLines="false" gridLinesSet="true" horizontalCentered="false" verticalCentered="false"/>
  <pageMargins left="0.590277777777778" right="0.39375" top="0.59027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Z53"/>
  <sheetViews>
    <sheetView windowProtection="false"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24" activeCellId="0" sqref="C24"/>
    </sheetView>
  </sheetViews>
  <sheetFormatPr defaultRowHeight="12.75"/>
  <cols>
    <col collapsed="false" hidden="false" max="1" min="1" style="150" width="4.42857142857143"/>
    <col collapsed="false" hidden="false" max="2" min="2" style="150" width="11.5714285714286"/>
    <col collapsed="false" hidden="false" max="3" min="3" style="150" width="40.4234693877551"/>
    <col collapsed="false" hidden="false" max="4" min="4" style="150" width="5.57142857142857"/>
    <col collapsed="false" hidden="false" max="5" min="5" style="150" width="8.56632653061224"/>
    <col collapsed="false" hidden="false" max="6" min="6" style="150" width="9.85204081632653"/>
    <col collapsed="false" hidden="false" max="7" min="7" style="150" width="13.8571428571429"/>
    <col collapsed="false" hidden="false" max="11" min="8" style="150" width="9.14285714285714"/>
    <col collapsed="false" hidden="false" max="12" min="12" style="150" width="75.4234693877551"/>
    <col collapsed="false" hidden="false" max="13" min="13" style="150" width="45.2857142857143"/>
    <col collapsed="false" hidden="false" max="1025" min="14" style="150" width="9.14285714285714"/>
  </cols>
  <sheetData>
    <row r="1" customFormat="false" ht="15.75" hidden="false" customHeight="false" outlineLevel="0" collapsed="false">
      <c r="A1" s="151" t="s">
        <v>78</v>
      </c>
      <c r="B1" s="151"/>
      <c r="C1" s="151"/>
      <c r="D1" s="151"/>
      <c r="E1" s="151"/>
      <c r="F1" s="151"/>
      <c r="G1" s="151"/>
      <c r="H1" s="0"/>
      <c r="I1" s="0"/>
      <c r="O1" s="0"/>
      <c r="AA1" s="0"/>
      <c r="AB1" s="0"/>
      <c r="AC1" s="0"/>
      <c r="AZ1" s="0"/>
      <c r="BA1" s="0"/>
      <c r="BB1" s="0"/>
      <c r="BC1" s="0"/>
      <c r="BD1" s="0"/>
      <c r="BE1" s="0"/>
      <c r="CA1" s="0"/>
      <c r="CB1" s="0"/>
      <c r="CZ1" s="0"/>
    </row>
    <row r="2" customFormat="false" ht="14.25" hidden="false" customHeight="true" outlineLevel="0" collapsed="false">
      <c r="A2" s="152"/>
      <c r="B2" s="153"/>
      <c r="C2" s="154"/>
      <c r="D2" s="154"/>
      <c r="E2" s="155"/>
      <c r="F2" s="154"/>
      <c r="G2" s="154"/>
      <c r="H2" s="0"/>
      <c r="I2" s="0"/>
      <c r="O2" s="0"/>
      <c r="AA2" s="0"/>
      <c r="AB2" s="0"/>
      <c r="AC2" s="0"/>
      <c r="AZ2" s="0"/>
      <c r="BA2" s="0"/>
      <c r="BB2" s="0"/>
      <c r="BC2" s="0"/>
      <c r="BD2" s="0"/>
      <c r="BE2" s="0"/>
      <c r="CA2" s="0"/>
      <c r="CB2" s="0"/>
      <c r="CZ2" s="0"/>
    </row>
    <row r="3" customFormat="false" ht="13.5" hidden="false" customHeight="false" outlineLevel="0" collapsed="false">
      <c r="A3" s="99" t="s">
        <v>52</v>
      </c>
      <c r="B3" s="99"/>
      <c r="C3" s="100" t="str">
        <f aca="false">CONCATENATE(cislostavby," ",nazevstavby)</f>
        <v>2014/18 Veřejné osvětlení</v>
      </c>
      <c r="D3" s="156"/>
      <c r="E3" s="157" t="s">
        <v>79</v>
      </c>
      <c r="F3" s="158" t="str">
        <f aca="false">Rekapitulace!H1</f>
        <v>30/17</v>
      </c>
      <c r="G3" s="159"/>
      <c r="H3" s="0"/>
      <c r="I3" s="0"/>
      <c r="O3" s="0"/>
      <c r="AA3" s="0"/>
      <c r="AB3" s="0"/>
      <c r="AC3" s="0"/>
      <c r="AZ3" s="0"/>
      <c r="BA3" s="0"/>
      <c r="BB3" s="0"/>
      <c r="BC3" s="0"/>
      <c r="BD3" s="0"/>
      <c r="BE3" s="0"/>
      <c r="CA3" s="0"/>
      <c r="CB3" s="0"/>
      <c r="CZ3" s="0"/>
    </row>
    <row r="4" customFormat="false" ht="13.5" hidden="false" customHeight="false" outlineLevel="0" collapsed="false">
      <c r="A4" s="160" t="s">
        <v>55</v>
      </c>
      <c r="B4" s="160"/>
      <c r="C4" s="107" t="str">
        <f aca="false">CONCATENATE(cisloobjektu," ",nazevobjektu)</f>
        <v>1 </v>
      </c>
      <c r="D4" s="161"/>
      <c r="E4" s="162" t="str">
        <f aca="false">Rekapitulace!G2</f>
        <v>Obnova veřejného osvětlení obce Hevlín</v>
      </c>
      <c r="F4" s="162"/>
      <c r="G4" s="162"/>
      <c r="H4" s="0"/>
      <c r="I4" s="0"/>
      <c r="O4" s="0"/>
      <c r="AA4" s="0"/>
      <c r="AB4" s="0"/>
      <c r="AC4" s="0"/>
      <c r="AZ4" s="0"/>
      <c r="BA4" s="0"/>
      <c r="BB4" s="0"/>
      <c r="BC4" s="0"/>
      <c r="BD4" s="0"/>
      <c r="BE4" s="0"/>
      <c r="CA4" s="0"/>
      <c r="CB4" s="0"/>
      <c r="CZ4" s="0"/>
    </row>
    <row r="5" customFormat="false" ht="13.5" hidden="false" customHeight="false" outlineLevel="0" collapsed="false">
      <c r="A5" s="163"/>
      <c r="B5" s="152"/>
      <c r="C5" s="152"/>
      <c r="D5" s="152"/>
      <c r="E5" s="164"/>
      <c r="F5" s="152"/>
      <c r="G5" s="165"/>
      <c r="H5" s="0"/>
      <c r="I5" s="0"/>
      <c r="O5" s="0"/>
      <c r="AA5" s="0"/>
      <c r="AB5" s="0"/>
      <c r="AC5" s="0"/>
      <c r="AZ5" s="0"/>
      <c r="BA5" s="0"/>
      <c r="BB5" s="0"/>
      <c r="BC5" s="0"/>
      <c r="BD5" s="0"/>
      <c r="BE5" s="0"/>
      <c r="CA5" s="0"/>
      <c r="CB5" s="0"/>
      <c r="CZ5" s="0"/>
    </row>
    <row r="6" customFormat="false" ht="12.75" hidden="false" customHeight="false" outlineLevel="0" collapsed="false">
      <c r="A6" s="166" t="s">
        <v>80</v>
      </c>
      <c r="B6" s="167" t="s">
        <v>81</v>
      </c>
      <c r="C6" s="167" t="s">
        <v>82</v>
      </c>
      <c r="D6" s="167" t="s">
        <v>83</v>
      </c>
      <c r="E6" s="168" t="s">
        <v>84</v>
      </c>
      <c r="F6" s="167" t="s">
        <v>85</v>
      </c>
      <c r="G6" s="169" t="s">
        <v>86</v>
      </c>
      <c r="H6" s="0"/>
      <c r="I6" s="0"/>
      <c r="O6" s="0"/>
      <c r="AA6" s="0"/>
      <c r="AB6" s="0"/>
      <c r="AC6" s="0"/>
      <c r="AZ6" s="0"/>
      <c r="BA6" s="0"/>
      <c r="BB6" s="0"/>
      <c r="BC6" s="0"/>
      <c r="BD6" s="0"/>
      <c r="BE6" s="0"/>
      <c r="CA6" s="0"/>
      <c r="CB6" s="0"/>
      <c r="CZ6" s="0"/>
    </row>
    <row r="7" customFormat="false" ht="12.75" hidden="false" customHeight="false" outlineLevel="0" collapsed="false">
      <c r="A7" s="170" t="s">
        <v>87</v>
      </c>
      <c r="B7" s="171" t="s">
        <v>88</v>
      </c>
      <c r="C7" s="172" t="s">
        <v>89</v>
      </c>
      <c r="D7" s="173"/>
      <c r="E7" s="174"/>
      <c r="F7" s="174"/>
      <c r="G7" s="175"/>
      <c r="H7" s="176"/>
      <c r="I7" s="176"/>
      <c r="O7" s="177" t="n">
        <v>1</v>
      </c>
      <c r="AA7" s="0"/>
      <c r="AB7" s="0"/>
      <c r="AC7" s="0"/>
      <c r="AZ7" s="0"/>
      <c r="BA7" s="0"/>
      <c r="BB7" s="0"/>
      <c r="BC7" s="0"/>
      <c r="BD7" s="0"/>
      <c r="BE7" s="0"/>
      <c r="CA7" s="0"/>
      <c r="CB7" s="0"/>
      <c r="CZ7" s="0"/>
    </row>
    <row r="8" customFormat="false" ht="22.5" hidden="false" customHeight="false" outlineLevel="0" collapsed="false">
      <c r="A8" s="178" t="n">
        <v>1</v>
      </c>
      <c r="B8" s="179" t="s">
        <v>90</v>
      </c>
      <c r="C8" s="180" t="s">
        <v>91</v>
      </c>
      <c r="D8" s="181" t="s">
        <v>92</v>
      </c>
      <c r="E8" s="182" t="n">
        <v>150</v>
      </c>
      <c r="F8" s="182"/>
      <c r="G8" s="183" t="n">
        <f aca="false">E8*F8</f>
        <v>0</v>
      </c>
      <c r="H8" s="0"/>
      <c r="I8" s="0"/>
      <c r="O8" s="177" t="n">
        <v>2</v>
      </c>
      <c r="AA8" s="150" t="n">
        <v>1</v>
      </c>
      <c r="AB8" s="150" t="n">
        <v>0</v>
      </c>
      <c r="AC8" s="150" t="n">
        <v>0</v>
      </c>
      <c r="AZ8" s="150" t="n">
        <v>1</v>
      </c>
      <c r="BA8" s="150" t="n">
        <f aca="false">IF(AZ8=1,G8,0)</f>
        <v>0</v>
      </c>
      <c r="BB8" s="150" t="n">
        <f aca="false">IF(AZ8=2,G8,0)</f>
        <v>0</v>
      </c>
      <c r="BC8" s="150" t="n">
        <f aca="false">IF(AZ8=3,G8,0)</f>
        <v>0</v>
      </c>
      <c r="BD8" s="150" t="n">
        <f aca="false">IF(AZ8=4,G8,0)</f>
        <v>0</v>
      </c>
      <c r="BE8" s="150" t="n">
        <f aca="false">IF(AZ8=5,G8,0)</f>
        <v>0</v>
      </c>
      <c r="CA8" s="184" t="n">
        <v>1</v>
      </c>
      <c r="CB8" s="184" t="n">
        <v>0</v>
      </c>
      <c r="CZ8" s="150" t="n">
        <v>0</v>
      </c>
    </row>
    <row r="9" customFormat="false" ht="12.75" hidden="false" customHeight="false" outlineLevel="0" collapsed="false">
      <c r="A9" s="185"/>
      <c r="B9" s="186" t="s">
        <v>93</v>
      </c>
      <c r="C9" s="187" t="str">
        <f aca="false">CONCATENATE(B7," ",C7)</f>
        <v>2 Základy a zvláštní zakládání</v>
      </c>
      <c r="D9" s="188"/>
      <c r="E9" s="189"/>
      <c r="F9" s="190"/>
      <c r="G9" s="191" t="n">
        <f aca="false">SUM(G7:G8)</f>
        <v>0</v>
      </c>
      <c r="H9" s="0"/>
      <c r="I9" s="0"/>
      <c r="O9" s="177" t="n">
        <v>4</v>
      </c>
      <c r="AA9" s="0"/>
      <c r="AB9" s="0"/>
      <c r="AC9" s="0"/>
      <c r="AZ9" s="0"/>
      <c r="BA9" s="192" t="n">
        <f aca="false">SUM(BA7:BA8)</f>
        <v>0</v>
      </c>
      <c r="BB9" s="192" t="n">
        <f aca="false">SUM(BB7:BB8)</f>
        <v>0</v>
      </c>
      <c r="BC9" s="192" t="n">
        <f aca="false">SUM(BC7:BC8)</f>
        <v>0</v>
      </c>
      <c r="BD9" s="192" t="n">
        <f aca="false">SUM(BD7:BD8)</f>
        <v>0</v>
      </c>
      <c r="BE9" s="192" t="n">
        <f aca="false">SUM(BE7:BE8)</f>
        <v>0</v>
      </c>
      <c r="CA9" s="0"/>
      <c r="CB9" s="0"/>
      <c r="CZ9" s="0"/>
    </row>
    <row r="10" customFormat="false" ht="12.75" hidden="false" customHeight="false" outlineLevel="0" collapsed="false">
      <c r="A10" s="170" t="s">
        <v>87</v>
      </c>
      <c r="B10" s="171" t="s">
        <v>94</v>
      </c>
      <c r="C10" s="172" t="s">
        <v>95</v>
      </c>
      <c r="D10" s="173"/>
      <c r="E10" s="174"/>
      <c r="F10" s="174"/>
      <c r="G10" s="175"/>
      <c r="H10" s="176"/>
      <c r="I10" s="176"/>
      <c r="O10" s="177" t="n">
        <v>1</v>
      </c>
      <c r="AA10" s="0"/>
      <c r="AB10" s="0"/>
      <c r="AC10" s="0"/>
      <c r="AZ10" s="0"/>
      <c r="BA10" s="0"/>
      <c r="BB10" s="0"/>
      <c r="BC10" s="0"/>
      <c r="BD10" s="0"/>
      <c r="BE10" s="0"/>
      <c r="CA10" s="0"/>
      <c r="CB10" s="0"/>
      <c r="CZ10" s="0"/>
    </row>
    <row r="11" customFormat="false" ht="12.75" hidden="false" customHeight="false" outlineLevel="0" collapsed="false">
      <c r="A11" s="178" t="n">
        <v>2</v>
      </c>
      <c r="B11" s="179" t="s">
        <v>96</v>
      </c>
      <c r="C11" s="180" t="s">
        <v>97</v>
      </c>
      <c r="D11" s="181" t="s">
        <v>92</v>
      </c>
      <c r="E11" s="182" t="n">
        <v>3</v>
      </c>
      <c r="F11" s="182"/>
      <c r="G11" s="183" t="n">
        <f aca="false">E11*F11</f>
        <v>0</v>
      </c>
      <c r="H11" s="0"/>
      <c r="I11" s="0"/>
      <c r="O11" s="177" t="n">
        <v>2</v>
      </c>
      <c r="AA11" s="150" t="n">
        <v>1</v>
      </c>
      <c r="AB11" s="150" t="n">
        <v>9</v>
      </c>
      <c r="AC11" s="150" t="n">
        <v>9</v>
      </c>
      <c r="AZ11" s="150" t="n">
        <v>1</v>
      </c>
      <c r="BA11" s="150" t="n">
        <f aca="false">IF(AZ11=1,G11,0)</f>
        <v>0</v>
      </c>
      <c r="BB11" s="150" t="n">
        <f aca="false">IF(AZ11=2,G11,0)</f>
        <v>0</v>
      </c>
      <c r="BC11" s="150" t="n">
        <f aca="false">IF(AZ11=3,G11,0)</f>
        <v>0</v>
      </c>
      <c r="BD11" s="150" t="n">
        <f aca="false">IF(AZ11=4,G11,0)</f>
        <v>0</v>
      </c>
      <c r="BE11" s="150" t="n">
        <f aca="false">IF(AZ11=5,G11,0)</f>
        <v>0</v>
      </c>
      <c r="CA11" s="184" t="n">
        <v>1</v>
      </c>
      <c r="CB11" s="184" t="n">
        <v>9</v>
      </c>
      <c r="CZ11" s="150" t="n">
        <v>0</v>
      </c>
    </row>
    <row r="12" customFormat="false" ht="22.5" hidden="false" customHeight="false" outlineLevel="0" collapsed="false">
      <c r="A12" s="178" t="n">
        <v>3</v>
      </c>
      <c r="B12" s="179" t="s">
        <v>98</v>
      </c>
      <c r="C12" s="180" t="s">
        <v>99</v>
      </c>
      <c r="D12" s="181" t="s">
        <v>92</v>
      </c>
      <c r="E12" s="182" t="n">
        <v>222</v>
      </c>
      <c r="F12" s="182"/>
      <c r="G12" s="183" t="n">
        <f aca="false">E12*F12</f>
        <v>0</v>
      </c>
      <c r="H12" s="0"/>
      <c r="I12" s="0"/>
      <c r="O12" s="177" t="n">
        <v>2</v>
      </c>
      <c r="AA12" s="150" t="n">
        <v>1</v>
      </c>
      <c r="AB12" s="150" t="n">
        <v>9</v>
      </c>
      <c r="AC12" s="150" t="n">
        <v>9</v>
      </c>
      <c r="AZ12" s="150" t="n">
        <v>1</v>
      </c>
      <c r="BA12" s="150" t="n">
        <f aca="false">IF(AZ12=1,G12,0)</f>
        <v>0</v>
      </c>
      <c r="BB12" s="150" t="n">
        <f aca="false">IF(AZ12=2,G12,0)</f>
        <v>0</v>
      </c>
      <c r="BC12" s="150" t="n">
        <f aca="false">IF(AZ12=3,G12,0)</f>
        <v>0</v>
      </c>
      <c r="BD12" s="150" t="n">
        <f aca="false">IF(AZ12=4,G12,0)</f>
        <v>0</v>
      </c>
      <c r="BE12" s="150" t="n">
        <f aca="false">IF(AZ12=5,G12,0)</f>
        <v>0</v>
      </c>
      <c r="CA12" s="184" t="n">
        <v>1</v>
      </c>
      <c r="CB12" s="184" t="n">
        <v>9</v>
      </c>
      <c r="CZ12" s="150" t="n">
        <v>0</v>
      </c>
    </row>
    <row r="13" customFormat="false" ht="22.5" hidden="false" customHeight="false" outlineLevel="0" collapsed="false">
      <c r="A13" s="178" t="n">
        <v>4</v>
      </c>
      <c r="B13" s="179" t="s">
        <v>100</v>
      </c>
      <c r="C13" s="180" t="s">
        <v>101</v>
      </c>
      <c r="D13" s="181" t="s">
        <v>92</v>
      </c>
      <c r="E13" s="182" t="n">
        <v>5</v>
      </c>
      <c r="F13" s="182"/>
      <c r="G13" s="183" t="n">
        <f aca="false">E13*F13</f>
        <v>0</v>
      </c>
      <c r="H13" s="0"/>
      <c r="I13" s="0"/>
      <c r="O13" s="177" t="n">
        <v>2</v>
      </c>
      <c r="AA13" s="150" t="n">
        <v>1</v>
      </c>
      <c r="AB13" s="150" t="n">
        <v>9</v>
      </c>
      <c r="AC13" s="150" t="n">
        <v>9</v>
      </c>
      <c r="AZ13" s="150" t="n">
        <v>1</v>
      </c>
      <c r="BA13" s="150" t="n">
        <f aca="false">IF(AZ13=1,G13,0)</f>
        <v>0</v>
      </c>
      <c r="BB13" s="150" t="n">
        <f aca="false">IF(AZ13=2,G13,0)</f>
        <v>0</v>
      </c>
      <c r="BC13" s="150" t="n">
        <f aca="false">IF(AZ13=3,G13,0)</f>
        <v>0</v>
      </c>
      <c r="BD13" s="150" t="n">
        <f aca="false">IF(AZ13=4,G13,0)</f>
        <v>0</v>
      </c>
      <c r="BE13" s="150" t="n">
        <f aca="false">IF(AZ13=5,G13,0)</f>
        <v>0</v>
      </c>
      <c r="CA13" s="184" t="n">
        <v>1</v>
      </c>
      <c r="CB13" s="184" t="n">
        <v>9</v>
      </c>
      <c r="CZ13" s="150" t="n">
        <v>0</v>
      </c>
    </row>
    <row r="14" customFormat="false" ht="12.75" hidden="false" customHeight="false" outlineLevel="0" collapsed="false">
      <c r="A14" s="178" t="n">
        <v>5</v>
      </c>
      <c r="B14" s="179" t="s">
        <v>102</v>
      </c>
      <c r="C14" s="180" t="s">
        <v>103</v>
      </c>
      <c r="D14" s="181" t="s">
        <v>92</v>
      </c>
      <c r="E14" s="182" t="n">
        <v>5</v>
      </c>
      <c r="F14" s="182"/>
      <c r="G14" s="183" t="n">
        <f aca="false">E14*F14</f>
        <v>0</v>
      </c>
      <c r="H14" s="0"/>
      <c r="I14" s="0"/>
      <c r="O14" s="177" t="n">
        <v>2</v>
      </c>
      <c r="AA14" s="150" t="n">
        <v>1</v>
      </c>
      <c r="AB14" s="150" t="n">
        <v>9</v>
      </c>
      <c r="AC14" s="150" t="n">
        <v>9</v>
      </c>
      <c r="AZ14" s="150" t="n">
        <v>1</v>
      </c>
      <c r="BA14" s="150" t="n">
        <f aca="false">IF(AZ14=1,G14,0)</f>
        <v>0</v>
      </c>
      <c r="BB14" s="150" t="n">
        <f aca="false">IF(AZ14=2,G14,0)</f>
        <v>0</v>
      </c>
      <c r="BC14" s="150" t="n">
        <f aca="false">IF(AZ14=3,G14,0)</f>
        <v>0</v>
      </c>
      <c r="BD14" s="150" t="n">
        <f aca="false">IF(AZ14=4,G14,0)</f>
        <v>0</v>
      </c>
      <c r="BE14" s="150" t="n">
        <f aca="false">IF(AZ14=5,G14,0)</f>
        <v>0</v>
      </c>
      <c r="CA14" s="184" t="n">
        <v>1</v>
      </c>
      <c r="CB14" s="184" t="n">
        <v>9</v>
      </c>
      <c r="CZ14" s="150" t="n">
        <v>0</v>
      </c>
    </row>
    <row r="15" customFormat="false" ht="12.75" hidden="false" customHeight="false" outlineLevel="0" collapsed="false">
      <c r="A15" s="178" t="n">
        <v>6</v>
      </c>
      <c r="B15" s="179" t="s">
        <v>104</v>
      </c>
      <c r="C15" s="180" t="s">
        <v>105</v>
      </c>
      <c r="D15" s="181" t="s">
        <v>92</v>
      </c>
      <c r="E15" s="182" t="n">
        <v>70</v>
      </c>
      <c r="F15" s="182"/>
      <c r="G15" s="183" t="n">
        <f aca="false">E15*F15</f>
        <v>0</v>
      </c>
      <c r="H15" s="0"/>
      <c r="I15" s="0"/>
      <c r="O15" s="177" t="n">
        <v>2</v>
      </c>
      <c r="AA15" s="150" t="n">
        <v>1</v>
      </c>
      <c r="AB15" s="150" t="n">
        <v>9</v>
      </c>
      <c r="AC15" s="150" t="n">
        <v>9</v>
      </c>
      <c r="AZ15" s="150" t="n">
        <v>1</v>
      </c>
      <c r="BA15" s="150" t="n">
        <f aca="false">IF(AZ15=1,G15,0)</f>
        <v>0</v>
      </c>
      <c r="BB15" s="150" t="n">
        <f aca="false">IF(AZ15=2,G15,0)</f>
        <v>0</v>
      </c>
      <c r="BC15" s="150" t="n">
        <f aca="false">IF(AZ15=3,G15,0)</f>
        <v>0</v>
      </c>
      <c r="BD15" s="150" t="n">
        <f aca="false">IF(AZ15=4,G15,0)</f>
        <v>0</v>
      </c>
      <c r="BE15" s="150" t="n">
        <f aca="false">IF(AZ15=5,G15,0)</f>
        <v>0</v>
      </c>
      <c r="CA15" s="184" t="n">
        <v>1</v>
      </c>
      <c r="CB15" s="184" t="n">
        <v>9</v>
      </c>
      <c r="CZ15" s="150" t="n">
        <v>0</v>
      </c>
    </row>
    <row r="16" customFormat="false" ht="12.75" hidden="false" customHeight="false" outlineLevel="0" collapsed="false">
      <c r="A16" s="185"/>
      <c r="B16" s="186" t="s">
        <v>93</v>
      </c>
      <c r="C16" s="187" t="str">
        <f aca="false">CONCATENATE(B10," ",C10)</f>
        <v>96 Bourání konstrukcí</v>
      </c>
      <c r="D16" s="188"/>
      <c r="E16" s="189"/>
      <c r="F16" s="190"/>
      <c r="G16" s="191" t="n">
        <f aca="false">SUM(G10:G15)</f>
        <v>0</v>
      </c>
      <c r="H16" s="0"/>
      <c r="I16" s="0"/>
      <c r="O16" s="177" t="n">
        <v>4</v>
      </c>
      <c r="AA16" s="0"/>
      <c r="AB16" s="0"/>
      <c r="AC16" s="0"/>
      <c r="AZ16" s="0"/>
      <c r="BA16" s="192" t="n">
        <f aca="false">SUM(BA10:BA15)</f>
        <v>0</v>
      </c>
      <c r="BB16" s="192" t="n">
        <f aca="false">SUM(BB10:BB15)</f>
        <v>0</v>
      </c>
      <c r="BC16" s="192" t="n">
        <f aca="false">SUM(BC10:BC15)</f>
        <v>0</v>
      </c>
      <c r="BD16" s="192" t="n">
        <f aca="false">SUM(BD10:BD15)</f>
        <v>0</v>
      </c>
      <c r="BE16" s="192" t="n">
        <f aca="false">SUM(BE10:BE15)</f>
        <v>0</v>
      </c>
      <c r="CA16" s="0"/>
      <c r="CB16" s="0"/>
      <c r="CZ16" s="0"/>
    </row>
    <row r="17" customFormat="false" ht="12.75" hidden="false" customHeight="false" outlineLevel="0" collapsed="false">
      <c r="A17" s="170" t="s">
        <v>87</v>
      </c>
      <c r="B17" s="171" t="s">
        <v>106</v>
      </c>
      <c r="C17" s="172" t="s">
        <v>107</v>
      </c>
      <c r="D17" s="173"/>
      <c r="E17" s="174"/>
      <c r="F17" s="174"/>
      <c r="G17" s="175"/>
      <c r="H17" s="176"/>
      <c r="I17" s="176"/>
      <c r="O17" s="177" t="n">
        <v>1</v>
      </c>
      <c r="AA17" s="0"/>
      <c r="AB17" s="0"/>
      <c r="AC17" s="0"/>
      <c r="AZ17" s="0"/>
      <c r="BA17" s="0"/>
      <c r="BB17" s="0"/>
      <c r="BC17" s="0"/>
      <c r="BD17" s="0"/>
      <c r="BE17" s="0"/>
      <c r="CA17" s="0"/>
      <c r="CB17" s="0"/>
      <c r="CZ17" s="0"/>
    </row>
    <row r="18" customFormat="false" ht="12.75" hidden="false" customHeight="false" outlineLevel="0" collapsed="false">
      <c r="A18" s="178" t="n">
        <v>7</v>
      </c>
      <c r="B18" s="179" t="s">
        <v>108</v>
      </c>
      <c r="C18" s="180" t="s">
        <v>109</v>
      </c>
      <c r="D18" s="181" t="s">
        <v>110</v>
      </c>
      <c r="E18" s="182" t="n">
        <v>16</v>
      </c>
      <c r="F18" s="182"/>
      <c r="G18" s="183" t="n">
        <f aca="false">E18*F18</f>
        <v>0</v>
      </c>
      <c r="H18" s="0"/>
      <c r="I18" s="0"/>
      <c r="O18" s="177" t="n">
        <v>2</v>
      </c>
      <c r="AA18" s="150" t="n">
        <v>1</v>
      </c>
      <c r="AB18" s="150" t="n">
        <v>9</v>
      </c>
      <c r="AC18" s="150" t="n">
        <v>9</v>
      </c>
      <c r="AZ18" s="150" t="n">
        <v>4</v>
      </c>
      <c r="BA18" s="150" t="n">
        <f aca="false">IF(AZ18=1,G18,0)</f>
        <v>0</v>
      </c>
      <c r="BB18" s="150" t="n">
        <f aca="false">IF(AZ18=2,G18,0)</f>
        <v>0</v>
      </c>
      <c r="BC18" s="150" t="n">
        <f aca="false">IF(AZ18=3,G18,0)</f>
        <v>0</v>
      </c>
      <c r="BD18" s="150" t="n">
        <f aca="false">IF(AZ18=4,G18,0)</f>
        <v>0</v>
      </c>
      <c r="BE18" s="150" t="n">
        <f aca="false">IF(AZ18=5,G18,0)</f>
        <v>0</v>
      </c>
      <c r="CA18" s="184" t="n">
        <v>1</v>
      </c>
      <c r="CB18" s="184" t="n">
        <v>9</v>
      </c>
      <c r="CZ18" s="150" t="n">
        <v>0</v>
      </c>
    </row>
    <row r="19" customFormat="false" ht="22.5" hidden="false" customHeight="false" outlineLevel="0" collapsed="false">
      <c r="A19" s="178" t="n">
        <v>8</v>
      </c>
      <c r="B19" s="179" t="s">
        <v>111</v>
      </c>
      <c r="C19" s="180" t="s">
        <v>112</v>
      </c>
      <c r="D19" s="181" t="s">
        <v>113</v>
      </c>
      <c r="E19" s="182" t="n">
        <v>137</v>
      </c>
      <c r="F19" s="182"/>
      <c r="G19" s="183" t="n">
        <f aca="false">E19*F19</f>
        <v>0</v>
      </c>
      <c r="H19" s="0"/>
      <c r="I19" s="0"/>
      <c r="O19" s="177" t="n">
        <v>2</v>
      </c>
      <c r="AA19" s="150" t="n">
        <v>1</v>
      </c>
      <c r="AB19" s="150" t="n">
        <v>1</v>
      </c>
      <c r="AC19" s="150" t="n">
        <v>1</v>
      </c>
      <c r="AZ19" s="150" t="n">
        <v>4</v>
      </c>
      <c r="BA19" s="150" t="n">
        <f aca="false">IF(AZ19=1,G19,0)</f>
        <v>0</v>
      </c>
      <c r="BB19" s="150" t="n">
        <f aca="false">IF(AZ19=2,G19,0)</f>
        <v>0</v>
      </c>
      <c r="BC19" s="150" t="n">
        <f aca="false">IF(AZ19=3,G19,0)</f>
        <v>0</v>
      </c>
      <c r="BD19" s="150" t="n">
        <f aca="false">IF(AZ19=4,G19,0)</f>
        <v>0</v>
      </c>
      <c r="BE19" s="150" t="n">
        <f aca="false">IF(AZ19=5,G19,0)</f>
        <v>0</v>
      </c>
      <c r="CA19" s="184" t="n">
        <v>1</v>
      </c>
      <c r="CB19" s="184" t="n">
        <v>1</v>
      </c>
      <c r="CZ19" s="150" t="n">
        <v>0</v>
      </c>
    </row>
    <row r="20" customFormat="false" ht="12.75" hidden="false" customHeight="false" outlineLevel="0" collapsed="false">
      <c r="A20" s="178" t="n">
        <v>9</v>
      </c>
      <c r="B20" s="179" t="s">
        <v>114</v>
      </c>
      <c r="C20" s="180" t="s">
        <v>115</v>
      </c>
      <c r="D20" s="181" t="s">
        <v>92</v>
      </c>
      <c r="E20" s="182" t="n">
        <v>396</v>
      </c>
      <c r="F20" s="182"/>
      <c r="G20" s="183" t="n">
        <f aca="false">E20*F20</f>
        <v>0</v>
      </c>
      <c r="H20" s="0"/>
      <c r="I20" s="0"/>
      <c r="O20" s="177" t="n">
        <v>2</v>
      </c>
      <c r="AA20" s="150" t="n">
        <v>1</v>
      </c>
      <c r="AB20" s="150" t="n">
        <v>9</v>
      </c>
      <c r="AC20" s="150" t="n">
        <v>9</v>
      </c>
      <c r="AZ20" s="150" t="n">
        <v>4</v>
      </c>
      <c r="BA20" s="150" t="n">
        <f aca="false">IF(AZ20=1,G20,0)</f>
        <v>0</v>
      </c>
      <c r="BB20" s="150" t="n">
        <f aca="false">IF(AZ20=2,G20,0)</f>
        <v>0</v>
      </c>
      <c r="BC20" s="150" t="n">
        <f aca="false">IF(AZ20=3,G20,0)</f>
        <v>0</v>
      </c>
      <c r="BD20" s="150" t="n">
        <f aca="false">IF(AZ20=4,G20,0)</f>
        <v>0</v>
      </c>
      <c r="BE20" s="150" t="n">
        <f aca="false">IF(AZ20=5,G20,0)</f>
        <v>0</v>
      </c>
      <c r="CA20" s="184" t="n">
        <v>1</v>
      </c>
      <c r="CB20" s="184" t="n">
        <v>9</v>
      </c>
      <c r="CZ20" s="150" t="n">
        <v>0</v>
      </c>
    </row>
    <row r="21" customFormat="false" ht="12.75" hidden="false" customHeight="false" outlineLevel="0" collapsed="false">
      <c r="A21" s="178" t="n">
        <v>10</v>
      </c>
      <c r="B21" s="179" t="s">
        <v>116</v>
      </c>
      <c r="C21" s="180" t="s">
        <v>117</v>
      </c>
      <c r="D21" s="181" t="s">
        <v>92</v>
      </c>
      <c r="E21" s="182" t="n">
        <v>140</v>
      </c>
      <c r="F21" s="182"/>
      <c r="G21" s="183" t="n">
        <f aca="false">E21*F21</f>
        <v>0</v>
      </c>
      <c r="H21" s="0"/>
      <c r="I21" s="0"/>
      <c r="O21" s="177" t="n">
        <v>2</v>
      </c>
      <c r="AA21" s="150" t="n">
        <v>1</v>
      </c>
      <c r="AB21" s="150" t="n">
        <v>9</v>
      </c>
      <c r="AC21" s="150" t="n">
        <v>9</v>
      </c>
      <c r="AZ21" s="150" t="n">
        <v>4</v>
      </c>
      <c r="BA21" s="150" t="n">
        <f aca="false">IF(AZ21=1,G21,0)</f>
        <v>0</v>
      </c>
      <c r="BB21" s="150" t="n">
        <f aca="false">IF(AZ21=2,G21,0)</f>
        <v>0</v>
      </c>
      <c r="BC21" s="150" t="n">
        <f aca="false">IF(AZ21=3,G21,0)</f>
        <v>0</v>
      </c>
      <c r="BD21" s="150" t="n">
        <f aca="false">IF(AZ21=4,G21,0)</f>
        <v>0</v>
      </c>
      <c r="BE21" s="150" t="n">
        <f aca="false">IF(AZ21=5,G21,0)</f>
        <v>0</v>
      </c>
      <c r="CA21" s="184" t="n">
        <v>1</v>
      </c>
      <c r="CB21" s="184" t="n">
        <v>9</v>
      </c>
      <c r="CZ21" s="150" t="n">
        <v>0</v>
      </c>
    </row>
    <row r="22" customFormat="false" ht="12.8" hidden="false" customHeight="false" outlineLevel="0" collapsed="false">
      <c r="A22" s="178" t="n">
        <v>11</v>
      </c>
      <c r="B22" s="179" t="s">
        <v>118</v>
      </c>
      <c r="C22" s="180" t="s">
        <v>119</v>
      </c>
      <c r="D22" s="181" t="s">
        <v>92</v>
      </c>
      <c r="E22" s="182" t="n">
        <v>265</v>
      </c>
      <c r="F22" s="182"/>
      <c r="G22" s="183" t="n">
        <f aca="false">E22*F22</f>
        <v>0</v>
      </c>
      <c r="H22" s="0"/>
      <c r="I22" s="0"/>
      <c r="O22" s="177" t="n">
        <v>2</v>
      </c>
      <c r="AA22" s="150" t="n">
        <v>1</v>
      </c>
      <c r="AB22" s="150" t="n">
        <v>9</v>
      </c>
      <c r="AC22" s="150" t="n">
        <v>9</v>
      </c>
      <c r="AZ22" s="150" t="n">
        <v>4</v>
      </c>
      <c r="BA22" s="150" t="n">
        <f aca="false">IF(AZ22=1,G22,0)</f>
        <v>0</v>
      </c>
      <c r="BB22" s="150" t="n">
        <f aca="false">IF(AZ22=2,G22,0)</f>
        <v>0</v>
      </c>
      <c r="BC22" s="150" t="n">
        <f aca="false">IF(AZ22=3,G22,0)</f>
        <v>0</v>
      </c>
      <c r="BD22" s="150" t="n">
        <f aca="false">IF(AZ22=4,G22,0)</f>
        <v>0</v>
      </c>
      <c r="BE22" s="150" t="n">
        <f aca="false">IF(AZ22=5,G22,0)</f>
        <v>0</v>
      </c>
      <c r="CA22" s="184" t="n">
        <v>1</v>
      </c>
      <c r="CB22" s="184" t="n">
        <v>9</v>
      </c>
      <c r="CZ22" s="150" t="n">
        <v>0</v>
      </c>
    </row>
    <row r="23" customFormat="false" ht="12.8" hidden="false" customHeight="false" outlineLevel="0" collapsed="false">
      <c r="A23" s="178" t="n">
        <v>12</v>
      </c>
      <c r="B23" s="179" t="s">
        <v>120</v>
      </c>
      <c r="C23" s="180" t="s">
        <v>121</v>
      </c>
      <c r="D23" s="181" t="s">
        <v>92</v>
      </c>
      <c r="E23" s="182" t="n">
        <v>3</v>
      </c>
      <c r="F23" s="182"/>
      <c r="G23" s="183" t="n">
        <f aca="false">E23*F23</f>
        <v>0</v>
      </c>
      <c r="H23" s="0"/>
      <c r="I23" s="0"/>
      <c r="O23" s="177" t="n">
        <v>2</v>
      </c>
      <c r="AA23" s="150" t="n">
        <v>1</v>
      </c>
      <c r="AB23" s="150" t="n">
        <v>9</v>
      </c>
      <c r="AC23" s="150" t="n">
        <v>9</v>
      </c>
      <c r="AZ23" s="150" t="n">
        <v>4</v>
      </c>
      <c r="BA23" s="150" t="n">
        <f aca="false">IF(AZ23=1,G23,0)</f>
        <v>0</v>
      </c>
      <c r="BB23" s="150" t="n">
        <f aca="false">IF(AZ23=2,G23,0)</f>
        <v>0</v>
      </c>
      <c r="BC23" s="150" t="n">
        <f aca="false">IF(AZ23=3,G23,0)</f>
        <v>0</v>
      </c>
      <c r="BD23" s="150" t="n">
        <f aca="false">IF(AZ23=4,G23,0)</f>
        <v>0</v>
      </c>
      <c r="BE23" s="150" t="n">
        <f aca="false">IF(AZ23=5,G23,0)</f>
        <v>0</v>
      </c>
      <c r="CA23" s="184" t="n">
        <v>1</v>
      </c>
      <c r="CB23" s="184" t="n">
        <v>9</v>
      </c>
      <c r="CZ23" s="150" t="n">
        <v>0</v>
      </c>
    </row>
    <row r="24" customFormat="false" ht="12.75" hidden="false" customHeight="false" outlineLevel="0" collapsed="false">
      <c r="A24" s="178" t="n">
        <v>13</v>
      </c>
      <c r="B24" s="179" t="s">
        <v>122</v>
      </c>
      <c r="C24" s="180" t="s">
        <v>123</v>
      </c>
      <c r="D24" s="181" t="s">
        <v>92</v>
      </c>
      <c r="E24" s="182" t="n">
        <v>5</v>
      </c>
      <c r="F24" s="182"/>
      <c r="G24" s="183" t="n">
        <f aca="false">E24*F24</f>
        <v>0</v>
      </c>
      <c r="H24" s="0"/>
      <c r="I24" s="0"/>
      <c r="O24" s="177" t="n">
        <v>2</v>
      </c>
      <c r="AA24" s="150" t="n">
        <v>1</v>
      </c>
      <c r="AB24" s="150" t="n">
        <v>9</v>
      </c>
      <c r="AC24" s="150" t="n">
        <v>9</v>
      </c>
      <c r="AZ24" s="150" t="n">
        <v>4</v>
      </c>
      <c r="BA24" s="150" t="n">
        <f aca="false">IF(AZ24=1,G24,0)</f>
        <v>0</v>
      </c>
      <c r="BB24" s="150" t="n">
        <f aca="false">IF(AZ24=2,G24,0)</f>
        <v>0</v>
      </c>
      <c r="BC24" s="150" t="n">
        <f aca="false">IF(AZ24=3,G24,0)</f>
        <v>0</v>
      </c>
      <c r="BD24" s="150" t="n">
        <f aca="false">IF(AZ24=4,G24,0)</f>
        <v>0</v>
      </c>
      <c r="BE24" s="150" t="n">
        <f aca="false">IF(AZ24=5,G24,0)</f>
        <v>0</v>
      </c>
      <c r="CA24" s="184" t="n">
        <v>1</v>
      </c>
      <c r="CB24" s="184" t="n">
        <v>9</v>
      </c>
      <c r="CZ24" s="150" t="n">
        <v>0</v>
      </c>
    </row>
    <row r="25" customFormat="false" ht="12.75" hidden="false" customHeight="false" outlineLevel="0" collapsed="false">
      <c r="A25" s="178" t="n">
        <v>14</v>
      </c>
      <c r="B25" s="179" t="s">
        <v>124</v>
      </c>
      <c r="C25" s="180" t="s">
        <v>125</v>
      </c>
      <c r="D25" s="181" t="s">
        <v>92</v>
      </c>
      <c r="E25" s="182" t="n">
        <v>193</v>
      </c>
      <c r="F25" s="182"/>
      <c r="G25" s="183" t="n">
        <f aca="false">E25*F25</f>
        <v>0</v>
      </c>
      <c r="H25" s="0"/>
      <c r="I25" s="0"/>
      <c r="O25" s="177" t="n">
        <v>2</v>
      </c>
      <c r="AA25" s="150" t="n">
        <v>1</v>
      </c>
      <c r="AB25" s="150" t="n">
        <v>9</v>
      </c>
      <c r="AC25" s="150" t="n">
        <v>9</v>
      </c>
      <c r="AZ25" s="150" t="n">
        <v>4</v>
      </c>
      <c r="BA25" s="150" t="n">
        <f aca="false">IF(AZ25=1,G25,0)</f>
        <v>0</v>
      </c>
      <c r="BB25" s="150" t="n">
        <f aca="false">IF(AZ25=2,G25,0)</f>
        <v>0</v>
      </c>
      <c r="BC25" s="150" t="n">
        <f aca="false">IF(AZ25=3,G25,0)</f>
        <v>0</v>
      </c>
      <c r="BD25" s="150" t="n">
        <f aca="false">IF(AZ25=4,G25,0)</f>
        <v>0</v>
      </c>
      <c r="BE25" s="150" t="n">
        <f aca="false">IF(AZ25=5,G25,0)</f>
        <v>0</v>
      </c>
      <c r="CA25" s="184" t="n">
        <v>1</v>
      </c>
      <c r="CB25" s="184" t="n">
        <v>9</v>
      </c>
      <c r="CZ25" s="150" t="n">
        <v>0</v>
      </c>
    </row>
    <row r="26" customFormat="false" ht="12.75" hidden="false" customHeight="false" outlineLevel="0" collapsed="false">
      <c r="A26" s="178" t="n">
        <v>15</v>
      </c>
      <c r="B26" s="179" t="s">
        <v>102</v>
      </c>
      <c r="C26" s="180" t="s">
        <v>103</v>
      </c>
      <c r="D26" s="181" t="s">
        <v>92</v>
      </c>
      <c r="E26" s="182" t="n">
        <v>5</v>
      </c>
      <c r="F26" s="182"/>
      <c r="G26" s="183" t="n">
        <f aca="false">E26*F26</f>
        <v>0</v>
      </c>
      <c r="H26" s="0"/>
      <c r="I26" s="0"/>
      <c r="O26" s="177" t="n">
        <v>2</v>
      </c>
      <c r="AA26" s="150" t="n">
        <v>1</v>
      </c>
      <c r="AB26" s="150" t="n">
        <v>9</v>
      </c>
      <c r="AC26" s="150" t="n">
        <v>9</v>
      </c>
      <c r="AZ26" s="150" t="n">
        <v>4</v>
      </c>
      <c r="BA26" s="150" t="n">
        <f aca="false">IF(AZ26=1,G26,0)</f>
        <v>0</v>
      </c>
      <c r="BB26" s="150" t="n">
        <f aca="false">IF(AZ26=2,G26,0)</f>
        <v>0</v>
      </c>
      <c r="BC26" s="150" t="n">
        <f aca="false">IF(AZ26=3,G26,0)</f>
        <v>0</v>
      </c>
      <c r="BD26" s="150" t="n">
        <f aca="false">IF(AZ26=4,G26,0)</f>
        <v>0</v>
      </c>
      <c r="BE26" s="150" t="n">
        <f aca="false">IF(AZ26=5,G26,0)</f>
        <v>0</v>
      </c>
      <c r="CA26" s="184" t="n">
        <v>1</v>
      </c>
      <c r="CB26" s="184" t="n">
        <v>9</v>
      </c>
      <c r="CZ26" s="150" t="n">
        <v>0</v>
      </c>
    </row>
    <row r="27" customFormat="false" ht="12.75" hidden="false" customHeight="false" outlineLevel="0" collapsed="false">
      <c r="A27" s="178" t="n">
        <v>16</v>
      </c>
      <c r="B27" s="179" t="s">
        <v>104</v>
      </c>
      <c r="C27" s="180" t="s">
        <v>105</v>
      </c>
      <c r="D27" s="181" t="s">
        <v>92</v>
      </c>
      <c r="E27" s="182" t="n">
        <v>70</v>
      </c>
      <c r="F27" s="182"/>
      <c r="G27" s="183" t="n">
        <f aca="false">E27*F27</f>
        <v>0</v>
      </c>
      <c r="H27" s="0"/>
      <c r="I27" s="0"/>
      <c r="O27" s="177" t="n">
        <v>2</v>
      </c>
      <c r="AA27" s="150" t="n">
        <v>1</v>
      </c>
      <c r="AB27" s="150" t="n">
        <v>9</v>
      </c>
      <c r="AC27" s="150" t="n">
        <v>9</v>
      </c>
      <c r="AZ27" s="150" t="n">
        <v>4</v>
      </c>
      <c r="BA27" s="150" t="n">
        <f aca="false">IF(AZ27=1,G27,0)</f>
        <v>0</v>
      </c>
      <c r="BB27" s="150" t="n">
        <f aca="false">IF(AZ27=2,G27,0)</f>
        <v>0</v>
      </c>
      <c r="BC27" s="150" t="n">
        <f aca="false">IF(AZ27=3,G27,0)</f>
        <v>0</v>
      </c>
      <c r="BD27" s="150" t="n">
        <f aca="false">IF(AZ27=4,G27,0)</f>
        <v>0</v>
      </c>
      <c r="BE27" s="150" t="n">
        <f aca="false">IF(AZ27=5,G27,0)</f>
        <v>0</v>
      </c>
      <c r="CA27" s="184" t="n">
        <v>1</v>
      </c>
      <c r="CB27" s="184" t="n">
        <v>9</v>
      </c>
      <c r="CZ27" s="150" t="n">
        <v>0</v>
      </c>
    </row>
    <row r="28" customFormat="false" ht="12.75" hidden="false" customHeight="false" outlineLevel="0" collapsed="false">
      <c r="A28" s="178" t="n">
        <v>17</v>
      </c>
      <c r="B28" s="179" t="s">
        <v>126</v>
      </c>
      <c r="C28" s="180" t="s">
        <v>127</v>
      </c>
      <c r="D28" s="181" t="s">
        <v>128</v>
      </c>
      <c r="E28" s="182" t="n">
        <v>1230</v>
      </c>
      <c r="F28" s="182"/>
      <c r="G28" s="183" t="n">
        <f aca="false">E28*F28</f>
        <v>0</v>
      </c>
      <c r="H28" s="0"/>
      <c r="I28" s="0"/>
      <c r="O28" s="177" t="n">
        <v>2</v>
      </c>
      <c r="AA28" s="150" t="n">
        <v>1</v>
      </c>
      <c r="AB28" s="150" t="n">
        <v>9</v>
      </c>
      <c r="AC28" s="150" t="n">
        <v>9</v>
      </c>
      <c r="AZ28" s="150" t="n">
        <v>4</v>
      </c>
      <c r="BA28" s="150" t="n">
        <f aca="false">IF(AZ28=1,G28,0)</f>
        <v>0</v>
      </c>
      <c r="BB28" s="150" t="n">
        <f aca="false">IF(AZ28=2,G28,0)</f>
        <v>0</v>
      </c>
      <c r="BC28" s="150" t="n">
        <f aca="false">IF(AZ28=3,G28,0)</f>
        <v>0</v>
      </c>
      <c r="BD28" s="150" t="n">
        <f aca="false">IF(AZ28=4,G28,0)</f>
        <v>0</v>
      </c>
      <c r="BE28" s="150" t="n">
        <f aca="false">IF(AZ28=5,G28,0)</f>
        <v>0</v>
      </c>
      <c r="CA28" s="184" t="n">
        <v>1</v>
      </c>
      <c r="CB28" s="184" t="n">
        <v>9</v>
      </c>
      <c r="CZ28" s="150" t="n">
        <v>0</v>
      </c>
    </row>
    <row r="29" customFormat="false" ht="22.5" hidden="false" customHeight="false" outlineLevel="0" collapsed="false">
      <c r="A29" s="178" t="n">
        <v>18</v>
      </c>
      <c r="B29" s="179" t="s">
        <v>129</v>
      </c>
      <c r="C29" s="180" t="s">
        <v>130</v>
      </c>
      <c r="D29" s="181" t="s">
        <v>131</v>
      </c>
      <c r="E29" s="182" t="n">
        <v>6</v>
      </c>
      <c r="F29" s="182"/>
      <c r="G29" s="183" t="n">
        <f aca="false">E29*F29</f>
        <v>0</v>
      </c>
      <c r="H29" s="0"/>
      <c r="I29" s="0"/>
      <c r="O29" s="177" t="n">
        <v>2</v>
      </c>
      <c r="AA29" s="150" t="n">
        <v>1</v>
      </c>
      <c r="AB29" s="150" t="n">
        <v>9</v>
      </c>
      <c r="AC29" s="150" t="n">
        <v>9</v>
      </c>
      <c r="AZ29" s="150" t="n">
        <v>4</v>
      </c>
      <c r="BA29" s="150" t="n">
        <f aca="false">IF(AZ29=1,G29,0)</f>
        <v>0</v>
      </c>
      <c r="BB29" s="150" t="n">
        <f aca="false">IF(AZ29=2,G29,0)</f>
        <v>0</v>
      </c>
      <c r="BC29" s="150" t="n">
        <f aca="false">IF(AZ29=3,G29,0)</f>
        <v>0</v>
      </c>
      <c r="BD29" s="150" t="n">
        <f aca="false">IF(AZ29=4,G29,0)</f>
        <v>0</v>
      </c>
      <c r="BE29" s="150" t="n">
        <f aca="false">IF(AZ29=5,G29,0)</f>
        <v>0</v>
      </c>
      <c r="CA29" s="184" t="n">
        <v>1</v>
      </c>
      <c r="CB29" s="184" t="n">
        <v>9</v>
      </c>
      <c r="CZ29" s="150" t="n">
        <v>0</v>
      </c>
    </row>
    <row r="30" customFormat="false" ht="12.75" hidden="false" customHeight="false" outlineLevel="0" collapsed="false">
      <c r="A30" s="178" t="n">
        <v>19</v>
      </c>
      <c r="B30" s="179" t="s">
        <v>132</v>
      </c>
      <c r="C30" s="180" t="s">
        <v>133</v>
      </c>
      <c r="D30" s="181" t="s">
        <v>92</v>
      </c>
      <c r="E30" s="182" t="n">
        <v>193</v>
      </c>
      <c r="F30" s="182"/>
      <c r="G30" s="183" t="n">
        <f aca="false">E30*F30</f>
        <v>0</v>
      </c>
      <c r="H30" s="0"/>
      <c r="I30" s="0"/>
      <c r="O30" s="177" t="n">
        <v>2</v>
      </c>
      <c r="AA30" s="150" t="n">
        <v>3</v>
      </c>
      <c r="AB30" s="150" t="n">
        <v>9</v>
      </c>
      <c r="AC30" s="150" t="n">
        <v>316101010</v>
      </c>
      <c r="AZ30" s="150" t="n">
        <v>3</v>
      </c>
      <c r="BA30" s="150" t="n">
        <f aca="false">IF(AZ30=1,G30,0)</f>
        <v>0</v>
      </c>
      <c r="BB30" s="150" t="n">
        <f aca="false">IF(AZ30=2,G30,0)</f>
        <v>0</v>
      </c>
      <c r="BC30" s="150" t="n">
        <f aca="false">IF(AZ30=3,G30,0)</f>
        <v>0</v>
      </c>
      <c r="BD30" s="150" t="n">
        <f aca="false">IF(AZ30=4,G30,0)</f>
        <v>0</v>
      </c>
      <c r="BE30" s="150" t="n">
        <f aca="false">IF(AZ30=5,G30,0)</f>
        <v>0</v>
      </c>
      <c r="CA30" s="184" t="n">
        <v>3</v>
      </c>
      <c r="CB30" s="184" t="n">
        <v>9</v>
      </c>
      <c r="CZ30" s="150" t="n">
        <v>0</v>
      </c>
    </row>
    <row r="31" customFormat="false" ht="12.75" hidden="false" customHeight="false" outlineLevel="0" collapsed="false">
      <c r="A31" s="178" t="n">
        <v>20</v>
      </c>
      <c r="B31" s="179" t="s">
        <v>134</v>
      </c>
      <c r="C31" s="180" t="s">
        <v>135</v>
      </c>
      <c r="D31" s="181" t="s">
        <v>92</v>
      </c>
      <c r="E31" s="182" t="n">
        <v>5</v>
      </c>
      <c r="F31" s="182"/>
      <c r="G31" s="183" t="n">
        <f aca="false">E31*F31</f>
        <v>0</v>
      </c>
      <c r="H31" s="0"/>
      <c r="I31" s="0"/>
      <c r="O31" s="177" t="n">
        <v>2</v>
      </c>
      <c r="AA31" s="150" t="n">
        <v>3</v>
      </c>
      <c r="AB31" s="150" t="n">
        <v>9</v>
      </c>
      <c r="AC31" s="150" t="n">
        <v>31731010</v>
      </c>
      <c r="AZ31" s="150" t="n">
        <v>3</v>
      </c>
      <c r="BA31" s="150" t="n">
        <f aca="false">IF(AZ31=1,G31,0)</f>
        <v>0</v>
      </c>
      <c r="BB31" s="150" t="n">
        <f aca="false">IF(AZ31=2,G31,0)</f>
        <v>0</v>
      </c>
      <c r="BC31" s="150" t="n">
        <f aca="false">IF(AZ31=3,G31,0)</f>
        <v>0</v>
      </c>
      <c r="BD31" s="150" t="n">
        <f aca="false">IF(AZ31=4,G31,0)</f>
        <v>0</v>
      </c>
      <c r="BE31" s="150" t="n">
        <f aca="false">IF(AZ31=5,G31,0)</f>
        <v>0</v>
      </c>
      <c r="CA31" s="184" t="n">
        <v>3</v>
      </c>
      <c r="CB31" s="184" t="n">
        <v>9</v>
      </c>
      <c r="CZ31" s="150" t="n">
        <v>0.001</v>
      </c>
    </row>
    <row r="32" customFormat="false" ht="12.75" hidden="false" customHeight="false" outlineLevel="0" collapsed="false">
      <c r="A32" s="178" t="n">
        <v>21</v>
      </c>
      <c r="B32" s="179" t="s">
        <v>136</v>
      </c>
      <c r="C32" s="180" t="s">
        <v>137</v>
      </c>
      <c r="D32" s="181" t="s">
        <v>128</v>
      </c>
      <c r="E32" s="182" t="n">
        <v>1230</v>
      </c>
      <c r="F32" s="182"/>
      <c r="G32" s="183" t="n">
        <f aca="false">E32*F32</f>
        <v>0</v>
      </c>
      <c r="H32" s="0"/>
      <c r="I32" s="0"/>
      <c r="O32" s="177" t="n">
        <v>2</v>
      </c>
      <c r="AA32" s="150" t="n">
        <v>3</v>
      </c>
      <c r="AB32" s="150" t="n">
        <v>9</v>
      </c>
      <c r="AC32" s="150" t="n">
        <v>34111032</v>
      </c>
      <c r="AZ32" s="150" t="n">
        <v>3</v>
      </c>
      <c r="BA32" s="150" t="n">
        <f aca="false">IF(AZ32=1,G32,0)</f>
        <v>0</v>
      </c>
      <c r="BB32" s="150" t="n">
        <f aca="false">IF(AZ32=2,G32,0)</f>
        <v>0</v>
      </c>
      <c r="BC32" s="150" t="n">
        <f aca="false">IF(AZ32=3,G32,0)</f>
        <v>0</v>
      </c>
      <c r="BD32" s="150" t="n">
        <f aca="false">IF(AZ32=4,G32,0)</f>
        <v>0</v>
      </c>
      <c r="BE32" s="150" t="n">
        <f aca="false">IF(AZ32=5,G32,0)</f>
        <v>0</v>
      </c>
      <c r="CA32" s="184" t="n">
        <v>3</v>
      </c>
      <c r="CB32" s="184" t="n">
        <v>9</v>
      </c>
      <c r="CZ32" s="150" t="n">
        <v>0.00016</v>
      </c>
    </row>
    <row r="33" customFormat="false" ht="12.75" hidden="false" customHeight="false" outlineLevel="0" collapsed="false">
      <c r="A33" s="178" t="n">
        <v>22</v>
      </c>
      <c r="B33" s="179" t="s">
        <v>138</v>
      </c>
      <c r="C33" s="180" t="s">
        <v>139</v>
      </c>
      <c r="D33" s="181" t="s">
        <v>92</v>
      </c>
      <c r="E33" s="182" t="n">
        <v>70</v>
      </c>
      <c r="F33" s="182"/>
      <c r="G33" s="183" t="n">
        <f aca="false">E33*F33</f>
        <v>0</v>
      </c>
      <c r="H33" s="0"/>
      <c r="I33" s="0"/>
      <c r="O33" s="177" t="n">
        <v>2</v>
      </c>
      <c r="AA33" s="150" t="n">
        <v>3</v>
      </c>
      <c r="AB33" s="150" t="n">
        <v>9</v>
      </c>
      <c r="AC33" s="150" t="s">
        <v>138</v>
      </c>
      <c r="AZ33" s="150" t="n">
        <v>3</v>
      </c>
      <c r="BA33" s="150" t="n">
        <f aca="false">IF(AZ33=1,G33,0)</f>
        <v>0</v>
      </c>
      <c r="BB33" s="150" t="n">
        <f aca="false">IF(AZ33=2,G33,0)</f>
        <v>0</v>
      </c>
      <c r="BC33" s="150" t="n">
        <f aca="false">IF(AZ33=3,G33,0)</f>
        <v>0</v>
      </c>
      <c r="BD33" s="150" t="n">
        <f aca="false">IF(AZ33=4,G33,0)</f>
        <v>0</v>
      </c>
      <c r="BE33" s="150" t="n">
        <f aca="false">IF(AZ33=5,G33,0)</f>
        <v>0</v>
      </c>
      <c r="CA33" s="184" t="n">
        <v>3</v>
      </c>
      <c r="CB33" s="184" t="n">
        <v>9</v>
      </c>
      <c r="CZ33" s="150" t="n">
        <v>0</v>
      </c>
    </row>
    <row r="34" customFormat="false" ht="12.75" hidden="false" customHeight="false" outlineLevel="0" collapsed="false">
      <c r="A34" s="178" t="n">
        <v>23</v>
      </c>
      <c r="B34" s="179" t="s">
        <v>140</v>
      </c>
      <c r="C34" s="180" t="s">
        <v>141</v>
      </c>
      <c r="D34" s="181" t="s">
        <v>92</v>
      </c>
      <c r="E34" s="182" t="n">
        <v>42</v>
      </c>
      <c r="F34" s="182"/>
      <c r="G34" s="183" t="n">
        <f aca="false">E34*F34</f>
        <v>0</v>
      </c>
      <c r="H34" s="0"/>
      <c r="I34" s="0"/>
      <c r="O34" s="177" t="n">
        <v>2</v>
      </c>
      <c r="AA34" s="150" t="n">
        <v>3</v>
      </c>
      <c r="AB34" s="150" t="n">
        <v>9</v>
      </c>
      <c r="AC34" s="150" t="s">
        <v>140</v>
      </c>
      <c r="AZ34" s="150" t="n">
        <v>3</v>
      </c>
      <c r="BA34" s="150" t="n">
        <f aca="false">IF(AZ34=1,G34,0)</f>
        <v>0</v>
      </c>
      <c r="BB34" s="150" t="n">
        <f aca="false">IF(AZ34=2,G34,0)</f>
        <v>0</v>
      </c>
      <c r="BC34" s="150" t="n">
        <f aca="false">IF(AZ34=3,G34,0)</f>
        <v>0</v>
      </c>
      <c r="BD34" s="150" t="n">
        <f aca="false">IF(AZ34=4,G34,0)</f>
        <v>0</v>
      </c>
      <c r="BE34" s="150" t="n">
        <f aca="false">IF(AZ34=5,G34,0)</f>
        <v>0</v>
      </c>
      <c r="CA34" s="184" t="n">
        <v>3</v>
      </c>
      <c r="CB34" s="184" t="n">
        <v>9</v>
      </c>
      <c r="CZ34" s="150" t="n">
        <v>0</v>
      </c>
    </row>
    <row r="35" customFormat="false" ht="12.75" hidden="false" customHeight="false" outlineLevel="0" collapsed="false">
      <c r="A35" s="178" t="n">
        <v>24</v>
      </c>
      <c r="B35" s="179" t="s">
        <v>142</v>
      </c>
      <c r="C35" s="180" t="s">
        <v>143</v>
      </c>
      <c r="D35" s="181" t="s">
        <v>92</v>
      </c>
      <c r="E35" s="182" t="n">
        <v>78</v>
      </c>
      <c r="F35" s="182"/>
      <c r="G35" s="183" t="n">
        <f aca="false">E35*F35</f>
        <v>0</v>
      </c>
      <c r="H35" s="0"/>
      <c r="I35" s="0"/>
      <c r="O35" s="177" t="n">
        <v>2</v>
      </c>
      <c r="AA35" s="150" t="n">
        <v>3</v>
      </c>
      <c r="AB35" s="150" t="n">
        <v>9</v>
      </c>
      <c r="AC35" s="150" t="s">
        <v>142</v>
      </c>
      <c r="AZ35" s="150" t="n">
        <v>3</v>
      </c>
      <c r="BA35" s="150" t="n">
        <f aca="false">IF(AZ35=1,G35,0)</f>
        <v>0</v>
      </c>
      <c r="BB35" s="150" t="n">
        <f aca="false">IF(AZ35=2,G35,0)</f>
        <v>0</v>
      </c>
      <c r="BC35" s="150" t="n">
        <f aca="false">IF(AZ35=3,G35,0)</f>
        <v>0</v>
      </c>
      <c r="BD35" s="150" t="n">
        <f aca="false">IF(AZ35=4,G35,0)</f>
        <v>0</v>
      </c>
      <c r="BE35" s="150" t="n">
        <f aca="false">IF(AZ35=5,G35,0)</f>
        <v>0</v>
      </c>
      <c r="CA35" s="184" t="n">
        <v>3</v>
      </c>
      <c r="CB35" s="184" t="n">
        <v>9</v>
      </c>
      <c r="CZ35" s="150" t="n">
        <v>0</v>
      </c>
    </row>
    <row r="36" customFormat="false" ht="12.75" hidden="false" customHeight="false" outlineLevel="0" collapsed="false">
      <c r="A36" s="178" t="n">
        <v>25</v>
      </c>
      <c r="B36" s="179" t="s">
        <v>144</v>
      </c>
      <c r="C36" s="180" t="s">
        <v>145</v>
      </c>
      <c r="D36" s="181" t="s">
        <v>92</v>
      </c>
      <c r="E36" s="182" t="n">
        <v>391</v>
      </c>
      <c r="F36" s="182"/>
      <c r="G36" s="183" t="n">
        <f aca="false">E36*F36</f>
        <v>0</v>
      </c>
      <c r="H36" s="0"/>
      <c r="I36" s="0"/>
      <c r="O36" s="177" t="n">
        <v>2</v>
      </c>
      <c r="AA36" s="150" t="n">
        <v>3</v>
      </c>
      <c r="AB36" s="150" t="n">
        <v>9</v>
      </c>
      <c r="AC36" s="150" t="n">
        <v>348445010</v>
      </c>
      <c r="AZ36" s="150" t="n">
        <v>3</v>
      </c>
      <c r="BA36" s="150" t="n">
        <f aca="false">IF(AZ36=1,G36,0)</f>
        <v>0</v>
      </c>
      <c r="BB36" s="150" t="n">
        <f aca="false">IF(AZ36=2,G36,0)</f>
        <v>0</v>
      </c>
      <c r="BC36" s="150" t="n">
        <f aca="false">IF(AZ36=3,G36,0)</f>
        <v>0</v>
      </c>
      <c r="BD36" s="150" t="n">
        <f aca="false">IF(AZ36=4,G36,0)</f>
        <v>0</v>
      </c>
      <c r="BE36" s="150" t="n">
        <f aca="false">IF(AZ36=5,G36,0)</f>
        <v>0</v>
      </c>
      <c r="CA36" s="184" t="n">
        <v>3</v>
      </c>
      <c r="CB36" s="184" t="n">
        <v>9</v>
      </c>
      <c r="CZ36" s="150" t="n">
        <v>0</v>
      </c>
    </row>
    <row r="37" customFormat="false" ht="12.8" hidden="false" customHeight="false" outlineLevel="0" collapsed="false">
      <c r="A37" s="178" t="n">
        <v>26</v>
      </c>
      <c r="B37" s="179" t="s">
        <v>146</v>
      </c>
      <c r="C37" s="180" t="s">
        <v>147</v>
      </c>
      <c r="D37" s="181" t="s">
        <v>128</v>
      </c>
      <c r="E37" s="182" t="n">
        <v>391</v>
      </c>
      <c r="F37" s="182"/>
      <c r="G37" s="183" t="n">
        <f aca="false">E37*F37</f>
        <v>0</v>
      </c>
      <c r="H37" s="0"/>
      <c r="I37" s="0"/>
      <c r="O37" s="177" t="n">
        <v>2</v>
      </c>
      <c r="AA37" s="150" t="n">
        <v>3</v>
      </c>
      <c r="AB37" s="150" t="n">
        <v>9</v>
      </c>
      <c r="AC37" s="150" t="n">
        <v>34844550</v>
      </c>
      <c r="AZ37" s="150" t="n">
        <v>3</v>
      </c>
      <c r="BA37" s="150" t="n">
        <f aca="false">IF(AZ37=1,G37,0)</f>
        <v>0</v>
      </c>
      <c r="BB37" s="150" t="n">
        <f aca="false">IF(AZ37=2,G37,0)</f>
        <v>0</v>
      </c>
      <c r="BC37" s="150" t="n">
        <f aca="false">IF(AZ37=3,G37,0)</f>
        <v>0</v>
      </c>
      <c r="BD37" s="150" t="n">
        <f aca="false">IF(AZ37=4,G37,0)</f>
        <v>0</v>
      </c>
      <c r="BE37" s="150" t="n">
        <f aca="false">IF(AZ37=5,G37,0)</f>
        <v>0</v>
      </c>
      <c r="CA37" s="184" t="n">
        <v>3</v>
      </c>
      <c r="CB37" s="184" t="n">
        <v>9</v>
      </c>
      <c r="CZ37" s="150" t="n">
        <v>0.0115</v>
      </c>
    </row>
    <row r="38" customFormat="false" ht="12.75" hidden="false" customHeight="false" outlineLevel="0" collapsed="false">
      <c r="A38" s="178" t="n">
        <v>27</v>
      </c>
      <c r="B38" s="179" t="s">
        <v>148</v>
      </c>
      <c r="C38" s="180" t="s">
        <v>149</v>
      </c>
      <c r="D38" s="181" t="s">
        <v>92</v>
      </c>
      <c r="E38" s="182" t="n">
        <v>148</v>
      </c>
      <c r="F38" s="182"/>
      <c r="G38" s="183" t="n">
        <f aca="false">E38*F38</f>
        <v>0</v>
      </c>
      <c r="H38" s="0"/>
      <c r="I38" s="0"/>
      <c r="O38" s="177" t="n">
        <v>2</v>
      </c>
      <c r="AA38" s="150" t="n">
        <v>3</v>
      </c>
      <c r="AB38" s="150" t="n">
        <v>9</v>
      </c>
      <c r="AC38" s="150" t="s">
        <v>148</v>
      </c>
      <c r="AZ38" s="150" t="n">
        <v>3</v>
      </c>
      <c r="BA38" s="150" t="n">
        <f aca="false">IF(AZ38=1,G38,0)</f>
        <v>0</v>
      </c>
      <c r="BB38" s="150" t="n">
        <f aca="false">IF(AZ38=2,G38,0)</f>
        <v>0</v>
      </c>
      <c r="BC38" s="150" t="n">
        <f aca="false">IF(AZ38=3,G38,0)</f>
        <v>0</v>
      </c>
      <c r="BD38" s="150" t="n">
        <f aca="false">IF(AZ38=4,G38,0)</f>
        <v>0</v>
      </c>
      <c r="BE38" s="150" t="n">
        <f aca="false">IF(AZ38=5,G38,0)</f>
        <v>0</v>
      </c>
      <c r="CA38" s="184" t="n">
        <v>3</v>
      </c>
      <c r="CB38" s="184" t="n">
        <v>9</v>
      </c>
      <c r="CZ38" s="150" t="n">
        <v>0</v>
      </c>
    </row>
    <row r="39" customFormat="false" ht="12.75" hidden="false" customHeight="false" outlineLevel="0" collapsed="false">
      <c r="A39" s="178" t="n">
        <v>28</v>
      </c>
      <c r="B39" s="179" t="s">
        <v>150</v>
      </c>
      <c r="C39" s="180" t="s">
        <v>151</v>
      </c>
      <c r="D39" s="181" t="s">
        <v>92</v>
      </c>
      <c r="E39" s="182" t="n">
        <v>10</v>
      </c>
      <c r="F39" s="182"/>
      <c r="G39" s="183" t="n">
        <f aca="false">E39*F39</f>
        <v>0</v>
      </c>
      <c r="H39" s="0"/>
      <c r="I39" s="0"/>
      <c r="O39" s="177" t="n">
        <v>2</v>
      </c>
      <c r="AA39" s="150" t="n">
        <v>3</v>
      </c>
      <c r="AB39" s="150" t="n">
        <v>9</v>
      </c>
      <c r="AC39" s="150" t="s">
        <v>150</v>
      </c>
      <c r="AZ39" s="150" t="n">
        <v>3</v>
      </c>
      <c r="BA39" s="150" t="n">
        <f aca="false">IF(AZ39=1,G39,0)</f>
        <v>0</v>
      </c>
      <c r="BB39" s="150" t="n">
        <f aca="false">IF(AZ39=2,G39,0)</f>
        <v>0</v>
      </c>
      <c r="BC39" s="150" t="n">
        <f aca="false">IF(AZ39=3,G39,0)</f>
        <v>0</v>
      </c>
      <c r="BD39" s="150" t="n">
        <f aca="false">IF(AZ39=4,G39,0)</f>
        <v>0</v>
      </c>
      <c r="BE39" s="150" t="n">
        <f aca="false">IF(AZ39=5,G39,0)</f>
        <v>0</v>
      </c>
      <c r="CA39" s="184" t="n">
        <v>3</v>
      </c>
      <c r="CB39" s="184" t="n">
        <v>9</v>
      </c>
      <c r="CZ39" s="150" t="n">
        <v>0</v>
      </c>
    </row>
    <row r="40" customFormat="false" ht="12.75" hidden="false" customHeight="false" outlineLevel="0" collapsed="false">
      <c r="A40" s="178" t="n">
        <v>29</v>
      </c>
      <c r="B40" s="179" t="s">
        <v>152</v>
      </c>
      <c r="C40" s="180" t="s">
        <v>153</v>
      </c>
      <c r="D40" s="181" t="s">
        <v>92</v>
      </c>
      <c r="E40" s="182" t="n">
        <v>396</v>
      </c>
      <c r="F40" s="182"/>
      <c r="G40" s="183" t="n">
        <f aca="false">E40*F40</f>
        <v>0</v>
      </c>
      <c r="H40" s="0"/>
      <c r="I40" s="0"/>
      <c r="O40" s="177" t="n">
        <v>2</v>
      </c>
      <c r="AA40" s="150" t="n">
        <v>3</v>
      </c>
      <c r="AB40" s="150" t="n">
        <v>9</v>
      </c>
      <c r="AC40" s="150" t="n">
        <v>354302211</v>
      </c>
      <c r="AZ40" s="150" t="n">
        <v>3</v>
      </c>
      <c r="BA40" s="150" t="n">
        <f aca="false">IF(AZ40=1,G40,0)</f>
        <v>0</v>
      </c>
      <c r="BB40" s="150" t="n">
        <f aca="false">IF(AZ40=2,G40,0)</f>
        <v>0</v>
      </c>
      <c r="BC40" s="150" t="n">
        <f aca="false">IF(AZ40=3,G40,0)</f>
        <v>0</v>
      </c>
      <c r="BD40" s="150" t="n">
        <f aca="false">IF(AZ40=4,G40,0)</f>
        <v>0</v>
      </c>
      <c r="BE40" s="150" t="n">
        <f aca="false">IF(AZ40=5,G40,0)</f>
        <v>0</v>
      </c>
      <c r="CA40" s="184" t="n">
        <v>3</v>
      </c>
      <c r="CB40" s="184" t="n">
        <v>9</v>
      </c>
      <c r="CZ40" s="150" t="n">
        <v>0</v>
      </c>
    </row>
    <row r="41" customFormat="false" ht="12.75" hidden="false" customHeight="false" outlineLevel="0" collapsed="false">
      <c r="A41" s="178" t="n">
        <v>30</v>
      </c>
      <c r="B41" s="179" t="s">
        <v>154</v>
      </c>
      <c r="C41" s="180" t="s">
        <v>155</v>
      </c>
      <c r="D41" s="181" t="s">
        <v>92</v>
      </c>
      <c r="E41" s="182" t="n">
        <v>6</v>
      </c>
      <c r="F41" s="182"/>
      <c r="G41" s="183" t="n">
        <f aca="false">E41*F41</f>
        <v>0</v>
      </c>
      <c r="H41" s="0"/>
      <c r="I41" s="0"/>
      <c r="O41" s="177" t="n">
        <v>2</v>
      </c>
      <c r="AA41" s="150" t="n">
        <v>3</v>
      </c>
      <c r="AB41" s="150" t="n">
        <v>9</v>
      </c>
      <c r="AC41" s="150" t="n">
        <v>35439999999</v>
      </c>
      <c r="AZ41" s="150" t="n">
        <v>3</v>
      </c>
      <c r="BA41" s="150" t="n">
        <f aca="false">IF(AZ41=1,G41,0)</f>
        <v>0</v>
      </c>
      <c r="BB41" s="150" t="n">
        <f aca="false">IF(AZ41=2,G41,0)</f>
        <v>0</v>
      </c>
      <c r="BC41" s="150" t="n">
        <f aca="false">IF(AZ41=3,G41,0)</f>
        <v>0</v>
      </c>
      <c r="BD41" s="150" t="n">
        <f aca="false">IF(AZ41=4,G41,0)</f>
        <v>0</v>
      </c>
      <c r="BE41" s="150" t="n">
        <f aca="false">IF(AZ41=5,G41,0)</f>
        <v>0</v>
      </c>
      <c r="CA41" s="184" t="n">
        <v>3</v>
      </c>
      <c r="CB41" s="184" t="n">
        <v>9</v>
      </c>
      <c r="CZ41" s="150" t="n">
        <v>0</v>
      </c>
    </row>
    <row r="42" customFormat="false" ht="22.5" hidden="false" customHeight="false" outlineLevel="0" collapsed="false">
      <c r="A42" s="178" t="n">
        <v>31</v>
      </c>
      <c r="B42" s="179" t="s">
        <v>156</v>
      </c>
      <c r="C42" s="180" t="s">
        <v>157</v>
      </c>
      <c r="D42" s="181" t="s">
        <v>92</v>
      </c>
      <c r="E42" s="182" t="n">
        <v>70</v>
      </c>
      <c r="F42" s="182"/>
      <c r="G42" s="183" t="n">
        <f aca="false">E42*F42</f>
        <v>0</v>
      </c>
      <c r="H42" s="0"/>
      <c r="I42" s="0"/>
      <c r="O42" s="177" t="n">
        <v>2</v>
      </c>
      <c r="AA42" s="150" t="n">
        <v>3</v>
      </c>
      <c r="AB42" s="150" t="n">
        <v>9</v>
      </c>
      <c r="AC42" s="150" t="n">
        <v>35789444</v>
      </c>
      <c r="AZ42" s="150" t="n">
        <v>3</v>
      </c>
      <c r="BA42" s="150" t="n">
        <f aca="false">IF(AZ42=1,G42,0)</f>
        <v>0</v>
      </c>
      <c r="BB42" s="150" t="n">
        <f aca="false">IF(AZ42=2,G42,0)</f>
        <v>0</v>
      </c>
      <c r="BC42" s="150" t="n">
        <f aca="false">IF(AZ42=3,G42,0)</f>
        <v>0</v>
      </c>
      <c r="BD42" s="150" t="n">
        <f aca="false">IF(AZ42=4,G42,0)</f>
        <v>0</v>
      </c>
      <c r="BE42" s="150" t="n">
        <f aca="false">IF(AZ42=5,G42,0)</f>
        <v>0</v>
      </c>
      <c r="CA42" s="184" t="n">
        <v>3</v>
      </c>
      <c r="CB42" s="184" t="n">
        <v>9</v>
      </c>
      <c r="CZ42" s="150" t="n">
        <v>0</v>
      </c>
    </row>
    <row r="43" customFormat="false" ht="12.75" hidden="false" customHeight="false" outlineLevel="0" collapsed="false">
      <c r="A43" s="185"/>
      <c r="B43" s="186" t="s">
        <v>93</v>
      </c>
      <c r="C43" s="187" t="str">
        <f aca="false">CONCATENATE(B17," ",C17)</f>
        <v>M21 Elektromontáže</v>
      </c>
      <c r="D43" s="188"/>
      <c r="E43" s="189"/>
      <c r="F43" s="190"/>
      <c r="G43" s="191" t="n">
        <f aca="false">SUM(G17:G42)</f>
        <v>0</v>
      </c>
      <c r="H43" s="0"/>
      <c r="I43" s="0"/>
      <c r="O43" s="177" t="n">
        <v>4</v>
      </c>
      <c r="AA43" s="0"/>
      <c r="AB43" s="0"/>
      <c r="AC43" s="0"/>
      <c r="AZ43" s="0"/>
      <c r="BA43" s="192" t="n">
        <f aca="false">SUM(BA17:BA42)</f>
        <v>0</v>
      </c>
      <c r="BB43" s="192" t="n">
        <f aca="false">SUM(BB17:BB42)</f>
        <v>0</v>
      </c>
      <c r="BC43" s="192" t="n">
        <f aca="false">SUM(BC17:BC42)</f>
        <v>0</v>
      </c>
      <c r="BD43" s="192" t="n">
        <f aca="false">SUM(BD17:BD42)</f>
        <v>0</v>
      </c>
      <c r="BE43" s="192" t="n">
        <f aca="false">SUM(BE17:BE42)</f>
        <v>0</v>
      </c>
      <c r="CA43" s="0"/>
      <c r="CB43" s="0"/>
      <c r="CZ43" s="0"/>
    </row>
    <row r="44" customFormat="false" ht="12.75" hidden="false" customHeight="false" outlineLevel="0" collapsed="false">
      <c r="A44" s="170" t="s">
        <v>87</v>
      </c>
      <c r="B44" s="171" t="s">
        <v>158</v>
      </c>
      <c r="C44" s="172" t="s">
        <v>159</v>
      </c>
      <c r="D44" s="173"/>
      <c r="E44" s="174"/>
      <c r="F44" s="174"/>
      <c r="G44" s="175"/>
      <c r="H44" s="176"/>
      <c r="I44" s="176"/>
      <c r="O44" s="177" t="n">
        <v>1</v>
      </c>
      <c r="AA44" s="0"/>
      <c r="AB44" s="0"/>
      <c r="AC44" s="0"/>
      <c r="AZ44" s="0"/>
      <c r="BA44" s="0"/>
      <c r="BB44" s="0"/>
      <c r="BC44" s="0"/>
      <c r="BD44" s="0"/>
      <c r="BE44" s="0"/>
      <c r="CA44" s="0"/>
      <c r="CB44" s="0"/>
      <c r="CZ44" s="0"/>
    </row>
    <row r="45" customFormat="false" ht="12.75" hidden="false" customHeight="false" outlineLevel="0" collapsed="false">
      <c r="A45" s="178" t="n">
        <v>32</v>
      </c>
      <c r="B45" s="179" t="s">
        <v>160</v>
      </c>
      <c r="C45" s="180" t="s">
        <v>161</v>
      </c>
      <c r="D45" s="181" t="s">
        <v>162</v>
      </c>
      <c r="E45" s="182" t="n">
        <v>1</v>
      </c>
      <c r="F45" s="182"/>
      <c r="G45" s="183" t="n">
        <f aca="false">E45*F45</f>
        <v>0</v>
      </c>
      <c r="O45" s="177" t="n">
        <v>2</v>
      </c>
      <c r="AA45" s="150" t="n">
        <v>1</v>
      </c>
      <c r="AB45" s="150" t="n">
        <v>9</v>
      </c>
      <c r="AC45" s="150" t="n">
        <v>9</v>
      </c>
      <c r="AZ45" s="150" t="n">
        <v>4</v>
      </c>
      <c r="BA45" s="150" t="n">
        <f aca="false">IF(AZ45=1,G45,0)</f>
        <v>0</v>
      </c>
      <c r="BB45" s="150" t="n">
        <f aca="false">IF(AZ45=2,G45,0)</f>
        <v>0</v>
      </c>
      <c r="BC45" s="150" t="n">
        <f aca="false">IF(AZ45=3,G45,0)</f>
        <v>0</v>
      </c>
      <c r="BD45" s="150" t="n">
        <f aca="false">IF(AZ45=4,G45,0)</f>
        <v>0</v>
      </c>
      <c r="BE45" s="150" t="n">
        <f aca="false">IF(AZ45=5,G45,0)</f>
        <v>0</v>
      </c>
      <c r="CA45" s="184" t="n">
        <v>1</v>
      </c>
      <c r="CB45" s="184" t="n">
        <v>9</v>
      </c>
      <c r="CZ45" s="150" t="n">
        <v>0</v>
      </c>
    </row>
    <row r="46" customFormat="false" ht="12.75" hidden="false" customHeight="false" outlineLevel="0" collapsed="false">
      <c r="A46" s="178" t="n">
        <v>33</v>
      </c>
      <c r="B46" s="179" t="s">
        <v>163</v>
      </c>
      <c r="C46" s="180" t="s">
        <v>164</v>
      </c>
      <c r="D46" s="181" t="s">
        <v>92</v>
      </c>
      <c r="E46" s="182" t="n">
        <v>225</v>
      </c>
      <c r="F46" s="182"/>
      <c r="G46" s="183" t="n">
        <f aca="false">E46*F46</f>
        <v>0</v>
      </c>
      <c r="O46" s="177" t="n">
        <v>2</v>
      </c>
      <c r="AA46" s="150" t="n">
        <v>1</v>
      </c>
      <c r="AB46" s="150" t="n">
        <v>9</v>
      </c>
      <c r="AC46" s="150" t="n">
        <v>9</v>
      </c>
      <c r="AZ46" s="150" t="n">
        <v>4</v>
      </c>
      <c r="BA46" s="150" t="n">
        <f aca="false">IF(AZ46=1,G46,0)</f>
        <v>0</v>
      </c>
      <c r="BB46" s="150" t="n">
        <f aca="false">IF(AZ46=2,G46,0)</f>
        <v>0</v>
      </c>
      <c r="BC46" s="150" t="n">
        <f aca="false">IF(AZ46=3,G46,0)</f>
        <v>0</v>
      </c>
      <c r="BD46" s="150" t="n">
        <f aca="false">IF(AZ46=4,G46,0)</f>
        <v>0</v>
      </c>
      <c r="BE46" s="150" t="n">
        <f aca="false">IF(AZ46=5,G46,0)</f>
        <v>0</v>
      </c>
      <c r="CA46" s="184" t="n">
        <v>1</v>
      </c>
      <c r="CB46" s="184" t="n">
        <v>9</v>
      </c>
      <c r="CZ46" s="150" t="n">
        <v>0</v>
      </c>
    </row>
    <row r="47" customFormat="false" ht="12.75" hidden="false" customHeight="false" outlineLevel="0" collapsed="false">
      <c r="A47" s="178" t="n">
        <v>34</v>
      </c>
      <c r="B47" s="179" t="s">
        <v>165</v>
      </c>
      <c r="C47" s="180" t="s">
        <v>166</v>
      </c>
      <c r="D47" s="181" t="s">
        <v>162</v>
      </c>
      <c r="E47" s="182" t="n">
        <v>1</v>
      </c>
      <c r="F47" s="182"/>
      <c r="G47" s="183" t="n">
        <f aca="false">E47*F47</f>
        <v>0</v>
      </c>
      <c r="O47" s="177" t="n">
        <v>2</v>
      </c>
      <c r="AA47" s="150" t="n">
        <v>1</v>
      </c>
      <c r="AB47" s="150" t="n">
        <v>9</v>
      </c>
      <c r="AC47" s="150" t="n">
        <v>9</v>
      </c>
      <c r="AZ47" s="150" t="n">
        <v>4</v>
      </c>
      <c r="BA47" s="150" t="n">
        <f aca="false">IF(AZ47=1,G47,0)</f>
        <v>0</v>
      </c>
      <c r="BB47" s="150" t="n">
        <f aca="false">IF(AZ47=2,G47,0)</f>
        <v>0</v>
      </c>
      <c r="BC47" s="150" t="n">
        <f aca="false">IF(AZ47=3,G47,0)</f>
        <v>0</v>
      </c>
      <c r="BD47" s="150" t="n">
        <f aca="false">IF(AZ47=4,G47,0)</f>
        <v>0</v>
      </c>
      <c r="BE47" s="150" t="n">
        <f aca="false">IF(AZ47=5,G47,0)</f>
        <v>0</v>
      </c>
      <c r="CA47" s="184" t="n">
        <v>1</v>
      </c>
      <c r="CB47" s="184" t="n">
        <v>9</v>
      </c>
      <c r="CZ47" s="150" t="n">
        <v>0</v>
      </c>
    </row>
    <row r="48" customFormat="false" ht="12.75" hidden="false" customHeight="false" outlineLevel="0" collapsed="false">
      <c r="A48" s="178" t="n">
        <v>35</v>
      </c>
      <c r="B48" s="179" t="s">
        <v>167</v>
      </c>
      <c r="C48" s="180" t="s">
        <v>168</v>
      </c>
      <c r="D48" s="181" t="s">
        <v>162</v>
      </c>
      <c r="E48" s="182" t="n">
        <v>1</v>
      </c>
      <c r="F48" s="182"/>
      <c r="G48" s="183" t="n">
        <f aca="false">E48*F48</f>
        <v>0</v>
      </c>
      <c r="O48" s="177" t="n">
        <v>2</v>
      </c>
      <c r="AA48" s="150" t="n">
        <v>1</v>
      </c>
      <c r="AB48" s="150" t="n">
        <v>9</v>
      </c>
      <c r="AC48" s="150" t="n">
        <v>9</v>
      </c>
      <c r="AZ48" s="150" t="n">
        <v>4</v>
      </c>
      <c r="BA48" s="150" t="n">
        <f aca="false">IF(AZ48=1,G48,0)</f>
        <v>0</v>
      </c>
      <c r="BB48" s="150" t="n">
        <f aca="false">IF(AZ48=2,G48,0)</f>
        <v>0</v>
      </c>
      <c r="BC48" s="150" t="n">
        <f aca="false">IF(AZ48=3,G48,0)</f>
        <v>0</v>
      </c>
      <c r="BD48" s="150" t="n">
        <f aca="false">IF(AZ48=4,G48,0)</f>
        <v>0</v>
      </c>
      <c r="BE48" s="150" t="n">
        <f aca="false">IF(AZ48=5,G48,0)</f>
        <v>0</v>
      </c>
      <c r="CA48" s="184" t="n">
        <v>1</v>
      </c>
      <c r="CB48" s="184" t="n">
        <v>9</v>
      </c>
      <c r="CZ48" s="150" t="n">
        <v>0</v>
      </c>
    </row>
    <row r="49" customFormat="false" ht="12.75" hidden="false" customHeight="false" outlineLevel="0" collapsed="false">
      <c r="A49" s="185"/>
      <c r="B49" s="186" t="s">
        <v>93</v>
      </c>
      <c r="C49" s="187" t="str">
        <f aca="false">CONCATENATE(B44," ",C44)</f>
        <v>M99 Ostatní práce "M"</v>
      </c>
      <c r="D49" s="188"/>
      <c r="E49" s="189"/>
      <c r="F49" s="190"/>
      <c r="G49" s="191" t="n">
        <f aca="false">SUM(G44:G48)</f>
        <v>0</v>
      </c>
      <c r="O49" s="177" t="n">
        <v>4</v>
      </c>
      <c r="BA49" s="192" t="n">
        <f aca="false">SUM(BA44:BA48)</f>
        <v>0</v>
      </c>
      <c r="BB49" s="192" t="n">
        <f aca="false">SUM(BB44:BB48)</f>
        <v>0</v>
      </c>
      <c r="BC49" s="192" t="n">
        <f aca="false">SUM(BC44:BC48)</f>
        <v>0</v>
      </c>
      <c r="BD49" s="192" t="n">
        <f aca="false">SUM(BD44:BD48)</f>
        <v>0</v>
      </c>
      <c r="BE49" s="192" t="n">
        <f aca="false">SUM(BE44:BE48)</f>
        <v>0</v>
      </c>
    </row>
    <row r="53" customFormat="false" ht="12.8" hidden="false" customHeight="false" outlineLevel="0" collapsed="false"/>
  </sheetData>
  <mergeCells count="4">
    <mergeCell ref="A1:G1"/>
    <mergeCell ref="A3:B3"/>
    <mergeCell ref="A4:B4"/>
    <mergeCell ref="E4:G4"/>
  </mergeCells>
  <printOptions headings="false" gridLines="false" gridLinesSet="true" horizontalCentered="false" verticalCentered="false"/>
  <pageMargins left="0.590277777777778" right="0.39375" top="0.59027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2017-06-28T13:39:07Z</dcterms:created>
  <dc:creator>Radek Kubát</dc:creator>
  <dc:language>cs-CZ</dc:language>
  <dcterms:modified xsi:type="dcterms:W3CDTF">2017-07-03T22:05:27Z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