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Q:\VO\__VO\_Obce_ostatni\Hať\2018_Rekonstrukce VO\_Zadání\příloha č. 5 - projektová dokumentace\"/>
    </mc:Choice>
  </mc:AlternateContent>
  <bookViews>
    <workbookView xWindow="1860" yWindow="0" windowWidth="27876" windowHeight="12804"/>
  </bookViews>
  <sheets>
    <sheet name="Souhrn_VO_EFEKT" sheetId="1" r:id="rId1"/>
  </sheets>
  <definedNames>
    <definedName name="_xlnm._FilterDatabase" localSheetId="0" hidden="1">Souhrn_VO_EFEKT!$A$4:$U$21</definedName>
    <definedName name="_xlnm.Print_Area" localSheetId="0">Souhrn_VO_EFEKT!$A$1:$AL$35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R6" i="1" s="1"/>
  <c r="S6" i="1" s="1"/>
  <c r="T6" i="1" s="1"/>
  <c r="Q7" i="1"/>
  <c r="R7" i="1" s="1"/>
  <c r="S7" i="1" s="1"/>
  <c r="T7" i="1" s="1"/>
  <c r="Q8" i="1"/>
  <c r="R8" i="1" s="1"/>
  <c r="S8" i="1" s="1"/>
  <c r="T8" i="1" s="1"/>
  <c r="Q9" i="1"/>
  <c r="R9" i="1" s="1"/>
  <c r="S9" i="1" s="1"/>
  <c r="T9" i="1" s="1"/>
  <c r="Q10" i="1"/>
  <c r="R10" i="1" s="1"/>
  <c r="S10" i="1" s="1"/>
  <c r="T10" i="1" s="1"/>
  <c r="Q11" i="1"/>
  <c r="R11" i="1" s="1"/>
  <c r="S11" i="1" s="1"/>
  <c r="T11" i="1" s="1"/>
  <c r="Q12" i="1"/>
  <c r="R12" i="1" s="1"/>
  <c r="S12" i="1" s="1"/>
  <c r="T12" i="1" s="1"/>
  <c r="Q13" i="1"/>
  <c r="R13" i="1" s="1"/>
  <c r="S13" i="1" s="1"/>
  <c r="T13" i="1" s="1"/>
  <c r="Q14" i="1"/>
  <c r="R14" i="1" s="1"/>
  <c r="S14" i="1" s="1"/>
  <c r="T14" i="1" s="1"/>
  <c r="Q15" i="1"/>
  <c r="R15" i="1" s="1"/>
  <c r="S15" i="1" s="1"/>
  <c r="T15" i="1" s="1"/>
  <c r="Q16" i="1"/>
  <c r="R16" i="1" s="1"/>
  <c r="S16" i="1" s="1"/>
  <c r="T16" i="1" s="1"/>
  <c r="Q17" i="1"/>
  <c r="R17" i="1" s="1"/>
  <c r="S17" i="1" s="1"/>
  <c r="T17" i="1" s="1"/>
  <c r="Q18" i="1"/>
  <c r="R18" i="1" s="1"/>
  <c r="S18" i="1" s="1"/>
  <c r="T18" i="1" s="1"/>
  <c r="Q19" i="1"/>
  <c r="R19" i="1" s="1"/>
  <c r="S19" i="1" s="1"/>
  <c r="T19" i="1" s="1"/>
  <c r="Q20" i="1"/>
  <c r="R20" i="1" s="1"/>
  <c r="S20" i="1" s="1"/>
  <c r="T20" i="1" s="1"/>
  <c r="Q21" i="1"/>
  <c r="R21" i="1" s="1"/>
  <c r="S21" i="1" s="1"/>
  <c r="T21" i="1" s="1"/>
  <c r="L21" i="1"/>
  <c r="L20" i="1"/>
  <c r="L19" i="1"/>
  <c r="L18" i="1"/>
  <c r="L17" i="1"/>
  <c r="L16" i="1"/>
  <c r="L15" i="1"/>
  <c r="L14" i="1"/>
  <c r="L13" i="1"/>
  <c r="L12" i="1"/>
  <c r="L11" i="1"/>
  <c r="L5" i="1"/>
  <c r="L6" i="1"/>
  <c r="L7" i="1"/>
  <c r="L8" i="1"/>
  <c r="L10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L9" i="1" l="1"/>
  <c r="Y27" i="1" l="1"/>
  <c r="Z28" i="1" l="1"/>
  <c r="G21" i="1" s="1"/>
  <c r="Q5" i="1" l="1"/>
  <c r="R5" i="1" s="1"/>
  <c r="S5" i="1" s="1"/>
  <c r="T5" i="1" s="1"/>
</calcChain>
</file>

<file path=xl/sharedStrings.xml><?xml version="1.0" encoding="utf-8"?>
<sst xmlns="http://schemas.openxmlformats.org/spreadsheetml/2006/main" count="345" uniqueCount="109">
  <si>
    <t>Zadáno zadavatelem</t>
  </si>
  <si>
    <t>Doplnit</t>
  </si>
  <si>
    <t xml:space="preserve">Zadáno zadavatelem </t>
  </si>
  <si>
    <t>Prostor</t>
  </si>
  <si>
    <t>Nový příkon svítidla</t>
  </si>
  <si>
    <t xml:space="preserve">Provozní hodiny za rok </t>
  </si>
  <si>
    <t>[-]</t>
  </si>
  <si>
    <t>[W]</t>
  </si>
  <si>
    <t>[dnů/rok]</t>
  </si>
  <si>
    <t>[Kč]</t>
  </si>
  <si>
    <t>[hod]</t>
  </si>
  <si>
    <t>[hod./rok]</t>
  </si>
  <si>
    <t>[kWh/rok]</t>
  </si>
  <si>
    <t>Automat. Dopočet - vzorec</t>
  </si>
  <si>
    <t>Objekt</t>
  </si>
  <si>
    <t>Výška</t>
  </si>
  <si>
    <t>[m]</t>
  </si>
  <si>
    <t>LED</t>
  </si>
  <si>
    <t>Počet dnů v provozu</t>
  </si>
  <si>
    <t>Denně v provozu roční průměr</t>
  </si>
  <si>
    <t>Jas povrchu komunikace - L</t>
  </si>
  <si>
    <t>Omezující oslnění TI</t>
  </si>
  <si>
    <t>[%]</t>
  </si>
  <si>
    <t>Celková rovnoměrnost U0</t>
  </si>
  <si>
    <t>Podélná rovnoměrnost UI</t>
  </si>
  <si>
    <r>
      <t>[cd.m</t>
    </r>
    <r>
      <rPr>
        <b/>
        <vertAlign val="superscript"/>
        <sz val="12"/>
        <color theme="1"/>
        <rFont val="Arial"/>
        <family val="2"/>
        <charset val="238"/>
      </rPr>
      <t>-2</t>
    </r>
    <r>
      <rPr>
        <b/>
        <sz val="12"/>
        <color theme="1"/>
        <rFont val="Arial"/>
        <family val="2"/>
        <charset val="238"/>
      </rPr>
      <t>]</t>
    </r>
  </si>
  <si>
    <t>≥ 0,4</t>
  </si>
  <si>
    <t>LLMF</t>
  </si>
  <si>
    <t>LSF</t>
  </si>
  <si>
    <t>LMF</t>
  </si>
  <si>
    <t>činitel funkční spolehlivosti (zadavatel požaduje v záruce měnit ks za ks)</t>
  </si>
  <si>
    <t>MF</t>
  </si>
  <si>
    <t>Cena za 1 ks svítidla</t>
  </si>
  <si>
    <t>Místní část</t>
  </si>
  <si>
    <t>Třída komunikace</t>
  </si>
  <si>
    <t>Max. možný příkon nového svítidla LED</t>
  </si>
  <si>
    <t>≥ 0,35</t>
  </si>
  <si>
    <t>≥ 0,3</t>
  </si>
  <si>
    <t>Intensita osvětlení [Em]</t>
  </si>
  <si>
    <t>Rozteč mezi stožáry (nejvyšší možná)</t>
  </si>
  <si>
    <t>Stávající příkon svítidla vč. Ztrát</t>
  </si>
  <si>
    <t>Úspora na Pi oproti původnímu stavu</t>
  </si>
  <si>
    <t>1 ks svítidla</t>
  </si>
  <si>
    <t xml:space="preserve">EIR </t>
  </si>
  <si>
    <t xml:space="preserve"> ≤15</t>
  </si>
  <si>
    <t>Minimální hodnota intenzity osvětlení  [Emin]</t>
  </si>
  <si>
    <t>Činitel údržby osvětlení, který bude vstupovat do dodaných světelných výpočtů</t>
  </si>
  <si>
    <r>
      <t xml:space="preserve"> 3≤</t>
    </r>
    <r>
      <rPr>
        <b/>
        <sz val="12"/>
        <color theme="1"/>
        <rFont val="Arial"/>
        <family val="2"/>
        <charset val="238"/>
      </rPr>
      <t xml:space="preserve"> Em</t>
    </r>
    <r>
      <rPr>
        <sz val="12"/>
        <color theme="1"/>
        <rFont val="Arial"/>
        <family val="2"/>
        <charset val="238"/>
      </rPr>
      <t xml:space="preserve"> ≤4,5</t>
    </r>
  </si>
  <si>
    <r>
      <t xml:space="preserve">0,6 ≤ </t>
    </r>
    <r>
      <rPr>
        <b/>
        <sz val="12"/>
        <color theme="1"/>
        <rFont val="Arial"/>
        <family val="2"/>
        <charset val="238"/>
      </rPr>
      <t>Emin</t>
    </r>
  </si>
  <si>
    <t>x</t>
  </si>
  <si>
    <t>≥ 0,30</t>
  </si>
  <si>
    <r>
      <t xml:space="preserve"> 5≤</t>
    </r>
    <r>
      <rPr>
        <b/>
        <sz val="12"/>
        <color theme="1"/>
        <rFont val="Arial"/>
        <family val="2"/>
        <charset val="238"/>
      </rPr>
      <t xml:space="preserve"> Em</t>
    </r>
    <r>
      <rPr>
        <sz val="12"/>
        <color theme="1"/>
        <rFont val="Arial"/>
        <family val="2"/>
        <charset val="238"/>
      </rPr>
      <t xml:space="preserve"> ≤7,5</t>
    </r>
  </si>
  <si>
    <r>
      <t xml:space="preserve">1 ≤ </t>
    </r>
    <r>
      <rPr>
        <b/>
        <sz val="12"/>
        <color theme="1"/>
        <rFont val="Arial"/>
        <family val="2"/>
        <charset val="238"/>
      </rPr>
      <t>Emin</t>
    </r>
  </si>
  <si>
    <t xml:space="preserve"> ≤20</t>
  </si>
  <si>
    <t>Zadáno zadavatelem  dle ČSN CEN/TR 13201- 06/2016 pro jednotlivé třídy komunikací</t>
  </si>
  <si>
    <t>Na základě doloženého světelně technického výpočtu - doloženo dodavatelem - vyplnit žlutá pole</t>
  </si>
  <si>
    <t>udržovací činitel svítidla (čištění, atd.) svítidlo chráněné proti  prachu IP6X, čistění 1x za rok - při pravidelné udržbě, prostředí normální</t>
  </si>
  <si>
    <t>[lx]</t>
  </si>
  <si>
    <t>[Kč/kWh]</t>
  </si>
  <si>
    <t>[ks]</t>
  </si>
  <si>
    <r>
      <t>Činitel údržby osvětlení, který bude vstupovat do dodaných světelných výpočtů dle ČSN CEN/TR 13201: MF =</t>
    </r>
    <r>
      <rPr>
        <b/>
        <sz val="12"/>
        <color rgb="FFFF0000"/>
        <rFont val="Arial"/>
        <family val="2"/>
        <charset val="238"/>
      </rPr>
      <t xml:space="preserve"> LLMF x LSF x LMF</t>
    </r>
    <r>
      <rPr>
        <b/>
        <sz val="12"/>
        <rFont val="Arial"/>
        <family val="2"/>
        <charset val="238"/>
      </rPr>
      <t xml:space="preserve">
</t>
    </r>
  </si>
  <si>
    <t>[roky]</t>
  </si>
  <si>
    <t>Úspora EE v  Kč oproti původnímu stavu</t>
  </si>
  <si>
    <t>Návratnost investice - ROI (včetně dotace 50% z MPO)</t>
  </si>
  <si>
    <t>činitel stárnutí sv. zdroje klient akceptuje L90, při 25°C, 100 000 h</t>
  </si>
  <si>
    <t>Typ svítidla</t>
  </si>
  <si>
    <t>Zatřídění: P5</t>
  </si>
  <si>
    <t>Zatřídění: M6</t>
  </si>
  <si>
    <t>Zatřídění: M4</t>
  </si>
  <si>
    <t>Zatřídění: P4</t>
  </si>
  <si>
    <t xml:space="preserve">Zatřídění: M4 </t>
  </si>
  <si>
    <t>Zatřídění: M5</t>
  </si>
  <si>
    <t>Hať</t>
  </si>
  <si>
    <t xml:space="preserve">Alternativa 1 - Komunikace: Dělená </t>
  </si>
  <si>
    <t>Alternativa 2 - Komunikace: Dolina, Polní, Sportovců</t>
  </si>
  <si>
    <t>Alternativa 3 - Komunikace: K Hubertu</t>
  </si>
  <si>
    <t>Alternativa 4 - Komunikace: K Remízce</t>
  </si>
  <si>
    <t>Alternativa 5 - Komunikace: Kostelní</t>
  </si>
  <si>
    <t>Alternativa 6 - Komunikace: Lipová</t>
  </si>
  <si>
    <t>Alternativa 7 - Komunikace: Lomená, Svazácká, U Zahrádek, U Závodu, Uzavřená, V Koutě, Záhumní</t>
  </si>
  <si>
    <t>Alternativa 8 - Komunikace: Mlýnská</t>
  </si>
  <si>
    <t>Alternativa 9 - Komunikace: Na Chromině, Višňová</t>
  </si>
  <si>
    <t>Alternativa 10 - Komunikace: Na Návrší, Pekařská, Prostřední, Rozcestní, Souběžná</t>
  </si>
  <si>
    <t>Alternativa 11 - Komunikace: Na Stavech, Rychlovecká, U Bečvy</t>
  </si>
  <si>
    <t>Alternativa 12 - Komunikace: Na Stráni</t>
  </si>
  <si>
    <t>Alternativa 13 - Komunikace: Pod Olšinou</t>
  </si>
  <si>
    <t>Alternativa 14 - Komunikace: Šelvická</t>
  </si>
  <si>
    <t>Alternativa 15 - Komunikace: U Dvora, U Pískovny</t>
  </si>
  <si>
    <t>Alternativa 16 - Komunikace: U Střediska</t>
  </si>
  <si>
    <t>Alternativa 17 - Komunikace: U Střediska (Chodník)</t>
  </si>
  <si>
    <t>Rozteč: 42.0 m, Šířka: 3.0 m, Obsah: 126 m2 Počet jízdních pruhu: 1, Pokrytí: CIE R3, q0: 0.070</t>
  </si>
  <si>
    <t>Rozteč: 35.0 m, Šířka: 5.0 m, Obsah: 175 m2 Počet jízdních pruhu: 2, Pokrytí: CIE R3, q0: 0.070</t>
  </si>
  <si>
    <t>Rozteč: 35.0 m, Šířka: 7.0 m, Obsah: 245 m2 Počet jízdních pruhu: 2, Pokrytí: CIE R3, q0: 0.070</t>
  </si>
  <si>
    <t>Rozteč: 41.0 m, Šířka: 5.0 m, Obsah: 205 m2 Počet jízdních pruhu: 2, Pokrytí: CIE R3, q0: 0.070</t>
  </si>
  <si>
    <t>Rozteč: 43.0 m, Šířka: 4.0 m, Obsah: 172 m2 Počet jízdních pruhu: 2, Pokrytí: CIE R3, q0: 0.070</t>
  </si>
  <si>
    <t>Rozteč: 33.0 m, Šířka: 4.0 m, Obsah: 132 m2 Počet jízdních pruhu: 2, Pokrytí: CIE R3, q0: 0.070</t>
  </si>
  <si>
    <t>Rozteč: 47.0 m, Šířka: 5.0 m, Obsah: 235 m2 Počet jízdních pruhu: 2, Pokrytí: CIE R3, q0: 0.070</t>
  </si>
  <si>
    <t>Rozteč: 37.0 m, Šířka: 6.0 m, Obsah: 222 m2 Počet jízdních pruhu: 2, Pokrytí: CIE R3, q0: 0.070</t>
  </si>
  <si>
    <t>Rozteč: 34.0 m, Šířka: 3.0 m, Obsah: 102 m2 Počet jízdních pruhu: 1, Pokrytí: CIE R3, q0: 0.070</t>
  </si>
  <si>
    <t>Rozteč: 36.0 m, Šířka: 5.0 m, Obsah: 180 m2 Počet jízdních pruhu: 2, Pokrytí: CIE R3, q0: 0.070</t>
  </si>
  <si>
    <t>Rozteč: 40.0 m, Šířka: 5.0 m, Obsah: 200 m2 Počet jízdních pruhu: 2, Pokrytí: CIE R3, q0: 0.070</t>
  </si>
  <si>
    <t>Rozteč: 36.0 m, Šířka: 6.0 m, Obsah: 216 m2 Počet jízdních pruhu: 2, Pokrytí: CIE R3, q0: 0.070</t>
  </si>
  <si>
    <t>Rozteč: 34.0 m, Šířka: 6.0 m, Obsah: 204 m2 Počet jízdních pruhu: 2, Pokrytí: CIE R3, q0: 0.070</t>
  </si>
  <si>
    <t>Rozteč: 40.0 m, Šířka: 7.0 m, Obsah: 280 m2 Počet jízdních pruhu: 2, Pokrytí: CIE R3, q0: 0.070</t>
  </si>
  <si>
    <t>Rozteč: 31.0 m, Šířka: 4.0 m, Obsah: 124 m2, Pokrytí: CIE R3, q0: 0.070</t>
  </si>
  <si>
    <t>Cena EE + dist + ostat. (2016)</t>
  </si>
  <si>
    <t>≥ 0,75</t>
  </si>
  <si>
    <t>≥ 0,6</t>
  </si>
  <si>
    <t>≥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</si>
</sst>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left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5" fontId="3" fillId="4" borderId="13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253253</xdr:colOff>
      <xdr:row>21</xdr:row>
      <xdr:rowOff>285912</xdr:rowOff>
    </xdr:from>
    <xdr:to>
      <xdr:col>13</xdr:col>
      <xdr:colOff>152400</xdr:colOff>
      <xdr:row>27</xdr:row>
      <xdr:rowOff>97971</xdr:rowOff>
    </xdr:to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66DB16B-ABF0-4046-92CC-8974F2EEE3C5}"/>
            </a:ext>
          </a:extLst>
        </xdr:cNvPr>
        <xdr:cNvSpPr txBox="1"/>
      </xdr:nvSpPr>
      <xdr:spPr>
        <a:xfrm>
          <a:off x="253253" y="7688198"/>
          <a:ext cx="13397433" cy="23484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400" b="1">
              <a:latin typeface="Arial" panose="020B0604020202020204" pitchFamily="34" charset="0"/>
              <a:cs typeface="Arial" panose="020B0604020202020204" pitchFamily="34" charset="0"/>
            </a:rPr>
            <a:t>Osvětlovací</a:t>
          </a:r>
          <a:r>
            <a:rPr lang="cs-CZ" sz="1400" b="1" baseline="0">
              <a:latin typeface="Arial" panose="020B0604020202020204" pitchFamily="34" charset="0"/>
              <a:cs typeface="Arial" panose="020B0604020202020204" pitchFamily="34" charset="0"/>
            </a:rPr>
            <a:t> soustava (svítidla):</a:t>
          </a:r>
        </a:p>
        <a:p>
          <a:r>
            <a:rPr lang="cs-CZ" sz="1400" baseline="0">
              <a:latin typeface="Arial" panose="020B0604020202020204" pitchFamily="34" charset="0"/>
              <a:cs typeface="Arial" panose="020B0604020202020204" pitchFamily="34" charset="0"/>
            </a:rPr>
            <a:t>Svítidla LED určeno výhradně pro </a:t>
          </a:r>
          <a:r>
            <a:rPr lang="cs-CZ" sz="14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 obecné úseky - </a:t>
          </a:r>
          <a:r>
            <a:rPr lang="cs-CZ" sz="1400" baseline="0">
              <a:latin typeface="Arial" panose="020B0604020202020204" pitchFamily="34" charset="0"/>
              <a:cs typeface="Arial" panose="020B0604020202020204" pitchFamily="34" charset="0"/>
            </a:rPr>
            <a:t>osvětlování komunikací, materiál svítidla z tlakově litého hliníku s LED čipy. Svítidla (ne čip) musí mít minimální účinnost 95 lm/W, s krytím proti vnějším vlivům minimálně IP 66 pro předřadnou část a IP66 pro optickou část, a proti mech. nárazům minimálně IK08, třída ochrany II. podle IEC - EN 60598, odolnost vůči teplotě okolí 50°C, difuzor svítidla - sklo, přepěťová ochrana standard 4 kV nastavitelná do 10 kV, Teplota chromatičnosti 4000 K, CRi &gt; 70 požadavek na životnost svítidla dle charakteristiky L90, při 25°C, ve výši 100 000 hodin. Systém založený na metodě konstantního světelného toku (CLO) vyrovnává pokles světelného toku a zabraňuje nadbytečnému osvětlení na začátku provozu po instalaci svítidla. K zabezpečení dané úrovně osvětlení během celé doby provozu svítidla se sleduje postupný pokles světelného toku. Záruka na svítidlo minimálně 7 let. Blíže v TZ </a:t>
          </a:r>
        </a:p>
        <a:p>
          <a:endParaRPr lang="cs-CZ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cs-CZ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showGridLines="0" tabSelected="1" view="pageBreakPreview" zoomScale="70" zoomScaleNormal="85" zoomScaleSheetLayoutView="70" workbookViewId="0">
      <pane ySplit="3" topLeftCell="A4" activePane="bottomLeft" state="frozenSplit"/>
      <selection activeCell="B1" sqref="B1"/>
      <selection pane="bottomLeft" activeCell="AE26" sqref="AE26"/>
    </sheetView>
  </sheetViews>
  <sheetFormatPr defaultColWidth="9.21875" defaultRowHeight="15" x14ac:dyDescent="0.3"/>
  <cols>
    <col min="1" max="1" width="13.33203125" style="28" customWidth="1"/>
    <col min="2" max="2" width="15.77734375" style="28" customWidth="1"/>
    <col min="3" max="3" width="18.5546875" style="28" customWidth="1"/>
    <col min="4" max="4" width="8.5546875" style="28" bestFit="1" customWidth="1"/>
    <col min="5" max="5" width="33.77734375" style="28" bestFit="1" customWidth="1"/>
    <col min="6" max="6" width="14.109375" style="28" customWidth="1"/>
    <col min="7" max="7" width="16.44140625" style="28" customWidth="1"/>
    <col min="8" max="8" width="11.109375" style="28" customWidth="1"/>
    <col min="9" max="9" width="13" style="28" customWidth="1"/>
    <col min="10" max="10" width="10.88671875" style="28" customWidth="1"/>
    <col min="11" max="11" width="13.5546875" style="28" customWidth="1"/>
    <col min="12" max="12" width="11.77734375" style="28" customWidth="1"/>
    <col min="13" max="13" width="16.21875" style="28" customWidth="1"/>
    <col min="14" max="14" width="12.77734375" style="28" customWidth="1"/>
    <col min="15" max="15" width="15.77734375" style="28" customWidth="1"/>
    <col min="16" max="16" width="14.77734375" style="28" customWidth="1"/>
    <col min="17" max="17" width="12.77734375" style="28" customWidth="1"/>
    <col min="18" max="20" width="15.5546875" style="28" customWidth="1"/>
    <col min="21" max="21" width="13.21875" style="28" customWidth="1"/>
    <col min="22" max="22" width="14.6640625" style="28" customWidth="1"/>
    <col min="23" max="23" width="12.109375" style="28" customWidth="1"/>
    <col min="24" max="24" width="13.21875" style="28" customWidth="1"/>
    <col min="25" max="26" width="12.88671875" style="28" customWidth="1"/>
    <col min="27" max="27" width="12.5546875" style="28" bestFit="1" customWidth="1"/>
    <col min="28" max="28" width="12.21875" style="28" bestFit="1" customWidth="1"/>
    <col min="29" max="29" width="9.21875" style="28"/>
    <col min="30" max="30" width="17.88671875" style="28" bestFit="1" customWidth="1"/>
    <col min="31" max="31" width="17.21875" style="28" bestFit="1" customWidth="1"/>
    <col min="32" max="32" width="11.6640625" style="28" bestFit="1" customWidth="1"/>
    <col min="33" max="34" width="12" style="28" bestFit="1" customWidth="1"/>
    <col min="35" max="35" width="11.88671875" style="28" bestFit="1" customWidth="1"/>
    <col min="36" max="36" width="9.77734375" style="28" customWidth="1"/>
    <col min="37" max="16384" width="9.21875" style="28"/>
  </cols>
  <sheetData>
    <row r="1" spans="1:36" ht="15.6" thickBot="1" x14ac:dyDescent="0.35"/>
    <row r="2" spans="1:36" ht="47.4" customHeight="1" thickBot="1" x14ac:dyDescent="0.3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3" t="s">
        <v>1</v>
      </c>
      <c r="O2" s="54"/>
      <c r="P2" s="1" t="s">
        <v>2</v>
      </c>
      <c r="Q2" s="2" t="s">
        <v>13</v>
      </c>
      <c r="R2" s="2" t="s">
        <v>13</v>
      </c>
      <c r="S2" s="2" t="s">
        <v>13</v>
      </c>
      <c r="T2" s="2" t="s">
        <v>13</v>
      </c>
      <c r="U2" s="42"/>
      <c r="V2" s="47" t="s">
        <v>54</v>
      </c>
      <c r="W2" s="48"/>
      <c r="X2" s="48"/>
      <c r="Y2" s="48"/>
      <c r="Z2" s="48"/>
      <c r="AA2" s="48"/>
      <c r="AB2" s="49"/>
      <c r="AD2" s="47" t="s">
        <v>55</v>
      </c>
      <c r="AE2" s="48"/>
      <c r="AF2" s="48"/>
      <c r="AG2" s="48"/>
      <c r="AH2" s="48"/>
      <c r="AI2" s="48"/>
      <c r="AJ2" s="49"/>
    </row>
    <row r="3" spans="1:36" ht="130.19999999999999" customHeight="1" x14ac:dyDescent="0.3">
      <c r="A3" s="3" t="s">
        <v>33</v>
      </c>
      <c r="B3" s="3" t="s">
        <v>34</v>
      </c>
      <c r="C3" s="3" t="s">
        <v>14</v>
      </c>
      <c r="D3" s="3" t="s">
        <v>15</v>
      </c>
      <c r="E3" s="3" t="s">
        <v>3</v>
      </c>
      <c r="F3" s="3" t="s">
        <v>39</v>
      </c>
      <c r="G3" s="16" t="s">
        <v>46</v>
      </c>
      <c r="H3" s="4" t="s">
        <v>65</v>
      </c>
      <c r="I3" s="3" t="s">
        <v>18</v>
      </c>
      <c r="J3" s="3" t="s">
        <v>105</v>
      </c>
      <c r="K3" s="3" t="s">
        <v>42</v>
      </c>
      <c r="L3" s="3" t="s">
        <v>40</v>
      </c>
      <c r="M3" s="29" t="s">
        <v>35</v>
      </c>
      <c r="N3" s="12" t="s">
        <v>4</v>
      </c>
      <c r="O3" s="12" t="s">
        <v>32</v>
      </c>
      <c r="P3" s="3" t="s">
        <v>19</v>
      </c>
      <c r="Q3" s="3" t="s">
        <v>5</v>
      </c>
      <c r="R3" s="3" t="s">
        <v>41</v>
      </c>
      <c r="S3" s="3" t="s">
        <v>62</v>
      </c>
      <c r="T3" s="3" t="s">
        <v>63</v>
      </c>
      <c r="U3" s="42"/>
      <c r="V3" s="3" t="s">
        <v>20</v>
      </c>
      <c r="W3" s="3" t="s">
        <v>38</v>
      </c>
      <c r="X3" s="3" t="s">
        <v>45</v>
      </c>
      <c r="Y3" s="3" t="s">
        <v>23</v>
      </c>
      <c r="Z3" s="3" t="s">
        <v>24</v>
      </c>
      <c r="AA3" s="3" t="s">
        <v>21</v>
      </c>
      <c r="AB3" s="3" t="s">
        <v>43</v>
      </c>
      <c r="AD3" s="3" t="s">
        <v>20</v>
      </c>
      <c r="AE3" s="3" t="s">
        <v>38</v>
      </c>
      <c r="AF3" s="3" t="s">
        <v>45</v>
      </c>
      <c r="AG3" s="3" t="s">
        <v>23</v>
      </c>
      <c r="AH3" s="3" t="s">
        <v>24</v>
      </c>
      <c r="AI3" s="3" t="s">
        <v>21</v>
      </c>
      <c r="AJ3" s="3" t="s">
        <v>43</v>
      </c>
    </row>
    <row r="4" spans="1:36" ht="46.5" customHeight="1" thickBot="1" x14ac:dyDescent="0.35">
      <c r="A4" s="5" t="s">
        <v>6</v>
      </c>
      <c r="B4" s="5" t="s">
        <v>6</v>
      </c>
      <c r="C4" s="5" t="s">
        <v>6</v>
      </c>
      <c r="D4" s="5" t="s">
        <v>16</v>
      </c>
      <c r="E4" s="5" t="s">
        <v>6</v>
      </c>
      <c r="F4" s="5" t="s">
        <v>16</v>
      </c>
      <c r="G4" s="5"/>
      <c r="H4" s="5"/>
      <c r="I4" s="5" t="s">
        <v>8</v>
      </c>
      <c r="J4" s="5" t="s">
        <v>58</v>
      </c>
      <c r="K4" s="5" t="s">
        <v>59</v>
      </c>
      <c r="L4" s="5" t="s">
        <v>7</v>
      </c>
      <c r="M4" s="5" t="s">
        <v>7</v>
      </c>
      <c r="N4" s="5" t="s">
        <v>7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9</v>
      </c>
      <c r="T4" s="5" t="s">
        <v>61</v>
      </c>
      <c r="U4" s="42"/>
      <c r="V4" s="6" t="s">
        <v>25</v>
      </c>
      <c r="W4" s="7" t="s">
        <v>57</v>
      </c>
      <c r="X4" s="7" t="s">
        <v>57</v>
      </c>
      <c r="Y4" s="7" t="s">
        <v>6</v>
      </c>
      <c r="Z4" s="7" t="s">
        <v>6</v>
      </c>
      <c r="AA4" s="8" t="s">
        <v>22</v>
      </c>
      <c r="AB4" s="9" t="s">
        <v>6</v>
      </c>
      <c r="AD4" s="18" t="s">
        <v>25</v>
      </c>
      <c r="AE4" s="7" t="s">
        <v>57</v>
      </c>
      <c r="AF4" s="7" t="s">
        <v>57</v>
      </c>
      <c r="AG4" s="19" t="s">
        <v>6</v>
      </c>
      <c r="AH4" s="19" t="s">
        <v>6</v>
      </c>
      <c r="AI4" s="20" t="s">
        <v>22</v>
      </c>
      <c r="AJ4" s="21" t="s">
        <v>6</v>
      </c>
    </row>
    <row r="5" spans="1:36" ht="60" customHeight="1" thickBot="1" x14ac:dyDescent="0.35">
      <c r="A5" s="10" t="s">
        <v>72</v>
      </c>
      <c r="B5" s="22" t="s">
        <v>66</v>
      </c>
      <c r="C5" s="23" t="s">
        <v>73</v>
      </c>
      <c r="D5" s="23">
        <v>7</v>
      </c>
      <c r="E5" s="10" t="s">
        <v>90</v>
      </c>
      <c r="F5" s="23">
        <v>42</v>
      </c>
      <c r="G5" s="43">
        <f t="shared" ref="G5:G21" si="0">$Z$28</f>
        <v>0.80100000000000005</v>
      </c>
      <c r="H5" s="24" t="s">
        <v>17</v>
      </c>
      <c r="I5" s="24">
        <v>365</v>
      </c>
      <c r="J5" s="25">
        <v>2.31</v>
      </c>
      <c r="K5" s="25">
        <v>1</v>
      </c>
      <c r="L5" s="25">
        <f t="shared" ref="L5:L21" si="1">70*1.25</f>
        <v>87.5</v>
      </c>
      <c r="M5" s="30">
        <v>20</v>
      </c>
      <c r="N5" s="13"/>
      <c r="O5" s="13"/>
      <c r="P5" s="11">
        <v>11.2</v>
      </c>
      <c r="Q5" s="11">
        <f>I5*P5</f>
        <v>4087.9999999999995</v>
      </c>
      <c r="R5" s="11">
        <f>(((K5*L5)-(K5*N5))*Q5)/1000</f>
        <v>357.69999999999993</v>
      </c>
      <c r="S5" s="11">
        <f>R5*J5</f>
        <v>826.28699999999981</v>
      </c>
      <c r="T5" s="11">
        <f>O5/S5*0.5</f>
        <v>0</v>
      </c>
      <c r="U5" s="42"/>
      <c r="V5" s="44" t="s">
        <v>49</v>
      </c>
      <c r="W5" s="45" t="s">
        <v>47</v>
      </c>
      <c r="X5" s="45" t="s">
        <v>48</v>
      </c>
      <c r="Y5" s="45" t="s">
        <v>49</v>
      </c>
      <c r="Z5" s="45" t="s">
        <v>49</v>
      </c>
      <c r="AA5" s="45" t="s">
        <v>49</v>
      </c>
      <c r="AB5" s="46" t="s">
        <v>49</v>
      </c>
      <c r="AD5" s="15" t="s">
        <v>49</v>
      </c>
      <c r="AE5" s="17"/>
      <c r="AF5" s="17"/>
      <c r="AG5" s="15" t="s">
        <v>49</v>
      </c>
      <c r="AH5" s="15" t="s">
        <v>49</v>
      </c>
      <c r="AI5" s="15" t="s">
        <v>49</v>
      </c>
      <c r="AJ5" s="15" t="s">
        <v>49</v>
      </c>
    </row>
    <row r="6" spans="1:36" ht="65.400000000000006" customHeight="1" thickBot="1" x14ac:dyDescent="0.35">
      <c r="A6" s="10" t="s">
        <v>72</v>
      </c>
      <c r="B6" s="22" t="s">
        <v>67</v>
      </c>
      <c r="C6" s="23" t="s">
        <v>74</v>
      </c>
      <c r="D6" s="23">
        <v>7</v>
      </c>
      <c r="E6" s="10" t="s">
        <v>91</v>
      </c>
      <c r="F6" s="23">
        <v>35</v>
      </c>
      <c r="G6" s="43">
        <f t="shared" si="0"/>
        <v>0.80100000000000005</v>
      </c>
      <c r="H6" s="24" t="s">
        <v>17</v>
      </c>
      <c r="I6" s="24">
        <v>365</v>
      </c>
      <c r="J6" s="25">
        <v>2.31</v>
      </c>
      <c r="K6" s="25">
        <v>1</v>
      </c>
      <c r="L6" s="25">
        <f t="shared" si="1"/>
        <v>87.5</v>
      </c>
      <c r="M6" s="30">
        <v>20</v>
      </c>
      <c r="N6" s="13"/>
      <c r="O6" s="13"/>
      <c r="P6" s="11">
        <v>11.2</v>
      </c>
      <c r="Q6" s="11">
        <f t="shared" ref="Q6:Q21" si="2">I6*P6</f>
        <v>4087.9999999999995</v>
      </c>
      <c r="R6" s="11">
        <f t="shared" ref="R6:R21" si="3">(((K6*L6)-(K6*N6))*Q6)/1000</f>
        <v>357.69999999999993</v>
      </c>
      <c r="S6" s="11">
        <f t="shared" ref="S6:S21" si="4">R6*J6</f>
        <v>826.28699999999981</v>
      </c>
      <c r="T6" s="11">
        <f t="shared" ref="T6:T21" si="5">O6/S6*0.5</f>
        <v>0</v>
      </c>
      <c r="U6" s="42"/>
      <c r="V6" s="44" t="s">
        <v>50</v>
      </c>
      <c r="W6" s="45" t="s">
        <v>49</v>
      </c>
      <c r="X6" s="45" t="s">
        <v>49</v>
      </c>
      <c r="Y6" s="45" t="s">
        <v>36</v>
      </c>
      <c r="Z6" s="45" t="s">
        <v>26</v>
      </c>
      <c r="AA6" s="45" t="s">
        <v>53</v>
      </c>
      <c r="AB6" s="46" t="s">
        <v>37</v>
      </c>
      <c r="AD6" s="17"/>
      <c r="AE6" s="15" t="s">
        <v>49</v>
      </c>
      <c r="AF6" s="15" t="s">
        <v>49</v>
      </c>
      <c r="AG6" s="17"/>
      <c r="AH6" s="17"/>
      <c r="AI6" s="17"/>
      <c r="AJ6" s="17"/>
    </row>
    <row r="7" spans="1:36" ht="55.2" customHeight="1" thickBot="1" x14ac:dyDescent="0.35">
      <c r="A7" s="10" t="s">
        <v>72</v>
      </c>
      <c r="B7" s="22" t="s">
        <v>68</v>
      </c>
      <c r="C7" s="23" t="s">
        <v>75</v>
      </c>
      <c r="D7" s="23">
        <v>7</v>
      </c>
      <c r="E7" s="10" t="s">
        <v>92</v>
      </c>
      <c r="F7" s="23">
        <v>35</v>
      </c>
      <c r="G7" s="43">
        <f t="shared" si="0"/>
        <v>0.80100000000000005</v>
      </c>
      <c r="H7" s="24" t="s">
        <v>17</v>
      </c>
      <c r="I7" s="24">
        <v>365</v>
      </c>
      <c r="J7" s="25">
        <v>2.31</v>
      </c>
      <c r="K7" s="25">
        <v>1</v>
      </c>
      <c r="L7" s="25">
        <f t="shared" si="1"/>
        <v>87.5</v>
      </c>
      <c r="M7" s="30">
        <v>75</v>
      </c>
      <c r="N7" s="13"/>
      <c r="O7" s="13"/>
      <c r="P7" s="11">
        <v>11.2</v>
      </c>
      <c r="Q7" s="11">
        <f t="shared" si="2"/>
        <v>4087.9999999999995</v>
      </c>
      <c r="R7" s="11">
        <f t="shared" si="3"/>
        <v>357.69999999999993</v>
      </c>
      <c r="S7" s="11">
        <f t="shared" si="4"/>
        <v>826.28699999999981</v>
      </c>
      <c r="T7" s="11">
        <f t="shared" si="5"/>
        <v>0</v>
      </c>
      <c r="U7" s="42"/>
      <c r="V7" s="44" t="s">
        <v>106</v>
      </c>
      <c r="W7" s="45" t="s">
        <v>49</v>
      </c>
      <c r="X7" s="45" t="s">
        <v>49</v>
      </c>
      <c r="Y7" s="45" t="s">
        <v>26</v>
      </c>
      <c r="Z7" s="45" t="s">
        <v>107</v>
      </c>
      <c r="AA7" s="45" t="s">
        <v>44</v>
      </c>
      <c r="AB7" s="46" t="s">
        <v>37</v>
      </c>
      <c r="AD7" s="17"/>
      <c r="AE7" s="15" t="s">
        <v>49</v>
      </c>
      <c r="AF7" s="15" t="s">
        <v>49</v>
      </c>
      <c r="AG7" s="17"/>
      <c r="AH7" s="17"/>
      <c r="AI7" s="17"/>
      <c r="AJ7" s="17"/>
    </row>
    <row r="8" spans="1:36" ht="58.2" customHeight="1" thickBot="1" x14ac:dyDescent="0.35">
      <c r="A8" s="10" t="s">
        <v>72</v>
      </c>
      <c r="B8" s="22" t="s">
        <v>67</v>
      </c>
      <c r="C8" s="23" t="s">
        <v>76</v>
      </c>
      <c r="D8" s="23">
        <v>7</v>
      </c>
      <c r="E8" s="10" t="s">
        <v>93</v>
      </c>
      <c r="F8" s="23">
        <v>41</v>
      </c>
      <c r="G8" s="43">
        <f t="shared" si="0"/>
        <v>0.80100000000000005</v>
      </c>
      <c r="H8" s="24" t="s">
        <v>17</v>
      </c>
      <c r="I8" s="24">
        <v>365</v>
      </c>
      <c r="J8" s="25">
        <v>2.31</v>
      </c>
      <c r="K8" s="25">
        <v>1</v>
      </c>
      <c r="L8" s="25">
        <f t="shared" si="1"/>
        <v>87.5</v>
      </c>
      <c r="M8" s="30">
        <v>28</v>
      </c>
      <c r="N8" s="13"/>
      <c r="O8" s="13"/>
      <c r="P8" s="11">
        <v>11.2</v>
      </c>
      <c r="Q8" s="11">
        <f t="shared" si="2"/>
        <v>4087.9999999999995</v>
      </c>
      <c r="R8" s="11">
        <f t="shared" si="3"/>
        <v>357.69999999999993</v>
      </c>
      <c r="S8" s="11">
        <f t="shared" si="4"/>
        <v>826.28699999999981</v>
      </c>
      <c r="T8" s="11">
        <f t="shared" si="5"/>
        <v>0</v>
      </c>
      <c r="U8" s="42"/>
      <c r="V8" s="44" t="s">
        <v>50</v>
      </c>
      <c r="W8" s="45" t="s">
        <v>49</v>
      </c>
      <c r="X8" s="45" t="s">
        <v>49</v>
      </c>
      <c r="Y8" s="45" t="s">
        <v>36</v>
      </c>
      <c r="Z8" s="45" t="s">
        <v>26</v>
      </c>
      <c r="AA8" s="45" t="s">
        <v>53</v>
      </c>
      <c r="AB8" s="46" t="s">
        <v>37</v>
      </c>
      <c r="AD8" s="17"/>
      <c r="AE8" s="15" t="s">
        <v>49</v>
      </c>
      <c r="AF8" s="15" t="s">
        <v>49</v>
      </c>
      <c r="AG8" s="17"/>
      <c r="AH8" s="17"/>
      <c r="AI8" s="17"/>
      <c r="AJ8" s="17"/>
    </row>
    <row r="9" spans="1:36" ht="61.8" customHeight="1" thickBot="1" x14ac:dyDescent="0.35">
      <c r="A9" s="10" t="s">
        <v>72</v>
      </c>
      <c r="B9" s="22" t="s">
        <v>69</v>
      </c>
      <c r="C9" s="23" t="s">
        <v>77</v>
      </c>
      <c r="D9" s="23">
        <v>7</v>
      </c>
      <c r="E9" s="10" t="s">
        <v>94</v>
      </c>
      <c r="F9" s="23">
        <v>43</v>
      </c>
      <c r="G9" s="43">
        <f t="shared" si="0"/>
        <v>0.80100000000000005</v>
      </c>
      <c r="H9" s="24" t="s">
        <v>17</v>
      </c>
      <c r="I9" s="24">
        <v>365</v>
      </c>
      <c r="J9" s="25">
        <v>2.31</v>
      </c>
      <c r="K9" s="25">
        <v>1</v>
      </c>
      <c r="L9" s="25">
        <f t="shared" si="1"/>
        <v>87.5</v>
      </c>
      <c r="M9" s="30">
        <v>28</v>
      </c>
      <c r="N9" s="13"/>
      <c r="O9" s="13"/>
      <c r="P9" s="11">
        <v>11.2</v>
      </c>
      <c r="Q9" s="11">
        <f t="shared" si="2"/>
        <v>4087.9999999999995</v>
      </c>
      <c r="R9" s="11">
        <f t="shared" si="3"/>
        <v>357.69999999999993</v>
      </c>
      <c r="S9" s="11">
        <f t="shared" si="4"/>
        <v>826.28699999999981</v>
      </c>
      <c r="T9" s="11">
        <f t="shared" si="5"/>
        <v>0</v>
      </c>
      <c r="U9" s="42"/>
      <c r="V9" s="44" t="s">
        <v>49</v>
      </c>
      <c r="W9" s="45" t="s">
        <v>51</v>
      </c>
      <c r="X9" s="45" t="s">
        <v>52</v>
      </c>
      <c r="Y9" s="45" t="s">
        <v>49</v>
      </c>
      <c r="Z9" s="45" t="s">
        <v>49</v>
      </c>
      <c r="AA9" s="45" t="s">
        <v>49</v>
      </c>
      <c r="AB9" s="46" t="s">
        <v>49</v>
      </c>
      <c r="AD9" s="15" t="s">
        <v>49</v>
      </c>
      <c r="AE9" s="17"/>
      <c r="AF9" s="17"/>
      <c r="AG9" s="15" t="s">
        <v>49</v>
      </c>
      <c r="AH9" s="15" t="s">
        <v>49</v>
      </c>
      <c r="AI9" s="15" t="s">
        <v>49</v>
      </c>
      <c r="AJ9" s="15" t="s">
        <v>49</v>
      </c>
    </row>
    <row r="10" spans="1:36" ht="61.8" customHeight="1" thickBot="1" x14ac:dyDescent="0.35">
      <c r="A10" s="10" t="s">
        <v>72</v>
      </c>
      <c r="B10" s="22" t="s">
        <v>70</v>
      </c>
      <c r="C10" s="23" t="s">
        <v>78</v>
      </c>
      <c r="D10" s="23">
        <v>7.2</v>
      </c>
      <c r="E10" s="10" t="s">
        <v>92</v>
      </c>
      <c r="F10" s="23">
        <v>35</v>
      </c>
      <c r="G10" s="43">
        <f t="shared" si="0"/>
        <v>0.80100000000000005</v>
      </c>
      <c r="H10" s="24" t="s">
        <v>17</v>
      </c>
      <c r="I10" s="24">
        <v>365</v>
      </c>
      <c r="J10" s="25">
        <v>2.31</v>
      </c>
      <c r="K10" s="25">
        <v>1</v>
      </c>
      <c r="L10" s="25">
        <f>100*1.25</f>
        <v>125</v>
      </c>
      <c r="M10" s="30">
        <v>75</v>
      </c>
      <c r="N10" s="13"/>
      <c r="O10" s="13"/>
      <c r="P10" s="11">
        <v>11.2</v>
      </c>
      <c r="Q10" s="11">
        <f t="shared" si="2"/>
        <v>4087.9999999999995</v>
      </c>
      <c r="R10" s="11">
        <f t="shared" si="3"/>
        <v>510.99999999999994</v>
      </c>
      <c r="S10" s="11">
        <f t="shared" si="4"/>
        <v>1180.4099999999999</v>
      </c>
      <c r="T10" s="11">
        <f t="shared" si="5"/>
        <v>0</v>
      </c>
      <c r="U10" s="42"/>
      <c r="V10" s="44" t="s">
        <v>106</v>
      </c>
      <c r="W10" s="45" t="s">
        <v>49</v>
      </c>
      <c r="X10" s="45" t="s">
        <v>49</v>
      </c>
      <c r="Y10" s="45" t="s">
        <v>26</v>
      </c>
      <c r="Z10" s="45" t="s">
        <v>107</v>
      </c>
      <c r="AA10" s="45" t="s">
        <v>44</v>
      </c>
      <c r="AB10" s="46" t="s">
        <v>37</v>
      </c>
      <c r="AD10" s="17"/>
      <c r="AE10" s="15" t="s">
        <v>49</v>
      </c>
      <c r="AF10" s="15" t="s">
        <v>49</v>
      </c>
      <c r="AG10" s="17"/>
      <c r="AH10" s="17"/>
      <c r="AI10" s="17"/>
      <c r="AJ10" s="17"/>
    </row>
    <row r="11" spans="1:36" ht="61.8" customHeight="1" thickBot="1" x14ac:dyDescent="0.35">
      <c r="A11" s="10" t="s">
        <v>72</v>
      </c>
      <c r="B11" s="22" t="s">
        <v>69</v>
      </c>
      <c r="C11" s="23" t="s">
        <v>79</v>
      </c>
      <c r="D11" s="23">
        <v>7</v>
      </c>
      <c r="E11" s="10" t="s">
        <v>95</v>
      </c>
      <c r="F11" s="23">
        <v>33</v>
      </c>
      <c r="G11" s="43">
        <f t="shared" si="0"/>
        <v>0.80100000000000005</v>
      </c>
      <c r="H11" s="24" t="s">
        <v>17</v>
      </c>
      <c r="I11" s="24">
        <v>365</v>
      </c>
      <c r="J11" s="25">
        <v>2.31</v>
      </c>
      <c r="K11" s="25">
        <v>1</v>
      </c>
      <c r="L11" s="25">
        <f t="shared" si="1"/>
        <v>87.5</v>
      </c>
      <c r="M11" s="30">
        <v>20</v>
      </c>
      <c r="N11" s="13"/>
      <c r="O11" s="13"/>
      <c r="P11" s="11">
        <v>11.2</v>
      </c>
      <c r="Q11" s="11">
        <f t="shared" si="2"/>
        <v>4087.9999999999995</v>
      </c>
      <c r="R11" s="11">
        <f t="shared" si="3"/>
        <v>357.69999999999993</v>
      </c>
      <c r="S11" s="11">
        <f t="shared" si="4"/>
        <v>826.28699999999981</v>
      </c>
      <c r="T11" s="11">
        <f t="shared" si="5"/>
        <v>0</v>
      </c>
      <c r="U11" s="42"/>
      <c r="V11" s="44" t="s">
        <v>49</v>
      </c>
      <c r="W11" s="45" t="s">
        <v>51</v>
      </c>
      <c r="X11" s="45" t="s">
        <v>52</v>
      </c>
      <c r="Y11" s="45" t="s">
        <v>49</v>
      </c>
      <c r="Z11" s="45" t="s">
        <v>49</v>
      </c>
      <c r="AA11" s="45" t="s">
        <v>49</v>
      </c>
      <c r="AB11" s="46" t="s">
        <v>49</v>
      </c>
      <c r="AD11" s="15" t="s">
        <v>49</v>
      </c>
      <c r="AE11" s="17"/>
      <c r="AF11" s="17"/>
      <c r="AG11" s="15" t="s">
        <v>49</v>
      </c>
      <c r="AH11" s="15" t="s">
        <v>49</v>
      </c>
      <c r="AI11" s="15" t="s">
        <v>49</v>
      </c>
      <c r="AJ11" s="15" t="s">
        <v>49</v>
      </c>
    </row>
    <row r="12" spans="1:36" ht="61.8" customHeight="1" thickBot="1" x14ac:dyDescent="0.35">
      <c r="A12" s="10" t="s">
        <v>72</v>
      </c>
      <c r="B12" s="22" t="s">
        <v>69</v>
      </c>
      <c r="C12" s="23" t="s">
        <v>80</v>
      </c>
      <c r="D12" s="23">
        <v>7</v>
      </c>
      <c r="E12" s="10" t="s">
        <v>96</v>
      </c>
      <c r="F12" s="23">
        <v>47</v>
      </c>
      <c r="G12" s="43">
        <f t="shared" si="0"/>
        <v>0.80100000000000005</v>
      </c>
      <c r="H12" s="24" t="s">
        <v>17</v>
      </c>
      <c r="I12" s="24">
        <v>365</v>
      </c>
      <c r="J12" s="25">
        <v>2.31</v>
      </c>
      <c r="K12" s="25">
        <v>1</v>
      </c>
      <c r="L12" s="25">
        <f t="shared" si="1"/>
        <v>87.5</v>
      </c>
      <c r="M12" s="30">
        <v>39</v>
      </c>
      <c r="N12" s="13"/>
      <c r="O12" s="13"/>
      <c r="P12" s="11">
        <v>11.2</v>
      </c>
      <c r="Q12" s="11">
        <f t="shared" si="2"/>
        <v>4087.9999999999995</v>
      </c>
      <c r="R12" s="11">
        <f t="shared" si="3"/>
        <v>357.69999999999993</v>
      </c>
      <c r="S12" s="11">
        <f t="shared" si="4"/>
        <v>826.28699999999981</v>
      </c>
      <c r="T12" s="11">
        <f t="shared" si="5"/>
        <v>0</v>
      </c>
      <c r="U12" s="42"/>
      <c r="V12" s="44" t="s">
        <v>49</v>
      </c>
      <c r="W12" s="45" t="s">
        <v>51</v>
      </c>
      <c r="X12" s="45" t="s">
        <v>52</v>
      </c>
      <c r="Y12" s="45" t="s">
        <v>49</v>
      </c>
      <c r="Z12" s="45" t="s">
        <v>49</v>
      </c>
      <c r="AA12" s="45" t="s">
        <v>49</v>
      </c>
      <c r="AB12" s="46" t="s">
        <v>49</v>
      </c>
      <c r="AD12" s="15" t="s">
        <v>49</v>
      </c>
      <c r="AE12" s="17"/>
      <c r="AF12" s="17"/>
      <c r="AG12" s="15" t="s">
        <v>49</v>
      </c>
      <c r="AH12" s="15" t="s">
        <v>49</v>
      </c>
      <c r="AI12" s="15" t="s">
        <v>49</v>
      </c>
      <c r="AJ12" s="15" t="s">
        <v>49</v>
      </c>
    </row>
    <row r="13" spans="1:36" ht="61.8" customHeight="1" thickBot="1" x14ac:dyDescent="0.35">
      <c r="A13" s="10" t="s">
        <v>72</v>
      </c>
      <c r="B13" s="22" t="s">
        <v>71</v>
      </c>
      <c r="C13" s="23" t="s">
        <v>81</v>
      </c>
      <c r="D13" s="23">
        <v>7</v>
      </c>
      <c r="E13" s="10" t="s">
        <v>97</v>
      </c>
      <c r="F13" s="23">
        <v>37</v>
      </c>
      <c r="G13" s="43">
        <f t="shared" si="0"/>
        <v>0.80100000000000005</v>
      </c>
      <c r="H13" s="24" t="s">
        <v>17</v>
      </c>
      <c r="I13" s="24">
        <v>365</v>
      </c>
      <c r="J13" s="25">
        <v>2.31</v>
      </c>
      <c r="K13" s="25">
        <v>1</v>
      </c>
      <c r="L13" s="25">
        <f t="shared" si="1"/>
        <v>87.5</v>
      </c>
      <c r="M13" s="30">
        <v>41</v>
      </c>
      <c r="N13" s="13"/>
      <c r="O13" s="13"/>
      <c r="P13" s="11">
        <v>11.2</v>
      </c>
      <c r="Q13" s="11">
        <f t="shared" si="2"/>
        <v>4087.9999999999995</v>
      </c>
      <c r="R13" s="11">
        <f t="shared" si="3"/>
        <v>357.69999999999993</v>
      </c>
      <c r="S13" s="11">
        <f t="shared" si="4"/>
        <v>826.28699999999981</v>
      </c>
      <c r="T13" s="11">
        <f t="shared" si="5"/>
        <v>0</v>
      </c>
      <c r="U13" s="42"/>
      <c r="V13" s="44" t="s">
        <v>108</v>
      </c>
      <c r="W13" s="45" t="s">
        <v>49</v>
      </c>
      <c r="X13" s="45" t="s">
        <v>49</v>
      </c>
      <c r="Y13" s="45" t="s">
        <v>36</v>
      </c>
      <c r="Z13" s="45" t="s">
        <v>26</v>
      </c>
      <c r="AA13" s="45" t="s">
        <v>44</v>
      </c>
      <c r="AB13" s="46" t="s">
        <v>37</v>
      </c>
      <c r="AD13" s="17"/>
      <c r="AE13" s="15" t="s">
        <v>49</v>
      </c>
      <c r="AF13" s="15" t="s">
        <v>49</v>
      </c>
      <c r="AG13" s="17"/>
      <c r="AH13" s="17"/>
      <c r="AI13" s="17"/>
      <c r="AJ13" s="17"/>
    </row>
    <row r="14" spans="1:36" ht="61.8" customHeight="1" thickBot="1" x14ac:dyDescent="0.35">
      <c r="A14" s="10" t="s">
        <v>72</v>
      </c>
      <c r="B14" s="22" t="s">
        <v>69</v>
      </c>
      <c r="C14" s="23" t="s">
        <v>82</v>
      </c>
      <c r="D14" s="23">
        <v>7</v>
      </c>
      <c r="E14" s="10" t="s">
        <v>98</v>
      </c>
      <c r="F14" s="23">
        <v>34</v>
      </c>
      <c r="G14" s="43">
        <f t="shared" si="0"/>
        <v>0.80100000000000005</v>
      </c>
      <c r="H14" s="24" t="s">
        <v>17</v>
      </c>
      <c r="I14" s="24">
        <v>365</v>
      </c>
      <c r="J14" s="25">
        <v>2.31</v>
      </c>
      <c r="K14" s="25">
        <v>1</v>
      </c>
      <c r="L14" s="25">
        <f t="shared" si="1"/>
        <v>87.5</v>
      </c>
      <c r="M14" s="30">
        <v>20</v>
      </c>
      <c r="N14" s="13"/>
      <c r="O14" s="13"/>
      <c r="P14" s="11">
        <v>11.2</v>
      </c>
      <c r="Q14" s="11">
        <f t="shared" si="2"/>
        <v>4087.9999999999995</v>
      </c>
      <c r="R14" s="11">
        <f t="shared" si="3"/>
        <v>357.69999999999993</v>
      </c>
      <c r="S14" s="11">
        <f t="shared" si="4"/>
        <v>826.28699999999981</v>
      </c>
      <c r="T14" s="11">
        <f t="shared" si="5"/>
        <v>0</v>
      </c>
      <c r="U14" s="42"/>
      <c r="V14" s="44" t="s">
        <v>49</v>
      </c>
      <c r="W14" s="45" t="s">
        <v>51</v>
      </c>
      <c r="X14" s="45" t="s">
        <v>52</v>
      </c>
      <c r="Y14" s="45" t="s">
        <v>49</v>
      </c>
      <c r="Z14" s="45" t="s">
        <v>49</v>
      </c>
      <c r="AA14" s="45" t="s">
        <v>49</v>
      </c>
      <c r="AB14" s="46" t="s">
        <v>49</v>
      </c>
      <c r="AD14" s="15" t="s">
        <v>49</v>
      </c>
      <c r="AE14" s="17"/>
      <c r="AF14" s="17"/>
      <c r="AG14" s="15" t="s">
        <v>49</v>
      </c>
      <c r="AH14" s="15" t="s">
        <v>49</v>
      </c>
      <c r="AI14" s="15" t="s">
        <v>49</v>
      </c>
      <c r="AJ14" s="15" t="s">
        <v>49</v>
      </c>
    </row>
    <row r="15" spans="1:36" ht="61.8" customHeight="1" thickBot="1" x14ac:dyDescent="0.35">
      <c r="A15" s="10" t="s">
        <v>72</v>
      </c>
      <c r="B15" s="22" t="s">
        <v>67</v>
      </c>
      <c r="C15" s="23" t="s">
        <v>83</v>
      </c>
      <c r="D15" s="23">
        <v>7</v>
      </c>
      <c r="E15" s="10" t="s">
        <v>99</v>
      </c>
      <c r="F15" s="23">
        <v>36</v>
      </c>
      <c r="G15" s="43">
        <f t="shared" si="0"/>
        <v>0.80100000000000005</v>
      </c>
      <c r="H15" s="24" t="s">
        <v>17</v>
      </c>
      <c r="I15" s="24">
        <v>365</v>
      </c>
      <c r="J15" s="25">
        <v>2.31</v>
      </c>
      <c r="K15" s="25">
        <v>1</v>
      </c>
      <c r="L15" s="25">
        <f t="shared" si="1"/>
        <v>87.5</v>
      </c>
      <c r="M15" s="30">
        <v>20</v>
      </c>
      <c r="N15" s="13"/>
      <c r="O15" s="13"/>
      <c r="P15" s="11">
        <v>11.2</v>
      </c>
      <c r="Q15" s="11">
        <f t="shared" si="2"/>
        <v>4087.9999999999995</v>
      </c>
      <c r="R15" s="11">
        <f t="shared" si="3"/>
        <v>357.69999999999993</v>
      </c>
      <c r="S15" s="11">
        <f t="shared" si="4"/>
        <v>826.28699999999981</v>
      </c>
      <c r="T15" s="11">
        <f t="shared" si="5"/>
        <v>0</v>
      </c>
      <c r="U15" s="42"/>
      <c r="V15" s="44" t="s">
        <v>50</v>
      </c>
      <c r="W15" s="45" t="s">
        <v>49</v>
      </c>
      <c r="X15" s="45" t="s">
        <v>49</v>
      </c>
      <c r="Y15" s="45" t="s">
        <v>36</v>
      </c>
      <c r="Z15" s="45" t="s">
        <v>26</v>
      </c>
      <c r="AA15" s="45" t="s">
        <v>53</v>
      </c>
      <c r="AB15" s="46" t="s">
        <v>37</v>
      </c>
      <c r="AD15" s="17"/>
      <c r="AE15" s="15" t="s">
        <v>49</v>
      </c>
      <c r="AF15" s="15" t="s">
        <v>49</v>
      </c>
      <c r="AG15" s="17"/>
      <c r="AH15" s="17"/>
      <c r="AI15" s="17"/>
      <c r="AJ15" s="17"/>
    </row>
    <row r="16" spans="1:36" ht="61.8" customHeight="1" thickBot="1" x14ac:dyDescent="0.35">
      <c r="A16" s="10" t="s">
        <v>72</v>
      </c>
      <c r="B16" s="22" t="s">
        <v>69</v>
      </c>
      <c r="C16" s="23" t="s">
        <v>84</v>
      </c>
      <c r="D16" s="23">
        <v>7</v>
      </c>
      <c r="E16" s="10" t="s">
        <v>100</v>
      </c>
      <c r="F16" s="23">
        <v>40</v>
      </c>
      <c r="G16" s="43">
        <f t="shared" si="0"/>
        <v>0.80100000000000005</v>
      </c>
      <c r="H16" s="24" t="s">
        <v>17</v>
      </c>
      <c r="I16" s="24">
        <v>365</v>
      </c>
      <c r="J16" s="25">
        <v>2.31</v>
      </c>
      <c r="K16" s="25">
        <v>1</v>
      </c>
      <c r="L16" s="25">
        <f t="shared" si="1"/>
        <v>87.5</v>
      </c>
      <c r="M16" s="30">
        <v>28</v>
      </c>
      <c r="N16" s="13"/>
      <c r="O16" s="13"/>
      <c r="P16" s="11">
        <v>11.2</v>
      </c>
      <c r="Q16" s="11">
        <f t="shared" si="2"/>
        <v>4087.9999999999995</v>
      </c>
      <c r="R16" s="11">
        <f t="shared" si="3"/>
        <v>357.69999999999993</v>
      </c>
      <c r="S16" s="11">
        <f t="shared" si="4"/>
        <v>826.28699999999981</v>
      </c>
      <c r="T16" s="11">
        <f t="shared" si="5"/>
        <v>0</v>
      </c>
      <c r="U16" s="42"/>
      <c r="V16" s="44" t="s">
        <v>49</v>
      </c>
      <c r="W16" s="45" t="s">
        <v>51</v>
      </c>
      <c r="X16" s="45" t="s">
        <v>52</v>
      </c>
      <c r="Y16" s="45" t="s">
        <v>49</v>
      </c>
      <c r="Z16" s="45" t="s">
        <v>49</v>
      </c>
      <c r="AA16" s="45" t="s">
        <v>49</v>
      </c>
      <c r="AB16" s="46" t="s">
        <v>49</v>
      </c>
      <c r="AD16" s="15" t="s">
        <v>49</v>
      </c>
      <c r="AE16" s="17"/>
      <c r="AF16" s="17"/>
      <c r="AG16" s="15" t="s">
        <v>49</v>
      </c>
      <c r="AH16" s="15" t="s">
        <v>49</v>
      </c>
      <c r="AI16" s="15" t="s">
        <v>49</v>
      </c>
      <c r="AJ16" s="15" t="s">
        <v>49</v>
      </c>
    </row>
    <row r="17" spans="1:36" ht="61.8" customHeight="1" thickBot="1" x14ac:dyDescent="0.35">
      <c r="A17" s="10" t="s">
        <v>72</v>
      </c>
      <c r="B17" s="22" t="s">
        <v>67</v>
      </c>
      <c r="C17" s="23" t="s">
        <v>85</v>
      </c>
      <c r="D17" s="23">
        <v>7</v>
      </c>
      <c r="E17" s="10" t="s">
        <v>101</v>
      </c>
      <c r="F17" s="23">
        <v>36</v>
      </c>
      <c r="G17" s="43">
        <f t="shared" si="0"/>
        <v>0.80100000000000005</v>
      </c>
      <c r="H17" s="24" t="s">
        <v>17</v>
      </c>
      <c r="I17" s="24">
        <v>365</v>
      </c>
      <c r="J17" s="25">
        <v>2.31</v>
      </c>
      <c r="K17" s="25">
        <v>1</v>
      </c>
      <c r="L17" s="25">
        <f t="shared" si="1"/>
        <v>87.5</v>
      </c>
      <c r="M17" s="30">
        <v>28</v>
      </c>
      <c r="N17" s="13"/>
      <c r="O17" s="13"/>
      <c r="P17" s="11">
        <v>11.2</v>
      </c>
      <c r="Q17" s="11">
        <f t="shared" si="2"/>
        <v>4087.9999999999995</v>
      </c>
      <c r="R17" s="11">
        <f t="shared" si="3"/>
        <v>357.69999999999993</v>
      </c>
      <c r="S17" s="11">
        <f t="shared" si="4"/>
        <v>826.28699999999981</v>
      </c>
      <c r="T17" s="11">
        <f t="shared" si="5"/>
        <v>0</v>
      </c>
      <c r="U17" s="42"/>
      <c r="V17" s="44" t="s">
        <v>50</v>
      </c>
      <c r="W17" s="45" t="s">
        <v>49</v>
      </c>
      <c r="X17" s="45" t="s">
        <v>49</v>
      </c>
      <c r="Y17" s="45" t="s">
        <v>36</v>
      </c>
      <c r="Z17" s="45" t="s">
        <v>26</v>
      </c>
      <c r="AA17" s="45" t="s">
        <v>53</v>
      </c>
      <c r="AB17" s="46" t="s">
        <v>37</v>
      </c>
      <c r="AD17" s="17"/>
      <c r="AE17" s="15" t="s">
        <v>49</v>
      </c>
      <c r="AF17" s="15" t="s">
        <v>49</v>
      </c>
      <c r="AG17" s="17"/>
      <c r="AH17" s="17"/>
      <c r="AI17" s="17"/>
      <c r="AJ17" s="17"/>
    </row>
    <row r="18" spans="1:36" ht="61.8" customHeight="1" thickBot="1" x14ac:dyDescent="0.35">
      <c r="A18" s="10" t="s">
        <v>72</v>
      </c>
      <c r="B18" s="22" t="s">
        <v>70</v>
      </c>
      <c r="C18" s="23" t="s">
        <v>86</v>
      </c>
      <c r="D18" s="23">
        <v>7.2</v>
      </c>
      <c r="E18" s="10" t="s">
        <v>92</v>
      </c>
      <c r="F18" s="23">
        <v>35</v>
      </c>
      <c r="G18" s="43">
        <f t="shared" si="0"/>
        <v>0.80100000000000005</v>
      </c>
      <c r="H18" s="24" t="s">
        <v>17</v>
      </c>
      <c r="I18" s="24">
        <v>365</v>
      </c>
      <c r="J18" s="25">
        <v>2.31</v>
      </c>
      <c r="K18" s="25">
        <v>1</v>
      </c>
      <c r="L18" s="25">
        <f t="shared" si="1"/>
        <v>87.5</v>
      </c>
      <c r="M18" s="30">
        <v>75</v>
      </c>
      <c r="N18" s="13"/>
      <c r="O18" s="13"/>
      <c r="P18" s="11">
        <v>11.2</v>
      </c>
      <c r="Q18" s="11">
        <f t="shared" si="2"/>
        <v>4087.9999999999995</v>
      </c>
      <c r="R18" s="11">
        <f t="shared" si="3"/>
        <v>357.69999999999993</v>
      </c>
      <c r="S18" s="11">
        <f t="shared" si="4"/>
        <v>826.28699999999981</v>
      </c>
      <c r="T18" s="11">
        <f t="shared" si="5"/>
        <v>0</v>
      </c>
      <c r="U18" s="42"/>
      <c r="V18" s="44" t="s">
        <v>106</v>
      </c>
      <c r="W18" s="45" t="s">
        <v>49</v>
      </c>
      <c r="X18" s="45" t="s">
        <v>49</v>
      </c>
      <c r="Y18" s="45" t="s">
        <v>26</v>
      </c>
      <c r="Z18" s="45" t="s">
        <v>107</v>
      </c>
      <c r="AA18" s="45" t="s">
        <v>44</v>
      </c>
      <c r="AB18" s="46" t="s">
        <v>37</v>
      </c>
      <c r="AD18" s="17"/>
      <c r="AE18" s="15" t="s">
        <v>49</v>
      </c>
      <c r="AF18" s="15" t="s">
        <v>49</v>
      </c>
      <c r="AG18" s="17"/>
      <c r="AH18" s="17"/>
      <c r="AI18" s="17"/>
      <c r="AJ18" s="17"/>
    </row>
    <row r="19" spans="1:36" ht="61.8" customHeight="1" thickBot="1" x14ac:dyDescent="0.35">
      <c r="A19" s="10" t="s">
        <v>72</v>
      </c>
      <c r="B19" s="22" t="s">
        <v>69</v>
      </c>
      <c r="C19" s="23" t="s">
        <v>87</v>
      </c>
      <c r="D19" s="23">
        <v>5</v>
      </c>
      <c r="E19" s="10" t="s">
        <v>102</v>
      </c>
      <c r="F19" s="23">
        <v>34</v>
      </c>
      <c r="G19" s="43">
        <f t="shared" si="0"/>
        <v>0.80100000000000005</v>
      </c>
      <c r="H19" s="24" t="s">
        <v>17</v>
      </c>
      <c r="I19" s="24">
        <v>365</v>
      </c>
      <c r="J19" s="25">
        <v>2.31</v>
      </c>
      <c r="K19" s="25">
        <v>1</v>
      </c>
      <c r="L19" s="25">
        <f t="shared" si="1"/>
        <v>87.5</v>
      </c>
      <c r="M19" s="30">
        <v>20</v>
      </c>
      <c r="N19" s="13"/>
      <c r="O19" s="13"/>
      <c r="P19" s="11">
        <v>11.2</v>
      </c>
      <c r="Q19" s="11">
        <f t="shared" si="2"/>
        <v>4087.9999999999995</v>
      </c>
      <c r="R19" s="11">
        <f t="shared" si="3"/>
        <v>357.69999999999993</v>
      </c>
      <c r="S19" s="11">
        <f t="shared" si="4"/>
        <v>826.28699999999981</v>
      </c>
      <c r="T19" s="11">
        <f t="shared" si="5"/>
        <v>0</v>
      </c>
      <c r="U19" s="42"/>
      <c r="V19" s="44" t="s">
        <v>49</v>
      </c>
      <c r="W19" s="45" t="s">
        <v>51</v>
      </c>
      <c r="X19" s="45" t="s">
        <v>52</v>
      </c>
      <c r="Y19" s="45" t="s">
        <v>49</v>
      </c>
      <c r="Z19" s="45" t="s">
        <v>49</v>
      </c>
      <c r="AA19" s="45" t="s">
        <v>49</v>
      </c>
      <c r="AB19" s="46" t="s">
        <v>49</v>
      </c>
      <c r="AD19" s="15" t="s">
        <v>49</v>
      </c>
      <c r="AE19" s="17"/>
      <c r="AF19" s="17"/>
      <c r="AG19" s="15" t="s">
        <v>49</v>
      </c>
      <c r="AH19" s="15" t="s">
        <v>49</v>
      </c>
      <c r="AI19" s="15" t="s">
        <v>49</v>
      </c>
      <c r="AJ19" s="15" t="s">
        <v>49</v>
      </c>
    </row>
    <row r="20" spans="1:36" ht="61.8" customHeight="1" thickBot="1" x14ac:dyDescent="0.35">
      <c r="A20" s="10" t="s">
        <v>72</v>
      </c>
      <c r="B20" s="22" t="s">
        <v>71</v>
      </c>
      <c r="C20" s="23" t="s">
        <v>88</v>
      </c>
      <c r="D20" s="23">
        <v>7</v>
      </c>
      <c r="E20" s="10" t="s">
        <v>103</v>
      </c>
      <c r="F20" s="23">
        <v>40</v>
      </c>
      <c r="G20" s="43">
        <f t="shared" si="0"/>
        <v>0.80100000000000005</v>
      </c>
      <c r="H20" s="24" t="s">
        <v>17</v>
      </c>
      <c r="I20" s="24">
        <v>365</v>
      </c>
      <c r="J20" s="25">
        <v>2.31</v>
      </c>
      <c r="K20" s="25">
        <v>1</v>
      </c>
      <c r="L20" s="25">
        <f t="shared" si="1"/>
        <v>87.5</v>
      </c>
      <c r="M20" s="30">
        <v>55</v>
      </c>
      <c r="N20" s="13"/>
      <c r="O20" s="13"/>
      <c r="P20" s="11">
        <v>11.2</v>
      </c>
      <c r="Q20" s="11">
        <f t="shared" si="2"/>
        <v>4087.9999999999995</v>
      </c>
      <c r="R20" s="11">
        <f t="shared" si="3"/>
        <v>357.69999999999993</v>
      </c>
      <c r="S20" s="11">
        <f t="shared" si="4"/>
        <v>826.28699999999981</v>
      </c>
      <c r="T20" s="11">
        <f t="shared" si="5"/>
        <v>0</v>
      </c>
      <c r="U20" s="42"/>
      <c r="V20" s="44" t="s">
        <v>108</v>
      </c>
      <c r="W20" s="45" t="s">
        <v>49</v>
      </c>
      <c r="X20" s="45" t="s">
        <v>49</v>
      </c>
      <c r="Y20" s="45" t="s">
        <v>36</v>
      </c>
      <c r="Z20" s="45" t="s">
        <v>26</v>
      </c>
      <c r="AA20" s="45" t="s">
        <v>44</v>
      </c>
      <c r="AB20" s="46" t="s">
        <v>37</v>
      </c>
      <c r="AD20" s="17"/>
      <c r="AE20" s="15" t="s">
        <v>49</v>
      </c>
      <c r="AF20" s="15" t="s">
        <v>49</v>
      </c>
      <c r="AG20" s="17"/>
      <c r="AH20" s="17"/>
      <c r="AI20" s="17"/>
      <c r="AJ20" s="17"/>
    </row>
    <row r="21" spans="1:36" ht="45.75" customHeight="1" thickBot="1" x14ac:dyDescent="0.35">
      <c r="A21" s="10" t="s">
        <v>72</v>
      </c>
      <c r="B21" s="22" t="s">
        <v>69</v>
      </c>
      <c r="C21" s="23" t="s">
        <v>89</v>
      </c>
      <c r="D21" s="23">
        <v>5.4</v>
      </c>
      <c r="E21" s="10" t="s">
        <v>104</v>
      </c>
      <c r="F21" s="23">
        <v>31</v>
      </c>
      <c r="G21" s="43">
        <f t="shared" si="0"/>
        <v>0.80100000000000005</v>
      </c>
      <c r="H21" s="24" t="s">
        <v>17</v>
      </c>
      <c r="I21" s="24">
        <v>365</v>
      </c>
      <c r="J21" s="25">
        <v>2.31</v>
      </c>
      <c r="K21" s="25">
        <v>1</v>
      </c>
      <c r="L21" s="25">
        <f t="shared" si="1"/>
        <v>87.5</v>
      </c>
      <c r="M21" s="30">
        <v>19</v>
      </c>
      <c r="N21" s="13"/>
      <c r="O21" s="13"/>
      <c r="P21" s="11">
        <v>11.2</v>
      </c>
      <c r="Q21" s="11">
        <f t="shared" si="2"/>
        <v>4087.9999999999995</v>
      </c>
      <c r="R21" s="11">
        <f t="shared" si="3"/>
        <v>357.69999999999993</v>
      </c>
      <c r="S21" s="11">
        <f t="shared" si="4"/>
        <v>826.28699999999981</v>
      </c>
      <c r="T21" s="11">
        <f t="shared" si="5"/>
        <v>0</v>
      </c>
      <c r="U21" s="42"/>
      <c r="V21" s="44" t="s">
        <v>49</v>
      </c>
      <c r="W21" s="45" t="s">
        <v>51</v>
      </c>
      <c r="X21" s="45" t="s">
        <v>52</v>
      </c>
      <c r="Y21" s="45" t="s">
        <v>49</v>
      </c>
      <c r="Z21" s="45" t="s">
        <v>49</v>
      </c>
      <c r="AA21" s="45" t="s">
        <v>49</v>
      </c>
      <c r="AB21" s="46" t="s">
        <v>49</v>
      </c>
      <c r="AD21" s="15" t="s">
        <v>49</v>
      </c>
      <c r="AE21" s="17"/>
      <c r="AF21" s="17"/>
      <c r="AG21" s="15" t="s">
        <v>49</v>
      </c>
      <c r="AH21" s="15" t="s">
        <v>49</v>
      </c>
      <c r="AI21" s="15" t="s">
        <v>49</v>
      </c>
      <c r="AJ21" s="15" t="s">
        <v>49</v>
      </c>
    </row>
    <row r="22" spans="1:36" ht="39" customHeight="1" x14ac:dyDescent="0.3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31"/>
      <c r="T22" s="31"/>
      <c r="V22" s="55" t="s">
        <v>60</v>
      </c>
      <c r="W22" s="56"/>
      <c r="X22" s="56"/>
      <c r="Y22" s="56"/>
      <c r="Z22" s="56"/>
      <c r="AA22" s="56"/>
      <c r="AB22" s="57"/>
    </row>
    <row r="23" spans="1:36" ht="12.75" customHeight="1" x14ac:dyDescent="0.3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32"/>
      <c r="T23" s="32"/>
      <c r="V23" s="58"/>
      <c r="W23" s="59"/>
      <c r="X23" s="59"/>
      <c r="Y23" s="59"/>
      <c r="Z23" s="59"/>
      <c r="AA23" s="59"/>
      <c r="AB23" s="60"/>
    </row>
    <row r="24" spans="1:36" ht="12.75" customHeight="1" thickBot="1" x14ac:dyDescent="0.3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32"/>
      <c r="T24" s="32"/>
      <c r="V24" s="61"/>
      <c r="W24" s="62"/>
      <c r="X24" s="62"/>
      <c r="Y24" s="62"/>
      <c r="Z24" s="62"/>
      <c r="AA24" s="62"/>
      <c r="AB24" s="63"/>
    </row>
    <row r="25" spans="1:36" ht="12.75" customHeight="1" x14ac:dyDescent="0.3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32"/>
      <c r="T25" s="32"/>
      <c r="V25" s="26"/>
      <c r="W25" s="27"/>
      <c r="X25" s="27"/>
      <c r="Y25" s="33" t="s">
        <v>27</v>
      </c>
      <c r="Z25" s="33" t="s">
        <v>28</v>
      </c>
      <c r="AA25" s="74" t="s">
        <v>29</v>
      </c>
      <c r="AB25" s="75"/>
    </row>
    <row r="26" spans="1:36" ht="107.4" customHeight="1" x14ac:dyDescent="0.3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32"/>
      <c r="T26" s="32"/>
      <c r="V26" s="26"/>
      <c r="W26" s="27"/>
      <c r="X26" s="27"/>
      <c r="Y26" s="34" t="s">
        <v>64</v>
      </c>
      <c r="Z26" s="34" t="s">
        <v>30</v>
      </c>
      <c r="AA26" s="70" t="s">
        <v>56</v>
      </c>
      <c r="AB26" s="71"/>
    </row>
    <row r="27" spans="1:36" ht="12.75" customHeight="1" thickBot="1" x14ac:dyDescent="0.3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32"/>
      <c r="T27" s="32"/>
      <c r="V27" s="35"/>
      <c r="W27" s="36"/>
      <c r="X27" s="36"/>
      <c r="Y27" s="37">
        <f>0.9</f>
        <v>0.9</v>
      </c>
      <c r="Z27" s="37">
        <v>1</v>
      </c>
      <c r="AA27" s="72">
        <v>0.89</v>
      </c>
      <c r="AB27" s="73"/>
    </row>
    <row r="28" spans="1:36" ht="12.75" customHeight="1" thickBot="1" x14ac:dyDescent="0.3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32"/>
      <c r="T28" s="32"/>
      <c r="V28" s="35"/>
      <c r="W28" s="36"/>
      <c r="X28" s="36"/>
      <c r="Y28" s="1" t="s">
        <v>31</v>
      </c>
      <c r="Z28" s="67">
        <f>Y27*Z27*AA27</f>
        <v>0.80100000000000005</v>
      </c>
      <c r="AA28" s="68"/>
      <c r="AB28" s="69"/>
    </row>
    <row r="29" spans="1:36" ht="12.75" customHeight="1" thickBot="1" x14ac:dyDescent="0.3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32"/>
      <c r="T29" s="32"/>
      <c r="V29" s="38"/>
      <c r="W29" s="39"/>
      <c r="X29" s="39"/>
      <c r="Y29" s="40"/>
      <c r="Z29" s="40"/>
      <c r="AA29" s="40"/>
      <c r="AB29" s="41"/>
    </row>
    <row r="30" spans="1:36" ht="15.6" hidden="1" customHeight="1" x14ac:dyDescent="0.3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14"/>
      <c r="T30" s="14"/>
    </row>
    <row r="34" spans="1:14" ht="15.6" x14ac:dyDescent="0.3">
      <c r="A34" s="64"/>
      <c r="B34" s="64"/>
      <c r="C34" s="64"/>
      <c r="D34" s="64"/>
      <c r="I34" s="64"/>
      <c r="J34" s="64"/>
      <c r="K34" s="64"/>
      <c r="L34" s="64"/>
      <c r="M34" s="64"/>
      <c r="N34" s="64"/>
    </row>
  </sheetData>
  <sheetProtection algorithmName="SHA-512" hashValue="6BmoqJYXij4g8RumrlIGu2vLOs7LtqBDdhZXxWC8G/0UvcTcfXoB5WyfMrvceULA/z15GkdTof8K0SbDEcwlUw==" saltValue="bV/+lrCW501cGXddS/GUwA==" spinCount="100000" sheet="1" objects="1" scenarios="1"/>
  <protectedRanges>
    <protectedRange sqref="N5:O21 AE9:AF9 AE11:AF12 AD10 AG10:AJ10 AD6:AD8 AG6:AJ8 AE5:AF5 AE14:AF14 AD13 AG13:AJ13 AE16:AF16 AD15 AG15:AJ15 AE19:AF19 AD17:AD18 AG17:AJ18 AD20 AG20:AJ20 AE21:AF21" name="Oblast1"/>
  </protectedRanges>
  <autoFilter ref="A4:U21"/>
  <mergeCells count="12">
    <mergeCell ref="A34:D34"/>
    <mergeCell ref="I34:N34"/>
    <mergeCell ref="A22:R30"/>
    <mergeCell ref="Z28:AB28"/>
    <mergeCell ref="AA26:AB26"/>
    <mergeCell ref="AA27:AB27"/>
    <mergeCell ref="AA25:AB25"/>
    <mergeCell ref="AD2:AJ2"/>
    <mergeCell ref="A2:M2"/>
    <mergeCell ref="V2:AB2"/>
    <mergeCell ref="N2:O2"/>
    <mergeCell ref="V22:AB24"/>
  </mergeCells>
  <pageMargins left="0.25" right="0.25" top="0.75" bottom="0.75" header="0.3" footer="0.3"/>
  <pageSetup paperSize="8" scale="39" fitToHeight="0" orientation="landscape" r:id="rId1"/>
  <rowBreaks count="1" manualBreakCount="1">
    <brk id="134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Souhrn_VO_EFEKT</vt:lpstr>
      <vt:lpstr>Souhrn_VO_EFEKT!Oblast_tisku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2018-06-11T05:09:45Z</cp:lastPrinted>
  <dcterms:created xsi:type="dcterms:W3CDTF">2017-05-10T10:00:11Z</dcterms:created>
  <dcterms:modified xsi:type="dcterms:W3CDTF">2018-06-22T07:48:18Z</dcterms:modified>
</cp:coreProperties>
</file>