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z_ESCO\z_180313_CEZESCO\Vzory\ZD_Mustry\Info k VZ - Hať\Podpora\"/>
    </mc:Choice>
  </mc:AlternateContent>
  <bookViews>
    <workbookView xWindow="0" yWindow="0" windowWidth="11496" windowHeight="3876" activeTab="4"/>
  </bookViews>
  <sheets>
    <sheet name="Rekapitulace stavby" sheetId="1" r:id="rId1"/>
    <sheet name="2018_06_01 - Způsobilé po..." sheetId="2" r:id="rId2"/>
    <sheet name="2018_06_02 - Způsobilé po..." sheetId="3" r:id="rId3"/>
    <sheet name="2018_06_03 - Nezpůsobilé ..." sheetId="4" r:id="rId4"/>
    <sheet name="Pokyny pro vyplnění" sheetId="5" r:id="rId5"/>
  </sheets>
  <definedNames>
    <definedName name="_xlnm._FilterDatabase" localSheetId="1" hidden="1">'2018_06_01 - Způsobilé po...'!$C$78:$K$106</definedName>
    <definedName name="_xlnm._FilterDatabase" localSheetId="2" hidden="1">'2018_06_02 - Způsobilé po...'!$C$78:$K$87</definedName>
    <definedName name="_xlnm._FilterDatabase" localSheetId="3" hidden="1">'2018_06_03 - Nezpůsobilé ...'!$C$78:$K$94</definedName>
    <definedName name="_xlnm.Print_Titles" localSheetId="1">'2018_06_01 - Způsobilé po...'!$78:$78</definedName>
    <definedName name="_xlnm.Print_Titles" localSheetId="2">'2018_06_02 - Způsobilé po...'!$78:$78</definedName>
    <definedName name="_xlnm.Print_Titles" localSheetId="3">'2018_06_03 - Nezpůsobilé ...'!$78:$78</definedName>
    <definedName name="_xlnm.Print_Titles" localSheetId="0">'Rekapitulace stavby'!$49:$49</definedName>
    <definedName name="_xlnm.Print_Area" localSheetId="1">'2018_06_01 - Způsobilé po...'!$C$4:$J$36,'2018_06_01 - Způsobilé po...'!$C$42:$J$60,'2018_06_01 - Způsobilé po...'!$C$66:$K$106</definedName>
    <definedName name="_xlnm.Print_Area" localSheetId="2">'2018_06_02 - Způsobilé po...'!$C$4:$J$36,'2018_06_02 - Způsobilé po...'!$C$42:$J$60,'2018_06_02 - Způsobilé po...'!$C$66:$K$87</definedName>
    <definedName name="_xlnm.Print_Area" localSheetId="3">'2018_06_03 - Nezpůsobilé ...'!$C$4:$J$36,'2018_06_03 - Nezpůsobilé ...'!$C$42:$J$60,'2018_06_03 - Nezpůsobilé ...'!$C$66:$K$94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71027"/>
</workbook>
</file>

<file path=xl/calcChain.xml><?xml version="1.0" encoding="utf-8"?>
<calcChain xmlns="http://schemas.openxmlformats.org/spreadsheetml/2006/main">
  <c r="AY54" i="1" l="1"/>
  <c r="AX54" i="1"/>
  <c r="BI94" i="4"/>
  <c r="BH94" i="4"/>
  <c r="BG94" i="4"/>
  <c r="BF94" i="4"/>
  <c r="T94" i="4"/>
  <c r="T93" i="4"/>
  <c r="R94" i="4"/>
  <c r="R93" i="4"/>
  <c r="P94" i="4"/>
  <c r="P93" i="4"/>
  <c r="BK94" i="4"/>
  <c r="BK93" i="4" s="1"/>
  <c r="J93" i="4" s="1"/>
  <c r="J59" i="4" s="1"/>
  <c r="J94" i="4"/>
  <c r="BE94" i="4" s="1"/>
  <c r="BI92" i="4"/>
  <c r="BH92" i="4"/>
  <c r="BG92" i="4"/>
  <c r="BF92" i="4"/>
  <c r="T92" i="4"/>
  <c r="R92" i="4"/>
  <c r="P92" i="4"/>
  <c r="BK92" i="4"/>
  <c r="J92" i="4"/>
  <c r="BE92" i="4"/>
  <c r="BI91" i="4"/>
  <c r="BH91" i="4"/>
  <c r="BG91" i="4"/>
  <c r="BF91" i="4"/>
  <c r="T91" i="4"/>
  <c r="R91" i="4"/>
  <c r="P91" i="4"/>
  <c r="BK91" i="4"/>
  <c r="J91" i="4"/>
  <c r="BE91" i="4" s="1"/>
  <c r="BI90" i="4"/>
  <c r="BH90" i="4"/>
  <c r="BG90" i="4"/>
  <c r="BF90" i="4"/>
  <c r="T90" i="4"/>
  <c r="R90" i="4"/>
  <c r="P90" i="4"/>
  <c r="BK90" i="4"/>
  <c r="J90" i="4"/>
  <c r="BE90" i="4"/>
  <c r="BI89" i="4"/>
  <c r="BH89" i="4"/>
  <c r="BG89" i="4"/>
  <c r="BF89" i="4"/>
  <c r="T89" i="4"/>
  <c r="R89" i="4"/>
  <c r="P89" i="4"/>
  <c r="BK89" i="4"/>
  <c r="J89" i="4"/>
  <c r="BE89" i="4" s="1"/>
  <c r="BI88" i="4"/>
  <c r="BH88" i="4"/>
  <c r="BG88" i="4"/>
  <c r="BF88" i="4"/>
  <c r="T88" i="4"/>
  <c r="R88" i="4"/>
  <c r="P88" i="4"/>
  <c r="BK88" i="4"/>
  <c r="J88" i="4"/>
  <c r="BE88" i="4"/>
  <c r="BI87" i="4"/>
  <c r="BH87" i="4"/>
  <c r="BG87" i="4"/>
  <c r="BF87" i="4"/>
  <c r="T87" i="4"/>
  <c r="R87" i="4"/>
  <c r="P87" i="4"/>
  <c r="BK87" i="4"/>
  <c r="J87" i="4"/>
  <c r="BE87" i="4" s="1"/>
  <c r="BI86" i="4"/>
  <c r="BH86" i="4"/>
  <c r="BG86" i="4"/>
  <c r="BF86" i="4"/>
  <c r="T86" i="4"/>
  <c r="R86" i="4"/>
  <c r="P86" i="4"/>
  <c r="BK86" i="4"/>
  <c r="J86" i="4"/>
  <c r="BE86" i="4"/>
  <c r="BI85" i="4"/>
  <c r="BH85" i="4"/>
  <c r="BG85" i="4"/>
  <c r="BF85" i="4"/>
  <c r="T85" i="4"/>
  <c r="R85" i="4"/>
  <c r="P85" i="4"/>
  <c r="BK85" i="4"/>
  <c r="J85" i="4"/>
  <c r="BE85" i="4"/>
  <c r="BI84" i="4"/>
  <c r="BH84" i="4"/>
  <c r="BG84" i="4"/>
  <c r="BF84" i="4"/>
  <c r="T84" i="4"/>
  <c r="R84" i="4"/>
  <c r="R81" i="4" s="1"/>
  <c r="R80" i="4" s="1"/>
  <c r="R79" i="4" s="1"/>
  <c r="P84" i="4"/>
  <c r="BK84" i="4"/>
  <c r="J84" i="4"/>
  <c r="BE84" i="4"/>
  <c r="BI83" i="4"/>
  <c r="BH83" i="4"/>
  <c r="BG83" i="4"/>
  <c r="BF83" i="4"/>
  <c r="T83" i="4"/>
  <c r="R83" i="4"/>
  <c r="P83" i="4"/>
  <c r="BK83" i="4"/>
  <c r="J83" i="4"/>
  <c r="BE83" i="4"/>
  <c r="BI82" i="4"/>
  <c r="F34" i="4"/>
  <c r="BD54" i="1" s="1"/>
  <c r="BH82" i="4"/>
  <c r="F33" i="4" s="1"/>
  <c r="BC54" i="1" s="1"/>
  <c r="BG82" i="4"/>
  <c r="F32" i="4"/>
  <c r="BB54" i="1" s="1"/>
  <c r="BF82" i="4"/>
  <c r="J31" i="4" s="1"/>
  <c r="AW54" i="1" s="1"/>
  <c r="T82" i="4"/>
  <c r="T81" i="4"/>
  <c r="T80" i="4" s="1"/>
  <c r="T79" i="4" s="1"/>
  <c r="R82" i="4"/>
  <c r="P82" i="4"/>
  <c r="P81" i="4"/>
  <c r="P80" i="4" s="1"/>
  <c r="P79" i="4" s="1"/>
  <c r="AU54" i="1" s="1"/>
  <c r="BK82" i="4"/>
  <c r="BK81" i="4" s="1"/>
  <c r="J82" i="4"/>
  <c r="BE82" i="4" s="1"/>
  <c r="J75" i="4"/>
  <c r="F75" i="4"/>
  <c r="F73" i="4"/>
  <c r="E71" i="4"/>
  <c r="J51" i="4"/>
  <c r="F51" i="4"/>
  <c r="F49" i="4"/>
  <c r="E47" i="4"/>
  <c r="J18" i="4"/>
  <c r="E18" i="4"/>
  <c r="F76" i="4" s="1"/>
  <c r="F52" i="4"/>
  <c r="J17" i="4"/>
  <c r="J12" i="4"/>
  <c r="J73" i="4" s="1"/>
  <c r="J49" i="4"/>
  <c r="E7" i="4"/>
  <c r="E45" i="4" s="1"/>
  <c r="E69" i="4"/>
  <c r="AY53" i="1"/>
  <c r="AX53" i="1"/>
  <c r="BI87" i="3"/>
  <c r="BH87" i="3"/>
  <c r="BG87" i="3"/>
  <c r="BF87" i="3"/>
  <c r="T87" i="3"/>
  <c r="T86" i="3" s="1"/>
  <c r="R87" i="3"/>
  <c r="R86" i="3" s="1"/>
  <c r="P87" i="3"/>
  <c r="P86" i="3" s="1"/>
  <c r="BK87" i="3"/>
  <c r="BK86" i="3" s="1"/>
  <c r="J86" i="3" s="1"/>
  <c r="J59" i="3" s="1"/>
  <c r="J87" i="3"/>
  <c r="BE87" i="3"/>
  <c r="BI85" i="3"/>
  <c r="BH85" i="3"/>
  <c r="BG85" i="3"/>
  <c r="BF85" i="3"/>
  <c r="T85" i="3"/>
  <c r="R85" i="3"/>
  <c r="P85" i="3"/>
  <c r="BK85" i="3"/>
  <c r="J85" i="3"/>
  <c r="BE85" i="3" s="1"/>
  <c r="BI84" i="3"/>
  <c r="BH84" i="3"/>
  <c r="BG84" i="3"/>
  <c r="BF84" i="3"/>
  <c r="T84" i="3"/>
  <c r="R84" i="3"/>
  <c r="P84" i="3"/>
  <c r="BK84" i="3"/>
  <c r="J84" i="3"/>
  <c r="BE84" i="3" s="1"/>
  <c r="BI83" i="3"/>
  <c r="BH83" i="3"/>
  <c r="BG83" i="3"/>
  <c r="BF83" i="3"/>
  <c r="T83" i="3"/>
  <c r="R83" i="3"/>
  <c r="P83" i="3"/>
  <c r="BK83" i="3"/>
  <c r="J83" i="3"/>
  <c r="BE83" i="3" s="1"/>
  <c r="BI82" i="3"/>
  <c r="F34" i="3" s="1"/>
  <c r="BD53" i="1" s="1"/>
  <c r="BH82" i="3"/>
  <c r="F33" i="3"/>
  <c r="BC53" i="1" s="1"/>
  <c r="BG82" i="3"/>
  <c r="F32" i="3" s="1"/>
  <c r="BB53" i="1" s="1"/>
  <c r="BF82" i="3"/>
  <c r="J31" i="3"/>
  <c r="AW53" i="1" s="1"/>
  <c r="F31" i="3"/>
  <c r="BA53" i="1" s="1"/>
  <c r="T82" i="3"/>
  <c r="T81" i="3" s="1"/>
  <c r="T80" i="3" s="1"/>
  <c r="T79" i="3" s="1"/>
  <c r="R82" i="3"/>
  <c r="R81" i="3" s="1"/>
  <c r="R80" i="3" s="1"/>
  <c r="R79" i="3" s="1"/>
  <c r="P82" i="3"/>
  <c r="P81" i="3" s="1"/>
  <c r="P80" i="3" s="1"/>
  <c r="P79" i="3" s="1"/>
  <c r="AU53" i="1" s="1"/>
  <c r="BK82" i="3"/>
  <c r="BK81" i="3"/>
  <c r="J81" i="3" s="1"/>
  <c r="J58" i="3" s="1"/>
  <c r="J82" i="3"/>
  <c r="BE82" i="3"/>
  <c r="J75" i="3"/>
  <c r="F75" i="3"/>
  <c r="F73" i="3"/>
  <c r="E71" i="3"/>
  <c r="J51" i="3"/>
  <c r="F51" i="3"/>
  <c r="F49" i="3"/>
  <c r="E47" i="3"/>
  <c r="J18" i="3"/>
  <c r="E18" i="3"/>
  <c r="F52" i="3" s="1"/>
  <c r="F76" i="3"/>
  <c r="J17" i="3"/>
  <c r="J12" i="3"/>
  <c r="J49" i="3" s="1"/>
  <c r="J73" i="3"/>
  <c r="E7" i="3"/>
  <c r="E69" i="3" s="1"/>
  <c r="E45" i="3"/>
  <c r="AY52" i="1"/>
  <c r="AX52" i="1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R101" i="2" s="1"/>
  <c r="P104" i="2"/>
  <c r="BK104" i="2"/>
  <c r="J104" i="2"/>
  <c r="BE104" i="2"/>
  <c r="BI103" i="2"/>
  <c r="BH103" i="2"/>
  <c r="BG103" i="2"/>
  <c r="BF103" i="2"/>
  <c r="T103" i="2"/>
  <c r="R103" i="2"/>
  <c r="P103" i="2"/>
  <c r="BK103" i="2"/>
  <c r="BK101" i="2" s="1"/>
  <c r="J101" i="2" s="1"/>
  <c r="J59" i="2" s="1"/>
  <c r="J103" i="2"/>
  <c r="BE103" i="2"/>
  <c r="BI102" i="2"/>
  <c r="BH102" i="2"/>
  <c r="BG102" i="2"/>
  <c r="BF102" i="2"/>
  <c r="T102" i="2"/>
  <c r="T101" i="2"/>
  <c r="R102" i="2"/>
  <c r="P102" i="2"/>
  <c r="P101" i="2"/>
  <c r="BK102" i="2"/>
  <c r="J102" i="2"/>
  <c r="BE102" i="2" s="1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/>
  <c r="BI93" i="2"/>
  <c r="BH93" i="2"/>
  <c r="BG93" i="2"/>
  <c r="BF93" i="2"/>
  <c r="T93" i="2"/>
  <c r="R93" i="2"/>
  <c r="P93" i="2"/>
  <c r="BK93" i="2"/>
  <c r="J93" i="2"/>
  <c r="BE93" i="2"/>
  <c r="BI92" i="2"/>
  <c r="BH92" i="2"/>
  <c r="BG92" i="2"/>
  <c r="BF92" i="2"/>
  <c r="T92" i="2"/>
  <c r="R92" i="2"/>
  <c r="P92" i="2"/>
  <c r="BK92" i="2"/>
  <c r="J92" i="2"/>
  <c r="BE92" i="2"/>
  <c r="BI91" i="2"/>
  <c r="BH91" i="2"/>
  <c r="BG91" i="2"/>
  <c r="BF91" i="2"/>
  <c r="T91" i="2"/>
  <c r="R91" i="2"/>
  <c r="P91" i="2"/>
  <c r="BK91" i="2"/>
  <c r="J91" i="2"/>
  <c r="BE91" i="2"/>
  <c r="BI90" i="2"/>
  <c r="BH90" i="2"/>
  <c r="BG90" i="2"/>
  <c r="BF90" i="2"/>
  <c r="T90" i="2"/>
  <c r="R90" i="2"/>
  <c r="P90" i="2"/>
  <c r="BK90" i="2"/>
  <c r="J90" i="2"/>
  <c r="BE90" i="2"/>
  <c r="BI89" i="2"/>
  <c r="BH89" i="2"/>
  <c r="BG89" i="2"/>
  <c r="BF89" i="2"/>
  <c r="T89" i="2"/>
  <c r="R89" i="2"/>
  <c r="P89" i="2"/>
  <c r="BK89" i="2"/>
  <c r="J89" i="2"/>
  <c r="BE89" i="2"/>
  <c r="BI88" i="2"/>
  <c r="BH88" i="2"/>
  <c r="BG88" i="2"/>
  <c r="BF88" i="2"/>
  <c r="T88" i="2"/>
  <c r="R88" i="2"/>
  <c r="P88" i="2"/>
  <c r="BK88" i="2"/>
  <c r="J88" i="2"/>
  <c r="BE88" i="2"/>
  <c r="BI87" i="2"/>
  <c r="BH87" i="2"/>
  <c r="BG87" i="2"/>
  <c r="BF87" i="2"/>
  <c r="T87" i="2"/>
  <c r="R87" i="2"/>
  <c r="P87" i="2"/>
  <c r="BK87" i="2"/>
  <c r="J87" i="2"/>
  <c r="BE87" i="2"/>
  <c r="BI86" i="2"/>
  <c r="BH86" i="2"/>
  <c r="BG86" i="2"/>
  <c r="BF86" i="2"/>
  <c r="T86" i="2"/>
  <c r="R86" i="2"/>
  <c r="P86" i="2"/>
  <c r="BK86" i="2"/>
  <c r="J86" i="2"/>
  <c r="BE86" i="2"/>
  <c r="BI85" i="2"/>
  <c r="BH85" i="2"/>
  <c r="BG85" i="2"/>
  <c r="BF85" i="2"/>
  <c r="T85" i="2"/>
  <c r="R85" i="2"/>
  <c r="P85" i="2"/>
  <c r="BK85" i="2"/>
  <c r="J85" i="2"/>
  <c r="BE85" i="2"/>
  <c r="BI84" i="2"/>
  <c r="BH84" i="2"/>
  <c r="BG84" i="2"/>
  <c r="BF84" i="2"/>
  <c r="T84" i="2"/>
  <c r="R84" i="2"/>
  <c r="R81" i="2" s="1"/>
  <c r="R80" i="2" s="1"/>
  <c r="R79" i="2" s="1"/>
  <c r="P84" i="2"/>
  <c r="BK84" i="2"/>
  <c r="J84" i="2"/>
  <c r="BE84" i="2"/>
  <c r="BI83" i="2"/>
  <c r="BH83" i="2"/>
  <c r="BG83" i="2"/>
  <c r="BF83" i="2"/>
  <c r="T83" i="2"/>
  <c r="R83" i="2"/>
  <c r="P83" i="2"/>
  <c r="BK83" i="2"/>
  <c r="J83" i="2"/>
  <c r="BE83" i="2"/>
  <c r="BI82" i="2"/>
  <c r="F34" i="2"/>
  <c r="BD52" i="1" s="1"/>
  <c r="BD51" i="1" s="1"/>
  <c r="W30" i="1" s="1"/>
  <c r="BH82" i="2"/>
  <c r="F33" i="2" s="1"/>
  <c r="BC52" i="1" s="1"/>
  <c r="BC51" i="1" s="1"/>
  <c r="BG82" i="2"/>
  <c r="F32" i="2"/>
  <c r="BB52" i="1" s="1"/>
  <c r="BF82" i="2"/>
  <c r="J31" i="2" s="1"/>
  <c r="AW52" i="1" s="1"/>
  <c r="T82" i="2"/>
  <c r="T81" i="2"/>
  <c r="T80" i="2" s="1"/>
  <c r="T79" i="2" s="1"/>
  <c r="R82" i="2"/>
  <c r="P82" i="2"/>
  <c r="P81" i="2"/>
  <c r="P80" i="2" s="1"/>
  <c r="P79" i="2" s="1"/>
  <c r="AU52" i="1" s="1"/>
  <c r="AU51" i="1" s="1"/>
  <c r="BK82" i="2"/>
  <c r="BK81" i="2" s="1"/>
  <c r="J82" i="2"/>
  <c r="BE82" i="2" s="1"/>
  <c r="J75" i="2"/>
  <c r="F75" i="2"/>
  <c r="F73" i="2"/>
  <c r="E71" i="2"/>
  <c r="J51" i="2"/>
  <c r="F51" i="2"/>
  <c r="F49" i="2"/>
  <c r="E47" i="2"/>
  <c r="J18" i="2"/>
  <c r="E18" i="2"/>
  <c r="F76" i="2" s="1"/>
  <c r="F52" i="2"/>
  <c r="J17" i="2"/>
  <c r="J12" i="2"/>
  <c r="J73" i="2" s="1"/>
  <c r="J49" i="2"/>
  <c r="E7" i="2"/>
  <c r="E45" i="2" s="1"/>
  <c r="E69" i="2"/>
  <c r="AS51" i="1"/>
  <c r="L47" i="1"/>
  <c r="AM46" i="1"/>
  <c r="L46" i="1"/>
  <c r="AM44" i="1"/>
  <c r="L44" i="1"/>
  <c r="L42" i="1"/>
  <c r="L41" i="1"/>
  <c r="F30" i="2" l="1"/>
  <c r="AZ52" i="1" s="1"/>
  <c r="J30" i="2"/>
  <c r="AV52" i="1" s="1"/>
  <c r="AT52" i="1" s="1"/>
  <c r="BK80" i="2"/>
  <c r="J81" i="2"/>
  <c r="J58" i="2" s="1"/>
  <c r="J30" i="4"/>
  <c r="AV54" i="1" s="1"/>
  <c r="AT54" i="1" s="1"/>
  <c r="F30" i="4"/>
  <c r="AZ54" i="1" s="1"/>
  <c r="BB51" i="1"/>
  <c r="BK80" i="4"/>
  <c r="J81" i="4"/>
  <c r="J58" i="4" s="1"/>
  <c r="AY51" i="1"/>
  <c r="W29" i="1"/>
  <c r="F30" i="3"/>
  <c r="AZ53" i="1" s="1"/>
  <c r="F31" i="2"/>
  <c r="BA52" i="1" s="1"/>
  <c r="J30" i="3"/>
  <c r="AV53" i="1" s="1"/>
  <c r="AT53" i="1" s="1"/>
  <c r="F31" i="4"/>
  <c r="BA54" i="1" s="1"/>
  <c r="BK80" i="3"/>
  <c r="BK79" i="3" l="1"/>
  <c r="J79" i="3" s="1"/>
  <c r="J80" i="3"/>
  <c r="J57" i="3" s="1"/>
  <c r="W28" i="1"/>
  <c r="AX51" i="1"/>
  <c r="J80" i="4"/>
  <c r="J57" i="4" s="1"/>
  <c r="BK79" i="4"/>
  <c r="J79" i="4" s="1"/>
  <c r="J80" i="2"/>
  <c r="J57" i="2" s="1"/>
  <c r="BK79" i="2"/>
  <c r="J79" i="2" s="1"/>
  <c r="BA51" i="1"/>
  <c r="AZ51" i="1"/>
  <c r="AW51" i="1" l="1"/>
  <c r="AK27" i="1" s="1"/>
  <c r="W27" i="1"/>
  <c r="J56" i="2"/>
  <c r="J27" i="2"/>
  <c r="W26" i="1"/>
  <c r="AV51" i="1"/>
  <c r="J56" i="4"/>
  <c r="J27" i="4"/>
  <c r="J56" i="3"/>
  <c r="J27" i="3"/>
  <c r="J36" i="4" l="1"/>
  <c r="AG54" i="1"/>
  <c r="AN54" i="1" s="1"/>
  <c r="J36" i="2"/>
  <c r="AG52" i="1"/>
  <c r="J36" i="3"/>
  <c r="AG53" i="1"/>
  <c r="AN53" i="1" s="1"/>
  <c r="AT51" i="1"/>
  <c r="AK26" i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<sst xmlns="http://schemas.openxmlformats.org/spreadsheetml/2006/main" count="1591" uniqueCount="431">
  <si>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</si>
  <si>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</si>
  <si>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</si>
  <si>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</si>
  <si>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</si>
  <si>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</si>
  <si>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</si>
  <si>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{5b4a823b-6646-42d2-ae70-7e8d9dfecbf6}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</si>
  <si>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</si>
  <si>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</si>
  <si>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</si>
  <si>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</si>
  <si>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</si>
  <si>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</si>
  <si>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</si>
  <si>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</si>
  <si>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</si>
  <si>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</si>
  <si>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</si>
  <si>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Snížení energetické náročnosti obce Hať</t>
  </si>
  <si>
    <t>KSO:</t>
  </si>
  <si>
    <t/>
  </si>
  <si>
    <t>CC-CZ:</t>
  </si>
  <si>
    <t>Místo:</t>
  </si>
  <si>
    <t>Hať</t>
  </si>
  <si>
    <t>Datum:</t>
  </si>
  <si>
    <t>11. 6. 2018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</si>
  <si>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</si>
  <si>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</si>
  <si>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</si>
  <si>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</si>
  <si>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</si>
  <si>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</si>
  <si>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</si>
  <si>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</si>
  <si>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</si>
  <si>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</si>
  <si>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</si>
  <si>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</si>
  <si>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</si>
  <si>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</si>
  <si>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</si>
  <si>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</si>
  <si>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</si>
  <si>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</si>
  <si>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</si>
  <si>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</si>
  <si>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</si>
  <si>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</si>
  <si>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</si>
  <si>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</si>
  <si>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</si>
  <si>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</si>
  <si>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</si>
  <si>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</si>
  <si>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</si>
  <si>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</si>
  <si>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</si>
  <si>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</si>
  <si>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</si>
  <si>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</si>
  <si>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</si>
  <si>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</si>
  <si>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</si>
  <si>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</si>
  <si>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</si>
  <si>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</si>
  <si>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</si>
  <si>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</si>
  <si>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</si>
  <si>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</si>
  <si>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</si>
  <si>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</si>
  <si>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</si>
  <si>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</si>
  <si>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</si>
  <si>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2018_06_01</t>
  </si>
  <si>
    <t>Způsobilé položky - osvětlovací soustava</t>
  </si>
  <si>
    <t>STA</t>
  </si>
  <si>
    <t>1</t>
  </si>
  <si>
    <t>{d213bf7b-c39c-4cb3-8084-597b52626e47}</t>
  </si>
  <si>
    <t>2</t>
  </si>
  <si>
    <t>2018_06_02</t>
  </si>
  <si>
    <t>Způsobilé položky - řídící systém</t>
  </si>
  <si>
    <t>{f354f9d7-341a-455a-ab09-464c25e16d49}</t>
  </si>
  <si>
    <t>2018_06_03</t>
  </si>
  <si>
    <t>Nezpůsobilé položky</t>
  </si>
  <si>
    <t>{8541c478-0ce8-4606-8f20-9536ff2bb39c}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</si>
  <si>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</si>
  <si>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</si>
  <si>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</si>
  <si>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</si>
  <si>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</si>
  <si>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</si>
  <si>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</si>
  <si>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2018_06_01 - Způsobilé položky - osvětlovací soustava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</si>
  <si>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</si>
  <si>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</si>
  <si>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</si>
  <si>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</si>
  <si>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</si>
  <si>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</si>
  <si>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</si>
  <si>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</si>
  <si>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</si>
  <si>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</si>
  <si>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</si>
  <si>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</si>
  <si>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</si>
  <si>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</si>
  <si>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</si>
  <si>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</si>
  <si>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</si>
  <si>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</si>
  <si>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</si>
  <si>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</si>
  <si>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</si>
  <si>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</si>
  <si>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M</t>
  </si>
  <si>
    <t>Práce a dodávky M</t>
  </si>
  <si>
    <t>3</t>
  </si>
  <si>
    <t>ROZPOCET</t>
  </si>
  <si>
    <t>21-M</t>
  </si>
  <si>
    <t>Elektromontáže</t>
  </si>
  <si>
    <t>K</t>
  </si>
  <si>
    <t>01</t>
  </si>
  <si>
    <t>Montáž svítidel výbojkových průmyslových stropních závěsných na výložník</t>
  </si>
  <si>
    <t>ks</t>
  </si>
  <si>
    <t>64</t>
  </si>
  <si>
    <t>-1234899589</t>
  </si>
  <si>
    <t>svítidlo 10W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</si>
  <si>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256</t>
  </si>
  <si>
    <t>1901597248</t>
  </si>
  <si>
    <t>02</t>
  </si>
  <si>
    <t>svítidlo 20W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</si>
  <si>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-341475921</t>
  </si>
  <si>
    <t>4</t>
  </si>
  <si>
    <t>03</t>
  </si>
  <si>
    <t>2000397226</t>
  </si>
  <si>
    <t>5</t>
  </si>
  <si>
    <t>04</t>
  </si>
  <si>
    <t>svítidlo 28W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</si>
  <si>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-1140041950</t>
  </si>
  <si>
    <t>6</t>
  </si>
  <si>
    <t>05</t>
  </si>
  <si>
    <t>-1660983653</t>
  </si>
  <si>
    <t>7</t>
  </si>
  <si>
    <t>06</t>
  </si>
  <si>
    <t>svítidlo 39W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</si>
  <si>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-545194566</t>
  </si>
  <si>
    <t>8</t>
  </si>
  <si>
    <t>07</t>
  </si>
  <si>
    <t>svítidlo 41W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</si>
  <si>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-1568841391</t>
  </si>
  <si>
    <t>9</t>
  </si>
  <si>
    <t>08</t>
  </si>
  <si>
    <t>svítidlo 55W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</si>
  <si>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-1390601852</t>
  </si>
  <si>
    <t>10</t>
  </si>
  <si>
    <t>09</t>
  </si>
  <si>
    <t>svítidlo 75W určeno výhradně pro osvětlování komunikací, z tlakově litého hliníku s LED čipy. Svítidla (ne čip) musí mít minimální účinnost 95 lm/W, s krytím proti vnějším vlivům minimálně IP 66 pro předřadnou část a IP66 pro optickou část, a proti mech. nárazům minimálně IK08, odolnost vůči teplotě okolí 50°C, difuzor svítidla - sklo, kloub pro nastavení úhlu svítidla, přepěťová ochrana standard 4 kV nastavitelná do 10 kV, Teplota chromatičnosti 4000 K, CRi &gt; 70 požadavek na životnost svítidla dle charakteristiky L90, při 25°C, ve výši 100 000 hodin. Systém založený na metodě konstantního světelného toku (CLO) 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</t>
  </si>
  <si>
    <t>1275971344</t>
  </si>
  <si>
    <t>11</t>
  </si>
  <si>
    <t>příplatek za recyklaci svítidla</t>
  </si>
  <si>
    <t>-716714211</t>
  </si>
  <si>
    <t>12</t>
  </si>
  <si>
    <t>Demontáž svítidel výbojkových průmyslových stropních závěsných na výložník</t>
  </si>
  <si>
    <t>-1487471410</t>
  </si>
  <si>
    <t>13</t>
  </si>
  <si>
    <t>Montáž měděných kabelů CYKY, 750 V 3x1,5 mm2 uložených pevně</t>
  </si>
  <si>
    <t>m</t>
  </si>
  <si>
    <t>1081281052</t>
  </si>
  <si>
    <t>14</t>
  </si>
  <si>
    <t>kabel silový s Cu jádrem CYKY 3x1,5 mm2</t>
  </si>
  <si>
    <t>-40086990</t>
  </si>
  <si>
    <t>Montáž šablon nn pro vedení svorkou typ C do 50 mm2</t>
  </si>
  <si>
    <t>801869621</t>
  </si>
  <si>
    <t>16</t>
  </si>
  <si>
    <t>Izolovaná propichovací svorka Al/Cu 10-95 mm² / Al/Cu 1.5-50 mm²_x000D_
pro spojení izolovaných hliníkových a měděných hlavních a odbočných vodičů na vedení do 1000V AC"</t>
  </si>
  <si>
    <t>-295027765</t>
  </si>
  <si>
    <t>17</t>
  </si>
  <si>
    <t>svorka univerzální 669105 pro lano 6-50 mm2</t>
  </si>
  <si>
    <t>281377479</t>
  </si>
  <si>
    <t>18</t>
  </si>
  <si>
    <t>Montáž svodiče přepětí na vedení</t>
  </si>
  <si>
    <t>53640196</t>
  </si>
  <si>
    <t>19</t>
  </si>
  <si>
    <t>svodič přepětí podle ČSN EN 61643-11 10 kA /440 V - 1NA AES do 25mm</t>
  </si>
  <si>
    <t>1786901325</t>
  </si>
  <si>
    <t>HZS</t>
  </si>
  <si>
    <t>Hodinové zúčtovací sazby</t>
  </si>
  <si>
    <t>20</t>
  </si>
  <si>
    <t>101</t>
  </si>
  <si>
    <t>hod</t>
  </si>
  <si>
    <t>512</t>
  </si>
  <si>
    <t>1465304445</t>
  </si>
  <si>
    <t>102</t>
  </si>
  <si>
    <t>Výchozí revize elektro dle ČSN</t>
  </si>
  <si>
    <t>-1200532341</t>
  </si>
  <si>
    <t>22</t>
  </si>
  <si>
    <t>103</t>
  </si>
  <si>
    <t>Technický dozor, koordinace profesí</t>
  </si>
  <si>
    <t>-551711413</t>
  </si>
  <si>
    <t>23</t>
  </si>
  <si>
    <t>104</t>
  </si>
  <si>
    <t>Zkoušky funkčnosti, provozní měření intenzity osvětlení a jasových poměrů</t>
  </si>
  <si>
    <t>1311951515</t>
  </si>
  <si>
    <t>24</t>
  </si>
  <si>
    <t>105</t>
  </si>
  <si>
    <t xml:space="preserve">Každé 3 roky po dobu záruky a při ukončení záruky v 7 roce bude provedeno provozní měření intenzity osvětlení autorizovanou osobou pro ověření hodnot </t>
  </si>
  <si>
    <t>1608688748</t>
  </si>
  <si>
    <t>2018_06_02 - Způsobilé položky - řídící systém</t>
  </si>
  <si>
    <t>Montáž svodičů přepětí</t>
  </si>
  <si>
    <t>-354403587</t>
  </si>
  <si>
    <t>svodič přepětí typu T1+T2, 3+PE do rozvaděče</t>
  </si>
  <si>
    <t>408309820</t>
  </si>
  <si>
    <t>Montáž astrohodin</t>
  </si>
  <si>
    <t>1065927649</t>
  </si>
  <si>
    <t>astrohodiny s počítadlem provozních hodin, 2 kanálové sht-4</t>
  </si>
  <si>
    <t>1368941517</t>
  </si>
  <si>
    <t>Úprava zapojení rozvaděče, napojení astrohodin</t>
  </si>
  <si>
    <t>-822256338</t>
  </si>
  <si>
    <t>2018_06_03 - Nezpůsobilé položky</t>
  </si>
  <si>
    <t>Montáž výložníků osvětlení jednoramenných sloupových hmotnosti do 35 kg</t>
  </si>
  <si>
    <t>-1482511640</t>
  </si>
  <si>
    <t>výložník jednoramenný - 500</t>
  </si>
  <si>
    <t>1475139782</t>
  </si>
  <si>
    <t>Montáž paskypásky nerez k upevnění výložníku</t>
  </si>
  <si>
    <t>-1932519680</t>
  </si>
  <si>
    <t>Nerezová páska pro středně těžké upínání, rozměr 19 x 0.75 mm (1 ks = 2 m)</t>
  </si>
  <si>
    <t>1867710838</t>
  </si>
  <si>
    <t>Montáž uzemňovacího vedení vodičů FeZn pomocí svorek v zemi drátem do 10 mm ve městské zástavbě</t>
  </si>
  <si>
    <t>-543509110</t>
  </si>
  <si>
    <t>drát průměr 10 mm FeZn</t>
  </si>
  <si>
    <t>589781501</t>
  </si>
  <si>
    <t>zemnící tyč pr.28mm, délka 2m</t>
  </si>
  <si>
    <t>188483373</t>
  </si>
  <si>
    <t>Montáž svorek uzemňovacích typu SS, SR 03 se 2 šrouby</t>
  </si>
  <si>
    <t>804983820</t>
  </si>
  <si>
    <t>svorka připojovací SP1, SK, SS k připojení kovových částí</t>
  </si>
  <si>
    <t>391214294</t>
  </si>
  <si>
    <t>Podíl přidružených výkonů</t>
  </si>
  <si>
    <t>%</t>
  </si>
  <si>
    <t>577692463</t>
  </si>
  <si>
    <t>Prořez materiálu</t>
  </si>
  <si>
    <t>1480848229</t>
  </si>
  <si>
    <t>Doprava materiálu</t>
  </si>
  <si>
    <t>-398521331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</si>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</sst>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39" fillId="2" borderId="0" xfId="1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8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166" fontId="26" fillId="0" borderId="24" xfId="0" applyNumberFormat="1" applyFont="1" applyBorder="1" applyAlignment="1" applyProtection="1">
      <alignment vertical="center"/>
    </xf>
    <xf numFmtId="4" fontId="26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1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9" fillId="0" borderId="16" xfId="0" applyNumberFormat="1" applyFont="1" applyBorder="1" applyAlignment="1" applyProtection="1"/>
    <xf numFmtId="166" fontId="29" fillId="0" borderId="17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1" fillId="0" borderId="28" xfId="0" applyFont="1" applyBorder="1" applyAlignment="1" applyProtection="1">
      <alignment horizontal="center" vertical="center"/>
    </xf>
    <xf numFmtId="49" fontId="31" fillId="0" borderId="28" xfId="0" applyNumberFormat="1" applyFont="1" applyBorder="1" applyAlignment="1" applyProtection="1">
      <alignment horizontal="left" vertical="center" wrapText="1"/>
    </xf>
    <xf numFmtId="0" fontId="31" fillId="0" borderId="28" xfId="0" applyFont="1" applyBorder="1" applyAlignment="1" applyProtection="1">
      <alignment horizontal="left" vertical="center" wrapText="1"/>
    </xf>
    <xf numFmtId="0" fontId="31" fillId="0" borderId="28" xfId="0" applyFont="1" applyBorder="1" applyAlignment="1" applyProtection="1">
      <alignment horizontal="center" vertical="center" wrapText="1"/>
    </xf>
    <xf numFmtId="167" fontId="31" fillId="0" borderId="28" xfId="0" applyNumberFormat="1" applyFont="1" applyBorder="1" applyAlignment="1" applyProtection="1">
      <alignment vertical="center"/>
    </xf>
    <xf numFmtId="4" fontId="31" fillId="3" borderId="28" xfId="0" applyNumberFormat="1" applyFont="1" applyFill="1" applyBorder="1" applyAlignment="1" applyProtection="1">
      <alignment vertical="center"/>
      <protection locked="0"/>
    </xf>
    <xf numFmtId="4" fontId="31" fillId="0" borderId="28" xfId="0" applyNumberFormat="1" applyFont="1" applyBorder="1" applyAlignment="1" applyProtection="1">
      <alignment vertical="center"/>
    </xf>
    <xf numFmtId="0" fontId="31" fillId="0" borderId="5" xfId="0" applyFont="1" applyBorder="1" applyAlignment="1">
      <alignment vertical="center"/>
    </xf>
    <xf numFmtId="0" fontId="31" fillId="3" borderId="2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2" fillId="0" borderId="29" xfId="0" applyFont="1" applyBorder="1" applyAlignment="1" applyProtection="1">
      <alignment vertical="center" wrapText="1"/>
      <protection locked="0"/>
    </xf>
    <xf numFmtId="0" fontId="32" fillId="0" borderId="30" xfId="0" applyFont="1" applyBorder="1" applyAlignment="1" applyProtection="1">
      <alignment vertical="center" wrapText="1"/>
      <protection locked="0"/>
    </xf>
    <xf numFmtId="0" fontId="32" fillId="0" borderId="31" xfId="0" applyFont="1" applyBorder="1" applyAlignment="1" applyProtection="1">
      <alignment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vertical="center" wrapText="1"/>
      <protection locked="0"/>
    </xf>
    <xf numFmtId="0" fontId="32" fillId="0" borderId="33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49" fontId="35" fillId="0" borderId="1" xfId="0" applyNumberFormat="1" applyFont="1" applyBorder="1" applyAlignment="1" applyProtection="1">
      <alignment vertical="center" wrapText="1"/>
      <protection locked="0"/>
    </xf>
    <xf numFmtId="0" fontId="32" fillId="0" borderId="35" xfId="0" applyFont="1" applyBorder="1" applyAlignment="1" applyProtection="1">
      <alignment vertical="center" wrapText="1"/>
      <protection locked="0"/>
    </xf>
    <xf numFmtId="0" fontId="36" fillId="0" borderId="34" xfId="0" applyFont="1" applyBorder="1" applyAlignment="1" applyProtection="1">
      <alignment vertical="center" wrapText="1"/>
      <protection locked="0"/>
    </xf>
    <xf numFmtId="0" fontId="32" fillId="0" borderId="36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2" fillId="0" borderId="31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34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5" fillId="0" borderId="35" xfId="0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1" xfId="0" applyFont="1" applyBorder="1" applyAlignment="1" applyProtection="1">
      <alignment horizontal="center" vertical="top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3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horizontal="left"/>
      <protection locked="0"/>
    </xf>
    <xf numFmtId="0" fontId="37" fillId="0" borderId="34" xfId="0" applyFont="1" applyBorder="1" applyAlignment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top"/>
      <protection locked="0"/>
    </xf>
    <xf numFmtId="0" fontId="32" fillId="0" borderId="35" xfId="0" applyFont="1" applyBorder="1" applyAlignment="1" applyProtection="1">
      <alignment vertical="top"/>
      <protection locked="0"/>
    </xf>
    <xf numFmtId="0" fontId="32" fillId="0" borderId="34" xfId="0" applyFont="1" applyBorder="1" applyAlignment="1" applyProtection="1">
      <alignment vertical="top"/>
      <protection locked="0"/>
    </xf>
    <xf numFmtId="0" fontId="32" fillId="0" borderId="36" xfId="0" applyFont="1" applyBorder="1" applyAlignment="1" applyProtection="1">
      <alignment vertical="top"/>
      <protection locked="0"/>
    </xf>
    <xf numFmtId="0" fontId="0" fillId="0" borderId="0" xfId="0"/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7" fillId="2" borderId="0" xfId="1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4" fillId="0" borderId="34" xfId="0" applyFont="1" applyBorder="1" applyAlignment="1" applyProtection="1">
      <alignment horizontal="left" wrapText="1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49" fontId="35" fillId="0" borderId="1" xfId="0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horizontal="left"/>
      <protection locked="0"/>
    </xf>
    <xf numFmtId="0" fontId="35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20" t="s">
        <v>8</v>
      </c>
      <c r="BT2" s="20" t="s">
        <v>9</v>
      </c>
    </row>
    <row r="3" spans="1:74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1:74" ht="36.9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1:74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22" t="s">
        <v>16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5"/>
      <c r="AQ5" s="27"/>
      <c r="BE5" s="320" t="s">
        <v>17</v>
      </c>
      <c r="BS5" s="20" t="s">
        <v>8</v>
      </c>
    </row>
    <row r="6" spans="1:74" ht="36.9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24" t="s">
        <v>19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5"/>
      <c r="AQ6" s="27"/>
      <c r="BE6" s="321"/>
      <c r="BS6" s="20" t="s">
        <v>8</v>
      </c>
    </row>
    <row r="7" spans="1:74" ht="14.4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321"/>
      <c r="BS7" s="20" t="s">
        <v>8</v>
      </c>
    </row>
    <row r="8" spans="1:74" ht="14.4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321"/>
      <c r="BS8" s="20" t="s">
        <v>8</v>
      </c>
    </row>
    <row r="9" spans="1:74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21"/>
      <c r="BS9" s="20" t="s">
        <v>8</v>
      </c>
    </row>
    <row r="10" spans="1:74" ht="14.4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321"/>
      <c r="BS10" s="20" t="s">
        <v>8</v>
      </c>
    </row>
    <row r="11" spans="1:74" ht="18.45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321"/>
      <c r="BS11" s="20" t="s">
        <v>8</v>
      </c>
    </row>
    <row r="12" spans="1:74" ht="6.9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21"/>
      <c r="BS12" s="20" t="s">
        <v>8</v>
      </c>
    </row>
    <row r="13" spans="1:74" ht="14.4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321"/>
      <c r="BS13" s="20" t="s">
        <v>8</v>
      </c>
    </row>
    <row r="14" spans="1:74" ht="13.2">
      <c r="B14" s="24"/>
      <c r="C14" s="25"/>
      <c r="D14" s="25"/>
      <c r="E14" s="325" t="s">
        <v>32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321"/>
      <c r="BS14" s="20" t="s">
        <v>8</v>
      </c>
    </row>
    <row r="15" spans="1:74" ht="6.9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21"/>
      <c r="BS15" s="20" t="s">
        <v>6</v>
      </c>
    </row>
    <row r="16" spans="1:74" ht="14.4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321"/>
      <c r="BS16" s="20" t="s">
        <v>6</v>
      </c>
    </row>
    <row r="17" spans="2:71" ht="18.45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321"/>
      <c r="BS17" s="20" t="s">
        <v>34</v>
      </c>
    </row>
    <row r="18" spans="2:71" ht="6.9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21"/>
      <c r="BS18" s="20" t="s">
        <v>8</v>
      </c>
    </row>
    <row r="19" spans="2:71" ht="14.4" customHeight="1">
      <c r="B19" s="24"/>
      <c r="C19" s="25"/>
      <c r="D19" s="33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21"/>
      <c r="BS19" s="20" t="s">
        <v>8</v>
      </c>
    </row>
    <row r="20" spans="2:71" ht="57" customHeight="1">
      <c r="B20" s="24"/>
      <c r="C20" s="25"/>
      <c r="D20" s="25"/>
      <c r="E20" s="327" t="s">
        <v>36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25"/>
      <c r="AP20" s="25"/>
      <c r="AQ20" s="27"/>
      <c r="BE20" s="321"/>
      <c r="BS20" s="20" t="s">
        <v>6</v>
      </c>
    </row>
    <row r="21" spans="2:71" ht="6.9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21"/>
    </row>
    <row r="22" spans="2:71" ht="6.9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321"/>
    </row>
    <row r="23" spans="2:71" s="1" customFormat="1" ht="25.95" customHeight="1">
      <c r="B23" s="37"/>
      <c r="C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28">
        <f>ROUND(AG51,2)</f>
        <v>0</v>
      </c>
      <c r="AL23" s="329"/>
      <c r="AM23" s="329"/>
      <c r="AN23" s="329"/>
      <c r="AO23" s="329"/>
      <c r="AP23" s="38"/>
      <c r="AQ23" s="41"/>
      <c r="BE23" s="321"/>
    </row>
    <row r="24" spans="2:71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21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30" t="s">
        <v>38</v>
      </c>
      <c r="M25" s="330"/>
      <c r="N25" s="330"/>
      <c r="O25" s="330"/>
      <c r="P25" s="38"/>
      <c r="Q25" s="38"/>
      <c r="R25" s="38"/>
      <c r="S25" s="38"/>
      <c r="T25" s="38"/>
      <c r="U25" s="38"/>
      <c r="V25" s="38"/>
      <c r="W25" s="330" t="s">
        <v>39</v>
      </c>
      <c r="X25" s="330"/>
      <c r="Y25" s="330"/>
      <c r="Z25" s="330"/>
      <c r="AA25" s="330"/>
      <c r="AB25" s="330"/>
      <c r="AC25" s="330"/>
      <c r="AD25" s="330"/>
      <c r="AE25" s="330"/>
      <c r="AF25" s="38"/>
      <c r="AG25" s="38"/>
      <c r="AH25" s="38"/>
      <c r="AI25" s="38"/>
      <c r="AJ25" s="38"/>
      <c r="AK25" s="330" t="s">
        <v>40</v>
      </c>
      <c r="AL25" s="330"/>
      <c r="AM25" s="330"/>
      <c r="AN25" s="330"/>
      <c r="AO25" s="330"/>
      <c r="AP25" s="38"/>
      <c r="AQ25" s="41"/>
      <c r="BE25" s="321"/>
    </row>
    <row r="26" spans="2:71" s="2" customFormat="1" ht="14.4" customHeight="1">
      <c r="B26" s="43"/>
      <c r="C26" s="44"/>
      <c r="D26" s="45" t="s">
        <v>41</v>
      </c>
      <c r="E26" s="44"/>
      <c r="F26" s="45" t="s">
        <v>42</v>
      </c>
      <c r="G26" s="44"/>
      <c r="H26" s="44"/>
      <c r="I26" s="44"/>
      <c r="J26" s="44"/>
      <c r="K26" s="44"/>
      <c r="L26" s="313">
        <v>0.21</v>
      </c>
      <c r="M26" s="314"/>
      <c r="N26" s="314"/>
      <c r="O26" s="314"/>
      <c r="P26" s="44"/>
      <c r="Q26" s="44"/>
      <c r="R26" s="44"/>
      <c r="S26" s="44"/>
      <c r="T26" s="44"/>
      <c r="U26" s="44"/>
      <c r="V26" s="44"/>
      <c r="W26" s="315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4"/>
      <c r="AG26" s="44"/>
      <c r="AH26" s="44"/>
      <c r="AI26" s="44"/>
      <c r="AJ26" s="44"/>
      <c r="AK26" s="315">
        <f>ROUND(AV51,2)</f>
        <v>0</v>
      </c>
      <c r="AL26" s="314"/>
      <c r="AM26" s="314"/>
      <c r="AN26" s="314"/>
      <c r="AO26" s="314"/>
      <c r="AP26" s="44"/>
      <c r="AQ26" s="46"/>
      <c r="BE26" s="321"/>
    </row>
    <row r="27" spans="2:71" s="2" customFormat="1" ht="14.4" customHeight="1">
      <c r="B27" s="43"/>
      <c r="C27" s="44"/>
      <c r="D27" s="44"/>
      <c r="E27" s="44"/>
      <c r="F27" s="45" t="s">
        <v>43</v>
      </c>
      <c r="G27" s="44"/>
      <c r="H27" s="44"/>
      <c r="I27" s="44"/>
      <c r="J27" s="44"/>
      <c r="K27" s="44"/>
      <c r="L27" s="313">
        <v>0.15</v>
      </c>
      <c r="M27" s="314"/>
      <c r="N27" s="314"/>
      <c r="O27" s="314"/>
      <c r="P27" s="44"/>
      <c r="Q27" s="44"/>
      <c r="R27" s="44"/>
      <c r="S27" s="44"/>
      <c r="T27" s="44"/>
      <c r="U27" s="44"/>
      <c r="V27" s="44"/>
      <c r="W27" s="315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4"/>
      <c r="AG27" s="44"/>
      <c r="AH27" s="44"/>
      <c r="AI27" s="44"/>
      <c r="AJ27" s="44"/>
      <c r="AK27" s="315">
        <f>ROUND(AW51,2)</f>
        <v>0</v>
      </c>
      <c r="AL27" s="314"/>
      <c r="AM27" s="314"/>
      <c r="AN27" s="314"/>
      <c r="AO27" s="314"/>
      <c r="AP27" s="44"/>
      <c r="AQ27" s="46"/>
      <c r="BE27" s="321"/>
    </row>
    <row r="28" spans="2:71" s="2" customFormat="1" ht="14.4" hidden="1" customHeight="1">
      <c r="B28" s="43"/>
      <c r="C28" s="44"/>
      <c r="D28" s="44"/>
      <c r="E28" s="44"/>
      <c r="F28" s="45" t="s">
        <v>44</v>
      </c>
      <c r="G28" s="44"/>
      <c r="H28" s="44"/>
      <c r="I28" s="44"/>
      <c r="J28" s="44"/>
      <c r="K28" s="44"/>
      <c r="L28" s="313">
        <v>0.21</v>
      </c>
      <c r="M28" s="314"/>
      <c r="N28" s="314"/>
      <c r="O28" s="314"/>
      <c r="P28" s="44"/>
      <c r="Q28" s="44"/>
      <c r="R28" s="44"/>
      <c r="S28" s="44"/>
      <c r="T28" s="44"/>
      <c r="U28" s="44"/>
      <c r="V28" s="44"/>
      <c r="W28" s="315">
        <f>ROUND(BB51,2)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44"/>
      <c r="AG28" s="44"/>
      <c r="AH28" s="44"/>
      <c r="AI28" s="44"/>
      <c r="AJ28" s="44"/>
      <c r="AK28" s="315">
        <v>0</v>
      </c>
      <c r="AL28" s="314"/>
      <c r="AM28" s="314"/>
      <c r="AN28" s="314"/>
      <c r="AO28" s="314"/>
      <c r="AP28" s="44"/>
      <c r="AQ28" s="46"/>
      <c r="BE28" s="321"/>
    </row>
    <row r="29" spans="2:71" s="2" customFormat="1" ht="14.4" hidden="1" customHeight="1">
      <c r="B29" s="43"/>
      <c r="C29" s="44"/>
      <c r="D29" s="44"/>
      <c r="E29" s="44"/>
      <c r="F29" s="45" t="s">
        <v>45</v>
      </c>
      <c r="G29" s="44"/>
      <c r="H29" s="44"/>
      <c r="I29" s="44"/>
      <c r="J29" s="44"/>
      <c r="K29" s="44"/>
      <c r="L29" s="313">
        <v>0.15</v>
      </c>
      <c r="M29" s="314"/>
      <c r="N29" s="314"/>
      <c r="O29" s="314"/>
      <c r="P29" s="44"/>
      <c r="Q29" s="44"/>
      <c r="R29" s="44"/>
      <c r="S29" s="44"/>
      <c r="T29" s="44"/>
      <c r="U29" s="44"/>
      <c r="V29" s="44"/>
      <c r="W29" s="315">
        <f>ROUND(BC51,2)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44"/>
      <c r="AG29" s="44"/>
      <c r="AH29" s="44"/>
      <c r="AI29" s="44"/>
      <c r="AJ29" s="44"/>
      <c r="AK29" s="315">
        <v>0</v>
      </c>
      <c r="AL29" s="314"/>
      <c r="AM29" s="314"/>
      <c r="AN29" s="314"/>
      <c r="AO29" s="314"/>
      <c r="AP29" s="44"/>
      <c r="AQ29" s="46"/>
      <c r="BE29" s="321"/>
    </row>
    <row r="30" spans="2:71" s="2" customFormat="1" ht="14.4" hidden="1" customHeight="1">
      <c r="B30" s="43"/>
      <c r="C30" s="44"/>
      <c r="D30" s="44"/>
      <c r="E30" s="44"/>
      <c r="F30" s="45" t="s">
        <v>46</v>
      </c>
      <c r="G30" s="44"/>
      <c r="H30" s="44"/>
      <c r="I30" s="44"/>
      <c r="J30" s="44"/>
      <c r="K30" s="44"/>
      <c r="L30" s="313">
        <v>0</v>
      </c>
      <c r="M30" s="314"/>
      <c r="N30" s="314"/>
      <c r="O30" s="314"/>
      <c r="P30" s="44"/>
      <c r="Q30" s="44"/>
      <c r="R30" s="44"/>
      <c r="S30" s="44"/>
      <c r="T30" s="44"/>
      <c r="U30" s="44"/>
      <c r="V30" s="44"/>
      <c r="W30" s="315">
        <f>ROUND(BD51,2)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44"/>
      <c r="AG30" s="44"/>
      <c r="AH30" s="44"/>
      <c r="AI30" s="44"/>
      <c r="AJ30" s="44"/>
      <c r="AK30" s="315">
        <v>0</v>
      </c>
      <c r="AL30" s="314"/>
      <c r="AM30" s="314"/>
      <c r="AN30" s="314"/>
      <c r="AO30" s="314"/>
      <c r="AP30" s="44"/>
      <c r="AQ30" s="46"/>
      <c r="BE30" s="321"/>
    </row>
    <row r="31" spans="2:71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21"/>
    </row>
    <row r="32" spans="2:71" s="1" customFormat="1" ht="25.95" customHeight="1">
      <c r="B32" s="37"/>
      <c r="C32" s="47"/>
      <c r="D32" s="48" t="s">
        <v>47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48</v>
      </c>
      <c r="U32" s="49"/>
      <c r="V32" s="49"/>
      <c r="W32" s="49"/>
      <c r="X32" s="316" t="s">
        <v>49</v>
      </c>
      <c r="Y32" s="317"/>
      <c r="Z32" s="317"/>
      <c r="AA32" s="317"/>
      <c r="AB32" s="317"/>
      <c r="AC32" s="49"/>
      <c r="AD32" s="49"/>
      <c r="AE32" s="49"/>
      <c r="AF32" s="49"/>
      <c r="AG32" s="49"/>
      <c r="AH32" s="49"/>
      <c r="AI32" s="49"/>
      <c r="AJ32" s="49"/>
      <c r="AK32" s="318">
        <f>SUM(AK23:AK30)</f>
        <v>0</v>
      </c>
      <c r="AL32" s="317"/>
      <c r="AM32" s="317"/>
      <c r="AN32" s="317"/>
      <c r="AO32" s="319"/>
      <c r="AP32" s="47"/>
      <c r="AQ32" s="51"/>
      <c r="BE32" s="321"/>
    </row>
    <row r="33" spans="2:56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" customHeight="1">
      <c r="B39" s="37"/>
      <c r="C39" s="58" t="s">
        <v>50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2018_06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9" t="str">
        <f>K6</f>
        <v>Snížení energetické náročnosti obce Hať</v>
      </c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66"/>
      <c r="AQ42" s="66"/>
      <c r="AR42" s="67"/>
    </row>
    <row r="43" spans="2:56" s="1" customFormat="1" ht="6.9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3.2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Hať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01" t="str">
        <f>IF(AN8= "","",AN8)</f>
        <v>11. 6. 2018</v>
      </c>
      <c r="AN44" s="301"/>
      <c r="AO44" s="59"/>
      <c r="AP44" s="59"/>
      <c r="AQ44" s="59"/>
      <c r="AR44" s="57"/>
    </row>
    <row r="45" spans="2:56" s="1" customFormat="1" ht="6.9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2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02" t="str">
        <f>IF(E17="","",E17)</f>
        <v xml:space="preserve"> </v>
      </c>
      <c r="AN46" s="302"/>
      <c r="AO46" s="302"/>
      <c r="AP46" s="302"/>
      <c r="AQ46" s="59"/>
      <c r="AR46" s="57"/>
      <c r="AS46" s="303" t="s">
        <v>51</v>
      </c>
      <c r="AT46" s="30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2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5"/>
      <c r="AT47" s="30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8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7"/>
      <c r="AT48" s="308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1" s="1" customFormat="1" ht="29.25" customHeight="1">
      <c r="B49" s="37"/>
      <c r="C49" s="309" t="s">
        <v>52</v>
      </c>
      <c r="D49" s="310"/>
      <c r="E49" s="310"/>
      <c r="F49" s="310"/>
      <c r="G49" s="310"/>
      <c r="H49" s="75"/>
      <c r="I49" s="311" t="s">
        <v>53</v>
      </c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2" t="s">
        <v>54</v>
      </c>
      <c r="AH49" s="310"/>
      <c r="AI49" s="310"/>
      <c r="AJ49" s="310"/>
      <c r="AK49" s="310"/>
      <c r="AL49" s="310"/>
      <c r="AM49" s="310"/>
      <c r="AN49" s="311" t="s">
        <v>55</v>
      </c>
      <c r="AO49" s="310"/>
      <c r="AP49" s="310"/>
      <c r="AQ49" s="76" t="s">
        <v>56</v>
      </c>
      <c r="AR49" s="57"/>
      <c r="AS49" s="77" t="s">
        <v>57</v>
      </c>
      <c r="AT49" s="78" t="s">
        <v>58</v>
      </c>
      <c r="AU49" s="78" t="s">
        <v>59</v>
      </c>
      <c r="AV49" s="78" t="s">
        <v>60</v>
      </c>
      <c r="AW49" s="78" t="s">
        <v>61</v>
      </c>
      <c r="AX49" s="78" t="s">
        <v>62</v>
      </c>
      <c r="AY49" s="78" t="s">
        <v>63</v>
      </c>
      <c r="AZ49" s="78" t="s">
        <v>64</v>
      </c>
      <c r="BA49" s="78" t="s">
        <v>65</v>
      </c>
      <c r="BB49" s="78" t="s">
        <v>66</v>
      </c>
      <c r="BC49" s="78" t="s">
        <v>67</v>
      </c>
      <c r="BD49" s="79" t="s">
        <v>68</v>
      </c>
    </row>
    <row r="50" spans="1:91" s="1" customFormat="1" ht="10.8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" customHeight="1">
      <c r="B51" s="64"/>
      <c r="C51" s="83" t="s">
        <v>69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297">
        <f>ROUND(SUM(AG52:AG54),2)</f>
        <v>0</v>
      </c>
      <c r="AH51" s="297"/>
      <c r="AI51" s="297"/>
      <c r="AJ51" s="297"/>
      <c r="AK51" s="297"/>
      <c r="AL51" s="297"/>
      <c r="AM51" s="297"/>
      <c r="AN51" s="298">
        <f>SUM(AG51,AT51)</f>
        <v>0</v>
      </c>
      <c r="AO51" s="298"/>
      <c r="AP51" s="298"/>
      <c r="AQ51" s="85" t="s">
        <v>21</v>
      </c>
      <c r="AR51" s="67"/>
      <c r="AS51" s="86">
        <f>ROUND(SUM(AS52:AS54),2)</f>
        <v>0</v>
      </c>
      <c r="AT51" s="87">
        <f>ROUND(SUM(AV51:AW51),2)</f>
        <v>0</v>
      </c>
      <c r="AU51" s="88">
        <f>ROUND(SUM(AU52:AU54),5)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ROUND(SUM(AZ52:AZ54),2)</f>
        <v>0</v>
      </c>
      <c r="BA51" s="87">
        <f>ROUND(SUM(BA52:BA54),2)</f>
        <v>0</v>
      </c>
      <c r="BB51" s="87">
        <f>ROUND(SUM(BB52:BB54),2)</f>
        <v>0</v>
      </c>
      <c r="BC51" s="87">
        <f>ROUND(SUM(BC52:BC54),2)</f>
        <v>0</v>
      </c>
      <c r="BD51" s="89">
        <f>ROUND(SUM(BD52:BD54),2)</f>
        <v>0</v>
      </c>
      <c r="BS51" s="90" t="s">
        <v>70</v>
      </c>
      <c r="BT51" s="90" t="s">
        <v>71</v>
      </c>
      <c r="BU51" s="91" t="s">
        <v>72</v>
      </c>
      <c r="BV51" s="90" t="s">
        <v>73</v>
      </c>
      <c r="BW51" s="90" t="s">
        <v>7</v>
      </c>
      <c r="BX51" s="90" t="s">
        <v>74</v>
      </c>
      <c r="CL51" s="90" t="s">
        <v>21</v>
      </c>
    </row>
    <row r="52" spans="1:91" s="5" customFormat="1" ht="31.5" customHeight="1">
      <c r="A52" s="92" t="s">
        <v>75</v>
      </c>
      <c r="B52" s="93"/>
      <c r="C52" s="94"/>
      <c r="D52" s="296" t="s">
        <v>76</v>
      </c>
      <c r="E52" s="296"/>
      <c r="F52" s="296"/>
      <c r="G52" s="296"/>
      <c r="H52" s="296"/>
      <c r="I52" s="95"/>
      <c r="J52" s="296" t="s">
        <v>77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4">
        <f>'2018_06_01 - Způsobilé po...'!J27</f>
        <v>0</v>
      </c>
      <c r="AH52" s="295"/>
      <c r="AI52" s="295"/>
      <c r="AJ52" s="295"/>
      <c r="AK52" s="295"/>
      <c r="AL52" s="295"/>
      <c r="AM52" s="295"/>
      <c r="AN52" s="294">
        <f>SUM(AG52,AT52)</f>
        <v>0</v>
      </c>
      <c r="AO52" s="295"/>
      <c r="AP52" s="295"/>
      <c r="AQ52" s="96" t="s">
        <v>78</v>
      </c>
      <c r="AR52" s="97"/>
      <c r="AS52" s="98">
        <v>0</v>
      </c>
      <c r="AT52" s="99">
        <f>ROUND(SUM(AV52:AW52),2)</f>
        <v>0</v>
      </c>
      <c r="AU52" s="100">
        <f>'2018_06_01 - Způsobilé po...'!P79</f>
        <v>0</v>
      </c>
      <c r="AV52" s="99">
        <f>'2018_06_01 - Způsobilé po...'!J30</f>
        <v>0</v>
      </c>
      <c r="AW52" s="99">
        <f>'2018_06_01 - Způsobilé po...'!J31</f>
        <v>0</v>
      </c>
      <c r="AX52" s="99">
        <f>'2018_06_01 - Způsobilé po...'!J32</f>
        <v>0</v>
      </c>
      <c r="AY52" s="99">
        <f>'2018_06_01 - Způsobilé po...'!J33</f>
        <v>0</v>
      </c>
      <c r="AZ52" s="99">
        <f>'2018_06_01 - Způsobilé po...'!F30</f>
        <v>0</v>
      </c>
      <c r="BA52" s="99">
        <f>'2018_06_01 - Způsobilé po...'!F31</f>
        <v>0</v>
      </c>
      <c r="BB52" s="99">
        <f>'2018_06_01 - Způsobilé po...'!F32</f>
        <v>0</v>
      </c>
      <c r="BC52" s="99">
        <f>'2018_06_01 - Způsobilé po...'!F33</f>
        <v>0</v>
      </c>
      <c r="BD52" s="101">
        <f>'2018_06_01 - Způsobilé po...'!F34</f>
        <v>0</v>
      </c>
      <c r="BT52" s="102" t="s">
        <v>79</v>
      </c>
      <c r="BV52" s="102" t="s">
        <v>73</v>
      </c>
      <c r="BW52" s="102" t="s">
        <v>80</v>
      </c>
      <c r="BX52" s="102" t="s">
        <v>7</v>
      </c>
      <c r="CL52" s="102" t="s">
        <v>21</v>
      </c>
      <c r="CM52" s="102" t="s">
        <v>81</v>
      </c>
    </row>
    <row r="53" spans="1:91" s="5" customFormat="1" ht="31.5" customHeight="1">
      <c r="A53" s="92" t="s">
        <v>75</v>
      </c>
      <c r="B53" s="93"/>
      <c r="C53" s="94"/>
      <c r="D53" s="296" t="s">
        <v>82</v>
      </c>
      <c r="E53" s="296"/>
      <c r="F53" s="296"/>
      <c r="G53" s="296"/>
      <c r="H53" s="296"/>
      <c r="I53" s="95"/>
      <c r="J53" s="296" t="s">
        <v>83</v>
      </c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4">
        <f>'2018_06_02 - Způsobilé po...'!J27</f>
        <v>0</v>
      </c>
      <c r="AH53" s="295"/>
      <c r="AI53" s="295"/>
      <c r="AJ53" s="295"/>
      <c r="AK53" s="295"/>
      <c r="AL53" s="295"/>
      <c r="AM53" s="295"/>
      <c r="AN53" s="294">
        <f>SUM(AG53,AT53)</f>
        <v>0</v>
      </c>
      <c r="AO53" s="295"/>
      <c r="AP53" s="295"/>
      <c r="AQ53" s="96" t="s">
        <v>78</v>
      </c>
      <c r="AR53" s="97"/>
      <c r="AS53" s="98">
        <v>0</v>
      </c>
      <c r="AT53" s="99">
        <f>ROUND(SUM(AV53:AW53),2)</f>
        <v>0</v>
      </c>
      <c r="AU53" s="100">
        <f>'2018_06_02 - Způsobilé po...'!P79</f>
        <v>0</v>
      </c>
      <c r="AV53" s="99">
        <f>'2018_06_02 - Způsobilé po...'!J30</f>
        <v>0</v>
      </c>
      <c r="AW53" s="99">
        <f>'2018_06_02 - Způsobilé po...'!J31</f>
        <v>0</v>
      </c>
      <c r="AX53" s="99">
        <f>'2018_06_02 - Způsobilé po...'!J32</f>
        <v>0</v>
      </c>
      <c r="AY53" s="99">
        <f>'2018_06_02 - Způsobilé po...'!J33</f>
        <v>0</v>
      </c>
      <c r="AZ53" s="99">
        <f>'2018_06_02 - Způsobilé po...'!F30</f>
        <v>0</v>
      </c>
      <c r="BA53" s="99">
        <f>'2018_06_02 - Způsobilé po...'!F31</f>
        <v>0</v>
      </c>
      <c r="BB53" s="99">
        <f>'2018_06_02 - Způsobilé po...'!F32</f>
        <v>0</v>
      </c>
      <c r="BC53" s="99">
        <f>'2018_06_02 - Způsobilé po...'!F33</f>
        <v>0</v>
      </c>
      <c r="BD53" s="101">
        <f>'2018_06_02 - Způsobilé po...'!F34</f>
        <v>0</v>
      </c>
      <c r="BT53" s="102" t="s">
        <v>79</v>
      </c>
      <c r="BV53" s="102" t="s">
        <v>73</v>
      </c>
      <c r="BW53" s="102" t="s">
        <v>84</v>
      </c>
      <c r="BX53" s="102" t="s">
        <v>7</v>
      </c>
      <c r="CL53" s="102" t="s">
        <v>21</v>
      </c>
      <c r="CM53" s="102" t="s">
        <v>81</v>
      </c>
    </row>
    <row r="54" spans="1:91" s="5" customFormat="1" ht="31.5" customHeight="1">
      <c r="A54" s="92" t="s">
        <v>75</v>
      </c>
      <c r="B54" s="93"/>
      <c r="C54" s="94"/>
      <c r="D54" s="296" t="s">
        <v>85</v>
      </c>
      <c r="E54" s="296"/>
      <c r="F54" s="296"/>
      <c r="G54" s="296"/>
      <c r="H54" s="296"/>
      <c r="I54" s="95"/>
      <c r="J54" s="296" t="s">
        <v>86</v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4">
        <f>'2018_06_03 - Nezpůsobilé ...'!J27</f>
        <v>0</v>
      </c>
      <c r="AH54" s="295"/>
      <c r="AI54" s="295"/>
      <c r="AJ54" s="295"/>
      <c r="AK54" s="295"/>
      <c r="AL54" s="295"/>
      <c r="AM54" s="295"/>
      <c r="AN54" s="294">
        <f>SUM(AG54,AT54)</f>
        <v>0</v>
      </c>
      <c r="AO54" s="295"/>
      <c r="AP54" s="295"/>
      <c r="AQ54" s="96" t="s">
        <v>78</v>
      </c>
      <c r="AR54" s="97"/>
      <c r="AS54" s="103">
        <v>0</v>
      </c>
      <c r="AT54" s="104">
        <f>ROUND(SUM(AV54:AW54),2)</f>
        <v>0</v>
      </c>
      <c r="AU54" s="105">
        <f>'2018_06_03 - Nezpůsobilé ...'!P79</f>
        <v>0</v>
      </c>
      <c r="AV54" s="104">
        <f>'2018_06_03 - Nezpůsobilé ...'!J30</f>
        <v>0</v>
      </c>
      <c r="AW54" s="104">
        <f>'2018_06_03 - Nezpůsobilé ...'!J31</f>
        <v>0</v>
      </c>
      <c r="AX54" s="104">
        <f>'2018_06_03 - Nezpůsobilé ...'!J32</f>
        <v>0</v>
      </c>
      <c r="AY54" s="104">
        <f>'2018_06_03 - Nezpůsobilé ...'!J33</f>
        <v>0</v>
      </c>
      <c r="AZ54" s="104">
        <f>'2018_06_03 - Nezpůsobilé ...'!F30</f>
        <v>0</v>
      </c>
      <c r="BA54" s="104">
        <f>'2018_06_03 - Nezpůsobilé ...'!F31</f>
        <v>0</v>
      </c>
      <c r="BB54" s="104">
        <f>'2018_06_03 - Nezpůsobilé ...'!F32</f>
        <v>0</v>
      </c>
      <c r="BC54" s="104">
        <f>'2018_06_03 - Nezpůsobilé ...'!F33</f>
        <v>0</v>
      </c>
      <c r="BD54" s="106">
        <f>'2018_06_03 - Nezpůsobilé ...'!F34</f>
        <v>0</v>
      </c>
      <c r="BT54" s="102" t="s">
        <v>79</v>
      </c>
      <c r="BV54" s="102" t="s">
        <v>73</v>
      </c>
      <c r="BW54" s="102" t="s">
        <v>87</v>
      </c>
      <c r="BX54" s="102" t="s">
        <v>7</v>
      </c>
      <c r="CL54" s="102" t="s">
        <v>21</v>
      </c>
      <c r="CM54" s="102" t="s">
        <v>81</v>
      </c>
    </row>
    <row r="55" spans="1:91" s="1" customFormat="1" ht="30" customHeight="1">
      <c r="B55" s="3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7"/>
    </row>
    <row r="56" spans="1:91" s="1" customFormat="1" ht="6.9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7"/>
    </row>
  </sheetData>
  <sheetProtection algorithmName="SHA-512" hashValue="wVaXLw9MTmMA6KXm9gkVQWuRZAhdy1nBTh11w0HcOLsjg41sXTEY/yJzM+PinjOQJi88PdNoiigpzGd2TcFalQ==" saltValue="m8rJsDyhotxc9/Kg6N++WrU3KFZqH9nyiyKNXSq/jZU2p1B3eTVbYrrke+Aq9mmVPDRvAgpyxLgqvLLo2Q5+SQ==" spinCount="100000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2018_06_01 - Způsobilé po...'!C2" display="/"/>
    <hyperlink ref="A53" location="'2018_06_02 - Způsobilé po...'!C2" display="/"/>
    <hyperlink ref="A54" location="'2018_06_03 - Nezpůsobilé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R107"/>
  <sheetViews>
    <sheetView showGridLines="0" workbookViewId="0">
      <pane ySplit="1" topLeftCell="A2" activePane="bottomLeft" state="frozen"/>
      <selection pane="bottomLeft" activeCell="Y23" sqref="Y23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7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88</v>
      </c>
      <c r="G1" s="335" t="s">
        <v>89</v>
      </c>
      <c r="H1" s="335"/>
      <c r="I1" s="111"/>
      <c r="J1" s="110" t="s">
        <v>90</v>
      </c>
      <c r="K1" s="109" t="s">
        <v>91</v>
      </c>
      <c r="L1" s="110" t="s">
        <v>92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20" t="s">
        <v>80</v>
      </c>
    </row>
    <row r="3" spans="1:70" ht="6.9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81</v>
      </c>
    </row>
    <row r="4" spans="1:70" ht="36.9" customHeight="1">
      <c r="B4" s="24"/>
      <c r="C4" s="25"/>
      <c r="D4" s="26" t="s">
        <v>93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1:70" ht="6.9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1:70" ht="13.2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1:70" ht="16.5" customHeight="1">
      <c r="B7" s="24"/>
      <c r="C7" s="25"/>
      <c r="D7" s="25"/>
      <c r="E7" s="336" t="str">
        <f>'Rekapitulace stavby'!K6</f>
        <v>Snížení energetické náročnosti obce Hať</v>
      </c>
      <c r="F7" s="337"/>
      <c r="G7" s="337"/>
      <c r="H7" s="337"/>
      <c r="I7" s="113"/>
      <c r="J7" s="25"/>
      <c r="K7" s="27"/>
    </row>
    <row r="8" spans="1:70" s="1" customFormat="1" ht="13.2">
      <c r="B8" s="37"/>
      <c r="C8" s="38"/>
      <c r="D8" s="33" t="s">
        <v>94</v>
      </c>
      <c r="E8" s="38"/>
      <c r="F8" s="38"/>
      <c r="G8" s="38"/>
      <c r="H8" s="38"/>
      <c r="I8" s="114"/>
      <c r="J8" s="38"/>
      <c r="K8" s="41"/>
    </row>
    <row r="9" spans="1:70" s="1" customFormat="1" ht="36.9" customHeight="1">
      <c r="B9" s="37"/>
      <c r="C9" s="38"/>
      <c r="D9" s="38"/>
      <c r="E9" s="338" t="s">
        <v>95</v>
      </c>
      <c r="F9" s="339"/>
      <c r="G9" s="339"/>
      <c r="H9" s="339"/>
      <c r="I9" s="114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1:70" s="1" customFormat="1" ht="14.4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1:70" s="1" customFormat="1" ht="14.4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11. 6. 2018</v>
      </c>
      <c r="K12" s="41"/>
    </row>
    <row r="13" spans="1:70" s="1" customFormat="1" ht="10.8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1:70" s="1" customFormat="1" ht="14.4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1:70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1:70" s="1" customFormat="1" ht="6.9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29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" customHeight="1">
      <c r="B23" s="37"/>
      <c r="C23" s="38"/>
      <c r="D23" s="33" t="s">
        <v>35</v>
      </c>
      <c r="E23" s="38"/>
      <c r="F23" s="38"/>
      <c r="G23" s="38"/>
      <c r="H23" s="38"/>
      <c r="I23" s="114"/>
      <c r="J23" s="38"/>
      <c r="K23" s="41"/>
    </row>
    <row r="24" spans="2:11" s="6" customFormat="1" ht="16.5" customHeight="1">
      <c r="B24" s="117"/>
      <c r="C24" s="118"/>
      <c r="D24" s="118"/>
      <c r="E24" s="327" t="s">
        <v>21</v>
      </c>
      <c r="F24" s="327"/>
      <c r="G24" s="327"/>
      <c r="H24" s="327"/>
      <c r="I24" s="119"/>
      <c r="J24" s="118"/>
      <c r="K24" s="120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37</v>
      </c>
      <c r="E27" s="38"/>
      <c r="F27" s="38"/>
      <c r="G27" s="38"/>
      <c r="H27" s="38"/>
      <c r="I27" s="114"/>
      <c r="J27" s="124">
        <f>ROUND(J79,2)</f>
        <v>0</v>
      </c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" customHeight="1">
      <c r="B29" s="37"/>
      <c r="C29" s="38"/>
      <c r="D29" s="38"/>
      <c r="E29" s="38"/>
      <c r="F29" s="42" t="s">
        <v>39</v>
      </c>
      <c r="G29" s="38"/>
      <c r="H29" s="38"/>
      <c r="I29" s="125" t="s">
        <v>38</v>
      </c>
      <c r="J29" s="42" t="s">
        <v>40</v>
      </c>
      <c r="K29" s="41"/>
    </row>
    <row r="30" spans="2:11" s="1" customFormat="1" ht="14.4" customHeight="1">
      <c r="B30" s="37"/>
      <c r="C30" s="38"/>
      <c r="D30" s="45" t="s">
        <v>41</v>
      </c>
      <c r="E30" s="45" t="s">
        <v>42</v>
      </c>
      <c r="F30" s="126">
        <f>ROUND(SUM(BE79:BE106), 2)</f>
        <v>0</v>
      </c>
      <c r="G30" s="38"/>
      <c r="H30" s="38"/>
      <c r="I30" s="127">
        <v>0.21</v>
      </c>
      <c r="J30" s="126">
        <f>ROUND(ROUND((SUM(BE79:BE106)), 2)*I30, 2)</f>
        <v>0</v>
      </c>
      <c r="K30" s="41"/>
    </row>
    <row r="31" spans="2:11" s="1" customFormat="1" ht="14.4" customHeight="1">
      <c r="B31" s="37"/>
      <c r="C31" s="38"/>
      <c r="D31" s="38"/>
      <c r="E31" s="45" t="s">
        <v>43</v>
      </c>
      <c r="F31" s="126">
        <f>ROUND(SUM(BF79:BF106), 2)</f>
        <v>0</v>
      </c>
      <c r="G31" s="38"/>
      <c r="H31" s="38"/>
      <c r="I31" s="127">
        <v>0.15</v>
      </c>
      <c r="J31" s="126">
        <f>ROUND(ROUND((SUM(BF79:BF106)), 2)*I31, 2)</f>
        <v>0</v>
      </c>
      <c r="K31" s="41"/>
    </row>
    <row r="32" spans="2:11" s="1" customFormat="1" ht="14.4" hidden="1" customHeight="1">
      <c r="B32" s="37"/>
      <c r="C32" s="38"/>
      <c r="D32" s="38"/>
      <c r="E32" s="45" t="s">
        <v>44</v>
      </c>
      <c r="F32" s="126">
        <f>ROUND(SUM(BG79:BG106), 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" hidden="1" customHeight="1">
      <c r="B33" s="37"/>
      <c r="C33" s="38"/>
      <c r="D33" s="38"/>
      <c r="E33" s="45" t="s">
        <v>45</v>
      </c>
      <c r="F33" s="126">
        <f>ROUND(SUM(BH79:BH106), 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" hidden="1" customHeight="1">
      <c r="B34" s="37"/>
      <c r="C34" s="38"/>
      <c r="D34" s="38"/>
      <c r="E34" s="45" t="s">
        <v>46</v>
      </c>
      <c r="F34" s="126">
        <f>ROUND(SUM(BI79:BI106), 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47</v>
      </c>
      <c r="E36" s="75"/>
      <c r="F36" s="75"/>
      <c r="G36" s="130" t="s">
        <v>48</v>
      </c>
      <c r="H36" s="131" t="s">
        <v>49</v>
      </c>
      <c r="I36" s="132"/>
      <c r="J36" s="133">
        <f>SUM(J27:J34)</f>
        <v>0</v>
      </c>
      <c r="K36" s="134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" customHeight="1">
      <c r="B42" s="37"/>
      <c r="C42" s="26" t="s">
        <v>96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16.5" customHeight="1">
      <c r="B45" s="37"/>
      <c r="C45" s="38"/>
      <c r="D45" s="38"/>
      <c r="E45" s="336" t="str">
        <f>E7</f>
        <v>Snížení energetické náročnosti obce Hať</v>
      </c>
      <c r="F45" s="337"/>
      <c r="G45" s="337"/>
      <c r="H45" s="337"/>
      <c r="I45" s="114"/>
      <c r="J45" s="38"/>
      <c r="K45" s="41"/>
    </row>
    <row r="46" spans="2:11" s="1" customFormat="1" ht="14.4" customHeight="1">
      <c r="B46" s="37"/>
      <c r="C46" s="33" t="s">
        <v>94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17.25" customHeight="1">
      <c r="B47" s="37"/>
      <c r="C47" s="38"/>
      <c r="D47" s="38"/>
      <c r="E47" s="338" t="str">
        <f>E9</f>
        <v>2018_06_01 - Způsobilé položky - osvětlovací soustava</v>
      </c>
      <c r="F47" s="339"/>
      <c r="G47" s="339"/>
      <c r="H47" s="339"/>
      <c r="I47" s="114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 t="str">
        <f>F12</f>
        <v>Hať</v>
      </c>
      <c r="G49" s="38"/>
      <c r="H49" s="38"/>
      <c r="I49" s="115" t="s">
        <v>25</v>
      </c>
      <c r="J49" s="116" t="str">
        <f>IF(J12="","",J12)</f>
        <v>11. 6. 2018</v>
      </c>
      <c r="K49" s="41"/>
    </row>
    <row r="50" spans="2:47" s="1" customFormat="1" ht="6.9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47" s="1" customFormat="1" ht="13.2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5" t="s">
        <v>33</v>
      </c>
      <c r="J51" s="327" t="str">
        <f>E21</f>
        <v xml:space="preserve"> </v>
      </c>
      <c r="K51" s="41"/>
    </row>
    <row r="52" spans="2:47" s="1" customFormat="1" ht="14.4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31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47" s="1" customFormat="1" ht="29.25" customHeight="1">
      <c r="B54" s="37"/>
      <c r="C54" s="140" t="s">
        <v>97</v>
      </c>
      <c r="D54" s="128"/>
      <c r="E54" s="128"/>
      <c r="F54" s="128"/>
      <c r="G54" s="128"/>
      <c r="H54" s="128"/>
      <c r="I54" s="141"/>
      <c r="J54" s="142" t="s">
        <v>98</v>
      </c>
      <c r="K54" s="143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99</v>
      </c>
      <c r="D56" s="38"/>
      <c r="E56" s="38"/>
      <c r="F56" s="38"/>
      <c r="G56" s="38"/>
      <c r="H56" s="38"/>
      <c r="I56" s="114"/>
      <c r="J56" s="124">
        <f>J79</f>
        <v>0</v>
      </c>
      <c r="K56" s="41"/>
      <c r="AU56" s="20" t="s">
        <v>100</v>
      </c>
    </row>
    <row r="57" spans="2:47" s="7" customFormat="1" ht="24.9" customHeight="1">
      <c r="B57" s="145"/>
      <c r="C57" s="146"/>
      <c r="D57" s="147" t="s">
        <v>101</v>
      </c>
      <c r="E57" s="148"/>
      <c r="F57" s="148"/>
      <c r="G57" s="148"/>
      <c r="H57" s="148"/>
      <c r="I57" s="149"/>
      <c r="J57" s="150">
        <f>J80</f>
        <v>0</v>
      </c>
      <c r="K57" s="151"/>
    </row>
    <row r="58" spans="2:47" s="8" customFormat="1" ht="19.95" customHeight="1">
      <c r="B58" s="152"/>
      <c r="C58" s="153"/>
      <c r="D58" s="154" t="s">
        <v>102</v>
      </c>
      <c r="E58" s="155"/>
      <c r="F58" s="155"/>
      <c r="G58" s="155"/>
      <c r="H58" s="155"/>
      <c r="I58" s="156"/>
      <c r="J58" s="157">
        <f>J81</f>
        <v>0</v>
      </c>
      <c r="K58" s="158"/>
    </row>
    <row r="59" spans="2:47" s="7" customFormat="1" ht="24.9" customHeight="1">
      <c r="B59" s="145"/>
      <c r="C59" s="146"/>
      <c r="D59" s="147" t="s">
        <v>103</v>
      </c>
      <c r="E59" s="148"/>
      <c r="F59" s="148"/>
      <c r="G59" s="148"/>
      <c r="H59" s="148"/>
      <c r="I59" s="149"/>
      <c r="J59" s="150">
        <f>J101</f>
        <v>0</v>
      </c>
      <c r="K59" s="151"/>
    </row>
    <row r="60" spans="2:47" s="1" customFormat="1" ht="21.75" customHeight="1">
      <c r="B60" s="37"/>
      <c r="C60" s="38"/>
      <c r="D60" s="38"/>
      <c r="E60" s="38"/>
      <c r="F60" s="38"/>
      <c r="G60" s="38"/>
      <c r="H60" s="38"/>
      <c r="I60" s="114"/>
      <c r="J60" s="38"/>
      <c r="K60" s="41"/>
    </row>
    <row r="61" spans="2:47" s="1" customFormat="1" ht="6.9" customHeight="1">
      <c r="B61" s="52"/>
      <c r="C61" s="53"/>
      <c r="D61" s="53"/>
      <c r="E61" s="53"/>
      <c r="F61" s="53"/>
      <c r="G61" s="53"/>
      <c r="H61" s="53"/>
      <c r="I61" s="135"/>
      <c r="J61" s="53"/>
      <c r="K61" s="54"/>
    </row>
    <row r="65" spans="2:63" s="1" customFormat="1" ht="6.9" customHeight="1">
      <c r="B65" s="55"/>
      <c r="C65" s="56"/>
      <c r="D65" s="56"/>
      <c r="E65" s="56"/>
      <c r="F65" s="56"/>
      <c r="G65" s="56"/>
      <c r="H65" s="56"/>
      <c r="I65" s="138"/>
      <c r="J65" s="56"/>
      <c r="K65" s="56"/>
      <c r="L65" s="57"/>
    </row>
    <row r="66" spans="2:63" s="1" customFormat="1" ht="36.9" customHeight="1">
      <c r="B66" s="37"/>
      <c r="C66" s="58" t="s">
        <v>104</v>
      </c>
      <c r="D66" s="59"/>
      <c r="E66" s="59"/>
      <c r="F66" s="59"/>
      <c r="G66" s="59"/>
      <c r="H66" s="59"/>
      <c r="I66" s="159"/>
      <c r="J66" s="59"/>
      <c r="K66" s="59"/>
      <c r="L66" s="57"/>
    </row>
    <row r="67" spans="2:63" s="1" customFormat="1" ht="6.9" customHeight="1">
      <c r="B67" s="37"/>
      <c r="C67" s="59"/>
      <c r="D67" s="59"/>
      <c r="E67" s="59"/>
      <c r="F67" s="59"/>
      <c r="G67" s="59"/>
      <c r="H67" s="59"/>
      <c r="I67" s="159"/>
      <c r="J67" s="59"/>
      <c r="K67" s="59"/>
      <c r="L67" s="57"/>
    </row>
    <row r="68" spans="2:63" s="1" customFormat="1" ht="14.4" customHeight="1">
      <c r="B68" s="37"/>
      <c r="C68" s="61" t="s">
        <v>18</v>
      </c>
      <c r="D68" s="59"/>
      <c r="E68" s="59"/>
      <c r="F68" s="59"/>
      <c r="G68" s="59"/>
      <c r="H68" s="59"/>
      <c r="I68" s="159"/>
      <c r="J68" s="59"/>
      <c r="K68" s="59"/>
      <c r="L68" s="57"/>
    </row>
    <row r="69" spans="2:63" s="1" customFormat="1" ht="16.5" customHeight="1">
      <c r="B69" s="37"/>
      <c r="C69" s="59"/>
      <c r="D69" s="59"/>
      <c r="E69" s="332" t="str">
        <f>E7</f>
        <v>Snížení energetické náročnosti obce Hať</v>
      </c>
      <c r="F69" s="333"/>
      <c r="G69" s="333"/>
      <c r="H69" s="333"/>
      <c r="I69" s="159"/>
      <c r="J69" s="59"/>
      <c r="K69" s="59"/>
      <c r="L69" s="57"/>
    </row>
    <row r="70" spans="2:63" s="1" customFormat="1" ht="14.4" customHeight="1">
      <c r="B70" s="37"/>
      <c r="C70" s="61" t="s">
        <v>94</v>
      </c>
      <c r="D70" s="59"/>
      <c r="E70" s="59"/>
      <c r="F70" s="59"/>
      <c r="G70" s="59"/>
      <c r="H70" s="59"/>
      <c r="I70" s="159"/>
      <c r="J70" s="59"/>
      <c r="K70" s="59"/>
      <c r="L70" s="57"/>
    </row>
    <row r="71" spans="2:63" s="1" customFormat="1" ht="17.25" customHeight="1">
      <c r="B71" s="37"/>
      <c r="C71" s="59"/>
      <c r="D71" s="59"/>
      <c r="E71" s="299" t="str">
        <f>E9</f>
        <v>2018_06_01 - Způsobilé položky - osvětlovací soustava</v>
      </c>
      <c r="F71" s="334"/>
      <c r="G71" s="334"/>
      <c r="H71" s="334"/>
      <c r="I71" s="159"/>
      <c r="J71" s="59"/>
      <c r="K71" s="59"/>
      <c r="L71" s="57"/>
    </row>
    <row r="72" spans="2:63" s="1" customFormat="1" ht="6.9" customHeight="1">
      <c r="B72" s="37"/>
      <c r="C72" s="59"/>
      <c r="D72" s="59"/>
      <c r="E72" s="59"/>
      <c r="F72" s="59"/>
      <c r="G72" s="59"/>
      <c r="H72" s="59"/>
      <c r="I72" s="159"/>
      <c r="J72" s="59"/>
      <c r="K72" s="59"/>
      <c r="L72" s="57"/>
    </row>
    <row r="73" spans="2:63" s="1" customFormat="1" ht="18" customHeight="1">
      <c r="B73" s="37"/>
      <c r="C73" s="61" t="s">
        <v>23</v>
      </c>
      <c r="D73" s="59"/>
      <c r="E73" s="59"/>
      <c r="F73" s="160" t="str">
        <f>F12</f>
        <v>Hať</v>
      </c>
      <c r="G73" s="59"/>
      <c r="H73" s="59"/>
      <c r="I73" s="161" t="s">
        <v>25</v>
      </c>
      <c r="J73" s="69" t="str">
        <f>IF(J12="","",J12)</f>
        <v>11. 6. 2018</v>
      </c>
      <c r="K73" s="59"/>
      <c r="L73" s="57"/>
    </row>
    <row r="74" spans="2:63" s="1" customFormat="1" ht="6.9" customHeight="1">
      <c r="B74" s="37"/>
      <c r="C74" s="59"/>
      <c r="D74" s="59"/>
      <c r="E74" s="59"/>
      <c r="F74" s="59"/>
      <c r="G74" s="59"/>
      <c r="H74" s="59"/>
      <c r="I74" s="159"/>
      <c r="J74" s="59"/>
      <c r="K74" s="59"/>
      <c r="L74" s="57"/>
    </row>
    <row r="75" spans="2:63" s="1" customFormat="1" ht="13.2">
      <c r="B75" s="37"/>
      <c r="C75" s="61" t="s">
        <v>27</v>
      </c>
      <c r="D75" s="59"/>
      <c r="E75" s="59"/>
      <c r="F75" s="160" t="str">
        <f>E15</f>
        <v xml:space="preserve"> </v>
      </c>
      <c r="G75" s="59"/>
      <c r="H75" s="59"/>
      <c r="I75" s="161" t="s">
        <v>33</v>
      </c>
      <c r="J75" s="160" t="str">
        <f>E21</f>
        <v xml:space="preserve"> </v>
      </c>
      <c r="K75" s="59"/>
      <c r="L75" s="57"/>
    </row>
    <row r="76" spans="2:63" s="1" customFormat="1" ht="14.4" customHeight="1">
      <c r="B76" s="37"/>
      <c r="C76" s="61" t="s">
        <v>31</v>
      </c>
      <c r="D76" s="59"/>
      <c r="E76" s="59"/>
      <c r="F76" s="160" t="str">
        <f>IF(E18="","",E18)</f>
        <v/>
      </c>
      <c r="G76" s="59"/>
      <c r="H76" s="59"/>
      <c r="I76" s="159"/>
      <c r="J76" s="59"/>
      <c r="K76" s="59"/>
      <c r="L76" s="57"/>
    </row>
    <row r="77" spans="2:63" s="1" customFormat="1" ht="10.35" customHeight="1">
      <c r="B77" s="37"/>
      <c r="C77" s="59"/>
      <c r="D77" s="59"/>
      <c r="E77" s="59"/>
      <c r="F77" s="59"/>
      <c r="G77" s="59"/>
      <c r="H77" s="59"/>
      <c r="I77" s="159"/>
      <c r="J77" s="59"/>
      <c r="K77" s="59"/>
      <c r="L77" s="57"/>
    </row>
    <row r="78" spans="2:63" s="9" customFormat="1" ht="29.25" customHeight="1">
      <c r="B78" s="162"/>
      <c r="C78" s="163" t="s">
        <v>105</v>
      </c>
      <c r="D78" s="164" t="s">
        <v>56</v>
      </c>
      <c r="E78" s="164" t="s">
        <v>52</v>
      </c>
      <c r="F78" s="164" t="s">
        <v>106</v>
      </c>
      <c r="G78" s="164" t="s">
        <v>107</v>
      </c>
      <c r="H78" s="164" t="s">
        <v>108</v>
      </c>
      <c r="I78" s="165" t="s">
        <v>109</v>
      </c>
      <c r="J78" s="164" t="s">
        <v>98</v>
      </c>
      <c r="K78" s="166" t="s">
        <v>110</v>
      </c>
      <c r="L78" s="167"/>
      <c r="M78" s="77" t="s">
        <v>111</v>
      </c>
      <c r="N78" s="78" t="s">
        <v>41</v>
      </c>
      <c r="O78" s="78" t="s">
        <v>112</v>
      </c>
      <c r="P78" s="78" t="s">
        <v>113</v>
      </c>
      <c r="Q78" s="78" t="s">
        <v>114</v>
      </c>
      <c r="R78" s="78" t="s">
        <v>115</v>
      </c>
      <c r="S78" s="78" t="s">
        <v>116</v>
      </c>
      <c r="T78" s="79" t="s">
        <v>117</v>
      </c>
    </row>
    <row r="79" spans="2:63" s="1" customFormat="1" ht="29.25" customHeight="1">
      <c r="B79" s="37"/>
      <c r="C79" s="83" t="s">
        <v>99</v>
      </c>
      <c r="D79" s="59"/>
      <c r="E79" s="59"/>
      <c r="F79" s="59"/>
      <c r="G79" s="59"/>
      <c r="H79" s="59"/>
      <c r="I79" s="159"/>
      <c r="J79" s="168">
        <f>BK79</f>
        <v>0</v>
      </c>
      <c r="K79" s="59"/>
      <c r="L79" s="57"/>
      <c r="M79" s="80"/>
      <c r="N79" s="81"/>
      <c r="O79" s="81"/>
      <c r="P79" s="169">
        <f>P80+P101</f>
        <v>0</v>
      </c>
      <c r="Q79" s="81"/>
      <c r="R79" s="169">
        <f>R80+R101</f>
        <v>0</v>
      </c>
      <c r="S79" s="81"/>
      <c r="T79" s="170">
        <f>T80+T101</f>
        <v>0</v>
      </c>
      <c r="AT79" s="20" t="s">
        <v>70</v>
      </c>
      <c r="AU79" s="20" t="s">
        <v>100</v>
      </c>
      <c r="BK79" s="171">
        <f>BK80+BK101</f>
        <v>0</v>
      </c>
    </row>
    <row r="80" spans="2:63" s="10" customFormat="1" ht="37.35" customHeight="1">
      <c r="B80" s="172"/>
      <c r="C80" s="173"/>
      <c r="D80" s="174" t="s">
        <v>70</v>
      </c>
      <c r="E80" s="175" t="s">
        <v>118</v>
      </c>
      <c r="F80" s="175" t="s">
        <v>119</v>
      </c>
      <c r="G80" s="173"/>
      <c r="H80" s="173"/>
      <c r="I80" s="176"/>
      <c r="J80" s="177">
        <f>BK80</f>
        <v>0</v>
      </c>
      <c r="K80" s="173"/>
      <c r="L80" s="178"/>
      <c r="M80" s="179"/>
      <c r="N80" s="180"/>
      <c r="O80" s="180"/>
      <c r="P80" s="181">
        <f>P81</f>
        <v>0</v>
      </c>
      <c r="Q80" s="180"/>
      <c r="R80" s="181">
        <f>R81</f>
        <v>0</v>
      </c>
      <c r="S80" s="180"/>
      <c r="T80" s="182">
        <f>T81</f>
        <v>0</v>
      </c>
      <c r="AR80" s="183" t="s">
        <v>120</v>
      </c>
      <c r="AT80" s="184" t="s">
        <v>70</v>
      </c>
      <c r="AU80" s="184" t="s">
        <v>71</v>
      </c>
      <c r="AY80" s="183" t="s">
        <v>121</v>
      </c>
      <c r="BK80" s="185">
        <f>BK81</f>
        <v>0</v>
      </c>
    </row>
    <row r="81" spans="2:65" s="10" customFormat="1" ht="19.95" customHeight="1">
      <c r="B81" s="172"/>
      <c r="C81" s="173"/>
      <c r="D81" s="174" t="s">
        <v>70</v>
      </c>
      <c r="E81" s="186" t="s">
        <v>122</v>
      </c>
      <c r="F81" s="186" t="s">
        <v>123</v>
      </c>
      <c r="G81" s="173"/>
      <c r="H81" s="173"/>
      <c r="I81" s="176"/>
      <c r="J81" s="187">
        <f>BK81</f>
        <v>0</v>
      </c>
      <c r="K81" s="173"/>
      <c r="L81" s="178"/>
      <c r="M81" s="179"/>
      <c r="N81" s="180"/>
      <c r="O81" s="180"/>
      <c r="P81" s="181">
        <f>SUM(P82:P100)</f>
        <v>0</v>
      </c>
      <c r="Q81" s="180"/>
      <c r="R81" s="181">
        <f>SUM(R82:R100)</f>
        <v>0</v>
      </c>
      <c r="S81" s="180"/>
      <c r="T81" s="182">
        <f>SUM(T82:T100)</f>
        <v>0</v>
      </c>
      <c r="AR81" s="183" t="s">
        <v>120</v>
      </c>
      <c r="AT81" s="184" t="s">
        <v>70</v>
      </c>
      <c r="AU81" s="184" t="s">
        <v>79</v>
      </c>
      <c r="AY81" s="183" t="s">
        <v>121</v>
      </c>
      <c r="BK81" s="185">
        <f>SUM(BK82:BK100)</f>
        <v>0</v>
      </c>
    </row>
    <row r="82" spans="2:65" s="1" customFormat="1" ht="16.5" customHeight="1">
      <c r="B82" s="37"/>
      <c r="C82" s="188" t="s">
        <v>79</v>
      </c>
      <c r="D82" s="188" t="s">
        <v>124</v>
      </c>
      <c r="E82" s="189" t="s">
        <v>125</v>
      </c>
      <c r="F82" s="190" t="s">
        <v>126</v>
      </c>
      <c r="G82" s="191" t="s">
        <v>127</v>
      </c>
      <c r="H82" s="192">
        <v>391</v>
      </c>
      <c r="I82" s="193"/>
      <c r="J82" s="194">
        <f t="shared" ref="J82:J100" si="0">ROUND(I82*H82,2)</f>
        <v>0</v>
      </c>
      <c r="K82" s="190" t="s">
        <v>21</v>
      </c>
      <c r="L82" s="57"/>
      <c r="M82" s="195" t="s">
        <v>21</v>
      </c>
      <c r="N82" s="196" t="s">
        <v>42</v>
      </c>
      <c r="O82" s="38"/>
      <c r="P82" s="197">
        <f t="shared" ref="P82:P100" si="1">O82*H82</f>
        <v>0</v>
      </c>
      <c r="Q82" s="197">
        <v>0</v>
      </c>
      <c r="R82" s="197">
        <f t="shared" ref="R82:R100" si="2">Q82*H82</f>
        <v>0</v>
      </c>
      <c r="S82" s="197">
        <v>0</v>
      </c>
      <c r="T82" s="198">
        <f t="shared" ref="T82:T100" si="3">S82*H82</f>
        <v>0</v>
      </c>
      <c r="AR82" s="20" t="s">
        <v>128</v>
      </c>
      <c r="AT82" s="20" t="s">
        <v>124</v>
      </c>
      <c r="AU82" s="20" t="s">
        <v>81</v>
      </c>
      <c r="AY82" s="20" t="s">
        <v>121</v>
      </c>
      <c r="BE82" s="199">
        <f t="shared" ref="BE82:BE100" si="4">IF(N82="základní",J82,0)</f>
        <v>0</v>
      </c>
      <c r="BF82" s="199">
        <f t="shared" ref="BF82:BF100" si="5">IF(N82="snížená",J82,0)</f>
        <v>0</v>
      </c>
      <c r="BG82" s="199">
        <f t="shared" ref="BG82:BG100" si="6">IF(N82="zákl. přenesená",J82,0)</f>
        <v>0</v>
      </c>
      <c r="BH82" s="199">
        <f t="shared" ref="BH82:BH100" si="7">IF(N82="sníž. přenesená",J82,0)</f>
        <v>0</v>
      </c>
      <c r="BI82" s="199">
        <f t="shared" ref="BI82:BI100" si="8">IF(N82="nulová",J82,0)</f>
        <v>0</v>
      </c>
      <c r="BJ82" s="20" t="s">
        <v>79</v>
      </c>
      <c r="BK82" s="199">
        <f t="shared" ref="BK82:BK100" si="9">ROUND(I82*H82,2)</f>
        <v>0</v>
      </c>
      <c r="BL82" s="20" t="s">
        <v>128</v>
      </c>
      <c r="BM82" s="20" t="s">
        <v>129</v>
      </c>
    </row>
    <row r="83" spans="2:65" s="1" customFormat="1" ht="165.75" customHeight="1">
      <c r="B83" s="37"/>
      <c r="C83" s="200" t="s">
        <v>81</v>
      </c>
      <c r="D83" s="200" t="s">
        <v>118</v>
      </c>
      <c r="E83" s="201" t="s">
        <v>125</v>
      </c>
      <c r="F83" s="202" t="s">
        <v>130</v>
      </c>
      <c r="G83" s="203" t="s">
        <v>127</v>
      </c>
      <c r="H83" s="204">
        <v>6</v>
      </c>
      <c r="I83" s="205"/>
      <c r="J83" s="206">
        <f t="shared" si="0"/>
        <v>0</v>
      </c>
      <c r="K83" s="202" t="s">
        <v>21</v>
      </c>
      <c r="L83" s="207"/>
      <c r="M83" s="208" t="s">
        <v>21</v>
      </c>
      <c r="N83" s="209" t="s">
        <v>42</v>
      </c>
      <c r="O83" s="38"/>
      <c r="P83" s="197">
        <f t="shared" si="1"/>
        <v>0</v>
      </c>
      <c r="Q83" s="197">
        <v>0</v>
      </c>
      <c r="R83" s="197">
        <f t="shared" si="2"/>
        <v>0</v>
      </c>
      <c r="S83" s="197">
        <v>0</v>
      </c>
      <c r="T83" s="198">
        <f t="shared" si="3"/>
        <v>0</v>
      </c>
      <c r="AR83" s="20" t="s">
        <v>131</v>
      </c>
      <c r="AT83" s="20" t="s">
        <v>118</v>
      </c>
      <c r="AU83" s="20" t="s">
        <v>81</v>
      </c>
      <c r="AY83" s="20" t="s">
        <v>121</v>
      </c>
      <c r="BE83" s="199">
        <f t="shared" si="4"/>
        <v>0</v>
      </c>
      <c r="BF83" s="199">
        <f t="shared" si="5"/>
        <v>0</v>
      </c>
      <c r="BG83" s="199">
        <f t="shared" si="6"/>
        <v>0</v>
      </c>
      <c r="BH83" s="199">
        <f t="shared" si="7"/>
        <v>0</v>
      </c>
      <c r="BI83" s="199">
        <f t="shared" si="8"/>
        <v>0</v>
      </c>
      <c r="BJ83" s="20" t="s">
        <v>79</v>
      </c>
      <c r="BK83" s="199">
        <f t="shared" si="9"/>
        <v>0</v>
      </c>
      <c r="BL83" s="20" t="s">
        <v>128</v>
      </c>
      <c r="BM83" s="20" t="s">
        <v>132</v>
      </c>
    </row>
    <row r="84" spans="2:65" s="1" customFormat="1" ht="165.75" customHeight="1">
      <c r="B84" s="37"/>
      <c r="C84" s="200" t="s">
        <v>120</v>
      </c>
      <c r="D84" s="200" t="s">
        <v>118</v>
      </c>
      <c r="E84" s="201" t="s">
        <v>133</v>
      </c>
      <c r="F84" s="202" t="s">
        <v>134</v>
      </c>
      <c r="G84" s="203" t="s">
        <v>127</v>
      </c>
      <c r="H84" s="204">
        <v>3</v>
      </c>
      <c r="I84" s="205"/>
      <c r="J84" s="206">
        <f t="shared" si="0"/>
        <v>0</v>
      </c>
      <c r="K84" s="202" t="s">
        <v>21</v>
      </c>
      <c r="L84" s="207"/>
      <c r="M84" s="208" t="s">
        <v>21</v>
      </c>
      <c r="N84" s="209" t="s">
        <v>42</v>
      </c>
      <c r="O84" s="38"/>
      <c r="P84" s="197">
        <f t="shared" si="1"/>
        <v>0</v>
      </c>
      <c r="Q84" s="197">
        <v>0</v>
      </c>
      <c r="R84" s="197">
        <f t="shared" si="2"/>
        <v>0</v>
      </c>
      <c r="S84" s="197">
        <v>0</v>
      </c>
      <c r="T84" s="198">
        <f t="shared" si="3"/>
        <v>0</v>
      </c>
      <c r="AR84" s="20" t="s">
        <v>131</v>
      </c>
      <c r="AT84" s="20" t="s">
        <v>118</v>
      </c>
      <c r="AU84" s="20" t="s">
        <v>81</v>
      </c>
      <c r="AY84" s="20" t="s">
        <v>121</v>
      </c>
      <c r="BE84" s="199">
        <f t="shared" si="4"/>
        <v>0</v>
      </c>
      <c r="BF84" s="199">
        <f t="shared" si="5"/>
        <v>0</v>
      </c>
      <c r="BG84" s="199">
        <f t="shared" si="6"/>
        <v>0</v>
      </c>
      <c r="BH84" s="199">
        <f t="shared" si="7"/>
        <v>0</v>
      </c>
      <c r="BI84" s="199">
        <f t="shared" si="8"/>
        <v>0</v>
      </c>
      <c r="BJ84" s="20" t="s">
        <v>79</v>
      </c>
      <c r="BK84" s="199">
        <f t="shared" si="9"/>
        <v>0</v>
      </c>
      <c r="BL84" s="20" t="s">
        <v>128</v>
      </c>
      <c r="BM84" s="20" t="s">
        <v>135</v>
      </c>
    </row>
    <row r="85" spans="2:65" s="1" customFormat="1" ht="165.75" customHeight="1">
      <c r="B85" s="37"/>
      <c r="C85" s="200" t="s">
        <v>136</v>
      </c>
      <c r="D85" s="200" t="s">
        <v>118</v>
      </c>
      <c r="E85" s="201" t="s">
        <v>137</v>
      </c>
      <c r="F85" s="202" t="s">
        <v>134</v>
      </c>
      <c r="G85" s="203" t="s">
        <v>127</v>
      </c>
      <c r="H85" s="204">
        <v>124</v>
      </c>
      <c r="I85" s="205"/>
      <c r="J85" s="206">
        <f t="shared" si="0"/>
        <v>0</v>
      </c>
      <c r="K85" s="202" t="s">
        <v>21</v>
      </c>
      <c r="L85" s="207"/>
      <c r="M85" s="208" t="s">
        <v>21</v>
      </c>
      <c r="N85" s="209" t="s">
        <v>42</v>
      </c>
      <c r="O85" s="38"/>
      <c r="P85" s="197">
        <f t="shared" si="1"/>
        <v>0</v>
      </c>
      <c r="Q85" s="197">
        <v>0</v>
      </c>
      <c r="R85" s="197">
        <f t="shared" si="2"/>
        <v>0</v>
      </c>
      <c r="S85" s="197">
        <v>0</v>
      </c>
      <c r="T85" s="198">
        <f t="shared" si="3"/>
        <v>0</v>
      </c>
      <c r="AR85" s="20" t="s">
        <v>131</v>
      </c>
      <c r="AT85" s="20" t="s">
        <v>118</v>
      </c>
      <c r="AU85" s="20" t="s">
        <v>81</v>
      </c>
      <c r="AY85" s="20" t="s">
        <v>121</v>
      </c>
      <c r="BE85" s="199">
        <f t="shared" si="4"/>
        <v>0</v>
      </c>
      <c r="BF85" s="199">
        <f t="shared" si="5"/>
        <v>0</v>
      </c>
      <c r="BG85" s="199">
        <f t="shared" si="6"/>
        <v>0</v>
      </c>
      <c r="BH85" s="199">
        <f t="shared" si="7"/>
        <v>0</v>
      </c>
      <c r="BI85" s="199">
        <f t="shared" si="8"/>
        <v>0</v>
      </c>
      <c r="BJ85" s="20" t="s">
        <v>79</v>
      </c>
      <c r="BK85" s="199">
        <f t="shared" si="9"/>
        <v>0</v>
      </c>
      <c r="BL85" s="20" t="s">
        <v>128</v>
      </c>
      <c r="BM85" s="20" t="s">
        <v>138</v>
      </c>
    </row>
    <row r="86" spans="2:65" s="1" customFormat="1" ht="165.75" customHeight="1">
      <c r="B86" s="37"/>
      <c r="C86" s="200" t="s">
        <v>139</v>
      </c>
      <c r="D86" s="200" t="s">
        <v>118</v>
      </c>
      <c r="E86" s="201" t="s">
        <v>140</v>
      </c>
      <c r="F86" s="202" t="s">
        <v>141</v>
      </c>
      <c r="G86" s="203" t="s">
        <v>127</v>
      </c>
      <c r="H86" s="204">
        <v>54</v>
      </c>
      <c r="I86" s="205"/>
      <c r="J86" s="206">
        <f t="shared" si="0"/>
        <v>0</v>
      </c>
      <c r="K86" s="202" t="s">
        <v>21</v>
      </c>
      <c r="L86" s="207"/>
      <c r="M86" s="208" t="s">
        <v>21</v>
      </c>
      <c r="N86" s="209" t="s">
        <v>42</v>
      </c>
      <c r="O86" s="38"/>
      <c r="P86" s="197">
        <f t="shared" si="1"/>
        <v>0</v>
      </c>
      <c r="Q86" s="197">
        <v>0</v>
      </c>
      <c r="R86" s="197">
        <f t="shared" si="2"/>
        <v>0</v>
      </c>
      <c r="S86" s="197">
        <v>0</v>
      </c>
      <c r="T86" s="198">
        <f t="shared" si="3"/>
        <v>0</v>
      </c>
      <c r="AR86" s="20" t="s">
        <v>131</v>
      </c>
      <c r="AT86" s="20" t="s">
        <v>118</v>
      </c>
      <c r="AU86" s="20" t="s">
        <v>81</v>
      </c>
      <c r="AY86" s="20" t="s">
        <v>121</v>
      </c>
      <c r="BE86" s="199">
        <f t="shared" si="4"/>
        <v>0</v>
      </c>
      <c r="BF86" s="199">
        <f t="shared" si="5"/>
        <v>0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20" t="s">
        <v>79</v>
      </c>
      <c r="BK86" s="199">
        <f t="shared" si="9"/>
        <v>0</v>
      </c>
      <c r="BL86" s="20" t="s">
        <v>128</v>
      </c>
      <c r="BM86" s="20" t="s">
        <v>142</v>
      </c>
    </row>
    <row r="87" spans="2:65" s="1" customFormat="1" ht="165.75" customHeight="1">
      <c r="B87" s="37"/>
      <c r="C87" s="200" t="s">
        <v>143</v>
      </c>
      <c r="D87" s="200" t="s">
        <v>118</v>
      </c>
      <c r="E87" s="201" t="s">
        <v>144</v>
      </c>
      <c r="F87" s="202" t="s">
        <v>134</v>
      </c>
      <c r="G87" s="203" t="s">
        <v>127</v>
      </c>
      <c r="H87" s="204">
        <v>4</v>
      </c>
      <c r="I87" s="205"/>
      <c r="J87" s="206">
        <f t="shared" si="0"/>
        <v>0</v>
      </c>
      <c r="K87" s="202" t="s">
        <v>21</v>
      </c>
      <c r="L87" s="207"/>
      <c r="M87" s="208" t="s">
        <v>21</v>
      </c>
      <c r="N87" s="209" t="s">
        <v>42</v>
      </c>
      <c r="O87" s="38"/>
      <c r="P87" s="197">
        <f t="shared" si="1"/>
        <v>0</v>
      </c>
      <c r="Q87" s="197">
        <v>0</v>
      </c>
      <c r="R87" s="197">
        <f t="shared" si="2"/>
        <v>0</v>
      </c>
      <c r="S87" s="197">
        <v>0</v>
      </c>
      <c r="T87" s="198">
        <f t="shared" si="3"/>
        <v>0</v>
      </c>
      <c r="AR87" s="20" t="s">
        <v>131</v>
      </c>
      <c r="AT87" s="20" t="s">
        <v>118</v>
      </c>
      <c r="AU87" s="20" t="s">
        <v>81</v>
      </c>
      <c r="AY87" s="20" t="s">
        <v>121</v>
      </c>
      <c r="BE87" s="199">
        <f t="shared" si="4"/>
        <v>0</v>
      </c>
      <c r="BF87" s="199">
        <f t="shared" si="5"/>
        <v>0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20" t="s">
        <v>79</v>
      </c>
      <c r="BK87" s="199">
        <f t="shared" si="9"/>
        <v>0</v>
      </c>
      <c r="BL87" s="20" t="s">
        <v>128</v>
      </c>
      <c r="BM87" s="20" t="s">
        <v>145</v>
      </c>
    </row>
    <row r="88" spans="2:65" s="1" customFormat="1" ht="165.75" customHeight="1">
      <c r="B88" s="37"/>
      <c r="C88" s="200" t="s">
        <v>146</v>
      </c>
      <c r="D88" s="200" t="s">
        <v>118</v>
      </c>
      <c r="E88" s="201" t="s">
        <v>147</v>
      </c>
      <c r="F88" s="202" t="s">
        <v>148</v>
      </c>
      <c r="G88" s="203" t="s">
        <v>127</v>
      </c>
      <c r="H88" s="204">
        <v>6</v>
      </c>
      <c r="I88" s="205"/>
      <c r="J88" s="206">
        <f t="shared" si="0"/>
        <v>0</v>
      </c>
      <c r="K88" s="202" t="s">
        <v>21</v>
      </c>
      <c r="L88" s="207"/>
      <c r="M88" s="208" t="s">
        <v>21</v>
      </c>
      <c r="N88" s="209" t="s">
        <v>42</v>
      </c>
      <c r="O88" s="38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20" t="s">
        <v>131</v>
      </c>
      <c r="AT88" s="20" t="s">
        <v>118</v>
      </c>
      <c r="AU88" s="20" t="s">
        <v>81</v>
      </c>
      <c r="AY88" s="20" t="s">
        <v>121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20" t="s">
        <v>79</v>
      </c>
      <c r="BK88" s="199">
        <f t="shared" si="9"/>
        <v>0</v>
      </c>
      <c r="BL88" s="20" t="s">
        <v>128</v>
      </c>
      <c r="BM88" s="20" t="s">
        <v>149</v>
      </c>
    </row>
    <row r="89" spans="2:65" s="1" customFormat="1" ht="165.75" customHeight="1">
      <c r="B89" s="37"/>
      <c r="C89" s="200" t="s">
        <v>150</v>
      </c>
      <c r="D89" s="200" t="s">
        <v>118</v>
      </c>
      <c r="E89" s="201" t="s">
        <v>151</v>
      </c>
      <c r="F89" s="202" t="s">
        <v>152</v>
      </c>
      <c r="G89" s="203" t="s">
        <v>127</v>
      </c>
      <c r="H89" s="204">
        <v>76</v>
      </c>
      <c r="I89" s="205"/>
      <c r="J89" s="206">
        <f t="shared" si="0"/>
        <v>0</v>
      </c>
      <c r="K89" s="202" t="s">
        <v>21</v>
      </c>
      <c r="L89" s="207"/>
      <c r="M89" s="208" t="s">
        <v>21</v>
      </c>
      <c r="N89" s="209" t="s">
        <v>42</v>
      </c>
      <c r="O89" s="38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20" t="s">
        <v>131</v>
      </c>
      <c r="AT89" s="20" t="s">
        <v>118</v>
      </c>
      <c r="AU89" s="20" t="s">
        <v>81</v>
      </c>
      <c r="AY89" s="20" t="s">
        <v>121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20" t="s">
        <v>79</v>
      </c>
      <c r="BK89" s="199">
        <f t="shared" si="9"/>
        <v>0</v>
      </c>
      <c r="BL89" s="20" t="s">
        <v>128</v>
      </c>
      <c r="BM89" s="20" t="s">
        <v>153</v>
      </c>
    </row>
    <row r="90" spans="2:65" s="1" customFormat="1" ht="165.75" customHeight="1">
      <c r="B90" s="37"/>
      <c r="C90" s="200" t="s">
        <v>154</v>
      </c>
      <c r="D90" s="200" t="s">
        <v>118</v>
      </c>
      <c r="E90" s="201" t="s">
        <v>155</v>
      </c>
      <c r="F90" s="202" t="s">
        <v>156</v>
      </c>
      <c r="G90" s="203" t="s">
        <v>127</v>
      </c>
      <c r="H90" s="204">
        <v>9</v>
      </c>
      <c r="I90" s="205"/>
      <c r="J90" s="206">
        <f t="shared" si="0"/>
        <v>0</v>
      </c>
      <c r="K90" s="202" t="s">
        <v>21</v>
      </c>
      <c r="L90" s="207"/>
      <c r="M90" s="208" t="s">
        <v>21</v>
      </c>
      <c r="N90" s="209" t="s">
        <v>42</v>
      </c>
      <c r="O90" s="38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20" t="s">
        <v>131</v>
      </c>
      <c r="AT90" s="20" t="s">
        <v>118</v>
      </c>
      <c r="AU90" s="20" t="s">
        <v>81</v>
      </c>
      <c r="AY90" s="20" t="s">
        <v>121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20" t="s">
        <v>79</v>
      </c>
      <c r="BK90" s="199">
        <f t="shared" si="9"/>
        <v>0</v>
      </c>
      <c r="BL90" s="20" t="s">
        <v>128</v>
      </c>
      <c r="BM90" s="20" t="s">
        <v>157</v>
      </c>
    </row>
    <row r="91" spans="2:65" s="1" customFormat="1" ht="165.75" customHeight="1">
      <c r="B91" s="37"/>
      <c r="C91" s="200" t="s">
        <v>158</v>
      </c>
      <c r="D91" s="200" t="s">
        <v>118</v>
      </c>
      <c r="E91" s="201" t="s">
        <v>159</v>
      </c>
      <c r="F91" s="202" t="s">
        <v>160</v>
      </c>
      <c r="G91" s="203" t="s">
        <v>127</v>
      </c>
      <c r="H91" s="204">
        <v>109</v>
      </c>
      <c r="I91" s="205"/>
      <c r="J91" s="206">
        <f t="shared" si="0"/>
        <v>0</v>
      </c>
      <c r="K91" s="202" t="s">
        <v>21</v>
      </c>
      <c r="L91" s="207"/>
      <c r="M91" s="208" t="s">
        <v>21</v>
      </c>
      <c r="N91" s="209" t="s">
        <v>42</v>
      </c>
      <c r="O91" s="38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20" t="s">
        <v>131</v>
      </c>
      <c r="AT91" s="20" t="s">
        <v>118</v>
      </c>
      <c r="AU91" s="20" t="s">
        <v>81</v>
      </c>
      <c r="AY91" s="20" t="s">
        <v>121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20" t="s">
        <v>79</v>
      </c>
      <c r="BK91" s="199">
        <f t="shared" si="9"/>
        <v>0</v>
      </c>
      <c r="BL91" s="20" t="s">
        <v>128</v>
      </c>
      <c r="BM91" s="20" t="s">
        <v>161</v>
      </c>
    </row>
    <row r="92" spans="2:65" s="1" customFormat="1" ht="16.5" customHeight="1">
      <c r="B92" s="37"/>
      <c r="C92" s="200" t="s">
        <v>162</v>
      </c>
      <c r="D92" s="200" t="s">
        <v>118</v>
      </c>
      <c r="E92" s="201" t="s">
        <v>158</v>
      </c>
      <c r="F92" s="202" t="s">
        <v>163</v>
      </c>
      <c r="G92" s="203" t="s">
        <v>127</v>
      </c>
      <c r="H92" s="204">
        <v>391</v>
      </c>
      <c r="I92" s="205"/>
      <c r="J92" s="206">
        <f t="shared" si="0"/>
        <v>0</v>
      </c>
      <c r="K92" s="202" t="s">
        <v>21</v>
      </c>
      <c r="L92" s="207"/>
      <c r="M92" s="208" t="s">
        <v>21</v>
      </c>
      <c r="N92" s="209" t="s">
        <v>42</v>
      </c>
      <c r="O92" s="38"/>
      <c r="P92" s="197">
        <f t="shared" si="1"/>
        <v>0</v>
      </c>
      <c r="Q92" s="197">
        <v>0</v>
      </c>
      <c r="R92" s="197">
        <f t="shared" si="2"/>
        <v>0</v>
      </c>
      <c r="S92" s="197">
        <v>0</v>
      </c>
      <c r="T92" s="198">
        <f t="shared" si="3"/>
        <v>0</v>
      </c>
      <c r="AR92" s="20" t="s">
        <v>131</v>
      </c>
      <c r="AT92" s="20" t="s">
        <v>118</v>
      </c>
      <c r="AU92" s="20" t="s">
        <v>81</v>
      </c>
      <c r="AY92" s="20" t="s">
        <v>121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20" t="s">
        <v>79</v>
      </c>
      <c r="BK92" s="199">
        <f t="shared" si="9"/>
        <v>0</v>
      </c>
      <c r="BL92" s="20" t="s">
        <v>128</v>
      </c>
      <c r="BM92" s="20" t="s">
        <v>164</v>
      </c>
    </row>
    <row r="93" spans="2:65" s="1" customFormat="1" ht="16.5" customHeight="1">
      <c r="B93" s="37"/>
      <c r="C93" s="188" t="s">
        <v>165</v>
      </c>
      <c r="D93" s="188" t="s">
        <v>124</v>
      </c>
      <c r="E93" s="189" t="s">
        <v>133</v>
      </c>
      <c r="F93" s="190" t="s">
        <v>166</v>
      </c>
      <c r="G93" s="191" t="s">
        <v>127</v>
      </c>
      <c r="H93" s="192">
        <v>274</v>
      </c>
      <c r="I93" s="193"/>
      <c r="J93" s="194">
        <f t="shared" si="0"/>
        <v>0</v>
      </c>
      <c r="K93" s="190" t="s">
        <v>21</v>
      </c>
      <c r="L93" s="57"/>
      <c r="M93" s="195" t="s">
        <v>21</v>
      </c>
      <c r="N93" s="196" t="s">
        <v>42</v>
      </c>
      <c r="O93" s="38"/>
      <c r="P93" s="197">
        <f t="shared" si="1"/>
        <v>0</v>
      </c>
      <c r="Q93" s="197">
        <v>0</v>
      </c>
      <c r="R93" s="197">
        <f t="shared" si="2"/>
        <v>0</v>
      </c>
      <c r="S93" s="197">
        <v>0</v>
      </c>
      <c r="T93" s="198">
        <f t="shared" si="3"/>
        <v>0</v>
      </c>
      <c r="AR93" s="20" t="s">
        <v>128</v>
      </c>
      <c r="AT93" s="20" t="s">
        <v>124</v>
      </c>
      <c r="AU93" s="20" t="s">
        <v>81</v>
      </c>
      <c r="AY93" s="20" t="s">
        <v>121</v>
      </c>
      <c r="BE93" s="199">
        <f t="shared" si="4"/>
        <v>0</v>
      </c>
      <c r="BF93" s="199">
        <f t="shared" si="5"/>
        <v>0</v>
      </c>
      <c r="BG93" s="199">
        <f t="shared" si="6"/>
        <v>0</v>
      </c>
      <c r="BH93" s="199">
        <f t="shared" si="7"/>
        <v>0</v>
      </c>
      <c r="BI93" s="199">
        <f t="shared" si="8"/>
        <v>0</v>
      </c>
      <c r="BJ93" s="20" t="s">
        <v>79</v>
      </c>
      <c r="BK93" s="199">
        <f t="shared" si="9"/>
        <v>0</v>
      </c>
      <c r="BL93" s="20" t="s">
        <v>128</v>
      </c>
      <c r="BM93" s="20" t="s">
        <v>167</v>
      </c>
    </row>
    <row r="94" spans="2:65" s="1" customFormat="1" ht="16.5" customHeight="1">
      <c r="B94" s="37"/>
      <c r="C94" s="188" t="s">
        <v>168</v>
      </c>
      <c r="D94" s="188" t="s">
        <v>124</v>
      </c>
      <c r="E94" s="189" t="s">
        <v>137</v>
      </c>
      <c r="F94" s="190" t="s">
        <v>169</v>
      </c>
      <c r="G94" s="191" t="s">
        <v>170</v>
      </c>
      <c r="H94" s="192">
        <v>1173</v>
      </c>
      <c r="I94" s="193"/>
      <c r="J94" s="194">
        <f t="shared" si="0"/>
        <v>0</v>
      </c>
      <c r="K94" s="190" t="s">
        <v>21</v>
      </c>
      <c r="L94" s="57"/>
      <c r="M94" s="195" t="s">
        <v>21</v>
      </c>
      <c r="N94" s="196" t="s">
        <v>42</v>
      </c>
      <c r="O94" s="38"/>
      <c r="P94" s="197">
        <f t="shared" si="1"/>
        <v>0</v>
      </c>
      <c r="Q94" s="197">
        <v>0</v>
      </c>
      <c r="R94" s="197">
        <f t="shared" si="2"/>
        <v>0</v>
      </c>
      <c r="S94" s="197">
        <v>0</v>
      </c>
      <c r="T94" s="198">
        <f t="shared" si="3"/>
        <v>0</v>
      </c>
      <c r="AR94" s="20" t="s">
        <v>128</v>
      </c>
      <c r="AT94" s="20" t="s">
        <v>124</v>
      </c>
      <c r="AU94" s="20" t="s">
        <v>81</v>
      </c>
      <c r="AY94" s="20" t="s">
        <v>121</v>
      </c>
      <c r="BE94" s="199">
        <f t="shared" si="4"/>
        <v>0</v>
      </c>
      <c r="BF94" s="199">
        <f t="shared" si="5"/>
        <v>0</v>
      </c>
      <c r="BG94" s="199">
        <f t="shared" si="6"/>
        <v>0</v>
      </c>
      <c r="BH94" s="199">
        <f t="shared" si="7"/>
        <v>0</v>
      </c>
      <c r="BI94" s="199">
        <f t="shared" si="8"/>
        <v>0</v>
      </c>
      <c r="BJ94" s="20" t="s">
        <v>79</v>
      </c>
      <c r="BK94" s="199">
        <f t="shared" si="9"/>
        <v>0</v>
      </c>
      <c r="BL94" s="20" t="s">
        <v>128</v>
      </c>
      <c r="BM94" s="20" t="s">
        <v>171</v>
      </c>
    </row>
    <row r="95" spans="2:65" s="1" customFormat="1" ht="16.5" customHeight="1">
      <c r="B95" s="37"/>
      <c r="C95" s="200" t="s">
        <v>172</v>
      </c>
      <c r="D95" s="200" t="s">
        <v>118</v>
      </c>
      <c r="E95" s="201" t="s">
        <v>162</v>
      </c>
      <c r="F95" s="202" t="s">
        <v>173</v>
      </c>
      <c r="G95" s="203" t="s">
        <v>170</v>
      </c>
      <c r="H95" s="204">
        <v>1173</v>
      </c>
      <c r="I95" s="205"/>
      <c r="J95" s="206">
        <f t="shared" si="0"/>
        <v>0</v>
      </c>
      <c r="K95" s="202" t="s">
        <v>21</v>
      </c>
      <c r="L95" s="207"/>
      <c r="M95" s="208" t="s">
        <v>21</v>
      </c>
      <c r="N95" s="209" t="s">
        <v>42</v>
      </c>
      <c r="O95" s="38"/>
      <c r="P95" s="197">
        <f t="shared" si="1"/>
        <v>0</v>
      </c>
      <c r="Q95" s="197">
        <v>0</v>
      </c>
      <c r="R95" s="197">
        <f t="shared" si="2"/>
        <v>0</v>
      </c>
      <c r="S95" s="197">
        <v>0</v>
      </c>
      <c r="T95" s="198">
        <f t="shared" si="3"/>
        <v>0</v>
      </c>
      <c r="AR95" s="20" t="s">
        <v>131</v>
      </c>
      <c r="AT95" s="20" t="s">
        <v>118</v>
      </c>
      <c r="AU95" s="20" t="s">
        <v>81</v>
      </c>
      <c r="AY95" s="20" t="s">
        <v>121</v>
      </c>
      <c r="BE95" s="199">
        <f t="shared" si="4"/>
        <v>0</v>
      </c>
      <c r="BF95" s="199">
        <f t="shared" si="5"/>
        <v>0</v>
      </c>
      <c r="BG95" s="199">
        <f t="shared" si="6"/>
        <v>0</v>
      </c>
      <c r="BH95" s="199">
        <f t="shared" si="7"/>
        <v>0</v>
      </c>
      <c r="BI95" s="199">
        <f t="shared" si="8"/>
        <v>0</v>
      </c>
      <c r="BJ95" s="20" t="s">
        <v>79</v>
      </c>
      <c r="BK95" s="199">
        <f t="shared" si="9"/>
        <v>0</v>
      </c>
      <c r="BL95" s="20" t="s">
        <v>128</v>
      </c>
      <c r="BM95" s="20" t="s">
        <v>174</v>
      </c>
    </row>
    <row r="96" spans="2:65" s="1" customFormat="1" ht="16.5" customHeight="1">
      <c r="B96" s="37"/>
      <c r="C96" s="188" t="s">
        <v>10</v>
      </c>
      <c r="D96" s="188" t="s">
        <v>124</v>
      </c>
      <c r="E96" s="189" t="s">
        <v>140</v>
      </c>
      <c r="F96" s="190" t="s">
        <v>175</v>
      </c>
      <c r="G96" s="191" t="s">
        <v>127</v>
      </c>
      <c r="H96" s="192">
        <v>782</v>
      </c>
      <c r="I96" s="193"/>
      <c r="J96" s="194">
        <f t="shared" si="0"/>
        <v>0</v>
      </c>
      <c r="K96" s="190" t="s">
        <v>21</v>
      </c>
      <c r="L96" s="57"/>
      <c r="M96" s="195" t="s">
        <v>21</v>
      </c>
      <c r="N96" s="196" t="s">
        <v>42</v>
      </c>
      <c r="O96" s="38"/>
      <c r="P96" s="197">
        <f t="shared" si="1"/>
        <v>0</v>
      </c>
      <c r="Q96" s="197">
        <v>0</v>
      </c>
      <c r="R96" s="197">
        <f t="shared" si="2"/>
        <v>0</v>
      </c>
      <c r="S96" s="197">
        <v>0</v>
      </c>
      <c r="T96" s="198">
        <f t="shared" si="3"/>
        <v>0</v>
      </c>
      <c r="AR96" s="20" t="s">
        <v>128</v>
      </c>
      <c r="AT96" s="20" t="s">
        <v>124</v>
      </c>
      <c r="AU96" s="20" t="s">
        <v>81</v>
      </c>
      <c r="AY96" s="20" t="s">
        <v>121</v>
      </c>
      <c r="BE96" s="199">
        <f t="shared" si="4"/>
        <v>0</v>
      </c>
      <c r="BF96" s="199">
        <f t="shared" si="5"/>
        <v>0</v>
      </c>
      <c r="BG96" s="199">
        <f t="shared" si="6"/>
        <v>0</v>
      </c>
      <c r="BH96" s="199">
        <f t="shared" si="7"/>
        <v>0</v>
      </c>
      <c r="BI96" s="199">
        <f t="shared" si="8"/>
        <v>0</v>
      </c>
      <c r="BJ96" s="20" t="s">
        <v>79</v>
      </c>
      <c r="BK96" s="199">
        <f t="shared" si="9"/>
        <v>0</v>
      </c>
      <c r="BL96" s="20" t="s">
        <v>128</v>
      </c>
      <c r="BM96" s="20" t="s">
        <v>176</v>
      </c>
    </row>
    <row r="97" spans="2:65" s="1" customFormat="1" ht="38.25" customHeight="1">
      <c r="B97" s="37"/>
      <c r="C97" s="200" t="s">
        <v>177</v>
      </c>
      <c r="D97" s="200" t="s">
        <v>118</v>
      </c>
      <c r="E97" s="201" t="s">
        <v>165</v>
      </c>
      <c r="F97" s="202" t="s">
        <v>178</v>
      </c>
      <c r="G97" s="203" t="s">
        <v>127</v>
      </c>
      <c r="H97" s="204">
        <v>592</v>
      </c>
      <c r="I97" s="205"/>
      <c r="J97" s="206">
        <f t="shared" si="0"/>
        <v>0</v>
      </c>
      <c r="K97" s="202" t="s">
        <v>21</v>
      </c>
      <c r="L97" s="207"/>
      <c r="M97" s="208" t="s">
        <v>21</v>
      </c>
      <c r="N97" s="209" t="s">
        <v>42</v>
      </c>
      <c r="O97" s="38"/>
      <c r="P97" s="197">
        <f t="shared" si="1"/>
        <v>0</v>
      </c>
      <c r="Q97" s="197">
        <v>0</v>
      </c>
      <c r="R97" s="197">
        <f t="shared" si="2"/>
        <v>0</v>
      </c>
      <c r="S97" s="197">
        <v>0</v>
      </c>
      <c r="T97" s="198">
        <f t="shared" si="3"/>
        <v>0</v>
      </c>
      <c r="AR97" s="20" t="s">
        <v>131</v>
      </c>
      <c r="AT97" s="20" t="s">
        <v>118</v>
      </c>
      <c r="AU97" s="20" t="s">
        <v>81</v>
      </c>
      <c r="AY97" s="20" t="s">
        <v>121</v>
      </c>
      <c r="BE97" s="199">
        <f t="shared" si="4"/>
        <v>0</v>
      </c>
      <c r="BF97" s="199">
        <f t="shared" si="5"/>
        <v>0</v>
      </c>
      <c r="BG97" s="199">
        <f t="shared" si="6"/>
        <v>0</v>
      </c>
      <c r="BH97" s="199">
        <f t="shared" si="7"/>
        <v>0</v>
      </c>
      <c r="BI97" s="199">
        <f t="shared" si="8"/>
        <v>0</v>
      </c>
      <c r="BJ97" s="20" t="s">
        <v>79</v>
      </c>
      <c r="BK97" s="199">
        <f t="shared" si="9"/>
        <v>0</v>
      </c>
      <c r="BL97" s="20" t="s">
        <v>128</v>
      </c>
      <c r="BM97" s="20" t="s">
        <v>179</v>
      </c>
    </row>
    <row r="98" spans="2:65" s="1" customFormat="1" ht="16.5" customHeight="1">
      <c r="B98" s="37"/>
      <c r="C98" s="200" t="s">
        <v>180</v>
      </c>
      <c r="D98" s="200" t="s">
        <v>118</v>
      </c>
      <c r="E98" s="201" t="s">
        <v>168</v>
      </c>
      <c r="F98" s="202" t="s">
        <v>181</v>
      </c>
      <c r="G98" s="203" t="s">
        <v>127</v>
      </c>
      <c r="H98" s="204">
        <v>190</v>
      </c>
      <c r="I98" s="205"/>
      <c r="J98" s="206">
        <f t="shared" si="0"/>
        <v>0</v>
      </c>
      <c r="K98" s="202" t="s">
        <v>21</v>
      </c>
      <c r="L98" s="207"/>
      <c r="M98" s="208" t="s">
        <v>21</v>
      </c>
      <c r="N98" s="209" t="s">
        <v>42</v>
      </c>
      <c r="O98" s="38"/>
      <c r="P98" s="197">
        <f t="shared" si="1"/>
        <v>0</v>
      </c>
      <c r="Q98" s="197">
        <v>0</v>
      </c>
      <c r="R98" s="197">
        <f t="shared" si="2"/>
        <v>0</v>
      </c>
      <c r="S98" s="197">
        <v>0</v>
      </c>
      <c r="T98" s="198">
        <f t="shared" si="3"/>
        <v>0</v>
      </c>
      <c r="AR98" s="20" t="s">
        <v>131</v>
      </c>
      <c r="AT98" s="20" t="s">
        <v>118</v>
      </c>
      <c r="AU98" s="20" t="s">
        <v>81</v>
      </c>
      <c r="AY98" s="20" t="s">
        <v>121</v>
      </c>
      <c r="BE98" s="199">
        <f t="shared" si="4"/>
        <v>0</v>
      </c>
      <c r="BF98" s="199">
        <f t="shared" si="5"/>
        <v>0</v>
      </c>
      <c r="BG98" s="199">
        <f t="shared" si="6"/>
        <v>0</v>
      </c>
      <c r="BH98" s="199">
        <f t="shared" si="7"/>
        <v>0</v>
      </c>
      <c r="BI98" s="199">
        <f t="shared" si="8"/>
        <v>0</v>
      </c>
      <c r="BJ98" s="20" t="s">
        <v>79</v>
      </c>
      <c r="BK98" s="199">
        <f t="shared" si="9"/>
        <v>0</v>
      </c>
      <c r="BL98" s="20" t="s">
        <v>128</v>
      </c>
      <c r="BM98" s="20" t="s">
        <v>182</v>
      </c>
    </row>
    <row r="99" spans="2:65" s="1" customFormat="1" ht="16.5" customHeight="1">
      <c r="B99" s="37"/>
      <c r="C99" s="188" t="s">
        <v>183</v>
      </c>
      <c r="D99" s="188" t="s">
        <v>124</v>
      </c>
      <c r="E99" s="189" t="s">
        <v>144</v>
      </c>
      <c r="F99" s="190" t="s">
        <v>184</v>
      </c>
      <c r="G99" s="191" t="s">
        <v>127</v>
      </c>
      <c r="H99" s="192">
        <v>12</v>
      </c>
      <c r="I99" s="193"/>
      <c r="J99" s="194">
        <f t="shared" si="0"/>
        <v>0</v>
      </c>
      <c r="K99" s="190" t="s">
        <v>21</v>
      </c>
      <c r="L99" s="57"/>
      <c r="M99" s="195" t="s">
        <v>21</v>
      </c>
      <c r="N99" s="196" t="s">
        <v>42</v>
      </c>
      <c r="O99" s="38"/>
      <c r="P99" s="197">
        <f t="shared" si="1"/>
        <v>0</v>
      </c>
      <c r="Q99" s="197">
        <v>0</v>
      </c>
      <c r="R99" s="197">
        <f t="shared" si="2"/>
        <v>0</v>
      </c>
      <c r="S99" s="197">
        <v>0</v>
      </c>
      <c r="T99" s="198">
        <f t="shared" si="3"/>
        <v>0</v>
      </c>
      <c r="AR99" s="20" t="s">
        <v>128</v>
      </c>
      <c r="AT99" s="20" t="s">
        <v>124</v>
      </c>
      <c r="AU99" s="20" t="s">
        <v>81</v>
      </c>
      <c r="AY99" s="20" t="s">
        <v>121</v>
      </c>
      <c r="BE99" s="199">
        <f t="shared" si="4"/>
        <v>0</v>
      </c>
      <c r="BF99" s="199">
        <f t="shared" si="5"/>
        <v>0</v>
      </c>
      <c r="BG99" s="199">
        <f t="shared" si="6"/>
        <v>0</v>
      </c>
      <c r="BH99" s="199">
        <f t="shared" si="7"/>
        <v>0</v>
      </c>
      <c r="BI99" s="199">
        <f t="shared" si="8"/>
        <v>0</v>
      </c>
      <c r="BJ99" s="20" t="s">
        <v>79</v>
      </c>
      <c r="BK99" s="199">
        <f t="shared" si="9"/>
        <v>0</v>
      </c>
      <c r="BL99" s="20" t="s">
        <v>128</v>
      </c>
      <c r="BM99" s="20" t="s">
        <v>185</v>
      </c>
    </row>
    <row r="100" spans="2:65" s="1" customFormat="1" ht="16.5" customHeight="1">
      <c r="B100" s="37"/>
      <c r="C100" s="200" t="s">
        <v>186</v>
      </c>
      <c r="D100" s="200" t="s">
        <v>118</v>
      </c>
      <c r="E100" s="201" t="s">
        <v>172</v>
      </c>
      <c r="F100" s="202" t="s">
        <v>187</v>
      </c>
      <c r="G100" s="203" t="s">
        <v>127</v>
      </c>
      <c r="H100" s="204">
        <v>12</v>
      </c>
      <c r="I100" s="205"/>
      <c r="J100" s="206">
        <f t="shared" si="0"/>
        <v>0</v>
      </c>
      <c r="K100" s="202" t="s">
        <v>21</v>
      </c>
      <c r="L100" s="207"/>
      <c r="M100" s="208" t="s">
        <v>21</v>
      </c>
      <c r="N100" s="209" t="s">
        <v>42</v>
      </c>
      <c r="O100" s="38"/>
      <c r="P100" s="197">
        <f t="shared" si="1"/>
        <v>0</v>
      </c>
      <c r="Q100" s="197">
        <v>0</v>
      </c>
      <c r="R100" s="197">
        <f t="shared" si="2"/>
        <v>0</v>
      </c>
      <c r="S100" s="197">
        <v>0</v>
      </c>
      <c r="T100" s="198">
        <f t="shared" si="3"/>
        <v>0</v>
      </c>
      <c r="AR100" s="20" t="s">
        <v>131</v>
      </c>
      <c r="AT100" s="20" t="s">
        <v>118</v>
      </c>
      <c r="AU100" s="20" t="s">
        <v>81</v>
      </c>
      <c r="AY100" s="20" t="s">
        <v>121</v>
      </c>
      <c r="BE100" s="199">
        <f t="shared" si="4"/>
        <v>0</v>
      </c>
      <c r="BF100" s="199">
        <f t="shared" si="5"/>
        <v>0</v>
      </c>
      <c r="BG100" s="199">
        <f t="shared" si="6"/>
        <v>0</v>
      </c>
      <c r="BH100" s="199">
        <f t="shared" si="7"/>
        <v>0</v>
      </c>
      <c r="BI100" s="199">
        <f t="shared" si="8"/>
        <v>0</v>
      </c>
      <c r="BJ100" s="20" t="s">
        <v>79</v>
      </c>
      <c r="BK100" s="199">
        <f t="shared" si="9"/>
        <v>0</v>
      </c>
      <c r="BL100" s="20" t="s">
        <v>128</v>
      </c>
      <c r="BM100" s="20" t="s">
        <v>188</v>
      </c>
    </row>
    <row r="101" spans="2:65" s="10" customFormat="1" ht="37.35" customHeight="1">
      <c r="B101" s="172"/>
      <c r="C101" s="173"/>
      <c r="D101" s="174" t="s">
        <v>70</v>
      </c>
      <c r="E101" s="175" t="s">
        <v>189</v>
      </c>
      <c r="F101" s="175" t="s">
        <v>190</v>
      </c>
      <c r="G101" s="173"/>
      <c r="H101" s="173"/>
      <c r="I101" s="176"/>
      <c r="J101" s="177">
        <f>BK101</f>
        <v>0</v>
      </c>
      <c r="K101" s="173"/>
      <c r="L101" s="178"/>
      <c r="M101" s="179"/>
      <c r="N101" s="180"/>
      <c r="O101" s="180"/>
      <c r="P101" s="181">
        <f>SUM(P102:P106)</f>
        <v>0</v>
      </c>
      <c r="Q101" s="180"/>
      <c r="R101" s="181">
        <f>SUM(R102:R106)</f>
        <v>0</v>
      </c>
      <c r="S101" s="180"/>
      <c r="T101" s="182">
        <f>SUM(T102:T106)</f>
        <v>0</v>
      </c>
      <c r="AR101" s="183" t="s">
        <v>136</v>
      </c>
      <c r="AT101" s="184" t="s">
        <v>70</v>
      </c>
      <c r="AU101" s="184" t="s">
        <v>71</v>
      </c>
      <c r="AY101" s="183" t="s">
        <v>121</v>
      </c>
      <c r="BK101" s="185">
        <f>SUM(BK102:BK106)</f>
        <v>0</v>
      </c>
    </row>
    <row r="102" spans="2:65" s="1" customFormat="1" ht="16.5" customHeight="1">
      <c r="B102" s="37"/>
      <c r="C102" s="188" t="s">
        <v>191</v>
      </c>
      <c r="D102" s="188" t="s">
        <v>124</v>
      </c>
      <c r="E102" s="189" t="s">
        <v>192</v>
      </c>
      <c r="F102" s="190" t="s">
        <v>126</v>
      </c>
      <c r="G102" s="191" t="s">
        <v>193</v>
      </c>
      <c r="H102" s="192">
        <v>130</v>
      </c>
      <c r="I102" s="193"/>
      <c r="J102" s="194">
        <f>ROUND(I102*H102,2)</f>
        <v>0</v>
      </c>
      <c r="K102" s="190" t="s">
        <v>21</v>
      </c>
      <c r="L102" s="57"/>
      <c r="M102" s="195" t="s">
        <v>21</v>
      </c>
      <c r="N102" s="196" t="s">
        <v>42</v>
      </c>
      <c r="O102" s="38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20" t="s">
        <v>194</v>
      </c>
      <c r="AT102" s="20" t="s">
        <v>124</v>
      </c>
      <c r="AU102" s="20" t="s">
        <v>79</v>
      </c>
      <c r="AY102" s="20" t="s">
        <v>121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20" t="s">
        <v>79</v>
      </c>
      <c r="BK102" s="199">
        <f>ROUND(I102*H102,2)</f>
        <v>0</v>
      </c>
      <c r="BL102" s="20" t="s">
        <v>194</v>
      </c>
      <c r="BM102" s="20" t="s">
        <v>195</v>
      </c>
    </row>
    <row r="103" spans="2:65" s="1" customFormat="1" ht="16.5" customHeight="1">
      <c r="B103" s="37"/>
      <c r="C103" s="188" t="s">
        <v>9</v>
      </c>
      <c r="D103" s="188" t="s">
        <v>124</v>
      </c>
      <c r="E103" s="189" t="s">
        <v>196</v>
      </c>
      <c r="F103" s="190" t="s">
        <v>197</v>
      </c>
      <c r="G103" s="191" t="s">
        <v>193</v>
      </c>
      <c r="H103" s="192">
        <v>46</v>
      </c>
      <c r="I103" s="193"/>
      <c r="J103" s="194">
        <f>ROUND(I103*H103,2)</f>
        <v>0</v>
      </c>
      <c r="K103" s="190" t="s">
        <v>21</v>
      </c>
      <c r="L103" s="57"/>
      <c r="M103" s="195" t="s">
        <v>21</v>
      </c>
      <c r="N103" s="196" t="s">
        <v>42</v>
      </c>
      <c r="O103" s="38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20" t="s">
        <v>194</v>
      </c>
      <c r="AT103" s="20" t="s">
        <v>124</v>
      </c>
      <c r="AU103" s="20" t="s">
        <v>79</v>
      </c>
      <c r="AY103" s="20" t="s">
        <v>121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0" t="s">
        <v>79</v>
      </c>
      <c r="BK103" s="199">
        <f>ROUND(I103*H103,2)</f>
        <v>0</v>
      </c>
      <c r="BL103" s="20" t="s">
        <v>194</v>
      </c>
      <c r="BM103" s="20" t="s">
        <v>198</v>
      </c>
    </row>
    <row r="104" spans="2:65" s="1" customFormat="1" ht="16.5" customHeight="1">
      <c r="B104" s="37"/>
      <c r="C104" s="188" t="s">
        <v>199</v>
      </c>
      <c r="D104" s="188" t="s">
        <v>124</v>
      </c>
      <c r="E104" s="189" t="s">
        <v>200</v>
      </c>
      <c r="F104" s="190" t="s">
        <v>201</v>
      </c>
      <c r="G104" s="191" t="s">
        <v>193</v>
      </c>
      <c r="H104" s="192">
        <v>10</v>
      </c>
      <c r="I104" s="193"/>
      <c r="J104" s="194">
        <f>ROUND(I104*H104,2)</f>
        <v>0</v>
      </c>
      <c r="K104" s="190" t="s">
        <v>21</v>
      </c>
      <c r="L104" s="57"/>
      <c r="M104" s="195" t="s">
        <v>21</v>
      </c>
      <c r="N104" s="196" t="s">
        <v>42</v>
      </c>
      <c r="O104" s="38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20" t="s">
        <v>194</v>
      </c>
      <c r="AT104" s="20" t="s">
        <v>124</v>
      </c>
      <c r="AU104" s="20" t="s">
        <v>79</v>
      </c>
      <c r="AY104" s="20" t="s">
        <v>121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20" t="s">
        <v>79</v>
      </c>
      <c r="BK104" s="199">
        <f>ROUND(I104*H104,2)</f>
        <v>0</v>
      </c>
      <c r="BL104" s="20" t="s">
        <v>194</v>
      </c>
      <c r="BM104" s="20" t="s">
        <v>202</v>
      </c>
    </row>
    <row r="105" spans="2:65" s="1" customFormat="1" ht="16.5" customHeight="1">
      <c r="B105" s="37"/>
      <c r="C105" s="188" t="s">
        <v>203</v>
      </c>
      <c r="D105" s="188" t="s">
        <v>124</v>
      </c>
      <c r="E105" s="189" t="s">
        <v>204</v>
      </c>
      <c r="F105" s="190" t="s">
        <v>205</v>
      </c>
      <c r="G105" s="191" t="s">
        <v>193</v>
      </c>
      <c r="H105" s="192">
        <v>40</v>
      </c>
      <c r="I105" s="193"/>
      <c r="J105" s="194">
        <f>ROUND(I105*H105,2)</f>
        <v>0</v>
      </c>
      <c r="K105" s="190" t="s">
        <v>21</v>
      </c>
      <c r="L105" s="57"/>
      <c r="M105" s="195" t="s">
        <v>21</v>
      </c>
      <c r="N105" s="196" t="s">
        <v>42</v>
      </c>
      <c r="O105" s="38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20" t="s">
        <v>194</v>
      </c>
      <c r="AT105" s="20" t="s">
        <v>124</v>
      </c>
      <c r="AU105" s="20" t="s">
        <v>79</v>
      </c>
      <c r="AY105" s="20" t="s">
        <v>121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20" t="s">
        <v>79</v>
      </c>
      <c r="BK105" s="199">
        <f>ROUND(I105*H105,2)</f>
        <v>0</v>
      </c>
      <c r="BL105" s="20" t="s">
        <v>194</v>
      </c>
      <c r="BM105" s="20" t="s">
        <v>206</v>
      </c>
    </row>
    <row r="106" spans="2:65" s="1" customFormat="1" ht="38.25" customHeight="1">
      <c r="B106" s="37"/>
      <c r="C106" s="188" t="s">
        <v>207</v>
      </c>
      <c r="D106" s="188" t="s">
        <v>124</v>
      </c>
      <c r="E106" s="189" t="s">
        <v>208</v>
      </c>
      <c r="F106" s="190" t="s">
        <v>209</v>
      </c>
      <c r="G106" s="191" t="s">
        <v>193</v>
      </c>
      <c r="H106" s="192">
        <v>60</v>
      </c>
      <c r="I106" s="193"/>
      <c r="J106" s="194">
        <f>ROUND(I106*H106,2)</f>
        <v>0</v>
      </c>
      <c r="K106" s="190" t="s">
        <v>21</v>
      </c>
      <c r="L106" s="57"/>
      <c r="M106" s="195" t="s">
        <v>21</v>
      </c>
      <c r="N106" s="210" t="s">
        <v>42</v>
      </c>
      <c r="O106" s="211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0" t="s">
        <v>128</v>
      </c>
      <c r="AT106" s="20" t="s">
        <v>124</v>
      </c>
      <c r="AU106" s="20" t="s">
        <v>79</v>
      </c>
      <c r="AY106" s="20" t="s">
        <v>121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20" t="s">
        <v>79</v>
      </c>
      <c r="BK106" s="199">
        <f>ROUND(I106*H106,2)</f>
        <v>0</v>
      </c>
      <c r="BL106" s="20" t="s">
        <v>128</v>
      </c>
      <c r="BM106" s="20" t="s">
        <v>210</v>
      </c>
    </row>
    <row r="107" spans="2:65" s="1" customFormat="1" ht="6.9" customHeight="1">
      <c r="B107" s="52"/>
      <c r="C107" s="53"/>
      <c r="D107" s="53"/>
      <c r="E107" s="53"/>
      <c r="F107" s="53"/>
      <c r="G107" s="53"/>
      <c r="H107" s="53"/>
      <c r="I107" s="135"/>
      <c r="J107" s="53"/>
      <c r="K107" s="53"/>
      <c r="L107" s="57"/>
    </row>
  </sheetData>
  <sheetProtection algorithmName="SHA-512" hashValue="UsZ9xh1Mfdv2tM6ZFvg9E+VJdTeFZxC6bNvUfvGMME1u8aO5ixftVQrL857ZfOaJXGayKm+6kgO5Iyq+/v/IjA==" saltValue="66DxODNdnvZkH+RXTv9P8740QRUJmsx3nIi/ATXBRFx6AYeOKmAQsnbv4Y+yubCfteYQ6r+xCFy++m/qWCjgrA==" spinCount="100000" sheet="1" objects="1" scenarios="1" formatColumns="0" formatRows="0" autoFilter="0"/>
  <autoFilter ref="C78:K10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R88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7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88</v>
      </c>
      <c r="G1" s="335" t="s">
        <v>89</v>
      </c>
      <c r="H1" s="335"/>
      <c r="I1" s="111"/>
      <c r="J1" s="110" t="s">
        <v>90</v>
      </c>
      <c r="K1" s="109" t="s">
        <v>91</v>
      </c>
      <c r="L1" s="110" t="s">
        <v>92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20" t="s">
        <v>84</v>
      </c>
    </row>
    <row r="3" spans="1:70" ht="6.9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81</v>
      </c>
    </row>
    <row r="4" spans="1:70" ht="36.9" customHeight="1">
      <c r="B4" s="24"/>
      <c r="C4" s="25"/>
      <c r="D4" s="26" t="s">
        <v>93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1:70" ht="6.9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1:70" ht="13.2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1:70" ht="16.5" customHeight="1">
      <c r="B7" s="24"/>
      <c r="C7" s="25"/>
      <c r="D7" s="25"/>
      <c r="E7" s="336" t="str">
        <f>'Rekapitulace stavby'!K6</f>
        <v>Snížení energetické náročnosti obce Hať</v>
      </c>
      <c r="F7" s="337"/>
      <c r="G7" s="337"/>
      <c r="H7" s="337"/>
      <c r="I7" s="113"/>
      <c r="J7" s="25"/>
      <c r="K7" s="27"/>
    </row>
    <row r="8" spans="1:70" s="1" customFormat="1" ht="13.2">
      <c r="B8" s="37"/>
      <c r="C8" s="38"/>
      <c r="D8" s="33" t="s">
        <v>94</v>
      </c>
      <c r="E8" s="38"/>
      <c r="F8" s="38"/>
      <c r="G8" s="38"/>
      <c r="H8" s="38"/>
      <c r="I8" s="114"/>
      <c r="J8" s="38"/>
      <c r="K8" s="41"/>
    </row>
    <row r="9" spans="1:70" s="1" customFormat="1" ht="36.9" customHeight="1">
      <c r="B9" s="37"/>
      <c r="C9" s="38"/>
      <c r="D9" s="38"/>
      <c r="E9" s="338" t="s">
        <v>211</v>
      </c>
      <c r="F9" s="339"/>
      <c r="G9" s="339"/>
      <c r="H9" s="339"/>
      <c r="I9" s="114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1:70" s="1" customFormat="1" ht="14.4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1:70" s="1" customFormat="1" ht="14.4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11. 6. 2018</v>
      </c>
      <c r="K12" s="41"/>
    </row>
    <row r="13" spans="1:70" s="1" customFormat="1" ht="10.8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1:70" s="1" customFormat="1" ht="14.4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1:70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1:70" s="1" customFormat="1" ht="6.9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29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" customHeight="1">
      <c r="B23" s="37"/>
      <c r="C23" s="38"/>
      <c r="D23" s="33" t="s">
        <v>35</v>
      </c>
      <c r="E23" s="38"/>
      <c r="F23" s="38"/>
      <c r="G23" s="38"/>
      <c r="H23" s="38"/>
      <c r="I23" s="114"/>
      <c r="J23" s="38"/>
      <c r="K23" s="41"/>
    </row>
    <row r="24" spans="2:11" s="6" customFormat="1" ht="16.5" customHeight="1">
      <c r="B24" s="117"/>
      <c r="C24" s="118"/>
      <c r="D24" s="118"/>
      <c r="E24" s="327" t="s">
        <v>21</v>
      </c>
      <c r="F24" s="327"/>
      <c r="G24" s="327"/>
      <c r="H24" s="327"/>
      <c r="I24" s="119"/>
      <c r="J24" s="118"/>
      <c r="K24" s="120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37</v>
      </c>
      <c r="E27" s="38"/>
      <c r="F27" s="38"/>
      <c r="G27" s="38"/>
      <c r="H27" s="38"/>
      <c r="I27" s="114"/>
      <c r="J27" s="124">
        <f>ROUND(J79,2)</f>
        <v>0</v>
      </c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" customHeight="1">
      <c r="B29" s="37"/>
      <c r="C29" s="38"/>
      <c r="D29" s="38"/>
      <c r="E29" s="38"/>
      <c r="F29" s="42" t="s">
        <v>39</v>
      </c>
      <c r="G29" s="38"/>
      <c r="H29" s="38"/>
      <c r="I29" s="125" t="s">
        <v>38</v>
      </c>
      <c r="J29" s="42" t="s">
        <v>40</v>
      </c>
      <c r="K29" s="41"/>
    </row>
    <row r="30" spans="2:11" s="1" customFormat="1" ht="14.4" customHeight="1">
      <c r="B30" s="37"/>
      <c r="C30" s="38"/>
      <c r="D30" s="45" t="s">
        <v>41</v>
      </c>
      <c r="E30" s="45" t="s">
        <v>42</v>
      </c>
      <c r="F30" s="126">
        <f>ROUND(SUM(BE79:BE87), 2)</f>
        <v>0</v>
      </c>
      <c r="G30" s="38"/>
      <c r="H30" s="38"/>
      <c r="I30" s="127">
        <v>0.21</v>
      </c>
      <c r="J30" s="126">
        <f>ROUND(ROUND((SUM(BE79:BE87)), 2)*I30, 2)</f>
        <v>0</v>
      </c>
      <c r="K30" s="41"/>
    </row>
    <row r="31" spans="2:11" s="1" customFormat="1" ht="14.4" customHeight="1">
      <c r="B31" s="37"/>
      <c r="C31" s="38"/>
      <c r="D31" s="38"/>
      <c r="E31" s="45" t="s">
        <v>43</v>
      </c>
      <c r="F31" s="126">
        <f>ROUND(SUM(BF79:BF87), 2)</f>
        <v>0</v>
      </c>
      <c r="G31" s="38"/>
      <c r="H31" s="38"/>
      <c r="I31" s="127">
        <v>0.15</v>
      </c>
      <c r="J31" s="126">
        <f>ROUND(ROUND((SUM(BF79:BF87)), 2)*I31, 2)</f>
        <v>0</v>
      </c>
      <c r="K31" s="41"/>
    </row>
    <row r="32" spans="2:11" s="1" customFormat="1" ht="14.4" hidden="1" customHeight="1">
      <c r="B32" s="37"/>
      <c r="C32" s="38"/>
      <c r="D32" s="38"/>
      <c r="E32" s="45" t="s">
        <v>44</v>
      </c>
      <c r="F32" s="126">
        <f>ROUND(SUM(BG79:BG87), 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" hidden="1" customHeight="1">
      <c r="B33" s="37"/>
      <c r="C33" s="38"/>
      <c r="D33" s="38"/>
      <c r="E33" s="45" t="s">
        <v>45</v>
      </c>
      <c r="F33" s="126">
        <f>ROUND(SUM(BH79:BH87), 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" hidden="1" customHeight="1">
      <c r="B34" s="37"/>
      <c r="C34" s="38"/>
      <c r="D34" s="38"/>
      <c r="E34" s="45" t="s">
        <v>46</v>
      </c>
      <c r="F34" s="126">
        <f>ROUND(SUM(BI79:BI87), 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47</v>
      </c>
      <c r="E36" s="75"/>
      <c r="F36" s="75"/>
      <c r="G36" s="130" t="s">
        <v>48</v>
      </c>
      <c r="H36" s="131" t="s">
        <v>49</v>
      </c>
      <c r="I36" s="132"/>
      <c r="J36" s="133">
        <f>SUM(J27:J34)</f>
        <v>0</v>
      </c>
      <c r="K36" s="134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" customHeight="1">
      <c r="B42" s="37"/>
      <c r="C42" s="26" t="s">
        <v>96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16.5" customHeight="1">
      <c r="B45" s="37"/>
      <c r="C45" s="38"/>
      <c r="D45" s="38"/>
      <c r="E45" s="336" t="str">
        <f>E7</f>
        <v>Snížení energetické náročnosti obce Hať</v>
      </c>
      <c r="F45" s="337"/>
      <c r="G45" s="337"/>
      <c r="H45" s="337"/>
      <c r="I45" s="114"/>
      <c r="J45" s="38"/>
      <c r="K45" s="41"/>
    </row>
    <row r="46" spans="2:11" s="1" customFormat="1" ht="14.4" customHeight="1">
      <c r="B46" s="37"/>
      <c r="C46" s="33" t="s">
        <v>94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17.25" customHeight="1">
      <c r="B47" s="37"/>
      <c r="C47" s="38"/>
      <c r="D47" s="38"/>
      <c r="E47" s="338" t="str">
        <f>E9</f>
        <v>2018_06_02 - Způsobilé položky - řídící systém</v>
      </c>
      <c r="F47" s="339"/>
      <c r="G47" s="339"/>
      <c r="H47" s="339"/>
      <c r="I47" s="114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 t="str">
        <f>F12</f>
        <v>Hať</v>
      </c>
      <c r="G49" s="38"/>
      <c r="H49" s="38"/>
      <c r="I49" s="115" t="s">
        <v>25</v>
      </c>
      <c r="J49" s="116" t="str">
        <f>IF(J12="","",J12)</f>
        <v>11. 6. 2018</v>
      </c>
      <c r="K49" s="41"/>
    </row>
    <row r="50" spans="2:47" s="1" customFormat="1" ht="6.9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47" s="1" customFormat="1" ht="13.2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5" t="s">
        <v>33</v>
      </c>
      <c r="J51" s="327" t="str">
        <f>E21</f>
        <v xml:space="preserve"> </v>
      </c>
      <c r="K51" s="41"/>
    </row>
    <row r="52" spans="2:47" s="1" customFormat="1" ht="14.4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31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47" s="1" customFormat="1" ht="29.25" customHeight="1">
      <c r="B54" s="37"/>
      <c r="C54" s="140" t="s">
        <v>97</v>
      </c>
      <c r="D54" s="128"/>
      <c r="E54" s="128"/>
      <c r="F54" s="128"/>
      <c r="G54" s="128"/>
      <c r="H54" s="128"/>
      <c r="I54" s="141"/>
      <c r="J54" s="142" t="s">
        <v>98</v>
      </c>
      <c r="K54" s="143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99</v>
      </c>
      <c r="D56" s="38"/>
      <c r="E56" s="38"/>
      <c r="F56" s="38"/>
      <c r="G56" s="38"/>
      <c r="H56" s="38"/>
      <c r="I56" s="114"/>
      <c r="J56" s="124">
        <f>J79</f>
        <v>0</v>
      </c>
      <c r="K56" s="41"/>
      <c r="AU56" s="20" t="s">
        <v>100</v>
      </c>
    </row>
    <row r="57" spans="2:47" s="7" customFormat="1" ht="24.9" customHeight="1">
      <c r="B57" s="145"/>
      <c r="C57" s="146"/>
      <c r="D57" s="147" t="s">
        <v>101</v>
      </c>
      <c r="E57" s="148"/>
      <c r="F57" s="148"/>
      <c r="G57" s="148"/>
      <c r="H57" s="148"/>
      <c r="I57" s="149"/>
      <c r="J57" s="150">
        <f>J80</f>
        <v>0</v>
      </c>
      <c r="K57" s="151"/>
    </row>
    <row r="58" spans="2:47" s="8" customFormat="1" ht="19.95" customHeight="1">
      <c r="B58" s="152"/>
      <c r="C58" s="153"/>
      <c r="D58" s="154" t="s">
        <v>102</v>
      </c>
      <c r="E58" s="155"/>
      <c r="F58" s="155"/>
      <c r="G58" s="155"/>
      <c r="H58" s="155"/>
      <c r="I58" s="156"/>
      <c r="J58" s="157">
        <f>J81</f>
        <v>0</v>
      </c>
      <c r="K58" s="158"/>
    </row>
    <row r="59" spans="2:47" s="7" customFormat="1" ht="24.9" customHeight="1">
      <c r="B59" s="145"/>
      <c r="C59" s="146"/>
      <c r="D59" s="147" t="s">
        <v>103</v>
      </c>
      <c r="E59" s="148"/>
      <c r="F59" s="148"/>
      <c r="G59" s="148"/>
      <c r="H59" s="148"/>
      <c r="I59" s="149"/>
      <c r="J59" s="150">
        <f>J86</f>
        <v>0</v>
      </c>
      <c r="K59" s="151"/>
    </row>
    <row r="60" spans="2:47" s="1" customFormat="1" ht="21.75" customHeight="1">
      <c r="B60" s="37"/>
      <c r="C60" s="38"/>
      <c r="D60" s="38"/>
      <c r="E60" s="38"/>
      <c r="F60" s="38"/>
      <c r="G60" s="38"/>
      <c r="H60" s="38"/>
      <c r="I60" s="114"/>
      <c r="J60" s="38"/>
      <c r="K60" s="41"/>
    </row>
    <row r="61" spans="2:47" s="1" customFormat="1" ht="6.9" customHeight="1">
      <c r="B61" s="52"/>
      <c r="C61" s="53"/>
      <c r="D61" s="53"/>
      <c r="E61" s="53"/>
      <c r="F61" s="53"/>
      <c r="G61" s="53"/>
      <c r="H61" s="53"/>
      <c r="I61" s="135"/>
      <c r="J61" s="53"/>
      <c r="K61" s="54"/>
    </row>
    <row r="65" spans="2:63" s="1" customFormat="1" ht="6.9" customHeight="1">
      <c r="B65" s="55"/>
      <c r="C65" s="56"/>
      <c r="D65" s="56"/>
      <c r="E65" s="56"/>
      <c r="F65" s="56"/>
      <c r="G65" s="56"/>
      <c r="H65" s="56"/>
      <c r="I65" s="138"/>
      <c r="J65" s="56"/>
      <c r="K65" s="56"/>
      <c r="L65" s="57"/>
    </row>
    <row r="66" spans="2:63" s="1" customFormat="1" ht="36.9" customHeight="1">
      <c r="B66" s="37"/>
      <c r="C66" s="58" t="s">
        <v>104</v>
      </c>
      <c r="D66" s="59"/>
      <c r="E66" s="59"/>
      <c r="F66" s="59"/>
      <c r="G66" s="59"/>
      <c r="H66" s="59"/>
      <c r="I66" s="159"/>
      <c r="J66" s="59"/>
      <c r="K66" s="59"/>
      <c r="L66" s="57"/>
    </row>
    <row r="67" spans="2:63" s="1" customFormat="1" ht="6.9" customHeight="1">
      <c r="B67" s="37"/>
      <c r="C67" s="59"/>
      <c r="D67" s="59"/>
      <c r="E67" s="59"/>
      <c r="F67" s="59"/>
      <c r="G67" s="59"/>
      <c r="H67" s="59"/>
      <c r="I67" s="159"/>
      <c r="J67" s="59"/>
      <c r="K67" s="59"/>
      <c r="L67" s="57"/>
    </row>
    <row r="68" spans="2:63" s="1" customFormat="1" ht="14.4" customHeight="1">
      <c r="B68" s="37"/>
      <c r="C68" s="61" t="s">
        <v>18</v>
      </c>
      <c r="D68" s="59"/>
      <c r="E68" s="59"/>
      <c r="F68" s="59"/>
      <c r="G68" s="59"/>
      <c r="H68" s="59"/>
      <c r="I68" s="159"/>
      <c r="J68" s="59"/>
      <c r="K68" s="59"/>
      <c r="L68" s="57"/>
    </row>
    <row r="69" spans="2:63" s="1" customFormat="1" ht="16.5" customHeight="1">
      <c r="B69" s="37"/>
      <c r="C69" s="59"/>
      <c r="D69" s="59"/>
      <c r="E69" s="332" t="str">
        <f>E7</f>
        <v>Snížení energetické náročnosti obce Hať</v>
      </c>
      <c r="F69" s="333"/>
      <c r="G69" s="333"/>
      <c r="H69" s="333"/>
      <c r="I69" s="159"/>
      <c r="J69" s="59"/>
      <c r="K69" s="59"/>
      <c r="L69" s="57"/>
    </row>
    <row r="70" spans="2:63" s="1" customFormat="1" ht="14.4" customHeight="1">
      <c r="B70" s="37"/>
      <c r="C70" s="61" t="s">
        <v>94</v>
      </c>
      <c r="D70" s="59"/>
      <c r="E70" s="59"/>
      <c r="F70" s="59"/>
      <c r="G70" s="59"/>
      <c r="H70" s="59"/>
      <c r="I70" s="159"/>
      <c r="J70" s="59"/>
      <c r="K70" s="59"/>
      <c r="L70" s="57"/>
    </row>
    <row r="71" spans="2:63" s="1" customFormat="1" ht="17.25" customHeight="1">
      <c r="B71" s="37"/>
      <c r="C71" s="59"/>
      <c r="D71" s="59"/>
      <c r="E71" s="299" t="str">
        <f>E9</f>
        <v>2018_06_02 - Způsobilé položky - řídící systém</v>
      </c>
      <c r="F71" s="334"/>
      <c r="G71" s="334"/>
      <c r="H71" s="334"/>
      <c r="I71" s="159"/>
      <c r="J71" s="59"/>
      <c r="K71" s="59"/>
      <c r="L71" s="57"/>
    </row>
    <row r="72" spans="2:63" s="1" customFormat="1" ht="6.9" customHeight="1">
      <c r="B72" s="37"/>
      <c r="C72" s="59"/>
      <c r="D72" s="59"/>
      <c r="E72" s="59"/>
      <c r="F72" s="59"/>
      <c r="G72" s="59"/>
      <c r="H72" s="59"/>
      <c r="I72" s="159"/>
      <c r="J72" s="59"/>
      <c r="K72" s="59"/>
      <c r="L72" s="57"/>
    </row>
    <row r="73" spans="2:63" s="1" customFormat="1" ht="18" customHeight="1">
      <c r="B73" s="37"/>
      <c r="C73" s="61" t="s">
        <v>23</v>
      </c>
      <c r="D73" s="59"/>
      <c r="E73" s="59"/>
      <c r="F73" s="160" t="str">
        <f>F12</f>
        <v>Hať</v>
      </c>
      <c r="G73" s="59"/>
      <c r="H73" s="59"/>
      <c r="I73" s="161" t="s">
        <v>25</v>
      </c>
      <c r="J73" s="69" t="str">
        <f>IF(J12="","",J12)</f>
        <v>11. 6. 2018</v>
      </c>
      <c r="K73" s="59"/>
      <c r="L73" s="57"/>
    </row>
    <row r="74" spans="2:63" s="1" customFormat="1" ht="6.9" customHeight="1">
      <c r="B74" s="37"/>
      <c r="C74" s="59"/>
      <c r="D74" s="59"/>
      <c r="E74" s="59"/>
      <c r="F74" s="59"/>
      <c r="G74" s="59"/>
      <c r="H74" s="59"/>
      <c r="I74" s="159"/>
      <c r="J74" s="59"/>
      <c r="K74" s="59"/>
      <c r="L74" s="57"/>
    </row>
    <row r="75" spans="2:63" s="1" customFormat="1" ht="13.2">
      <c r="B75" s="37"/>
      <c r="C75" s="61" t="s">
        <v>27</v>
      </c>
      <c r="D75" s="59"/>
      <c r="E75" s="59"/>
      <c r="F75" s="160" t="str">
        <f>E15</f>
        <v xml:space="preserve"> </v>
      </c>
      <c r="G75" s="59"/>
      <c r="H75" s="59"/>
      <c r="I75" s="161" t="s">
        <v>33</v>
      </c>
      <c r="J75" s="160" t="str">
        <f>E21</f>
        <v xml:space="preserve"> </v>
      </c>
      <c r="K75" s="59"/>
      <c r="L75" s="57"/>
    </row>
    <row r="76" spans="2:63" s="1" customFormat="1" ht="14.4" customHeight="1">
      <c r="B76" s="37"/>
      <c r="C76" s="61" t="s">
        <v>31</v>
      </c>
      <c r="D76" s="59"/>
      <c r="E76" s="59"/>
      <c r="F76" s="160" t="str">
        <f>IF(E18="","",E18)</f>
        <v/>
      </c>
      <c r="G76" s="59"/>
      <c r="H76" s="59"/>
      <c r="I76" s="159"/>
      <c r="J76" s="59"/>
      <c r="K76" s="59"/>
      <c r="L76" s="57"/>
    </row>
    <row r="77" spans="2:63" s="1" customFormat="1" ht="10.35" customHeight="1">
      <c r="B77" s="37"/>
      <c r="C77" s="59"/>
      <c r="D77" s="59"/>
      <c r="E77" s="59"/>
      <c r="F77" s="59"/>
      <c r="G77" s="59"/>
      <c r="H77" s="59"/>
      <c r="I77" s="159"/>
      <c r="J77" s="59"/>
      <c r="K77" s="59"/>
      <c r="L77" s="57"/>
    </row>
    <row r="78" spans="2:63" s="9" customFormat="1" ht="29.25" customHeight="1">
      <c r="B78" s="162"/>
      <c r="C78" s="163" t="s">
        <v>105</v>
      </c>
      <c r="D78" s="164" t="s">
        <v>56</v>
      </c>
      <c r="E78" s="164" t="s">
        <v>52</v>
      </c>
      <c r="F78" s="164" t="s">
        <v>106</v>
      </c>
      <c r="G78" s="164" t="s">
        <v>107</v>
      </c>
      <c r="H78" s="164" t="s">
        <v>108</v>
      </c>
      <c r="I78" s="165" t="s">
        <v>109</v>
      </c>
      <c r="J78" s="164" t="s">
        <v>98</v>
      </c>
      <c r="K78" s="166" t="s">
        <v>110</v>
      </c>
      <c r="L78" s="167"/>
      <c r="M78" s="77" t="s">
        <v>111</v>
      </c>
      <c r="N78" s="78" t="s">
        <v>41</v>
      </c>
      <c r="O78" s="78" t="s">
        <v>112</v>
      </c>
      <c r="P78" s="78" t="s">
        <v>113</v>
      </c>
      <c r="Q78" s="78" t="s">
        <v>114</v>
      </c>
      <c r="R78" s="78" t="s">
        <v>115</v>
      </c>
      <c r="S78" s="78" t="s">
        <v>116</v>
      </c>
      <c r="T78" s="79" t="s">
        <v>117</v>
      </c>
    </row>
    <row r="79" spans="2:63" s="1" customFormat="1" ht="29.25" customHeight="1">
      <c r="B79" s="37"/>
      <c r="C79" s="83" t="s">
        <v>99</v>
      </c>
      <c r="D79" s="59"/>
      <c r="E79" s="59"/>
      <c r="F79" s="59"/>
      <c r="G79" s="59"/>
      <c r="H79" s="59"/>
      <c r="I79" s="159"/>
      <c r="J79" s="168">
        <f>BK79</f>
        <v>0</v>
      </c>
      <c r="K79" s="59"/>
      <c r="L79" s="57"/>
      <c r="M79" s="80"/>
      <c r="N79" s="81"/>
      <c r="O79" s="81"/>
      <c r="P79" s="169">
        <f>P80+P86</f>
        <v>0</v>
      </c>
      <c r="Q79" s="81"/>
      <c r="R79" s="169">
        <f>R80+R86</f>
        <v>0</v>
      </c>
      <c r="S79" s="81"/>
      <c r="T79" s="170">
        <f>T80+T86</f>
        <v>0</v>
      </c>
      <c r="AT79" s="20" t="s">
        <v>70</v>
      </c>
      <c r="AU79" s="20" t="s">
        <v>100</v>
      </c>
      <c r="BK79" s="171">
        <f>BK80+BK86</f>
        <v>0</v>
      </c>
    </row>
    <row r="80" spans="2:63" s="10" customFormat="1" ht="37.35" customHeight="1">
      <c r="B80" s="172"/>
      <c r="C80" s="173"/>
      <c r="D80" s="174" t="s">
        <v>70</v>
      </c>
      <c r="E80" s="175" t="s">
        <v>118</v>
      </c>
      <c r="F80" s="175" t="s">
        <v>119</v>
      </c>
      <c r="G80" s="173"/>
      <c r="H80" s="173"/>
      <c r="I80" s="176"/>
      <c r="J80" s="177">
        <f>BK80</f>
        <v>0</v>
      </c>
      <c r="K80" s="173"/>
      <c r="L80" s="178"/>
      <c r="M80" s="179"/>
      <c r="N80" s="180"/>
      <c r="O80" s="180"/>
      <c r="P80" s="181">
        <f>P81</f>
        <v>0</v>
      </c>
      <c r="Q80" s="180"/>
      <c r="R80" s="181">
        <f>R81</f>
        <v>0</v>
      </c>
      <c r="S80" s="180"/>
      <c r="T80" s="182">
        <f>T81</f>
        <v>0</v>
      </c>
      <c r="AR80" s="183" t="s">
        <v>120</v>
      </c>
      <c r="AT80" s="184" t="s">
        <v>70</v>
      </c>
      <c r="AU80" s="184" t="s">
        <v>71</v>
      </c>
      <c r="AY80" s="183" t="s">
        <v>121</v>
      </c>
      <c r="BK80" s="185">
        <f>BK81</f>
        <v>0</v>
      </c>
    </row>
    <row r="81" spans="2:65" s="10" customFormat="1" ht="19.95" customHeight="1">
      <c r="B81" s="172"/>
      <c r="C81" s="173"/>
      <c r="D81" s="174" t="s">
        <v>70</v>
      </c>
      <c r="E81" s="186" t="s">
        <v>122</v>
      </c>
      <c r="F81" s="186" t="s">
        <v>123</v>
      </c>
      <c r="G81" s="173"/>
      <c r="H81" s="173"/>
      <c r="I81" s="176"/>
      <c r="J81" s="187">
        <f>BK81</f>
        <v>0</v>
      </c>
      <c r="K81" s="173"/>
      <c r="L81" s="178"/>
      <c r="M81" s="179"/>
      <c r="N81" s="180"/>
      <c r="O81" s="180"/>
      <c r="P81" s="181">
        <f>SUM(P82:P85)</f>
        <v>0</v>
      </c>
      <c r="Q81" s="180"/>
      <c r="R81" s="181">
        <f>SUM(R82:R85)</f>
        <v>0</v>
      </c>
      <c r="S81" s="180"/>
      <c r="T81" s="182">
        <f>SUM(T82:T85)</f>
        <v>0</v>
      </c>
      <c r="AR81" s="183" t="s">
        <v>120</v>
      </c>
      <c r="AT81" s="184" t="s">
        <v>70</v>
      </c>
      <c r="AU81" s="184" t="s">
        <v>79</v>
      </c>
      <c r="AY81" s="183" t="s">
        <v>121</v>
      </c>
      <c r="BK81" s="185">
        <f>SUM(BK82:BK85)</f>
        <v>0</v>
      </c>
    </row>
    <row r="82" spans="2:65" s="1" customFormat="1" ht="16.5" customHeight="1">
      <c r="B82" s="37"/>
      <c r="C82" s="188" t="s">
        <v>79</v>
      </c>
      <c r="D82" s="188" t="s">
        <v>124</v>
      </c>
      <c r="E82" s="189" t="s">
        <v>125</v>
      </c>
      <c r="F82" s="190" t="s">
        <v>212</v>
      </c>
      <c r="G82" s="191" t="s">
        <v>127</v>
      </c>
      <c r="H82" s="192">
        <v>3</v>
      </c>
      <c r="I82" s="193"/>
      <c r="J82" s="194">
        <f>ROUND(I82*H82,2)</f>
        <v>0</v>
      </c>
      <c r="K82" s="190" t="s">
        <v>21</v>
      </c>
      <c r="L82" s="57"/>
      <c r="M82" s="195" t="s">
        <v>21</v>
      </c>
      <c r="N82" s="196" t="s">
        <v>42</v>
      </c>
      <c r="O82" s="38"/>
      <c r="P82" s="197">
        <f>O82*H82</f>
        <v>0</v>
      </c>
      <c r="Q82" s="197">
        <v>0</v>
      </c>
      <c r="R82" s="197">
        <f>Q82*H82</f>
        <v>0</v>
      </c>
      <c r="S82" s="197">
        <v>0</v>
      </c>
      <c r="T82" s="198">
        <f>S82*H82</f>
        <v>0</v>
      </c>
      <c r="AR82" s="20" t="s">
        <v>128</v>
      </c>
      <c r="AT82" s="20" t="s">
        <v>124</v>
      </c>
      <c r="AU82" s="20" t="s">
        <v>81</v>
      </c>
      <c r="AY82" s="20" t="s">
        <v>121</v>
      </c>
      <c r="BE82" s="199">
        <f>IF(N82="základní",J82,0)</f>
        <v>0</v>
      </c>
      <c r="BF82" s="199">
        <f>IF(N82="snížená",J82,0)</f>
        <v>0</v>
      </c>
      <c r="BG82" s="199">
        <f>IF(N82="zákl. přenesená",J82,0)</f>
        <v>0</v>
      </c>
      <c r="BH82" s="199">
        <f>IF(N82="sníž. přenesená",J82,0)</f>
        <v>0</v>
      </c>
      <c r="BI82" s="199">
        <f>IF(N82="nulová",J82,0)</f>
        <v>0</v>
      </c>
      <c r="BJ82" s="20" t="s">
        <v>79</v>
      </c>
      <c r="BK82" s="199">
        <f>ROUND(I82*H82,2)</f>
        <v>0</v>
      </c>
      <c r="BL82" s="20" t="s">
        <v>128</v>
      </c>
      <c r="BM82" s="20" t="s">
        <v>213</v>
      </c>
    </row>
    <row r="83" spans="2:65" s="1" customFormat="1" ht="16.5" customHeight="1">
      <c r="B83" s="37"/>
      <c r="C83" s="200" t="s">
        <v>81</v>
      </c>
      <c r="D83" s="200" t="s">
        <v>118</v>
      </c>
      <c r="E83" s="201" t="s">
        <v>125</v>
      </c>
      <c r="F83" s="202" t="s">
        <v>214</v>
      </c>
      <c r="G83" s="203" t="s">
        <v>127</v>
      </c>
      <c r="H83" s="204">
        <v>3</v>
      </c>
      <c r="I83" s="205"/>
      <c r="J83" s="206">
        <f>ROUND(I83*H83,2)</f>
        <v>0</v>
      </c>
      <c r="K83" s="202" t="s">
        <v>21</v>
      </c>
      <c r="L83" s="207"/>
      <c r="M83" s="208" t="s">
        <v>21</v>
      </c>
      <c r="N83" s="209" t="s">
        <v>42</v>
      </c>
      <c r="O83" s="38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20" t="s">
        <v>131</v>
      </c>
      <c r="AT83" s="20" t="s">
        <v>118</v>
      </c>
      <c r="AU83" s="20" t="s">
        <v>81</v>
      </c>
      <c r="AY83" s="20" t="s">
        <v>121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20" t="s">
        <v>79</v>
      </c>
      <c r="BK83" s="199">
        <f>ROUND(I83*H83,2)</f>
        <v>0</v>
      </c>
      <c r="BL83" s="20" t="s">
        <v>128</v>
      </c>
      <c r="BM83" s="20" t="s">
        <v>215</v>
      </c>
    </row>
    <row r="84" spans="2:65" s="1" customFormat="1" ht="16.5" customHeight="1">
      <c r="B84" s="37"/>
      <c r="C84" s="188" t="s">
        <v>120</v>
      </c>
      <c r="D84" s="188" t="s">
        <v>124</v>
      </c>
      <c r="E84" s="189" t="s">
        <v>133</v>
      </c>
      <c r="F84" s="190" t="s">
        <v>216</v>
      </c>
      <c r="G84" s="191" t="s">
        <v>127</v>
      </c>
      <c r="H84" s="192">
        <v>3</v>
      </c>
      <c r="I84" s="193"/>
      <c r="J84" s="194">
        <f>ROUND(I84*H84,2)</f>
        <v>0</v>
      </c>
      <c r="K84" s="190" t="s">
        <v>21</v>
      </c>
      <c r="L84" s="57"/>
      <c r="M84" s="195" t="s">
        <v>21</v>
      </c>
      <c r="N84" s="196" t="s">
        <v>42</v>
      </c>
      <c r="O84" s="38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20" t="s">
        <v>128</v>
      </c>
      <c r="AT84" s="20" t="s">
        <v>124</v>
      </c>
      <c r="AU84" s="20" t="s">
        <v>81</v>
      </c>
      <c r="AY84" s="20" t="s">
        <v>121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20" t="s">
        <v>79</v>
      </c>
      <c r="BK84" s="199">
        <f>ROUND(I84*H84,2)</f>
        <v>0</v>
      </c>
      <c r="BL84" s="20" t="s">
        <v>128</v>
      </c>
      <c r="BM84" s="20" t="s">
        <v>217</v>
      </c>
    </row>
    <row r="85" spans="2:65" s="1" customFormat="1" ht="16.5" customHeight="1">
      <c r="B85" s="37"/>
      <c r="C85" s="200" t="s">
        <v>136</v>
      </c>
      <c r="D85" s="200" t="s">
        <v>118</v>
      </c>
      <c r="E85" s="201" t="s">
        <v>133</v>
      </c>
      <c r="F85" s="202" t="s">
        <v>218</v>
      </c>
      <c r="G85" s="203" t="s">
        <v>127</v>
      </c>
      <c r="H85" s="204">
        <v>3</v>
      </c>
      <c r="I85" s="205"/>
      <c r="J85" s="206">
        <f>ROUND(I85*H85,2)</f>
        <v>0</v>
      </c>
      <c r="K85" s="202" t="s">
        <v>21</v>
      </c>
      <c r="L85" s="207"/>
      <c r="M85" s="208" t="s">
        <v>21</v>
      </c>
      <c r="N85" s="209" t="s">
        <v>42</v>
      </c>
      <c r="O85" s="38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20" t="s">
        <v>131</v>
      </c>
      <c r="AT85" s="20" t="s">
        <v>118</v>
      </c>
      <c r="AU85" s="20" t="s">
        <v>81</v>
      </c>
      <c r="AY85" s="20" t="s">
        <v>121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20" t="s">
        <v>79</v>
      </c>
      <c r="BK85" s="199">
        <f>ROUND(I85*H85,2)</f>
        <v>0</v>
      </c>
      <c r="BL85" s="20" t="s">
        <v>128</v>
      </c>
      <c r="BM85" s="20" t="s">
        <v>219</v>
      </c>
    </row>
    <row r="86" spans="2:65" s="10" customFormat="1" ht="37.35" customHeight="1">
      <c r="B86" s="172"/>
      <c r="C86" s="173"/>
      <c r="D86" s="174" t="s">
        <v>70</v>
      </c>
      <c r="E86" s="175" t="s">
        <v>189</v>
      </c>
      <c r="F86" s="175" t="s">
        <v>190</v>
      </c>
      <c r="G86" s="173"/>
      <c r="H86" s="173"/>
      <c r="I86" s="176"/>
      <c r="J86" s="177">
        <f>BK86</f>
        <v>0</v>
      </c>
      <c r="K86" s="173"/>
      <c r="L86" s="178"/>
      <c r="M86" s="179"/>
      <c r="N86" s="180"/>
      <c r="O86" s="180"/>
      <c r="P86" s="181">
        <f>P87</f>
        <v>0</v>
      </c>
      <c r="Q86" s="180"/>
      <c r="R86" s="181">
        <f>R87</f>
        <v>0</v>
      </c>
      <c r="S86" s="180"/>
      <c r="T86" s="182">
        <f>T87</f>
        <v>0</v>
      </c>
      <c r="AR86" s="183" t="s">
        <v>136</v>
      </c>
      <c r="AT86" s="184" t="s">
        <v>70</v>
      </c>
      <c r="AU86" s="184" t="s">
        <v>71</v>
      </c>
      <c r="AY86" s="183" t="s">
        <v>121</v>
      </c>
      <c r="BK86" s="185">
        <f>BK87</f>
        <v>0</v>
      </c>
    </row>
    <row r="87" spans="2:65" s="1" customFormat="1" ht="16.5" customHeight="1">
      <c r="B87" s="37"/>
      <c r="C87" s="188" t="s">
        <v>139</v>
      </c>
      <c r="D87" s="188" t="s">
        <v>124</v>
      </c>
      <c r="E87" s="189" t="s">
        <v>192</v>
      </c>
      <c r="F87" s="190" t="s">
        <v>220</v>
      </c>
      <c r="G87" s="191" t="s">
        <v>193</v>
      </c>
      <c r="H87" s="192">
        <v>18</v>
      </c>
      <c r="I87" s="193"/>
      <c r="J87" s="194">
        <f>ROUND(I87*H87,2)</f>
        <v>0</v>
      </c>
      <c r="K87" s="190" t="s">
        <v>21</v>
      </c>
      <c r="L87" s="57"/>
      <c r="M87" s="195" t="s">
        <v>21</v>
      </c>
      <c r="N87" s="210" t="s">
        <v>42</v>
      </c>
      <c r="O87" s="211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20" t="s">
        <v>194</v>
      </c>
      <c r="AT87" s="20" t="s">
        <v>124</v>
      </c>
      <c r="AU87" s="20" t="s">
        <v>79</v>
      </c>
      <c r="AY87" s="20" t="s">
        <v>121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20" t="s">
        <v>79</v>
      </c>
      <c r="BK87" s="199">
        <f>ROUND(I87*H87,2)</f>
        <v>0</v>
      </c>
      <c r="BL87" s="20" t="s">
        <v>194</v>
      </c>
      <c r="BM87" s="20" t="s">
        <v>221</v>
      </c>
    </row>
    <row r="88" spans="2:65" s="1" customFormat="1" ht="6.9" customHeight="1">
      <c r="B88" s="52"/>
      <c r="C88" s="53"/>
      <c r="D88" s="53"/>
      <c r="E88" s="53"/>
      <c r="F88" s="53"/>
      <c r="G88" s="53"/>
      <c r="H88" s="53"/>
      <c r="I88" s="135"/>
      <c r="J88" s="53"/>
      <c r="K88" s="53"/>
      <c r="L88" s="57"/>
    </row>
  </sheetData>
  <sheetProtection algorithmName="SHA-512" hashValue="4HqDhEoTTVb3w/3clTAtkcgAmf7Nq8hnBbOqwDm/hIV+9TmcofpxImvqGleCYYROWmyrs12l0GTlbgSY80hTmw==" saltValue="cTQLuXNkt+12yJ1GGWyX+Wjz0J0DX8ZCVl+/LR8rZO4fk7hAVt/zpUAWZ0kSN+65NrOIEobkln+1AeLsZfvQYw==" spinCount="100000" sheet="1" objects="1" scenarios="1" formatColumns="0" formatRows="0" autoFilter="0"/>
  <autoFilter ref="C78:K87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95"/>
  <sheetViews>
    <sheetView showGridLines="0" workbookViewId="0">
      <pane ySplit="1" topLeftCell="A2" activePane="bottomLeft" state="frozen"/>
      <selection pane="bottomLeft" activeCell="X31" sqref="X3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7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88</v>
      </c>
      <c r="G1" s="335" t="s">
        <v>89</v>
      </c>
      <c r="H1" s="335"/>
      <c r="I1" s="111"/>
      <c r="J1" s="110" t="s">
        <v>90</v>
      </c>
      <c r="K1" s="109" t="s">
        <v>91</v>
      </c>
      <c r="L1" s="110" t="s">
        <v>92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20" t="s">
        <v>87</v>
      </c>
    </row>
    <row r="3" spans="1:70" ht="6.9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81</v>
      </c>
    </row>
    <row r="4" spans="1:70" ht="36.9" customHeight="1">
      <c r="B4" s="24"/>
      <c r="C4" s="25"/>
      <c r="D4" s="26" t="s">
        <v>93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1:70" ht="6.9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1:70" ht="13.2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1:70" ht="16.5" customHeight="1">
      <c r="B7" s="24"/>
      <c r="C7" s="25"/>
      <c r="D7" s="25"/>
      <c r="E7" s="336" t="str">
        <f>'Rekapitulace stavby'!K6</f>
        <v>Snížení energetické náročnosti obce Hať</v>
      </c>
      <c r="F7" s="337"/>
      <c r="G7" s="337"/>
      <c r="H7" s="337"/>
      <c r="I7" s="113"/>
      <c r="J7" s="25"/>
      <c r="K7" s="27"/>
    </row>
    <row r="8" spans="1:70" s="1" customFormat="1" ht="13.2">
      <c r="B8" s="37"/>
      <c r="C8" s="38"/>
      <c r="D8" s="33" t="s">
        <v>94</v>
      </c>
      <c r="E8" s="38"/>
      <c r="F8" s="38"/>
      <c r="G8" s="38"/>
      <c r="H8" s="38"/>
      <c r="I8" s="114"/>
      <c r="J8" s="38"/>
      <c r="K8" s="41"/>
    </row>
    <row r="9" spans="1:70" s="1" customFormat="1" ht="36.9" customHeight="1">
      <c r="B9" s="37"/>
      <c r="C9" s="38"/>
      <c r="D9" s="38"/>
      <c r="E9" s="338" t="s">
        <v>222</v>
      </c>
      <c r="F9" s="339"/>
      <c r="G9" s="339"/>
      <c r="H9" s="339"/>
      <c r="I9" s="114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1:70" s="1" customFormat="1" ht="14.4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1:70" s="1" customFormat="1" ht="14.4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11. 6. 2018</v>
      </c>
      <c r="K12" s="41"/>
    </row>
    <row r="13" spans="1:70" s="1" customFormat="1" ht="10.8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1:70" s="1" customFormat="1" ht="14.4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1:70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1:70" s="1" customFormat="1" ht="6.9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29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" customHeight="1">
      <c r="B23" s="37"/>
      <c r="C23" s="38"/>
      <c r="D23" s="33" t="s">
        <v>35</v>
      </c>
      <c r="E23" s="38"/>
      <c r="F23" s="38"/>
      <c r="G23" s="38"/>
      <c r="H23" s="38"/>
      <c r="I23" s="114"/>
      <c r="J23" s="38"/>
      <c r="K23" s="41"/>
    </row>
    <row r="24" spans="2:11" s="6" customFormat="1" ht="16.5" customHeight="1">
      <c r="B24" s="117"/>
      <c r="C24" s="118"/>
      <c r="D24" s="118"/>
      <c r="E24" s="327" t="s">
        <v>21</v>
      </c>
      <c r="F24" s="327"/>
      <c r="G24" s="327"/>
      <c r="H24" s="327"/>
      <c r="I24" s="119"/>
      <c r="J24" s="118"/>
      <c r="K24" s="120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37</v>
      </c>
      <c r="E27" s="38"/>
      <c r="F27" s="38"/>
      <c r="G27" s="38"/>
      <c r="H27" s="38"/>
      <c r="I27" s="114"/>
      <c r="J27" s="124">
        <f>ROUND(J79,2)</f>
        <v>0</v>
      </c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" customHeight="1">
      <c r="B29" s="37"/>
      <c r="C29" s="38"/>
      <c r="D29" s="38"/>
      <c r="E29" s="38"/>
      <c r="F29" s="42" t="s">
        <v>39</v>
      </c>
      <c r="G29" s="38"/>
      <c r="H29" s="38"/>
      <c r="I29" s="125" t="s">
        <v>38</v>
      </c>
      <c r="J29" s="42" t="s">
        <v>40</v>
      </c>
      <c r="K29" s="41"/>
    </row>
    <row r="30" spans="2:11" s="1" customFormat="1" ht="14.4" customHeight="1">
      <c r="B30" s="37"/>
      <c r="C30" s="38"/>
      <c r="D30" s="45" t="s">
        <v>41</v>
      </c>
      <c r="E30" s="45" t="s">
        <v>42</v>
      </c>
      <c r="F30" s="126">
        <f>ROUND(SUM(BE79:BE94), 2)</f>
        <v>0</v>
      </c>
      <c r="G30" s="38"/>
      <c r="H30" s="38"/>
      <c r="I30" s="127">
        <v>0.21</v>
      </c>
      <c r="J30" s="126">
        <f>ROUND(ROUND((SUM(BE79:BE94)), 2)*I30, 2)</f>
        <v>0</v>
      </c>
      <c r="K30" s="41"/>
    </row>
    <row r="31" spans="2:11" s="1" customFormat="1" ht="14.4" customHeight="1">
      <c r="B31" s="37"/>
      <c r="C31" s="38"/>
      <c r="D31" s="38"/>
      <c r="E31" s="45" t="s">
        <v>43</v>
      </c>
      <c r="F31" s="126">
        <f>ROUND(SUM(BF79:BF94), 2)</f>
        <v>0</v>
      </c>
      <c r="G31" s="38"/>
      <c r="H31" s="38"/>
      <c r="I31" s="127">
        <v>0.15</v>
      </c>
      <c r="J31" s="126">
        <f>ROUND(ROUND((SUM(BF79:BF94)), 2)*I31, 2)</f>
        <v>0</v>
      </c>
      <c r="K31" s="41"/>
    </row>
    <row r="32" spans="2:11" s="1" customFormat="1" ht="14.4" hidden="1" customHeight="1">
      <c r="B32" s="37"/>
      <c r="C32" s="38"/>
      <c r="D32" s="38"/>
      <c r="E32" s="45" t="s">
        <v>44</v>
      </c>
      <c r="F32" s="126">
        <f>ROUND(SUM(BG79:BG94), 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" hidden="1" customHeight="1">
      <c r="B33" s="37"/>
      <c r="C33" s="38"/>
      <c r="D33" s="38"/>
      <c r="E33" s="45" t="s">
        <v>45</v>
      </c>
      <c r="F33" s="126">
        <f>ROUND(SUM(BH79:BH94), 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" hidden="1" customHeight="1">
      <c r="B34" s="37"/>
      <c r="C34" s="38"/>
      <c r="D34" s="38"/>
      <c r="E34" s="45" t="s">
        <v>46</v>
      </c>
      <c r="F34" s="126">
        <f>ROUND(SUM(BI79:BI94), 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47</v>
      </c>
      <c r="E36" s="75"/>
      <c r="F36" s="75"/>
      <c r="G36" s="130" t="s">
        <v>48</v>
      </c>
      <c r="H36" s="131" t="s">
        <v>49</v>
      </c>
      <c r="I36" s="132"/>
      <c r="J36" s="133">
        <f>SUM(J27:J34)</f>
        <v>0</v>
      </c>
      <c r="K36" s="134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" customHeight="1">
      <c r="B42" s="37"/>
      <c r="C42" s="26" t="s">
        <v>96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16.5" customHeight="1">
      <c r="B45" s="37"/>
      <c r="C45" s="38"/>
      <c r="D45" s="38"/>
      <c r="E45" s="336" t="str">
        <f>E7</f>
        <v>Snížení energetické náročnosti obce Hať</v>
      </c>
      <c r="F45" s="337"/>
      <c r="G45" s="337"/>
      <c r="H45" s="337"/>
      <c r="I45" s="114"/>
      <c r="J45" s="38"/>
      <c r="K45" s="41"/>
    </row>
    <row r="46" spans="2:11" s="1" customFormat="1" ht="14.4" customHeight="1">
      <c r="B46" s="37"/>
      <c r="C46" s="33" t="s">
        <v>94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17.25" customHeight="1">
      <c r="B47" s="37"/>
      <c r="C47" s="38"/>
      <c r="D47" s="38"/>
      <c r="E47" s="338" t="str">
        <f>E9</f>
        <v>2018_06_03 - Nezpůsobilé položky</v>
      </c>
      <c r="F47" s="339"/>
      <c r="G47" s="339"/>
      <c r="H47" s="339"/>
      <c r="I47" s="114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 t="str">
        <f>F12</f>
        <v>Hať</v>
      </c>
      <c r="G49" s="38"/>
      <c r="H49" s="38"/>
      <c r="I49" s="115" t="s">
        <v>25</v>
      </c>
      <c r="J49" s="116" t="str">
        <f>IF(J12="","",J12)</f>
        <v>11. 6. 2018</v>
      </c>
      <c r="K49" s="41"/>
    </row>
    <row r="50" spans="2:47" s="1" customFormat="1" ht="6.9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47" s="1" customFormat="1" ht="13.2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5" t="s">
        <v>33</v>
      </c>
      <c r="J51" s="327" t="str">
        <f>E21</f>
        <v xml:space="preserve"> </v>
      </c>
      <c r="K51" s="41"/>
    </row>
    <row r="52" spans="2:47" s="1" customFormat="1" ht="14.4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31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47" s="1" customFormat="1" ht="29.25" customHeight="1">
      <c r="B54" s="37"/>
      <c r="C54" s="140" t="s">
        <v>97</v>
      </c>
      <c r="D54" s="128"/>
      <c r="E54" s="128"/>
      <c r="F54" s="128"/>
      <c r="G54" s="128"/>
      <c r="H54" s="128"/>
      <c r="I54" s="141"/>
      <c r="J54" s="142" t="s">
        <v>98</v>
      </c>
      <c r="K54" s="143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99</v>
      </c>
      <c r="D56" s="38"/>
      <c r="E56" s="38"/>
      <c r="F56" s="38"/>
      <c r="G56" s="38"/>
      <c r="H56" s="38"/>
      <c r="I56" s="114"/>
      <c r="J56" s="124">
        <f>J79</f>
        <v>0</v>
      </c>
      <c r="K56" s="41"/>
      <c r="AU56" s="20" t="s">
        <v>100</v>
      </c>
    </row>
    <row r="57" spans="2:47" s="7" customFormat="1" ht="24.9" customHeight="1">
      <c r="B57" s="145"/>
      <c r="C57" s="146"/>
      <c r="D57" s="147" t="s">
        <v>101</v>
      </c>
      <c r="E57" s="148"/>
      <c r="F57" s="148"/>
      <c r="G57" s="148"/>
      <c r="H57" s="148"/>
      <c r="I57" s="149"/>
      <c r="J57" s="150">
        <f>J80</f>
        <v>0</v>
      </c>
      <c r="K57" s="151"/>
    </row>
    <row r="58" spans="2:47" s="8" customFormat="1" ht="19.95" customHeight="1">
      <c r="B58" s="152"/>
      <c r="C58" s="153"/>
      <c r="D58" s="154" t="s">
        <v>102</v>
      </c>
      <c r="E58" s="155"/>
      <c r="F58" s="155"/>
      <c r="G58" s="155"/>
      <c r="H58" s="155"/>
      <c r="I58" s="156"/>
      <c r="J58" s="157">
        <f>J81</f>
        <v>0</v>
      </c>
      <c r="K58" s="158"/>
    </row>
    <row r="59" spans="2:47" s="7" customFormat="1" ht="24.9" customHeight="1">
      <c r="B59" s="145"/>
      <c r="C59" s="146"/>
      <c r="D59" s="147" t="s">
        <v>103</v>
      </c>
      <c r="E59" s="148"/>
      <c r="F59" s="148"/>
      <c r="G59" s="148"/>
      <c r="H59" s="148"/>
      <c r="I59" s="149"/>
      <c r="J59" s="150">
        <f>J93</f>
        <v>0</v>
      </c>
      <c r="K59" s="151"/>
    </row>
    <row r="60" spans="2:47" s="1" customFormat="1" ht="21.75" customHeight="1">
      <c r="B60" s="37"/>
      <c r="C60" s="38"/>
      <c r="D60" s="38"/>
      <c r="E60" s="38"/>
      <c r="F60" s="38"/>
      <c r="G60" s="38"/>
      <c r="H60" s="38"/>
      <c r="I60" s="114"/>
      <c r="J60" s="38"/>
      <c r="K60" s="41"/>
    </row>
    <row r="61" spans="2:47" s="1" customFormat="1" ht="6.9" customHeight="1">
      <c r="B61" s="52"/>
      <c r="C61" s="53"/>
      <c r="D61" s="53"/>
      <c r="E61" s="53"/>
      <c r="F61" s="53"/>
      <c r="G61" s="53"/>
      <c r="H61" s="53"/>
      <c r="I61" s="135"/>
      <c r="J61" s="53"/>
      <c r="K61" s="54"/>
    </row>
    <row r="65" spans="2:63" s="1" customFormat="1" ht="6.9" customHeight="1">
      <c r="B65" s="55"/>
      <c r="C65" s="56"/>
      <c r="D65" s="56"/>
      <c r="E65" s="56"/>
      <c r="F65" s="56"/>
      <c r="G65" s="56"/>
      <c r="H65" s="56"/>
      <c r="I65" s="138"/>
      <c r="J65" s="56"/>
      <c r="K65" s="56"/>
      <c r="L65" s="57"/>
    </row>
    <row r="66" spans="2:63" s="1" customFormat="1" ht="36.9" customHeight="1">
      <c r="B66" s="37"/>
      <c r="C66" s="58" t="s">
        <v>104</v>
      </c>
      <c r="D66" s="59"/>
      <c r="E66" s="59"/>
      <c r="F66" s="59"/>
      <c r="G66" s="59"/>
      <c r="H66" s="59"/>
      <c r="I66" s="159"/>
      <c r="J66" s="59"/>
      <c r="K66" s="59"/>
      <c r="L66" s="57"/>
    </row>
    <row r="67" spans="2:63" s="1" customFormat="1" ht="6.9" customHeight="1">
      <c r="B67" s="37"/>
      <c r="C67" s="59"/>
      <c r="D67" s="59"/>
      <c r="E67" s="59"/>
      <c r="F67" s="59"/>
      <c r="G67" s="59"/>
      <c r="H67" s="59"/>
      <c r="I67" s="159"/>
      <c r="J67" s="59"/>
      <c r="K67" s="59"/>
      <c r="L67" s="57"/>
    </row>
    <row r="68" spans="2:63" s="1" customFormat="1" ht="14.4" customHeight="1">
      <c r="B68" s="37"/>
      <c r="C68" s="61" t="s">
        <v>18</v>
      </c>
      <c r="D68" s="59"/>
      <c r="E68" s="59"/>
      <c r="F68" s="59"/>
      <c r="G68" s="59"/>
      <c r="H68" s="59"/>
      <c r="I68" s="159"/>
      <c r="J68" s="59"/>
      <c r="K68" s="59"/>
      <c r="L68" s="57"/>
    </row>
    <row r="69" spans="2:63" s="1" customFormat="1" ht="16.5" customHeight="1">
      <c r="B69" s="37"/>
      <c r="C69" s="59"/>
      <c r="D69" s="59"/>
      <c r="E69" s="332" t="str">
        <f>E7</f>
        <v>Snížení energetické náročnosti obce Hať</v>
      </c>
      <c r="F69" s="333"/>
      <c r="G69" s="333"/>
      <c r="H69" s="333"/>
      <c r="I69" s="159"/>
      <c r="J69" s="59"/>
      <c r="K69" s="59"/>
      <c r="L69" s="57"/>
    </row>
    <row r="70" spans="2:63" s="1" customFormat="1" ht="14.4" customHeight="1">
      <c r="B70" s="37"/>
      <c r="C70" s="61" t="s">
        <v>94</v>
      </c>
      <c r="D70" s="59"/>
      <c r="E70" s="59"/>
      <c r="F70" s="59"/>
      <c r="G70" s="59"/>
      <c r="H70" s="59"/>
      <c r="I70" s="159"/>
      <c r="J70" s="59"/>
      <c r="K70" s="59"/>
      <c r="L70" s="57"/>
    </row>
    <row r="71" spans="2:63" s="1" customFormat="1" ht="17.25" customHeight="1">
      <c r="B71" s="37"/>
      <c r="C71" s="59"/>
      <c r="D71" s="59"/>
      <c r="E71" s="299" t="str">
        <f>E9</f>
        <v>2018_06_03 - Nezpůsobilé položky</v>
      </c>
      <c r="F71" s="334"/>
      <c r="G71" s="334"/>
      <c r="H71" s="334"/>
      <c r="I71" s="159"/>
      <c r="J71" s="59"/>
      <c r="K71" s="59"/>
      <c r="L71" s="57"/>
    </row>
    <row r="72" spans="2:63" s="1" customFormat="1" ht="6.9" customHeight="1">
      <c r="B72" s="37"/>
      <c r="C72" s="59"/>
      <c r="D72" s="59"/>
      <c r="E72" s="59"/>
      <c r="F72" s="59"/>
      <c r="G72" s="59"/>
      <c r="H72" s="59"/>
      <c r="I72" s="159"/>
      <c r="J72" s="59"/>
      <c r="K72" s="59"/>
      <c r="L72" s="57"/>
    </row>
    <row r="73" spans="2:63" s="1" customFormat="1" ht="18" customHeight="1">
      <c r="B73" s="37"/>
      <c r="C73" s="61" t="s">
        <v>23</v>
      </c>
      <c r="D73" s="59"/>
      <c r="E73" s="59"/>
      <c r="F73" s="160" t="str">
        <f>F12</f>
        <v>Hať</v>
      </c>
      <c r="G73" s="59"/>
      <c r="H73" s="59"/>
      <c r="I73" s="161" t="s">
        <v>25</v>
      </c>
      <c r="J73" s="69" t="str">
        <f>IF(J12="","",J12)</f>
        <v>11. 6. 2018</v>
      </c>
      <c r="K73" s="59"/>
      <c r="L73" s="57"/>
    </row>
    <row r="74" spans="2:63" s="1" customFormat="1" ht="6.9" customHeight="1">
      <c r="B74" s="37"/>
      <c r="C74" s="59"/>
      <c r="D74" s="59"/>
      <c r="E74" s="59"/>
      <c r="F74" s="59"/>
      <c r="G74" s="59"/>
      <c r="H74" s="59"/>
      <c r="I74" s="159"/>
      <c r="J74" s="59"/>
      <c r="K74" s="59"/>
      <c r="L74" s="57"/>
    </row>
    <row r="75" spans="2:63" s="1" customFormat="1" ht="13.2">
      <c r="B75" s="37"/>
      <c r="C75" s="61" t="s">
        <v>27</v>
      </c>
      <c r="D75" s="59"/>
      <c r="E75" s="59"/>
      <c r="F75" s="160" t="str">
        <f>E15</f>
        <v xml:space="preserve"> </v>
      </c>
      <c r="G75" s="59"/>
      <c r="H75" s="59"/>
      <c r="I75" s="161" t="s">
        <v>33</v>
      </c>
      <c r="J75" s="160" t="str">
        <f>E21</f>
        <v xml:space="preserve"> </v>
      </c>
      <c r="K75" s="59"/>
      <c r="L75" s="57"/>
    </row>
    <row r="76" spans="2:63" s="1" customFormat="1" ht="14.4" customHeight="1">
      <c r="B76" s="37"/>
      <c r="C76" s="61" t="s">
        <v>31</v>
      </c>
      <c r="D76" s="59"/>
      <c r="E76" s="59"/>
      <c r="F76" s="160" t="str">
        <f>IF(E18="","",E18)</f>
        <v/>
      </c>
      <c r="G76" s="59"/>
      <c r="H76" s="59"/>
      <c r="I76" s="159"/>
      <c r="J76" s="59"/>
      <c r="K76" s="59"/>
      <c r="L76" s="57"/>
    </row>
    <row r="77" spans="2:63" s="1" customFormat="1" ht="10.35" customHeight="1">
      <c r="B77" s="37"/>
      <c r="C77" s="59"/>
      <c r="D77" s="59"/>
      <c r="E77" s="59"/>
      <c r="F77" s="59"/>
      <c r="G77" s="59"/>
      <c r="H77" s="59"/>
      <c r="I77" s="159"/>
      <c r="J77" s="59"/>
      <c r="K77" s="59"/>
      <c r="L77" s="57"/>
    </row>
    <row r="78" spans="2:63" s="9" customFormat="1" ht="29.25" customHeight="1">
      <c r="B78" s="162"/>
      <c r="C78" s="163" t="s">
        <v>105</v>
      </c>
      <c r="D78" s="164" t="s">
        <v>56</v>
      </c>
      <c r="E78" s="164" t="s">
        <v>52</v>
      </c>
      <c r="F78" s="164" t="s">
        <v>106</v>
      </c>
      <c r="G78" s="164" t="s">
        <v>107</v>
      </c>
      <c r="H78" s="164" t="s">
        <v>108</v>
      </c>
      <c r="I78" s="165" t="s">
        <v>109</v>
      </c>
      <c r="J78" s="164" t="s">
        <v>98</v>
      </c>
      <c r="K78" s="166" t="s">
        <v>110</v>
      </c>
      <c r="L78" s="167"/>
      <c r="M78" s="77" t="s">
        <v>111</v>
      </c>
      <c r="N78" s="78" t="s">
        <v>41</v>
      </c>
      <c r="O78" s="78" t="s">
        <v>112</v>
      </c>
      <c r="P78" s="78" t="s">
        <v>113</v>
      </c>
      <c r="Q78" s="78" t="s">
        <v>114</v>
      </c>
      <c r="R78" s="78" t="s">
        <v>115</v>
      </c>
      <c r="S78" s="78" t="s">
        <v>116</v>
      </c>
      <c r="T78" s="79" t="s">
        <v>117</v>
      </c>
    </row>
    <row r="79" spans="2:63" s="1" customFormat="1" ht="29.25" customHeight="1">
      <c r="B79" s="37"/>
      <c r="C79" s="83" t="s">
        <v>99</v>
      </c>
      <c r="D79" s="59"/>
      <c r="E79" s="59"/>
      <c r="F79" s="59"/>
      <c r="G79" s="59"/>
      <c r="H79" s="59"/>
      <c r="I79" s="159"/>
      <c r="J79" s="168">
        <f>BK79</f>
        <v>0</v>
      </c>
      <c r="K79" s="59"/>
      <c r="L79" s="57"/>
      <c r="M79" s="80"/>
      <c r="N79" s="81"/>
      <c r="O79" s="81"/>
      <c r="P79" s="169">
        <f>P80+P93</f>
        <v>0</v>
      </c>
      <c r="Q79" s="81"/>
      <c r="R79" s="169">
        <f>R80+R93</f>
        <v>0</v>
      </c>
      <c r="S79" s="81"/>
      <c r="T79" s="170">
        <f>T80+T93</f>
        <v>0</v>
      </c>
      <c r="AT79" s="20" t="s">
        <v>70</v>
      </c>
      <c r="AU79" s="20" t="s">
        <v>100</v>
      </c>
      <c r="BK79" s="171">
        <f>BK80+BK93</f>
        <v>0</v>
      </c>
    </row>
    <row r="80" spans="2:63" s="10" customFormat="1" ht="37.35" customHeight="1">
      <c r="B80" s="172"/>
      <c r="C80" s="173"/>
      <c r="D80" s="174" t="s">
        <v>70</v>
      </c>
      <c r="E80" s="175" t="s">
        <v>118</v>
      </c>
      <c r="F80" s="175" t="s">
        <v>119</v>
      </c>
      <c r="G80" s="173"/>
      <c r="H80" s="173"/>
      <c r="I80" s="176"/>
      <c r="J80" s="177">
        <f>BK80</f>
        <v>0</v>
      </c>
      <c r="K80" s="173"/>
      <c r="L80" s="178"/>
      <c r="M80" s="179"/>
      <c r="N80" s="180"/>
      <c r="O80" s="180"/>
      <c r="P80" s="181">
        <f>P81</f>
        <v>0</v>
      </c>
      <c r="Q80" s="180"/>
      <c r="R80" s="181">
        <f>R81</f>
        <v>0</v>
      </c>
      <c r="S80" s="180"/>
      <c r="T80" s="182">
        <f>T81</f>
        <v>0</v>
      </c>
      <c r="AR80" s="183" t="s">
        <v>120</v>
      </c>
      <c r="AT80" s="184" t="s">
        <v>70</v>
      </c>
      <c r="AU80" s="184" t="s">
        <v>71</v>
      </c>
      <c r="AY80" s="183" t="s">
        <v>121</v>
      </c>
      <c r="BK80" s="185">
        <f>BK81</f>
        <v>0</v>
      </c>
    </row>
    <row r="81" spans="2:65" s="10" customFormat="1" ht="19.95" customHeight="1">
      <c r="B81" s="172"/>
      <c r="C81" s="173"/>
      <c r="D81" s="174" t="s">
        <v>70</v>
      </c>
      <c r="E81" s="186" t="s">
        <v>122</v>
      </c>
      <c r="F81" s="186" t="s">
        <v>123</v>
      </c>
      <c r="G81" s="173"/>
      <c r="H81" s="173"/>
      <c r="I81" s="176"/>
      <c r="J81" s="187">
        <f>BK81</f>
        <v>0</v>
      </c>
      <c r="K81" s="173"/>
      <c r="L81" s="178"/>
      <c r="M81" s="179"/>
      <c r="N81" s="180"/>
      <c r="O81" s="180"/>
      <c r="P81" s="181">
        <f>SUM(P82:P92)</f>
        <v>0</v>
      </c>
      <c r="Q81" s="180"/>
      <c r="R81" s="181">
        <f>SUM(R82:R92)</f>
        <v>0</v>
      </c>
      <c r="S81" s="180"/>
      <c r="T81" s="182">
        <f>SUM(T82:T92)</f>
        <v>0</v>
      </c>
      <c r="AR81" s="183" t="s">
        <v>120</v>
      </c>
      <c r="AT81" s="184" t="s">
        <v>70</v>
      </c>
      <c r="AU81" s="184" t="s">
        <v>79</v>
      </c>
      <c r="AY81" s="183" t="s">
        <v>121</v>
      </c>
      <c r="BK81" s="185">
        <f>SUM(BK82:BK92)</f>
        <v>0</v>
      </c>
    </row>
    <row r="82" spans="2:65" s="1" customFormat="1" ht="16.5" customHeight="1">
      <c r="B82" s="37"/>
      <c r="C82" s="188" t="s">
        <v>79</v>
      </c>
      <c r="D82" s="188" t="s">
        <v>124</v>
      </c>
      <c r="E82" s="189" t="s">
        <v>125</v>
      </c>
      <c r="F82" s="190" t="s">
        <v>223</v>
      </c>
      <c r="G82" s="191" t="s">
        <v>127</v>
      </c>
      <c r="H82" s="192">
        <v>143</v>
      </c>
      <c r="I82" s="193"/>
      <c r="J82" s="194">
        <f t="shared" ref="J82:J92" si="0">ROUND(I82*H82,2)</f>
        <v>0</v>
      </c>
      <c r="K82" s="190" t="s">
        <v>21</v>
      </c>
      <c r="L82" s="57"/>
      <c r="M82" s="195" t="s">
        <v>21</v>
      </c>
      <c r="N82" s="196" t="s">
        <v>42</v>
      </c>
      <c r="O82" s="38"/>
      <c r="P82" s="197">
        <f t="shared" ref="P82:P92" si="1">O82*H82</f>
        <v>0</v>
      </c>
      <c r="Q82" s="197">
        <v>0</v>
      </c>
      <c r="R82" s="197">
        <f t="shared" ref="R82:R92" si="2">Q82*H82</f>
        <v>0</v>
      </c>
      <c r="S82" s="197">
        <v>0</v>
      </c>
      <c r="T82" s="198">
        <f t="shared" ref="T82:T92" si="3">S82*H82</f>
        <v>0</v>
      </c>
      <c r="AR82" s="20" t="s">
        <v>128</v>
      </c>
      <c r="AT82" s="20" t="s">
        <v>124</v>
      </c>
      <c r="AU82" s="20" t="s">
        <v>81</v>
      </c>
      <c r="AY82" s="20" t="s">
        <v>121</v>
      </c>
      <c r="BE82" s="199">
        <f t="shared" ref="BE82:BE92" si="4">IF(N82="základní",J82,0)</f>
        <v>0</v>
      </c>
      <c r="BF82" s="199">
        <f t="shared" ref="BF82:BF92" si="5">IF(N82="snížená",J82,0)</f>
        <v>0</v>
      </c>
      <c r="BG82" s="199">
        <f t="shared" ref="BG82:BG92" si="6">IF(N82="zákl. přenesená",J82,0)</f>
        <v>0</v>
      </c>
      <c r="BH82" s="199">
        <f t="shared" ref="BH82:BH92" si="7">IF(N82="sníž. přenesená",J82,0)</f>
        <v>0</v>
      </c>
      <c r="BI82" s="199">
        <f t="shared" ref="BI82:BI92" si="8">IF(N82="nulová",J82,0)</f>
        <v>0</v>
      </c>
      <c r="BJ82" s="20" t="s">
        <v>79</v>
      </c>
      <c r="BK82" s="199">
        <f t="shared" ref="BK82:BK92" si="9">ROUND(I82*H82,2)</f>
        <v>0</v>
      </c>
      <c r="BL82" s="20" t="s">
        <v>128</v>
      </c>
      <c r="BM82" s="20" t="s">
        <v>224</v>
      </c>
    </row>
    <row r="83" spans="2:65" s="1" customFormat="1" ht="16.5" customHeight="1">
      <c r="B83" s="37"/>
      <c r="C83" s="200" t="s">
        <v>81</v>
      </c>
      <c r="D83" s="200" t="s">
        <v>118</v>
      </c>
      <c r="E83" s="201" t="s">
        <v>125</v>
      </c>
      <c r="F83" s="202" t="s">
        <v>225</v>
      </c>
      <c r="G83" s="203" t="s">
        <v>127</v>
      </c>
      <c r="H83" s="204">
        <v>143</v>
      </c>
      <c r="I83" s="205"/>
      <c r="J83" s="206">
        <f t="shared" si="0"/>
        <v>0</v>
      </c>
      <c r="K83" s="202" t="s">
        <v>21</v>
      </c>
      <c r="L83" s="207"/>
      <c r="M83" s="208" t="s">
        <v>21</v>
      </c>
      <c r="N83" s="209" t="s">
        <v>42</v>
      </c>
      <c r="O83" s="38"/>
      <c r="P83" s="197">
        <f t="shared" si="1"/>
        <v>0</v>
      </c>
      <c r="Q83" s="197">
        <v>0</v>
      </c>
      <c r="R83" s="197">
        <f t="shared" si="2"/>
        <v>0</v>
      </c>
      <c r="S83" s="197">
        <v>0</v>
      </c>
      <c r="T83" s="198">
        <f t="shared" si="3"/>
        <v>0</v>
      </c>
      <c r="AR83" s="20" t="s">
        <v>131</v>
      </c>
      <c r="AT83" s="20" t="s">
        <v>118</v>
      </c>
      <c r="AU83" s="20" t="s">
        <v>81</v>
      </c>
      <c r="AY83" s="20" t="s">
        <v>121</v>
      </c>
      <c r="BE83" s="199">
        <f t="shared" si="4"/>
        <v>0</v>
      </c>
      <c r="BF83" s="199">
        <f t="shared" si="5"/>
        <v>0</v>
      </c>
      <c r="BG83" s="199">
        <f t="shared" si="6"/>
        <v>0</v>
      </c>
      <c r="BH83" s="199">
        <f t="shared" si="7"/>
        <v>0</v>
      </c>
      <c r="BI83" s="199">
        <f t="shared" si="8"/>
        <v>0</v>
      </c>
      <c r="BJ83" s="20" t="s">
        <v>79</v>
      </c>
      <c r="BK83" s="199">
        <f t="shared" si="9"/>
        <v>0</v>
      </c>
      <c r="BL83" s="20" t="s">
        <v>128</v>
      </c>
      <c r="BM83" s="20" t="s">
        <v>226</v>
      </c>
    </row>
    <row r="84" spans="2:65" s="1" customFormat="1" ht="16.5" customHeight="1">
      <c r="B84" s="37"/>
      <c r="C84" s="188" t="s">
        <v>120</v>
      </c>
      <c r="D84" s="188" t="s">
        <v>124</v>
      </c>
      <c r="E84" s="189" t="s">
        <v>133</v>
      </c>
      <c r="F84" s="190" t="s">
        <v>227</v>
      </c>
      <c r="G84" s="191" t="s">
        <v>127</v>
      </c>
      <c r="H84" s="192">
        <v>350</v>
      </c>
      <c r="I84" s="193"/>
      <c r="J84" s="194">
        <f t="shared" si="0"/>
        <v>0</v>
      </c>
      <c r="K84" s="190" t="s">
        <v>21</v>
      </c>
      <c r="L84" s="57"/>
      <c r="M84" s="195" t="s">
        <v>21</v>
      </c>
      <c r="N84" s="196" t="s">
        <v>42</v>
      </c>
      <c r="O84" s="38"/>
      <c r="P84" s="197">
        <f t="shared" si="1"/>
        <v>0</v>
      </c>
      <c r="Q84" s="197">
        <v>0</v>
      </c>
      <c r="R84" s="197">
        <f t="shared" si="2"/>
        <v>0</v>
      </c>
      <c r="S84" s="197">
        <v>0</v>
      </c>
      <c r="T84" s="198">
        <f t="shared" si="3"/>
        <v>0</v>
      </c>
      <c r="AR84" s="20" t="s">
        <v>128</v>
      </c>
      <c r="AT84" s="20" t="s">
        <v>124</v>
      </c>
      <c r="AU84" s="20" t="s">
        <v>81</v>
      </c>
      <c r="AY84" s="20" t="s">
        <v>121</v>
      </c>
      <c r="BE84" s="199">
        <f t="shared" si="4"/>
        <v>0</v>
      </c>
      <c r="BF84" s="199">
        <f t="shared" si="5"/>
        <v>0</v>
      </c>
      <c r="BG84" s="199">
        <f t="shared" si="6"/>
        <v>0</v>
      </c>
      <c r="BH84" s="199">
        <f t="shared" si="7"/>
        <v>0</v>
      </c>
      <c r="BI84" s="199">
        <f t="shared" si="8"/>
        <v>0</v>
      </c>
      <c r="BJ84" s="20" t="s">
        <v>79</v>
      </c>
      <c r="BK84" s="199">
        <f t="shared" si="9"/>
        <v>0</v>
      </c>
      <c r="BL84" s="20" t="s">
        <v>128</v>
      </c>
      <c r="BM84" s="20" t="s">
        <v>228</v>
      </c>
    </row>
    <row r="85" spans="2:65" s="1" customFormat="1" ht="25.5" customHeight="1">
      <c r="B85" s="37"/>
      <c r="C85" s="200" t="s">
        <v>136</v>
      </c>
      <c r="D85" s="200" t="s">
        <v>118</v>
      </c>
      <c r="E85" s="201" t="s">
        <v>133</v>
      </c>
      <c r="F85" s="202" t="s">
        <v>229</v>
      </c>
      <c r="G85" s="203" t="s">
        <v>127</v>
      </c>
      <c r="H85" s="204">
        <v>350</v>
      </c>
      <c r="I85" s="205"/>
      <c r="J85" s="206">
        <f t="shared" si="0"/>
        <v>0</v>
      </c>
      <c r="K85" s="202" t="s">
        <v>21</v>
      </c>
      <c r="L85" s="207"/>
      <c r="M85" s="208" t="s">
        <v>21</v>
      </c>
      <c r="N85" s="209" t="s">
        <v>42</v>
      </c>
      <c r="O85" s="38"/>
      <c r="P85" s="197">
        <f t="shared" si="1"/>
        <v>0</v>
      </c>
      <c r="Q85" s="197">
        <v>0</v>
      </c>
      <c r="R85" s="197">
        <f t="shared" si="2"/>
        <v>0</v>
      </c>
      <c r="S85" s="197">
        <v>0</v>
      </c>
      <c r="T85" s="198">
        <f t="shared" si="3"/>
        <v>0</v>
      </c>
      <c r="AR85" s="20" t="s">
        <v>131</v>
      </c>
      <c r="AT85" s="20" t="s">
        <v>118</v>
      </c>
      <c r="AU85" s="20" t="s">
        <v>81</v>
      </c>
      <c r="AY85" s="20" t="s">
        <v>121</v>
      </c>
      <c r="BE85" s="199">
        <f t="shared" si="4"/>
        <v>0</v>
      </c>
      <c r="BF85" s="199">
        <f t="shared" si="5"/>
        <v>0</v>
      </c>
      <c r="BG85" s="199">
        <f t="shared" si="6"/>
        <v>0</v>
      </c>
      <c r="BH85" s="199">
        <f t="shared" si="7"/>
        <v>0</v>
      </c>
      <c r="BI85" s="199">
        <f t="shared" si="8"/>
        <v>0</v>
      </c>
      <c r="BJ85" s="20" t="s">
        <v>79</v>
      </c>
      <c r="BK85" s="199">
        <f t="shared" si="9"/>
        <v>0</v>
      </c>
      <c r="BL85" s="20" t="s">
        <v>128</v>
      </c>
      <c r="BM85" s="20" t="s">
        <v>230</v>
      </c>
    </row>
    <row r="86" spans="2:65" s="1" customFormat="1" ht="25.5" customHeight="1">
      <c r="B86" s="37"/>
      <c r="C86" s="188" t="s">
        <v>139</v>
      </c>
      <c r="D86" s="188" t="s">
        <v>124</v>
      </c>
      <c r="E86" s="189" t="s">
        <v>137</v>
      </c>
      <c r="F86" s="190" t="s">
        <v>231</v>
      </c>
      <c r="G86" s="191" t="s">
        <v>170</v>
      </c>
      <c r="H86" s="192">
        <v>30</v>
      </c>
      <c r="I86" s="193"/>
      <c r="J86" s="194">
        <f t="shared" si="0"/>
        <v>0</v>
      </c>
      <c r="K86" s="190" t="s">
        <v>21</v>
      </c>
      <c r="L86" s="57"/>
      <c r="M86" s="195" t="s">
        <v>21</v>
      </c>
      <c r="N86" s="196" t="s">
        <v>42</v>
      </c>
      <c r="O86" s="38"/>
      <c r="P86" s="197">
        <f t="shared" si="1"/>
        <v>0</v>
      </c>
      <c r="Q86" s="197">
        <v>0</v>
      </c>
      <c r="R86" s="197">
        <f t="shared" si="2"/>
        <v>0</v>
      </c>
      <c r="S86" s="197">
        <v>0</v>
      </c>
      <c r="T86" s="198">
        <f t="shared" si="3"/>
        <v>0</v>
      </c>
      <c r="AR86" s="20" t="s">
        <v>128</v>
      </c>
      <c r="AT86" s="20" t="s">
        <v>124</v>
      </c>
      <c r="AU86" s="20" t="s">
        <v>81</v>
      </c>
      <c r="AY86" s="20" t="s">
        <v>121</v>
      </c>
      <c r="BE86" s="199">
        <f t="shared" si="4"/>
        <v>0</v>
      </c>
      <c r="BF86" s="199">
        <f t="shared" si="5"/>
        <v>0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20" t="s">
        <v>79</v>
      </c>
      <c r="BK86" s="199">
        <f t="shared" si="9"/>
        <v>0</v>
      </c>
      <c r="BL86" s="20" t="s">
        <v>128</v>
      </c>
      <c r="BM86" s="20" t="s">
        <v>232</v>
      </c>
    </row>
    <row r="87" spans="2:65" s="1" customFormat="1" ht="16.5" customHeight="1">
      <c r="B87" s="37"/>
      <c r="C87" s="200" t="s">
        <v>143</v>
      </c>
      <c r="D87" s="200" t="s">
        <v>118</v>
      </c>
      <c r="E87" s="201" t="s">
        <v>137</v>
      </c>
      <c r="F87" s="202" t="s">
        <v>233</v>
      </c>
      <c r="G87" s="203" t="s">
        <v>170</v>
      </c>
      <c r="H87" s="204">
        <v>30</v>
      </c>
      <c r="I87" s="205"/>
      <c r="J87" s="206">
        <f t="shared" si="0"/>
        <v>0</v>
      </c>
      <c r="K87" s="202" t="s">
        <v>21</v>
      </c>
      <c r="L87" s="207"/>
      <c r="M87" s="208" t="s">
        <v>21</v>
      </c>
      <c r="N87" s="209" t="s">
        <v>42</v>
      </c>
      <c r="O87" s="38"/>
      <c r="P87" s="197">
        <f t="shared" si="1"/>
        <v>0</v>
      </c>
      <c r="Q87" s="197">
        <v>0</v>
      </c>
      <c r="R87" s="197">
        <f t="shared" si="2"/>
        <v>0</v>
      </c>
      <c r="S87" s="197">
        <v>0</v>
      </c>
      <c r="T87" s="198">
        <f t="shared" si="3"/>
        <v>0</v>
      </c>
      <c r="AR87" s="20" t="s">
        <v>131</v>
      </c>
      <c r="AT87" s="20" t="s">
        <v>118</v>
      </c>
      <c r="AU87" s="20" t="s">
        <v>81</v>
      </c>
      <c r="AY87" s="20" t="s">
        <v>121</v>
      </c>
      <c r="BE87" s="199">
        <f t="shared" si="4"/>
        <v>0</v>
      </c>
      <c r="BF87" s="199">
        <f t="shared" si="5"/>
        <v>0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20" t="s">
        <v>79</v>
      </c>
      <c r="BK87" s="199">
        <f t="shared" si="9"/>
        <v>0</v>
      </c>
      <c r="BL87" s="20" t="s">
        <v>128</v>
      </c>
      <c r="BM87" s="20" t="s">
        <v>234</v>
      </c>
    </row>
    <row r="88" spans="2:65" s="1" customFormat="1" ht="16.5" customHeight="1">
      <c r="B88" s="37"/>
      <c r="C88" s="200" t="s">
        <v>146</v>
      </c>
      <c r="D88" s="200" t="s">
        <v>118</v>
      </c>
      <c r="E88" s="201" t="s">
        <v>140</v>
      </c>
      <c r="F88" s="202" t="s">
        <v>235</v>
      </c>
      <c r="G88" s="203" t="s">
        <v>127</v>
      </c>
      <c r="H88" s="204">
        <v>6</v>
      </c>
      <c r="I88" s="205"/>
      <c r="J88" s="206">
        <f t="shared" si="0"/>
        <v>0</v>
      </c>
      <c r="K88" s="202" t="s">
        <v>21</v>
      </c>
      <c r="L88" s="207"/>
      <c r="M88" s="208" t="s">
        <v>21</v>
      </c>
      <c r="N88" s="209" t="s">
        <v>42</v>
      </c>
      <c r="O88" s="38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20" t="s">
        <v>131</v>
      </c>
      <c r="AT88" s="20" t="s">
        <v>118</v>
      </c>
      <c r="AU88" s="20" t="s">
        <v>81</v>
      </c>
      <c r="AY88" s="20" t="s">
        <v>121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20" t="s">
        <v>79</v>
      </c>
      <c r="BK88" s="199">
        <f t="shared" si="9"/>
        <v>0</v>
      </c>
      <c r="BL88" s="20" t="s">
        <v>128</v>
      </c>
      <c r="BM88" s="20" t="s">
        <v>236</v>
      </c>
    </row>
    <row r="89" spans="2:65" s="1" customFormat="1" ht="16.5" customHeight="1">
      <c r="B89" s="37"/>
      <c r="C89" s="188" t="s">
        <v>150</v>
      </c>
      <c r="D89" s="188" t="s">
        <v>124</v>
      </c>
      <c r="E89" s="189" t="s">
        <v>140</v>
      </c>
      <c r="F89" s="190" t="s">
        <v>237</v>
      </c>
      <c r="G89" s="191" t="s">
        <v>127</v>
      </c>
      <c r="H89" s="192">
        <v>16</v>
      </c>
      <c r="I89" s="193"/>
      <c r="J89" s="194">
        <f t="shared" si="0"/>
        <v>0</v>
      </c>
      <c r="K89" s="190" t="s">
        <v>21</v>
      </c>
      <c r="L89" s="57"/>
      <c r="M89" s="195" t="s">
        <v>21</v>
      </c>
      <c r="N89" s="196" t="s">
        <v>42</v>
      </c>
      <c r="O89" s="38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20" t="s">
        <v>128</v>
      </c>
      <c r="AT89" s="20" t="s">
        <v>124</v>
      </c>
      <c r="AU89" s="20" t="s">
        <v>81</v>
      </c>
      <c r="AY89" s="20" t="s">
        <v>121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20" t="s">
        <v>79</v>
      </c>
      <c r="BK89" s="199">
        <f t="shared" si="9"/>
        <v>0</v>
      </c>
      <c r="BL89" s="20" t="s">
        <v>128</v>
      </c>
      <c r="BM89" s="20" t="s">
        <v>238</v>
      </c>
    </row>
    <row r="90" spans="2:65" s="1" customFormat="1" ht="16.5" customHeight="1">
      <c r="B90" s="37"/>
      <c r="C90" s="200" t="s">
        <v>154</v>
      </c>
      <c r="D90" s="200" t="s">
        <v>118</v>
      </c>
      <c r="E90" s="201" t="s">
        <v>144</v>
      </c>
      <c r="F90" s="202" t="s">
        <v>239</v>
      </c>
      <c r="G90" s="203" t="s">
        <v>127</v>
      </c>
      <c r="H90" s="204">
        <v>16</v>
      </c>
      <c r="I90" s="205"/>
      <c r="J90" s="206">
        <f t="shared" si="0"/>
        <v>0</v>
      </c>
      <c r="K90" s="202" t="s">
        <v>21</v>
      </c>
      <c r="L90" s="207"/>
      <c r="M90" s="208" t="s">
        <v>21</v>
      </c>
      <c r="N90" s="209" t="s">
        <v>42</v>
      </c>
      <c r="O90" s="38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20" t="s">
        <v>131</v>
      </c>
      <c r="AT90" s="20" t="s">
        <v>118</v>
      </c>
      <c r="AU90" s="20" t="s">
        <v>81</v>
      </c>
      <c r="AY90" s="20" t="s">
        <v>121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20" t="s">
        <v>79</v>
      </c>
      <c r="BK90" s="199">
        <f t="shared" si="9"/>
        <v>0</v>
      </c>
      <c r="BL90" s="20" t="s">
        <v>128</v>
      </c>
      <c r="BM90" s="20" t="s">
        <v>240</v>
      </c>
    </row>
    <row r="91" spans="2:65" s="1" customFormat="1" ht="16.5" customHeight="1">
      <c r="B91" s="37"/>
      <c r="C91" s="188" t="s">
        <v>158</v>
      </c>
      <c r="D91" s="188" t="s">
        <v>124</v>
      </c>
      <c r="E91" s="189" t="s">
        <v>144</v>
      </c>
      <c r="F91" s="190" t="s">
        <v>241</v>
      </c>
      <c r="G91" s="191" t="s">
        <v>242</v>
      </c>
      <c r="H91" s="214"/>
      <c r="I91" s="193"/>
      <c r="J91" s="194">
        <f t="shared" si="0"/>
        <v>0</v>
      </c>
      <c r="K91" s="190" t="s">
        <v>21</v>
      </c>
      <c r="L91" s="57"/>
      <c r="M91" s="195" t="s">
        <v>21</v>
      </c>
      <c r="N91" s="196" t="s">
        <v>42</v>
      </c>
      <c r="O91" s="38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20" t="s">
        <v>128</v>
      </c>
      <c r="AT91" s="20" t="s">
        <v>124</v>
      </c>
      <c r="AU91" s="20" t="s">
        <v>81</v>
      </c>
      <c r="AY91" s="20" t="s">
        <v>121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20" t="s">
        <v>79</v>
      </c>
      <c r="BK91" s="199">
        <f t="shared" si="9"/>
        <v>0</v>
      </c>
      <c r="BL91" s="20" t="s">
        <v>128</v>
      </c>
      <c r="BM91" s="20" t="s">
        <v>243</v>
      </c>
    </row>
    <row r="92" spans="2:65" s="1" customFormat="1" ht="16.5" customHeight="1">
      <c r="B92" s="37"/>
      <c r="C92" s="188" t="s">
        <v>162</v>
      </c>
      <c r="D92" s="188" t="s">
        <v>124</v>
      </c>
      <c r="E92" s="189" t="s">
        <v>147</v>
      </c>
      <c r="F92" s="190" t="s">
        <v>244</v>
      </c>
      <c r="G92" s="191" t="s">
        <v>242</v>
      </c>
      <c r="H92" s="214"/>
      <c r="I92" s="193"/>
      <c r="J92" s="194">
        <f t="shared" si="0"/>
        <v>0</v>
      </c>
      <c r="K92" s="190" t="s">
        <v>21</v>
      </c>
      <c r="L92" s="57"/>
      <c r="M92" s="195" t="s">
        <v>21</v>
      </c>
      <c r="N92" s="196" t="s">
        <v>42</v>
      </c>
      <c r="O92" s="38"/>
      <c r="P92" s="197">
        <f t="shared" si="1"/>
        <v>0</v>
      </c>
      <c r="Q92" s="197">
        <v>0</v>
      </c>
      <c r="R92" s="197">
        <f t="shared" si="2"/>
        <v>0</v>
      </c>
      <c r="S92" s="197">
        <v>0</v>
      </c>
      <c r="T92" s="198">
        <f t="shared" si="3"/>
        <v>0</v>
      </c>
      <c r="AR92" s="20" t="s">
        <v>128</v>
      </c>
      <c r="AT92" s="20" t="s">
        <v>124</v>
      </c>
      <c r="AU92" s="20" t="s">
        <v>81</v>
      </c>
      <c r="AY92" s="20" t="s">
        <v>121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20" t="s">
        <v>79</v>
      </c>
      <c r="BK92" s="199">
        <f t="shared" si="9"/>
        <v>0</v>
      </c>
      <c r="BL92" s="20" t="s">
        <v>128</v>
      </c>
      <c r="BM92" s="20" t="s">
        <v>245</v>
      </c>
    </row>
    <row r="93" spans="2:65" s="10" customFormat="1" ht="37.35" customHeight="1">
      <c r="B93" s="172"/>
      <c r="C93" s="173"/>
      <c r="D93" s="174" t="s">
        <v>70</v>
      </c>
      <c r="E93" s="175" t="s">
        <v>189</v>
      </c>
      <c r="F93" s="175" t="s">
        <v>190</v>
      </c>
      <c r="G93" s="173"/>
      <c r="H93" s="173"/>
      <c r="I93" s="176"/>
      <c r="J93" s="177">
        <f>BK93</f>
        <v>0</v>
      </c>
      <c r="K93" s="173"/>
      <c r="L93" s="178"/>
      <c r="M93" s="179"/>
      <c r="N93" s="180"/>
      <c r="O93" s="180"/>
      <c r="P93" s="181">
        <f>P94</f>
        <v>0</v>
      </c>
      <c r="Q93" s="180"/>
      <c r="R93" s="181">
        <f>R94</f>
        <v>0</v>
      </c>
      <c r="S93" s="180"/>
      <c r="T93" s="182">
        <f>T94</f>
        <v>0</v>
      </c>
      <c r="AR93" s="183" t="s">
        <v>136</v>
      </c>
      <c r="AT93" s="184" t="s">
        <v>70</v>
      </c>
      <c r="AU93" s="184" t="s">
        <v>71</v>
      </c>
      <c r="AY93" s="183" t="s">
        <v>121</v>
      </c>
      <c r="BK93" s="185">
        <f>BK94</f>
        <v>0</v>
      </c>
    </row>
    <row r="94" spans="2:65" s="1" customFormat="1" ht="16.5" customHeight="1">
      <c r="B94" s="37"/>
      <c r="C94" s="188" t="s">
        <v>165</v>
      </c>
      <c r="D94" s="188" t="s">
        <v>124</v>
      </c>
      <c r="E94" s="189" t="s">
        <v>192</v>
      </c>
      <c r="F94" s="190" t="s">
        <v>246</v>
      </c>
      <c r="G94" s="191" t="s">
        <v>193</v>
      </c>
      <c r="H94" s="192">
        <v>1</v>
      </c>
      <c r="I94" s="193"/>
      <c r="J94" s="194">
        <f>ROUND(I94*H94,2)</f>
        <v>0</v>
      </c>
      <c r="K94" s="190" t="s">
        <v>21</v>
      </c>
      <c r="L94" s="57"/>
      <c r="M94" s="195" t="s">
        <v>21</v>
      </c>
      <c r="N94" s="210" t="s">
        <v>42</v>
      </c>
      <c r="O94" s="211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0" t="s">
        <v>194</v>
      </c>
      <c r="AT94" s="20" t="s">
        <v>124</v>
      </c>
      <c r="AU94" s="20" t="s">
        <v>79</v>
      </c>
      <c r="AY94" s="20" t="s">
        <v>121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20" t="s">
        <v>79</v>
      </c>
      <c r="BK94" s="199">
        <f>ROUND(I94*H94,2)</f>
        <v>0</v>
      </c>
      <c r="BL94" s="20" t="s">
        <v>194</v>
      </c>
      <c r="BM94" s="20" t="s">
        <v>247</v>
      </c>
    </row>
    <row r="95" spans="2:65" s="1" customFormat="1" ht="6.9" customHeight="1">
      <c r="B95" s="52"/>
      <c r="C95" s="53"/>
      <c r="D95" s="53"/>
      <c r="E95" s="53"/>
      <c r="F95" s="53"/>
      <c r="G95" s="53"/>
      <c r="H95" s="53"/>
      <c r="I95" s="135"/>
      <c r="J95" s="53"/>
      <c r="K95" s="53"/>
      <c r="L95" s="57"/>
    </row>
  </sheetData>
  <sheetProtection algorithmName="SHA-512" hashValue="G3B6dNqaJIQ6+J5uwHDJ3e+zG1vmuXqCm+3c8IjtGmJZn8p3RhHrxwjE9bYEC16e7lPaK69Ae5HMU6tRrqFJHg==" saltValue="sGEeUpOupZf/8Cs8f+ZnsYlcf4EZ1xRoeDWedUyL2e+gPE34qkaAiZFatIzp92UfBvpieHZQwojIauATQXJhHA==" spinCount="100000" sheet="1" objects="1" scenarios="1" formatColumns="0" formatRows="0" autoFilter="0"/>
  <autoFilter ref="C78:K9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abSelected="1" zoomScaleNormal="100" workbookViewId="0">
      <selection activeCell="Q23" sqref="Q23"/>
    </sheetView>
  </sheetViews>
  <sheetFormatPr defaultRowHeight="12"/>
  <cols>
    <col min="1" max="1" width="8.28515625" style="215" customWidth="1"/>
    <col min="2" max="2" width="1.7109375" style="215" customWidth="1"/>
    <col min="3" max="4" width="5" style="215" customWidth="1"/>
    <col min="5" max="5" width="11.7109375" style="215" customWidth="1"/>
    <col min="6" max="6" width="9.140625" style="215" customWidth="1"/>
    <col min="7" max="7" width="5" style="215" customWidth="1"/>
    <col min="8" max="8" width="77.85546875" style="215" customWidth="1"/>
    <col min="9" max="10" width="20" style="215" customWidth="1"/>
    <col min="11" max="11" width="1.7109375" style="215" customWidth="1"/>
  </cols>
  <sheetData>
    <row r="1" spans="2:1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11" customFormat="1" ht="45" customHeight="1">
      <c r="B3" s="219"/>
      <c r="C3" s="341" t="s">
        <v>248</v>
      </c>
      <c r="D3" s="341"/>
      <c r="E3" s="341"/>
      <c r="F3" s="341"/>
      <c r="G3" s="341"/>
      <c r="H3" s="341"/>
      <c r="I3" s="341"/>
      <c r="J3" s="341"/>
      <c r="K3" s="220"/>
    </row>
    <row r="4" spans="2:11" ht="25.5" customHeight="1">
      <c r="B4" s="221"/>
      <c r="C4" s="342" t="s">
        <v>249</v>
      </c>
      <c r="D4" s="342"/>
      <c r="E4" s="342"/>
      <c r="F4" s="342"/>
      <c r="G4" s="342"/>
      <c r="H4" s="342"/>
      <c r="I4" s="342"/>
      <c r="J4" s="342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40" t="s">
        <v>250</v>
      </c>
      <c r="D6" s="340"/>
      <c r="E6" s="340"/>
      <c r="F6" s="340"/>
      <c r="G6" s="340"/>
      <c r="H6" s="340"/>
      <c r="I6" s="340"/>
      <c r="J6" s="340"/>
      <c r="K6" s="222"/>
    </row>
    <row r="7" spans="2:11" ht="15" customHeight="1">
      <c r="B7" s="225"/>
      <c r="C7" s="340" t="s">
        <v>251</v>
      </c>
      <c r="D7" s="340"/>
      <c r="E7" s="340"/>
      <c r="F7" s="340"/>
      <c r="G7" s="340"/>
      <c r="H7" s="340"/>
      <c r="I7" s="340"/>
      <c r="J7" s="340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40" t="s">
        <v>252</v>
      </c>
      <c r="D9" s="340"/>
      <c r="E9" s="340"/>
      <c r="F9" s="340"/>
      <c r="G9" s="340"/>
      <c r="H9" s="340"/>
      <c r="I9" s="340"/>
      <c r="J9" s="340"/>
      <c r="K9" s="222"/>
    </row>
    <row r="10" spans="2:11" ht="15" customHeight="1">
      <c r="B10" s="225"/>
      <c r="C10" s="224"/>
      <c r="D10" s="340" t="s">
        <v>253</v>
      </c>
      <c r="E10" s="340"/>
      <c r="F10" s="340"/>
      <c r="G10" s="340"/>
      <c r="H10" s="340"/>
      <c r="I10" s="340"/>
      <c r="J10" s="340"/>
      <c r="K10" s="222"/>
    </row>
    <row r="11" spans="2:11" ht="15" customHeight="1">
      <c r="B11" s="225"/>
      <c r="C11" s="226"/>
      <c r="D11" s="340" t="s">
        <v>254</v>
      </c>
      <c r="E11" s="340"/>
      <c r="F11" s="340"/>
      <c r="G11" s="340"/>
      <c r="H11" s="340"/>
      <c r="I11" s="340"/>
      <c r="J11" s="340"/>
      <c r="K11" s="222"/>
    </row>
    <row r="12" spans="2:11" ht="12.75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2"/>
    </row>
    <row r="13" spans="2:11" ht="15" customHeight="1">
      <c r="B13" s="225"/>
      <c r="C13" s="226"/>
      <c r="D13" s="340" t="s">
        <v>255</v>
      </c>
      <c r="E13" s="340"/>
      <c r="F13" s="340"/>
      <c r="G13" s="340"/>
      <c r="H13" s="340"/>
      <c r="I13" s="340"/>
      <c r="J13" s="340"/>
      <c r="K13" s="222"/>
    </row>
    <row r="14" spans="2:11" ht="15" customHeight="1">
      <c r="B14" s="225"/>
      <c r="C14" s="226"/>
      <c r="D14" s="340" t="s">
        <v>256</v>
      </c>
      <c r="E14" s="340"/>
      <c r="F14" s="340"/>
      <c r="G14" s="340"/>
      <c r="H14" s="340"/>
      <c r="I14" s="340"/>
      <c r="J14" s="340"/>
      <c r="K14" s="222"/>
    </row>
    <row r="15" spans="2:11" ht="15" customHeight="1">
      <c r="B15" s="225"/>
      <c r="C15" s="226"/>
      <c r="D15" s="340" t="s">
        <v>257</v>
      </c>
      <c r="E15" s="340"/>
      <c r="F15" s="340"/>
      <c r="G15" s="340"/>
      <c r="H15" s="340"/>
      <c r="I15" s="340"/>
      <c r="J15" s="340"/>
      <c r="K15" s="222"/>
    </row>
    <row r="16" spans="2:11" ht="15" customHeight="1">
      <c r="B16" s="225"/>
      <c r="C16" s="226"/>
      <c r="D16" s="226"/>
      <c r="E16" s="227" t="s">
        <v>78</v>
      </c>
      <c r="F16" s="340" t="s">
        <v>258</v>
      </c>
      <c r="G16" s="340"/>
      <c r="H16" s="340"/>
      <c r="I16" s="340"/>
      <c r="J16" s="340"/>
      <c r="K16" s="222"/>
    </row>
    <row r="17" spans="2:11" ht="15" customHeight="1">
      <c r="B17" s="225"/>
      <c r="C17" s="226"/>
      <c r="D17" s="226"/>
      <c r="E17" s="227" t="s">
        <v>259</v>
      </c>
      <c r="F17" s="340" t="s">
        <v>260</v>
      </c>
      <c r="G17" s="340"/>
      <c r="H17" s="340"/>
      <c r="I17" s="340"/>
      <c r="J17" s="340"/>
      <c r="K17" s="222"/>
    </row>
    <row r="18" spans="2:11" ht="15" customHeight="1">
      <c r="B18" s="225"/>
      <c r="C18" s="226"/>
      <c r="D18" s="226"/>
      <c r="E18" s="227" t="s">
        <v>261</v>
      </c>
      <c r="F18" s="340" t="s">
        <v>262</v>
      </c>
      <c r="G18" s="340"/>
      <c r="H18" s="340"/>
      <c r="I18" s="340"/>
      <c r="J18" s="340"/>
      <c r="K18" s="222"/>
    </row>
    <row r="19" spans="2:11" ht="15" customHeight="1">
      <c r="B19" s="225"/>
      <c r="C19" s="226"/>
      <c r="D19" s="226"/>
      <c r="E19" s="227" t="s">
        <v>263</v>
      </c>
      <c r="F19" s="340" t="s">
        <v>264</v>
      </c>
      <c r="G19" s="340"/>
      <c r="H19" s="340"/>
      <c r="I19" s="340"/>
      <c r="J19" s="340"/>
      <c r="K19" s="222"/>
    </row>
    <row r="20" spans="2:11" ht="15" customHeight="1">
      <c r="B20" s="225"/>
      <c r="C20" s="226"/>
      <c r="D20" s="226"/>
      <c r="E20" s="227" t="s">
        <v>265</v>
      </c>
      <c r="F20" s="340" t="s">
        <v>266</v>
      </c>
      <c r="G20" s="340"/>
      <c r="H20" s="340"/>
      <c r="I20" s="340"/>
      <c r="J20" s="340"/>
      <c r="K20" s="222"/>
    </row>
    <row r="21" spans="2:11" ht="15" customHeight="1">
      <c r="B21" s="225"/>
      <c r="C21" s="226"/>
      <c r="D21" s="226"/>
      <c r="E21" s="227" t="s">
        <v>267</v>
      </c>
      <c r="F21" s="340" t="s">
        <v>268</v>
      </c>
      <c r="G21" s="340"/>
      <c r="H21" s="340"/>
      <c r="I21" s="340"/>
      <c r="J21" s="340"/>
      <c r="K21" s="222"/>
    </row>
    <row r="22" spans="2:11" ht="12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2:11" ht="15" customHeight="1">
      <c r="B23" s="225"/>
      <c r="C23" s="340" t="s">
        <v>269</v>
      </c>
      <c r="D23" s="340"/>
      <c r="E23" s="340"/>
      <c r="F23" s="340"/>
      <c r="G23" s="340"/>
      <c r="H23" s="340"/>
      <c r="I23" s="340"/>
      <c r="J23" s="340"/>
      <c r="K23" s="222"/>
    </row>
    <row r="24" spans="2:11" ht="15" customHeight="1">
      <c r="B24" s="225"/>
      <c r="C24" s="340" t="s">
        <v>270</v>
      </c>
      <c r="D24" s="340"/>
      <c r="E24" s="340"/>
      <c r="F24" s="340"/>
      <c r="G24" s="340"/>
      <c r="H24" s="340"/>
      <c r="I24" s="340"/>
      <c r="J24" s="340"/>
      <c r="K24" s="222"/>
    </row>
    <row r="25" spans="2:11" ht="15" customHeight="1">
      <c r="B25" s="225"/>
      <c r="C25" s="224"/>
      <c r="D25" s="340" t="s">
        <v>271</v>
      </c>
      <c r="E25" s="340"/>
      <c r="F25" s="340"/>
      <c r="G25" s="340"/>
      <c r="H25" s="340"/>
      <c r="I25" s="340"/>
      <c r="J25" s="340"/>
      <c r="K25" s="222"/>
    </row>
    <row r="26" spans="2:11" ht="15" customHeight="1">
      <c r="B26" s="225"/>
      <c r="C26" s="226"/>
      <c r="D26" s="340" t="s">
        <v>272</v>
      </c>
      <c r="E26" s="340"/>
      <c r="F26" s="340"/>
      <c r="G26" s="340"/>
      <c r="H26" s="340"/>
      <c r="I26" s="340"/>
      <c r="J26" s="340"/>
      <c r="K26" s="222"/>
    </row>
    <row r="27" spans="2:11" ht="12.75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2:11" ht="15" customHeight="1">
      <c r="B28" s="225"/>
      <c r="C28" s="226"/>
      <c r="D28" s="340" t="s">
        <v>273</v>
      </c>
      <c r="E28" s="340"/>
      <c r="F28" s="340"/>
      <c r="G28" s="340"/>
      <c r="H28" s="340"/>
      <c r="I28" s="340"/>
      <c r="J28" s="340"/>
      <c r="K28" s="222"/>
    </row>
    <row r="29" spans="2:11" ht="15" customHeight="1">
      <c r="B29" s="225"/>
      <c r="C29" s="226"/>
      <c r="D29" s="340" t="s">
        <v>274</v>
      </c>
      <c r="E29" s="340"/>
      <c r="F29" s="340"/>
      <c r="G29" s="340"/>
      <c r="H29" s="340"/>
      <c r="I29" s="340"/>
      <c r="J29" s="340"/>
      <c r="K29" s="222"/>
    </row>
    <row r="30" spans="2:11" ht="12.75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2"/>
    </row>
    <row r="31" spans="2:11" ht="15" customHeight="1">
      <c r="B31" s="225"/>
      <c r="C31" s="226"/>
      <c r="D31" s="340" t="s">
        <v>275</v>
      </c>
      <c r="E31" s="340"/>
      <c r="F31" s="340"/>
      <c r="G31" s="340"/>
      <c r="H31" s="340"/>
      <c r="I31" s="340"/>
      <c r="J31" s="340"/>
      <c r="K31" s="222"/>
    </row>
    <row r="32" spans="2:11" ht="15" customHeight="1">
      <c r="B32" s="225"/>
      <c r="C32" s="226"/>
      <c r="D32" s="340" t="s">
        <v>276</v>
      </c>
      <c r="E32" s="340"/>
      <c r="F32" s="340"/>
      <c r="G32" s="340"/>
      <c r="H32" s="340"/>
      <c r="I32" s="340"/>
      <c r="J32" s="340"/>
      <c r="K32" s="222"/>
    </row>
    <row r="33" spans="2:11" ht="15" customHeight="1">
      <c r="B33" s="225"/>
      <c r="C33" s="226"/>
      <c r="D33" s="340" t="s">
        <v>277</v>
      </c>
      <c r="E33" s="340"/>
      <c r="F33" s="340"/>
      <c r="G33" s="340"/>
      <c r="H33" s="340"/>
      <c r="I33" s="340"/>
      <c r="J33" s="340"/>
      <c r="K33" s="222"/>
    </row>
    <row r="34" spans="2:11" ht="15" customHeight="1">
      <c r="B34" s="225"/>
      <c r="C34" s="226"/>
      <c r="D34" s="224"/>
      <c r="E34" s="228" t="s">
        <v>105</v>
      </c>
      <c r="F34" s="224"/>
      <c r="G34" s="340" t="s">
        <v>278</v>
      </c>
      <c r="H34" s="340"/>
      <c r="I34" s="340"/>
      <c r="J34" s="340"/>
      <c r="K34" s="222"/>
    </row>
    <row r="35" spans="2:11" ht="30.75" customHeight="1">
      <c r="B35" s="225"/>
      <c r="C35" s="226"/>
      <c r="D35" s="224"/>
      <c r="E35" s="228" t="s">
        <v>279</v>
      </c>
      <c r="F35" s="224"/>
      <c r="G35" s="340" t="s">
        <v>280</v>
      </c>
      <c r="H35" s="340"/>
      <c r="I35" s="340"/>
      <c r="J35" s="340"/>
      <c r="K35" s="222"/>
    </row>
    <row r="36" spans="2:11" ht="15" customHeight="1">
      <c r="B36" s="225"/>
      <c r="C36" s="226"/>
      <c r="D36" s="224"/>
      <c r="E36" s="228" t="s">
        <v>52</v>
      </c>
      <c r="F36" s="224"/>
      <c r="G36" s="340" t="s">
        <v>281</v>
      </c>
      <c r="H36" s="340"/>
      <c r="I36" s="340"/>
      <c r="J36" s="340"/>
      <c r="K36" s="222"/>
    </row>
    <row r="37" spans="2:11" ht="15" customHeight="1">
      <c r="B37" s="225"/>
      <c r="C37" s="226"/>
      <c r="D37" s="224"/>
      <c r="E37" s="228" t="s">
        <v>106</v>
      </c>
      <c r="F37" s="224"/>
      <c r="G37" s="340" t="s">
        <v>282</v>
      </c>
      <c r="H37" s="340"/>
      <c r="I37" s="340"/>
      <c r="J37" s="340"/>
      <c r="K37" s="222"/>
    </row>
    <row r="38" spans="2:11" ht="15" customHeight="1">
      <c r="B38" s="225"/>
      <c r="C38" s="226"/>
      <c r="D38" s="224"/>
      <c r="E38" s="228" t="s">
        <v>107</v>
      </c>
      <c r="F38" s="224"/>
      <c r="G38" s="340" t="s">
        <v>283</v>
      </c>
      <c r="H38" s="340"/>
      <c r="I38" s="340"/>
      <c r="J38" s="340"/>
      <c r="K38" s="222"/>
    </row>
    <row r="39" spans="2:11" ht="15" customHeight="1">
      <c r="B39" s="225"/>
      <c r="C39" s="226"/>
      <c r="D39" s="224"/>
      <c r="E39" s="228" t="s">
        <v>108</v>
      </c>
      <c r="F39" s="224"/>
      <c r="G39" s="340" t="s">
        <v>284</v>
      </c>
      <c r="H39" s="340"/>
      <c r="I39" s="340"/>
      <c r="J39" s="340"/>
      <c r="K39" s="222"/>
    </row>
    <row r="40" spans="2:11" ht="15" customHeight="1">
      <c r="B40" s="225"/>
      <c r="C40" s="226"/>
      <c r="D40" s="224"/>
      <c r="E40" s="228" t="s">
        <v>285</v>
      </c>
      <c r="F40" s="224"/>
      <c r="G40" s="340" t="s">
        <v>286</v>
      </c>
      <c r="H40" s="340"/>
      <c r="I40" s="340"/>
      <c r="J40" s="340"/>
      <c r="K40" s="222"/>
    </row>
    <row r="41" spans="2:11" ht="15" customHeight="1">
      <c r="B41" s="225"/>
      <c r="C41" s="226"/>
      <c r="D41" s="224"/>
      <c r="E41" s="228"/>
      <c r="F41" s="224"/>
      <c r="G41" s="340" t="s">
        <v>287</v>
      </c>
      <c r="H41" s="340"/>
      <c r="I41" s="340"/>
      <c r="J41" s="340"/>
      <c r="K41" s="222"/>
    </row>
    <row r="42" spans="2:11" ht="15" customHeight="1">
      <c r="B42" s="225"/>
      <c r="C42" s="226"/>
      <c r="D42" s="224"/>
      <c r="E42" s="228" t="s">
        <v>288</v>
      </c>
      <c r="F42" s="224"/>
      <c r="G42" s="340" t="s">
        <v>289</v>
      </c>
      <c r="H42" s="340"/>
      <c r="I42" s="340"/>
      <c r="J42" s="340"/>
      <c r="K42" s="222"/>
    </row>
    <row r="43" spans="2:11" ht="15" customHeight="1">
      <c r="B43" s="225"/>
      <c r="C43" s="226"/>
      <c r="D43" s="224"/>
      <c r="E43" s="228" t="s">
        <v>110</v>
      </c>
      <c r="F43" s="224"/>
      <c r="G43" s="340" t="s">
        <v>290</v>
      </c>
      <c r="H43" s="340"/>
      <c r="I43" s="340"/>
      <c r="J43" s="340"/>
      <c r="K43" s="222"/>
    </row>
    <row r="44" spans="2:11" ht="12.75" customHeight="1">
      <c r="B44" s="225"/>
      <c r="C44" s="226"/>
      <c r="D44" s="224"/>
      <c r="E44" s="224"/>
      <c r="F44" s="224"/>
      <c r="G44" s="224"/>
      <c r="H44" s="224"/>
      <c r="I44" s="224"/>
      <c r="J44" s="224"/>
      <c r="K44" s="222"/>
    </row>
    <row r="45" spans="2:11" ht="15" customHeight="1">
      <c r="B45" s="225"/>
      <c r="C45" s="226"/>
      <c r="D45" s="340" t="s">
        <v>291</v>
      </c>
      <c r="E45" s="340"/>
      <c r="F45" s="340"/>
      <c r="G45" s="340"/>
      <c r="H45" s="340"/>
      <c r="I45" s="340"/>
      <c r="J45" s="340"/>
      <c r="K45" s="222"/>
    </row>
    <row r="46" spans="2:11" ht="15" customHeight="1">
      <c r="B46" s="225"/>
      <c r="C46" s="226"/>
      <c r="D46" s="226"/>
      <c r="E46" s="340" t="s">
        <v>292</v>
      </c>
      <c r="F46" s="340"/>
      <c r="G46" s="340"/>
      <c r="H46" s="340"/>
      <c r="I46" s="340"/>
      <c r="J46" s="340"/>
      <c r="K46" s="222"/>
    </row>
    <row r="47" spans="2:11" ht="15" customHeight="1">
      <c r="B47" s="225"/>
      <c r="C47" s="226"/>
      <c r="D47" s="226"/>
      <c r="E47" s="340" t="s">
        <v>293</v>
      </c>
      <c r="F47" s="340"/>
      <c r="G47" s="340"/>
      <c r="H47" s="340"/>
      <c r="I47" s="340"/>
      <c r="J47" s="340"/>
      <c r="K47" s="222"/>
    </row>
    <row r="48" spans="2:11" ht="15" customHeight="1">
      <c r="B48" s="225"/>
      <c r="C48" s="226"/>
      <c r="D48" s="226"/>
      <c r="E48" s="340" t="s">
        <v>294</v>
      </c>
      <c r="F48" s="340"/>
      <c r="G48" s="340"/>
      <c r="H48" s="340"/>
      <c r="I48" s="340"/>
      <c r="J48" s="340"/>
      <c r="K48" s="222"/>
    </row>
    <row r="49" spans="2:11" ht="15" customHeight="1">
      <c r="B49" s="225"/>
      <c r="C49" s="226"/>
      <c r="D49" s="340" t="s">
        <v>295</v>
      </c>
      <c r="E49" s="340"/>
      <c r="F49" s="340"/>
      <c r="G49" s="340"/>
      <c r="H49" s="340"/>
      <c r="I49" s="340"/>
      <c r="J49" s="340"/>
      <c r="K49" s="222"/>
    </row>
    <row r="50" spans="2:11" ht="25.5" customHeight="1">
      <c r="B50" s="221"/>
      <c r="C50" s="342" t="s">
        <v>296</v>
      </c>
      <c r="D50" s="342"/>
      <c r="E50" s="342"/>
      <c r="F50" s="342"/>
      <c r="G50" s="342"/>
      <c r="H50" s="342"/>
      <c r="I50" s="342"/>
      <c r="J50" s="342"/>
      <c r="K50" s="222"/>
    </row>
    <row r="51" spans="2:11" ht="5.25" customHeight="1">
      <c r="B51" s="221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1"/>
      <c r="C52" s="340" t="s">
        <v>297</v>
      </c>
      <c r="D52" s="340"/>
      <c r="E52" s="340"/>
      <c r="F52" s="340"/>
      <c r="G52" s="340"/>
      <c r="H52" s="340"/>
      <c r="I52" s="340"/>
      <c r="J52" s="340"/>
      <c r="K52" s="222"/>
    </row>
    <row r="53" spans="2:11" ht="15" customHeight="1">
      <c r="B53" s="221"/>
      <c r="C53" s="340" t="s">
        <v>298</v>
      </c>
      <c r="D53" s="340"/>
      <c r="E53" s="340"/>
      <c r="F53" s="340"/>
      <c r="G53" s="340"/>
      <c r="H53" s="340"/>
      <c r="I53" s="340"/>
      <c r="J53" s="340"/>
      <c r="K53" s="222"/>
    </row>
    <row r="54" spans="2:11" ht="12.75" customHeight="1">
      <c r="B54" s="221"/>
      <c r="C54" s="224"/>
      <c r="D54" s="224"/>
      <c r="E54" s="224"/>
      <c r="F54" s="224"/>
      <c r="G54" s="224"/>
      <c r="H54" s="224"/>
      <c r="I54" s="224"/>
      <c r="J54" s="224"/>
      <c r="K54" s="222"/>
    </row>
    <row r="55" spans="2:11" ht="15" customHeight="1">
      <c r="B55" s="221"/>
      <c r="C55" s="340" t="s">
        <v>299</v>
      </c>
      <c r="D55" s="340"/>
      <c r="E55" s="340"/>
      <c r="F55" s="340"/>
      <c r="G55" s="340"/>
      <c r="H55" s="340"/>
      <c r="I55" s="340"/>
      <c r="J55" s="340"/>
      <c r="K55" s="222"/>
    </row>
    <row r="56" spans="2:11" ht="15" customHeight="1">
      <c r="B56" s="221"/>
      <c r="C56" s="226"/>
      <c r="D56" s="340" t="s">
        <v>300</v>
      </c>
      <c r="E56" s="340"/>
      <c r="F56" s="340"/>
      <c r="G56" s="340"/>
      <c r="H56" s="340"/>
      <c r="I56" s="340"/>
      <c r="J56" s="340"/>
      <c r="K56" s="222"/>
    </row>
    <row r="57" spans="2:11" ht="15" customHeight="1">
      <c r="B57" s="221"/>
      <c r="C57" s="226"/>
      <c r="D57" s="340" t="s">
        <v>301</v>
      </c>
      <c r="E57" s="340"/>
      <c r="F57" s="340"/>
      <c r="G57" s="340"/>
      <c r="H57" s="340"/>
      <c r="I57" s="340"/>
      <c r="J57" s="340"/>
      <c r="K57" s="222"/>
    </row>
    <row r="58" spans="2:11" ht="15" customHeight="1">
      <c r="B58" s="221"/>
      <c r="C58" s="226"/>
      <c r="D58" s="340" t="s">
        <v>302</v>
      </c>
      <c r="E58" s="340"/>
      <c r="F58" s="340"/>
      <c r="G58" s="340"/>
      <c r="H58" s="340"/>
      <c r="I58" s="340"/>
      <c r="J58" s="340"/>
      <c r="K58" s="222"/>
    </row>
    <row r="59" spans="2:11" ht="15" customHeight="1">
      <c r="B59" s="221"/>
      <c r="C59" s="226"/>
      <c r="D59" s="340" t="s">
        <v>303</v>
      </c>
      <c r="E59" s="340"/>
      <c r="F59" s="340"/>
      <c r="G59" s="340"/>
      <c r="H59" s="340"/>
      <c r="I59" s="340"/>
      <c r="J59" s="340"/>
      <c r="K59" s="222"/>
    </row>
    <row r="60" spans="2:11" ht="15" customHeight="1">
      <c r="B60" s="221"/>
      <c r="C60" s="226"/>
      <c r="D60" s="344" t="s">
        <v>304</v>
      </c>
      <c r="E60" s="344"/>
      <c r="F60" s="344"/>
      <c r="G60" s="344"/>
      <c r="H60" s="344"/>
      <c r="I60" s="344"/>
      <c r="J60" s="344"/>
      <c r="K60" s="222"/>
    </row>
    <row r="61" spans="2:11" ht="15" customHeight="1">
      <c r="B61" s="221"/>
      <c r="C61" s="226"/>
      <c r="D61" s="340" t="s">
        <v>305</v>
      </c>
      <c r="E61" s="340"/>
      <c r="F61" s="340"/>
      <c r="G61" s="340"/>
      <c r="H61" s="340"/>
      <c r="I61" s="340"/>
      <c r="J61" s="340"/>
      <c r="K61" s="222"/>
    </row>
    <row r="62" spans="2:11" ht="12.75" customHeight="1">
      <c r="B62" s="221"/>
      <c r="C62" s="226"/>
      <c r="D62" s="226"/>
      <c r="E62" s="229"/>
      <c r="F62" s="226"/>
      <c r="G62" s="226"/>
      <c r="H62" s="226"/>
      <c r="I62" s="226"/>
      <c r="J62" s="226"/>
      <c r="K62" s="222"/>
    </row>
    <row r="63" spans="2:11" ht="15" customHeight="1">
      <c r="B63" s="221"/>
      <c r="C63" s="226"/>
      <c r="D63" s="340" t="s">
        <v>306</v>
      </c>
      <c r="E63" s="340"/>
      <c r="F63" s="340"/>
      <c r="G63" s="340"/>
      <c r="H63" s="340"/>
      <c r="I63" s="340"/>
      <c r="J63" s="340"/>
      <c r="K63" s="222"/>
    </row>
    <row r="64" spans="2:11" ht="15" customHeight="1">
      <c r="B64" s="221"/>
      <c r="C64" s="226"/>
      <c r="D64" s="344" t="s">
        <v>307</v>
      </c>
      <c r="E64" s="344"/>
      <c r="F64" s="344"/>
      <c r="G64" s="344"/>
      <c r="H64" s="344"/>
      <c r="I64" s="344"/>
      <c r="J64" s="344"/>
      <c r="K64" s="222"/>
    </row>
    <row r="65" spans="2:11" ht="15" customHeight="1">
      <c r="B65" s="221"/>
      <c r="C65" s="226"/>
      <c r="D65" s="340" t="s">
        <v>308</v>
      </c>
      <c r="E65" s="340"/>
      <c r="F65" s="340"/>
      <c r="G65" s="340"/>
      <c r="H65" s="340"/>
      <c r="I65" s="340"/>
      <c r="J65" s="340"/>
      <c r="K65" s="222"/>
    </row>
    <row r="66" spans="2:11" ht="15" customHeight="1">
      <c r="B66" s="221"/>
      <c r="C66" s="226"/>
      <c r="D66" s="340" t="s">
        <v>309</v>
      </c>
      <c r="E66" s="340"/>
      <c r="F66" s="340"/>
      <c r="G66" s="340"/>
      <c r="H66" s="340"/>
      <c r="I66" s="340"/>
      <c r="J66" s="340"/>
      <c r="K66" s="222"/>
    </row>
    <row r="67" spans="2:11" ht="15" customHeight="1">
      <c r="B67" s="221"/>
      <c r="C67" s="226"/>
      <c r="D67" s="340" t="s">
        <v>310</v>
      </c>
      <c r="E67" s="340"/>
      <c r="F67" s="340"/>
      <c r="G67" s="340"/>
      <c r="H67" s="340"/>
      <c r="I67" s="340"/>
      <c r="J67" s="340"/>
      <c r="K67" s="222"/>
    </row>
    <row r="68" spans="2:11" ht="15" customHeight="1">
      <c r="B68" s="221"/>
      <c r="C68" s="226"/>
      <c r="D68" s="340" t="s">
        <v>311</v>
      </c>
      <c r="E68" s="340"/>
      <c r="F68" s="340"/>
      <c r="G68" s="340"/>
      <c r="H68" s="340"/>
      <c r="I68" s="340"/>
      <c r="J68" s="340"/>
      <c r="K68" s="222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345" t="s">
        <v>92</v>
      </c>
      <c r="D73" s="345"/>
      <c r="E73" s="345"/>
      <c r="F73" s="345"/>
      <c r="G73" s="345"/>
      <c r="H73" s="345"/>
      <c r="I73" s="345"/>
      <c r="J73" s="345"/>
      <c r="K73" s="239"/>
    </row>
    <row r="74" spans="2:11" ht="17.25" customHeight="1">
      <c r="B74" s="238"/>
      <c r="C74" s="240" t="s">
        <v>312</v>
      </c>
      <c r="D74" s="240"/>
      <c r="E74" s="240"/>
      <c r="F74" s="240" t="s">
        <v>313</v>
      </c>
      <c r="G74" s="241"/>
      <c r="H74" s="240" t="s">
        <v>106</v>
      </c>
      <c r="I74" s="240" t="s">
        <v>56</v>
      </c>
      <c r="J74" s="240" t="s">
        <v>314</v>
      </c>
      <c r="K74" s="239"/>
    </row>
    <row r="75" spans="2:11" ht="17.25" customHeight="1">
      <c r="B75" s="238"/>
      <c r="C75" s="242" t="s">
        <v>315</v>
      </c>
      <c r="D75" s="242"/>
      <c r="E75" s="242"/>
      <c r="F75" s="243" t="s">
        <v>316</v>
      </c>
      <c r="G75" s="244"/>
      <c r="H75" s="242"/>
      <c r="I75" s="242"/>
      <c r="J75" s="242" t="s">
        <v>317</v>
      </c>
      <c r="K75" s="239"/>
    </row>
    <row r="76" spans="2:11" ht="5.25" customHeight="1">
      <c r="B76" s="238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8"/>
      <c r="C77" s="228" t="s">
        <v>52</v>
      </c>
      <c r="D77" s="245"/>
      <c r="E77" s="245"/>
      <c r="F77" s="247" t="s">
        <v>318</v>
      </c>
      <c r="G77" s="246"/>
      <c r="H77" s="228" t="s">
        <v>319</v>
      </c>
      <c r="I77" s="228" t="s">
        <v>320</v>
      </c>
      <c r="J77" s="228">
        <v>20</v>
      </c>
      <c r="K77" s="239"/>
    </row>
    <row r="78" spans="2:11" ht="15" customHeight="1">
      <c r="B78" s="238"/>
      <c r="C78" s="228" t="s">
        <v>321</v>
      </c>
      <c r="D78" s="228"/>
      <c r="E78" s="228"/>
      <c r="F78" s="247" t="s">
        <v>318</v>
      </c>
      <c r="G78" s="246"/>
      <c r="H78" s="228" t="s">
        <v>322</v>
      </c>
      <c r="I78" s="228" t="s">
        <v>320</v>
      </c>
      <c r="J78" s="228">
        <v>120</v>
      </c>
      <c r="K78" s="239"/>
    </row>
    <row r="79" spans="2:11" ht="15" customHeight="1">
      <c r="B79" s="248"/>
      <c r="C79" s="228" t="s">
        <v>323</v>
      </c>
      <c r="D79" s="228"/>
      <c r="E79" s="228"/>
      <c r="F79" s="247" t="s">
        <v>324</v>
      </c>
      <c r="G79" s="246"/>
      <c r="H79" s="228" t="s">
        <v>325</v>
      </c>
      <c r="I79" s="228" t="s">
        <v>320</v>
      </c>
      <c r="J79" s="228">
        <v>50</v>
      </c>
      <c r="K79" s="239"/>
    </row>
    <row r="80" spans="2:11" ht="15" customHeight="1">
      <c r="B80" s="248"/>
      <c r="C80" s="228" t="s">
        <v>326</v>
      </c>
      <c r="D80" s="228"/>
      <c r="E80" s="228"/>
      <c r="F80" s="247" t="s">
        <v>318</v>
      </c>
      <c r="G80" s="246"/>
      <c r="H80" s="228" t="s">
        <v>327</v>
      </c>
      <c r="I80" s="228" t="s">
        <v>328</v>
      </c>
      <c r="J80" s="228"/>
      <c r="K80" s="239"/>
    </row>
    <row r="81" spans="2:11" ht="15" customHeight="1">
      <c r="B81" s="248"/>
      <c r="C81" s="249" t="s">
        <v>329</v>
      </c>
      <c r="D81" s="249"/>
      <c r="E81" s="249"/>
      <c r="F81" s="250" t="s">
        <v>324</v>
      </c>
      <c r="G81" s="249"/>
      <c r="H81" s="249" t="s">
        <v>330</v>
      </c>
      <c r="I81" s="249" t="s">
        <v>320</v>
      </c>
      <c r="J81" s="249">
        <v>15</v>
      </c>
      <c r="K81" s="239"/>
    </row>
    <row r="82" spans="2:11" ht="15" customHeight="1">
      <c r="B82" s="248"/>
      <c r="C82" s="249" t="s">
        <v>331</v>
      </c>
      <c r="D82" s="249"/>
      <c r="E82" s="249"/>
      <c r="F82" s="250" t="s">
        <v>324</v>
      </c>
      <c r="G82" s="249"/>
      <c r="H82" s="249" t="s">
        <v>332</v>
      </c>
      <c r="I82" s="249" t="s">
        <v>320</v>
      </c>
      <c r="J82" s="249">
        <v>15</v>
      </c>
      <c r="K82" s="239"/>
    </row>
    <row r="83" spans="2:11" ht="15" customHeight="1">
      <c r="B83" s="248"/>
      <c r="C83" s="249" t="s">
        <v>333</v>
      </c>
      <c r="D83" s="249"/>
      <c r="E83" s="249"/>
      <c r="F83" s="250" t="s">
        <v>324</v>
      </c>
      <c r="G83" s="249"/>
      <c r="H83" s="249" t="s">
        <v>334</v>
      </c>
      <c r="I83" s="249" t="s">
        <v>320</v>
      </c>
      <c r="J83" s="249">
        <v>20</v>
      </c>
      <c r="K83" s="239"/>
    </row>
    <row r="84" spans="2:11" ht="15" customHeight="1">
      <c r="B84" s="248"/>
      <c r="C84" s="249" t="s">
        <v>335</v>
      </c>
      <c r="D84" s="249"/>
      <c r="E84" s="249"/>
      <c r="F84" s="250" t="s">
        <v>324</v>
      </c>
      <c r="G84" s="249"/>
      <c r="H84" s="249" t="s">
        <v>336</v>
      </c>
      <c r="I84" s="249" t="s">
        <v>320</v>
      </c>
      <c r="J84" s="249">
        <v>20</v>
      </c>
      <c r="K84" s="239"/>
    </row>
    <row r="85" spans="2:11" ht="15" customHeight="1">
      <c r="B85" s="248"/>
      <c r="C85" s="228" t="s">
        <v>337</v>
      </c>
      <c r="D85" s="228"/>
      <c r="E85" s="228"/>
      <c r="F85" s="247" t="s">
        <v>324</v>
      </c>
      <c r="G85" s="246"/>
      <c r="H85" s="228" t="s">
        <v>338</v>
      </c>
      <c r="I85" s="228" t="s">
        <v>320</v>
      </c>
      <c r="J85" s="228">
        <v>50</v>
      </c>
      <c r="K85" s="239"/>
    </row>
    <row r="86" spans="2:11" ht="15" customHeight="1">
      <c r="B86" s="248"/>
      <c r="C86" s="228" t="s">
        <v>339</v>
      </c>
      <c r="D86" s="228"/>
      <c r="E86" s="228"/>
      <c r="F86" s="247" t="s">
        <v>324</v>
      </c>
      <c r="G86" s="246"/>
      <c r="H86" s="228" t="s">
        <v>340</v>
      </c>
      <c r="I86" s="228" t="s">
        <v>320</v>
      </c>
      <c r="J86" s="228">
        <v>20</v>
      </c>
      <c r="K86" s="239"/>
    </row>
    <row r="87" spans="2:11" ht="15" customHeight="1">
      <c r="B87" s="248"/>
      <c r="C87" s="228" t="s">
        <v>341</v>
      </c>
      <c r="D87" s="228"/>
      <c r="E87" s="228"/>
      <c r="F87" s="247" t="s">
        <v>324</v>
      </c>
      <c r="G87" s="246"/>
      <c r="H87" s="228" t="s">
        <v>342</v>
      </c>
      <c r="I87" s="228" t="s">
        <v>320</v>
      </c>
      <c r="J87" s="228">
        <v>20</v>
      </c>
      <c r="K87" s="239"/>
    </row>
    <row r="88" spans="2:11" ht="15" customHeight="1">
      <c r="B88" s="248"/>
      <c r="C88" s="228" t="s">
        <v>343</v>
      </c>
      <c r="D88" s="228"/>
      <c r="E88" s="228"/>
      <c r="F88" s="247" t="s">
        <v>324</v>
      </c>
      <c r="G88" s="246"/>
      <c r="H88" s="228" t="s">
        <v>344</v>
      </c>
      <c r="I88" s="228" t="s">
        <v>320</v>
      </c>
      <c r="J88" s="228">
        <v>50</v>
      </c>
      <c r="K88" s="239"/>
    </row>
    <row r="89" spans="2:11" ht="15" customHeight="1">
      <c r="B89" s="248"/>
      <c r="C89" s="228" t="s">
        <v>345</v>
      </c>
      <c r="D89" s="228"/>
      <c r="E89" s="228"/>
      <c r="F89" s="247" t="s">
        <v>324</v>
      </c>
      <c r="G89" s="246"/>
      <c r="H89" s="228" t="s">
        <v>345</v>
      </c>
      <c r="I89" s="228" t="s">
        <v>320</v>
      </c>
      <c r="J89" s="228">
        <v>50</v>
      </c>
      <c r="K89" s="239"/>
    </row>
    <row r="90" spans="2:11" ht="15" customHeight="1">
      <c r="B90" s="248"/>
      <c r="C90" s="228" t="s">
        <v>111</v>
      </c>
      <c r="D90" s="228"/>
      <c r="E90" s="228"/>
      <c r="F90" s="247" t="s">
        <v>324</v>
      </c>
      <c r="G90" s="246"/>
      <c r="H90" s="228" t="s">
        <v>346</v>
      </c>
      <c r="I90" s="228" t="s">
        <v>320</v>
      </c>
      <c r="J90" s="228">
        <v>255</v>
      </c>
      <c r="K90" s="239"/>
    </row>
    <row r="91" spans="2:11" ht="15" customHeight="1">
      <c r="B91" s="248"/>
      <c r="C91" s="228" t="s">
        <v>347</v>
      </c>
      <c r="D91" s="228"/>
      <c r="E91" s="228"/>
      <c r="F91" s="247" t="s">
        <v>318</v>
      </c>
      <c r="G91" s="246"/>
      <c r="H91" s="228" t="s">
        <v>348</v>
      </c>
      <c r="I91" s="228" t="s">
        <v>349</v>
      </c>
      <c r="J91" s="228"/>
      <c r="K91" s="239"/>
    </row>
    <row r="92" spans="2:11" ht="15" customHeight="1">
      <c r="B92" s="248"/>
      <c r="C92" s="228" t="s">
        <v>350</v>
      </c>
      <c r="D92" s="228"/>
      <c r="E92" s="228"/>
      <c r="F92" s="247" t="s">
        <v>318</v>
      </c>
      <c r="G92" s="246"/>
      <c r="H92" s="228" t="s">
        <v>351</v>
      </c>
      <c r="I92" s="228" t="s">
        <v>352</v>
      </c>
      <c r="J92" s="228"/>
      <c r="K92" s="239"/>
    </row>
    <row r="93" spans="2:11" ht="15" customHeight="1">
      <c r="B93" s="248"/>
      <c r="C93" s="228" t="s">
        <v>353</v>
      </c>
      <c r="D93" s="228"/>
      <c r="E93" s="228"/>
      <c r="F93" s="247" t="s">
        <v>318</v>
      </c>
      <c r="G93" s="246"/>
      <c r="H93" s="228" t="s">
        <v>353</v>
      </c>
      <c r="I93" s="228" t="s">
        <v>352</v>
      </c>
      <c r="J93" s="228"/>
      <c r="K93" s="239"/>
    </row>
    <row r="94" spans="2:11" ht="15" customHeight="1">
      <c r="B94" s="248"/>
      <c r="C94" s="228" t="s">
        <v>37</v>
      </c>
      <c r="D94" s="228"/>
      <c r="E94" s="228"/>
      <c r="F94" s="247" t="s">
        <v>318</v>
      </c>
      <c r="G94" s="246"/>
      <c r="H94" s="228" t="s">
        <v>354</v>
      </c>
      <c r="I94" s="228" t="s">
        <v>352</v>
      </c>
      <c r="J94" s="228"/>
      <c r="K94" s="239"/>
    </row>
    <row r="95" spans="2:11" ht="15" customHeight="1">
      <c r="B95" s="248"/>
      <c r="C95" s="228" t="s">
        <v>47</v>
      </c>
      <c r="D95" s="228"/>
      <c r="E95" s="228"/>
      <c r="F95" s="247" t="s">
        <v>318</v>
      </c>
      <c r="G95" s="246"/>
      <c r="H95" s="228" t="s">
        <v>355</v>
      </c>
      <c r="I95" s="228" t="s">
        <v>352</v>
      </c>
      <c r="J95" s="228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345" t="s">
        <v>356</v>
      </c>
      <c r="D100" s="345"/>
      <c r="E100" s="345"/>
      <c r="F100" s="345"/>
      <c r="G100" s="345"/>
      <c r="H100" s="345"/>
      <c r="I100" s="345"/>
      <c r="J100" s="345"/>
      <c r="K100" s="239"/>
    </row>
    <row r="101" spans="2:11" ht="17.25" customHeight="1">
      <c r="B101" s="238"/>
      <c r="C101" s="240" t="s">
        <v>312</v>
      </c>
      <c r="D101" s="240"/>
      <c r="E101" s="240"/>
      <c r="F101" s="240" t="s">
        <v>313</v>
      </c>
      <c r="G101" s="241"/>
      <c r="H101" s="240" t="s">
        <v>106</v>
      </c>
      <c r="I101" s="240" t="s">
        <v>56</v>
      </c>
      <c r="J101" s="240" t="s">
        <v>314</v>
      </c>
      <c r="K101" s="239"/>
    </row>
    <row r="102" spans="2:11" ht="17.25" customHeight="1">
      <c r="B102" s="238"/>
      <c r="C102" s="242" t="s">
        <v>315</v>
      </c>
      <c r="D102" s="242"/>
      <c r="E102" s="242"/>
      <c r="F102" s="243" t="s">
        <v>316</v>
      </c>
      <c r="G102" s="244"/>
      <c r="H102" s="242"/>
      <c r="I102" s="242"/>
      <c r="J102" s="242" t="s">
        <v>317</v>
      </c>
      <c r="K102" s="239"/>
    </row>
    <row r="103" spans="2:11" ht="5.25" customHeight="1">
      <c r="B103" s="238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8"/>
      <c r="C104" s="228" t="s">
        <v>52</v>
      </c>
      <c r="D104" s="245"/>
      <c r="E104" s="245"/>
      <c r="F104" s="247" t="s">
        <v>318</v>
      </c>
      <c r="G104" s="256"/>
      <c r="H104" s="228" t="s">
        <v>357</v>
      </c>
      <c r="I104" s="228" t="s">
        <v>320</v>
      </c>
      <c r="J104" s="228">
        <v>20</v>
      </c>
      <c r="K104" s="239"/>
    </row>
    <row r="105" spans="2:11" ht="15" customHeight="1">
      <c r="B105" s="238"/>
      <c r="C105" s="228" t="s">
        <v>321</v>
      </c>
      <c r="D105" s="228"/>
      <c r="E105" s="228"/>
      <c r="F105" s="247" t="s">
        <v>318</v>
      </c>
      <c r="G105" s="228"/>
      <c r="H105" s="228" t="s">
        <v>357</v>
      </c>
      <c r="I105" s="228" t="s">
        <v>320</v>
      </c>
      <c r="J105" s="228">
        <v>120</v>
      </c>
      <c r="K105" s="239"/>
    </row>
    <row r="106" spans="2:11" ht="15" customHeight="1">
      <c r="B106" s="248"/>
      <c r="C106" s="228" t="s">
        <v>323</v>
      </c>
      <c r="D106" s="228"/>
      <c r="E106" s="228"/>
      <c r="F106" s="247" t="s">
        <v>324</v>
      </c>
      <c r="G106" s="228"/>
      <c r="H106" s="228" t="s">
        <v>357</v>
      </c>
      <c r="I106" s="228" t="s">
        <v>320</v>
      </c>
      <c r="J106" s="228">
        <v>50</v>
      </c>
      <c r="K106" s="239"/>
    </row>
    <row r="107" spans="2:11" ht="15" customHeight="1">
      <c r="B107" s="248"/>
      <c r="C107" s="228" t="s">
        <v>326</v>
      </c>
      <c r="D107" s="228"/>
      <c r="E107" s="228"/>
      <c r="F107" s="247" t="s">
        <v>318</v>
      </c>
      <c r="G107" s="228"/>
      <c r="H107" s="228" t="s">
        <v>357</v>
      </c>
      <c r="I107" s="228" t="s">
        <v>328</v>
      </c>
      <c r="J107" s="228"/>
      <c r="K107" s="239"/>
    </row>
    <row r="108" spans="2:11" ht="15" customHeight="1">
      <c r="B108" s="248"/>
      <c r="C108" s="228" t="s">
        <v>337</v>
      </c>
      <c r="D108" s="228"/>
      <c r="E108" s="228"/>
      <c r="F108" s="247" t="s">
        <v>324</v>
      </c>
      <c r="G108" s="228"/>
      <c r="H108" s="228" t="s">
        <v>357</v>
      </c>
      <c r="I108" s="228" t="s">
        <v>320</v>
      </c>
      <c r="J108" s="228">
        <v>50</v>
      </c>
      <c r="K108" s="239"/>
    </row>
    <row r="109" spans="2:11" ht="15" customHeight="1">
      <c r="B109" s="248"/>
      <c r="C109" s="228" t="s">
        <v>345</v>
      </c>
      <c r="D109" s="228"/>
      <c r="E109" s="228"/>
      <c r="F109" s="247" t="s">
        <v>324</v>
      </c>
      <c r="G109" s="228"/>
      <c r="H109" s="228" t="s">
        <v>357</v>
      </c>
      <c r="I109" s="228" t="s">
        <v>320</v>
      </c>
      <c r="J109" s="228">
        <v>50</v>
      </c>
      <c r="K109" s="239"/>
    </row>
    <row r="110" spans="2:11" ht="15" customHeight="1">
      <c r="B110" s="248"/>
      <c r="C110" s="228" t="s">
        <v>343</v>
      </c>
      <c r="D110" s="228"/>
      <c r="E110" s="228"/>
      <c r="F110" s="247" t="s">
        <v>324</v>
      </c>
      <c r="G110" s="228"/>
      <c r="H110" s="228" t="s">
        <v>357</v>
      </c>
      <c r="I110" s="228" t="s">
        <v>320</v>
      </c>
      <c r="J110" s="228">
        <v>50</v>
      </c>
      <c r="K110" s="239"/>
    </row>
    <row r="111" spans="2:11" ht="15" customHeight="1">
      <c r="B111" s="248"/>
      <c r="C111" s="228" t="s">
        <v>52</v>
      </c>
      <c r="D111" s="228"/>
      <c r="E111" s="228"/>
      <c r="F111" s="247" t="s">
        <v>318</v>
      </c>
      <c r="G111" s="228"/>
      <c r="H111" s="228" t="s">
        <v>358</v>
      </c>
      <c r="I111" s="228" t="s">
        <v>320</v>
      </c>
      <c r="J111" s="228">
        <v>20</v>
      </c>
      <c r="K111" s="239"/>
    </row>
    <row r="112" spans="2:11" ht="15" customHeight="1">
      <c r="B112" s="248"/>
      <c r="C112" s="228" t="s">
        <v>359</v>
      </c>
      <c r="D112" s="228"/>
      <c r="E112" s="228"/>
      <c r="F112" s="247" t="s">
        <v>318</v>
      </c>
      <c r="G112" s="228"/>
      <c r="H112" s="228" t="s">
        <v>360</v>
      </c>
      <c r="I112" s="228" t="s">
        <v>320</v>
      </c>
      <c r="J112" s="228">
        <v>120</v>
      </c>
      <c r="K112" s="239"/>
    </row>
    <row r="113" spans="2:11" ht="15" customHeight="1">
      <c r="B113" s="248"/>
      <c r="C113" s="228" t="s">
        <v>37</v>
      </c>
      <c r="D113" s="228"/>
      <c r="E113" s="228"/>
      <c r="F113" s="247" t="s">
        <v>318</v>
      </c>
      <c r="G113" s="228"/>
      <c r="H113" s="228" t="s">
        <v>361</v>
      </c>
      <c r="I113" s="228" t="s">
        <v>352</v>
      </c>
      <c r="J113" s="228"/>
      <c r="K113" s="239"/>
    </row>
    <row r="114" spans="2:11" ht="15" customHeight="1">
      <c r="B114" s="248"/>
      <c r="C114" s="228" t="s">
        <v>47</v>
      </c>
      <c r="D114" s="228"/>
      <c r="E114" s="228"/>
      <c r="F114" s="247" t="s">
        <v>318</v>
      </c>
      <c r="G114" s="228"/>
      <c r="H114" s="228" t="s">
        <v>362</v>
      </c>
      <c r="I114" s="228" t="s">
        <v>352</v>
      </c>
      <c r="J114" s="228"/>
      <c r="K114" s="239"/>
    </row>
    <row r="115" spans="2:11" ht="15" customHeight="1">
      <c r="B115" s="248"/>
      <c r="C115" s="228" t="s">
        <v>56</v>
      </c>
      <c r="D115" s="228"/>
      <c r="E115" s="228"/>
      <c r="F115" s="247" t="s">
        <v>318</v>
      </c>
      <c r="G115" s="228"/>
      <c r="H115" s="228" t="s">
        <v>363</v>
      </c>
      <c r="I115" s="228" t="s">
        <v>364</v>
      </c>
      <c r="J115" s="228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4"/>
      <c r="D117" s="224"/>
      <c r="E117" s="224"/>
      <c r="F117" s="259"/>
      <c r="G117" s="224"/>
      <c r="H117" s="224"/>
      <c r="I117" s="224"/>
      <c r="J117" s="224"/>
      <c r="K117" s="258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341" t="s">
        <v>365</v>
      </c>
      <c r="D120" s="341"/>
      <c r="E120" s="341"/>
      <c r="F120" s="341"/>
      <c r="G120" s="341"/>
      <c r="H120" s="341"/>
      <c r="I120" s="341"/>
      <c r="J120" s="341"/>
      <c r="K120" s="264"/>
    </row>
    <row r="121" spans="2:11" ht="17.25" customHeight="1">
      <c r="B121" s="265"/>
      <c r="C121" s="240" t="s">
        <v>312</v>
      </c>
      <c r="D121" s="240"/>
      <c r="E121" s="240"/>
      <c r="F121" s="240" t="s">
        <v>313</v>
      </c>
      <c r="G121" s="241"/>
      <c r="H121" s="240" t="s">
        <v>106</v>
      </c>
      <c r="I121" s="240" t="s">
        <v>56</v>
      </c>
      <c r="J121" s="240" t="s">
        <v>314</v>
      </c>
      <c r="K121" s="266"/>
    </row>
    <row r="122" spans="2:11" ht="17.25" customHeight="1">
      <c r="B122" s="265"/>
      <c r="C122" s="242" t="s">
        <v>315</v>
      </c>
      <c r="D122" s="242"/>
      <c r="E122" s="242"/>
      <c r="F122" s="243" t="s">
        <v>316</v>
      </c>
      <c r="G122" s="244"/>
      <c r="H122" s="242"/>
      <c r="I122" s="242"/>
      <c r="J122" s="242" t="s">
        <v>317</v>
      </c>
      <c r="K122" s="266"/>
    </row>
    <row r="123" spans="2:11" ht="5.25" customHeight="1">
      <c r="B123" s="267"/>
      <c r="C123" s="245"/>
      <c r="D123" s="245"/>
      <c r="E123" s="245"/>
      <c r="F123" s="245"/>
      <c r="G123" s="228"/>
      <c r="H123" s="245"/>
      <c r="I123" s="245"/>
      <c r="J123" s="245"/>
      <c r="K123" s="268"/>
    </row>
    <row r="124" spans="2:11" ht="15" customHeight="1">
      <c r="B124" s="267"/>
      <c r="C124" s="228" t="s">
        <v>321</v>
      </c>
      <c r="D124" s="245"/>
      <c r="E124" s="245"/>
      <c r="F124" s="247" t="s">
        <v>318</v>
      </c>
      <c r="G124" s="228"/>
      <c r="H124" s="228" t="s">
        <v>357</v>
      </c>
      <c r="I124" s="228" t="s">
        <v>320</v>
      </c>
      <c r="J124" s="228">
        <v>120</v>
      </c>
      <c r="K124" s="269"/>
    </row>
    <row r="125" spans="2:11" ht="15" customHeight="1">
      <c r="B125" s="267"/>
      <c r="C125" s="228" t="s">
        <v>366</v>
      </c>
      <c r="D125" s="228"/>
      <c r="E125" s="228"/>
      <c r="F125" s="247" t="s">
        <v>318</v>
      </c>
      <c r="G125" s="228"/>
      <c r="H125" s="228" t="s">
        <v>367</v>
      </c>
      <c r="I125" s="228" t="s">
        <v>320</v>
      </c>
      <c r="J125" s="228" t="s">
        <v>368</v>
      </c>
      <c r="K125" s="269"/>
    </row>
    <row r="126" spans="2:11" ht="15" customHeight="1">
      <c r="B126" s="267"/>
      <c r="C126" s="228" t="s">
        <v>267</v>
      </c>
      <c r="D126" s="228"/>
      <c r="E126" s="228"/>
      <c r="F126" s="247" t="s">
        <v>318</v>
      </c>
      <c r="G126" s="228"/>
      <c r="H126" s="228" t="s">
        <v>369</v>
      </c>
      <c r="I126" s="228" t="s">
        <v>320</v>
      </c>
      <c r="J126" s="228" t="s">
        <v>368</v>
      </c>
      <c r="K126" s="269"/>
    </row>
    <row r="127" spans="2:11" ht="15" customHeight="1">
      <c r="B127" s="267"/>
      <c r="C127" s="228" t="s">
        <v>329</v>
      </c>
      <c r="D127" s="228"/>
      <c r="E127" s="228"/>
      <c r="F127" s="247" t="s">
        <v>324</v>
      </c>
      <c r="G127" s="228"/>
      <c r="H127" s="228" t="s">
        <v>330</v>
      </c>
      <c r="I127" s="228" t="s">
        <v>320</v>
      </c>
      <c r="J127" s="228">
        <v>15</v>
      </c>
      <c r="K127" s="269"/>
    </row>
    <row r="128" spans="2:11" ht="15" customHeight="1">
      <c r="B128" s="267"/>
      <c r="C128" s="249" t="s">
        <v>331</v>
      </c>
      <c r="D128" s="249"/>
      <c r="E128" s="249"/>
      <c r="F128" s="250" t="s">
        <v>324</v>
      </c>
      <c r="G128" s="249"/>
      <c r="H128" s="249" t="s">
        <v>332</v>
      </c>
      <c r="I128" s="249" t="s">
        <v>320</v>
      </c>
      <c r="J128" s="249">
        <v>15</v>
      </c>
      <c r="K128" s="269"/>
    </row>
    <row r="129" spans="2:11" ht="15" customHeight="1">
      <c r="B129" s="267"/>
      <c r="C129" s="249" t="s">
        <v>333</v>
      </c>
      <c r="D129" s="249"/>
      <c r="E129" s="249"/>
      <c r="F129" s="250" t="s">
        <v>324</v>
      </c>
      <c r="G129" s="249"/>
      <c r="H129" s="249" t="s">
        <v>334</v>
      </c>
      <c r="I129" s="249" t="s">
        <v>320</v>
      </c>
      <c r="J129" s="249">
        <v>20</v>
      </c>
      <c r="K129" s="269"/>
    </row>
    <row r="130" spans="2:11" ht="15" customHeight="1">
      <c r="B130" s="267"/>
      <c r="C130" s="249" t="s">
        <v>335</v>
      </c>
      <c r="D130" s="249"/>
      <c r="E130" s="249"/>
      <c r="F130" s="250" t="s">
        <v>324</v>
      </c>
      <c r="G130" s="249"/>
      <c r="H130" s="249" t="s">
        <v>336</v>
      </c>
      <c r="I130" s="249" t="s">
        <v>320</v>
      </c>
      <c r="J130" s="249">
        <v>20</v>
      </c>
      <c r="K130" s="269"/>
    </row>
    <row r="131" spans="2:11" ht="15" customHeight="1">
      <c r="B131" s="267"/>
      <c r="C131" s="228" t="s">
        <v>323</v>
      </c>
      <c r="D131" s="228"/>
      <c r="E131" s="228"/>
      <c r="F131" s="247" t="s">
        <v>324</v>
      </c>
      <c r="G131" s="228"/>
      <c r="H131" s="228" t="s">
        <v>357</v>
      </c>
      <c r="I131" s="228" t="s">
        <v>320</v>
      </c>
      <c r="J131" s="228">
        <v>50</v>
      </c>
      <c r="K131" s="269"/>
    </row>
    <row r="132" spans="2:11" ht="15" customHeight="1">
      <c r="B132" s="267"/>
      <c r="C132" s="228" t="s">
        <v>337</v>
      </c>
      <c r="D132" s="228"/>
      <c r="E132" s="228"/>
      <c r="F132" s="247" t="s">
        <v>324</v>
      </c>
      <c r="G132" s="228"/>
      <c r="H132" s="228" t="s">
        <v>357</v>
      </c>
      <c r="I132" s="228" t="s">
        <v>320</v>
      </c>
      <c r="J132" s="228">
        <v>50</v>
      </c>
      <c r="K132" s="269"/>
    </row>
    <row r="133" spans="2:11" ht="15" customHeight="1">
      <c r="B133" s="267"/>
      <c r="C133" s="228" t="s">
        <v>343</v>
      </c>
      <c r="D133" s="228"/>
      <c r="E133" s="228"/>
      <c r="F133" s="247" t="s">
        <v>324</v>
      </c>
      <c r="G133" s="228"/>
      <c r="H133" s="228" t="s">
        <v>357</v>
      </c>
      <c r="I133" s="228" t="s">
        <v>320</v>
      </c>
      <c r="J133" s="228">
        <v>50</v>
      </c>
      <c r="K133" s="269"/>
    </row>
    <row r="134" spans="2:11" ht="15" customHeight="1">
      <c r="B134" s="267"/>
      <c r="C134" s="228" t="s">
        <v>345</v>
      </c>
      <c r="D134" s="228"/>
      <c r="E134" s="228"/>
      <c r="F134" s="247" t="s">
        <v>324</v>
      </c>
      <c r="G134" s="228"/>
      <c r="H134" s="228" t="s">
        <v>357</v>
      </c>
      <c r="I134" s="228" t="s">
        <v>320</v>
      </c>
      <c r="J134" s="228">
        <v>50</v>
      </c>
      <c r="K134" s="269"/>
    </row>
    <row r="135" spans="2:11" ht="15" customHeight="1">
      <c r="B135" s="267"/>
      <c r="C135" s="228" t="s">
        <v>111</v>
      </c>
      <c r="D135" s="228"/>
      <c r="E135" s="228"/>
      <c r="F135" s="247" t="s">
        <v>324</v>
      </c>
      <c r="G135" s="228"/>
      <c r="H135" s="228" t="s">
        <v>370</v>
      </c>
      <c r="I135" s="228" t="s">
        <v>320</v>
      </c>
      <c r="J135" s="228">
        <v>255</v>
      </c>
      <c r="K135" s="269"/>
    </row>
    <row r="136" spans="2:11" ht="15" customHeight="1">
      <c r="B136" s="267"/>
      <c r="C136" s="228" t="s">
        <v>347</v>
      </c>
      <c r="D136" s="228"/>
      <c r="E136" s="228"/>
      <c r="F136" s="247" t="s">
        <v>318</v>
      </c>
      <c r="G136" s="228"/>
      <c r="H136" s="228" t="s">
        <v>371</v>
      </c>
      <c r="I136" s="228" t="s">
        <v>349</v>
      </c>
      <c r="J136" s="228"/>
      <c r="K136" s="269"/>
    </row>
    <row r="137" spans="2:11" ht="15" customHeight="1">
      <c r="B137" s="267"/>
      <c r="C137" s="228" t="s">
        <v>350</v>
      </c>
      <c r="D137" s="228"/>
      <c r="E137" s="228"/>
      <c r="F137" s="247" t="s">
        <v>318</v>
      </c>
      <c r="G137" s="228"/>
      <c r="H137" s="228" t="s">
        <v>372</v>
      </c>
      <c r="I137" s="228" t="s">
        <v>352</v>
      </c>
      <c r="J137" s="228"/>
      <c r="K137" s="269"/>
    </row>
    <row r="138" spans="2:11" ht="15" customHeight="1">
      <c r="B138" s="267"/>
      <c r="C138" s="228" t="s">
        <v>353</v>
      </c>
      <c r="D138" s="228"/>
      <c r="E138" s="228"/>
      <c r="F138" s="247" t="s">
        <v>318</v>
      </c>
      <c r="G138" s="228"/>
      <c r="H138" s="228" t="s">
        <v>353</v>
      </c>
      <c r="I138" s="228" t="s">
        <v>352</v>
      </c>
      <c r="J138" s="228"/>
      <c r="K138" s="269"/>
    </row>
    <row r="139" spans="2:11" ht="15" customHeight="1">
      <c r="B139" s="267"/>
      <c r="C139" s="228" t="s">
        <v>37</v>
      </c>
      <c r="D139" s="228"/>
      <c r="E139" s="228"/>
      <c r="F139" s="247" t="s">
        <v>318</v>
      </c>
      <c r="G139" s="228"/>
      <c r="H139" s="228" t="s">
        <v>373</v>
      </c>
      <c r="I139" s="228" t="s">
        <v>352</v>
      </c>
      <c r="J139" s="228"/>
      <c r="K139" s="269"/>
    </row>
    <row r="140" spans="2:11" ht="15" customHeight="1">
      <c r="B140" s="267"/>
      <c r="C140" s="228" t="s">
        <v>374</v>
      </c>
      <c r="D140" s="228"/>
      <c r="E140" s="228"/>
      <c r="F140" s="247" t="s">
        <v>318</v>
      </c>
      <c r="G140" s="228"/>
      <c r="H140" s="228" t="s">
        <v>375</v>
      </c>
      <c r="I140" s="228" t="s">
        <v>352</v>
      </c>
      <c r="J140" s="228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4"/>
      <c r="C142" s="224"/>
      <c r="D142" s="224"/>
      <c r="E142" s="224"/>
      <c r="F142" s="259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345" t="s">
        <v>376</v>
      </c>
      <c r="D145" s="345"/>
      <c r="E145" s="345"/>
      <c r="F145" s="345"/>
      <c r="G145" s="345"/>
      <c r="H145" s="345"/>
      <c r="I145" s="345"/>
      <c r="J145" s="345"/>
      <c r="K145" s="239"/>
    </row>
    <row r="146" spans="2:11" ht="17.25" customHeight="1">
      <c r="B146" s="238"/>
      <c r="C146" s="240" t="s">
        <v>312</v>
      </c>
      <c r="D146" s="240"/>
      <c r="E146" s="240"/>
      <c r="F146" s="240" t="s">
        <v>313</v>
      </c>
      <c r="G146" s="241"/>
      <c r="H146" s="240" t="s">
        <v>106</v>
      </c>
      <c r="I146" s="240" t="s">
        <v>56</v>
      </c>
      <c r="J146" s="240" t="s">
        <v>314</v>
      </c>
      <c r="K146" s="239"/>
    </row>
    <row r="147" spans="2:11" ht="17.25" customHeight="1">
      <c r="B147" s="238"/>
      <c r="C147" s="242" t="s">
        <v>315</v>
      </c>
      <c r="D147" s="242"/>
      <c r="E147" s="242"/>
      <c r="F147" s="243" t="s">
        <v>316</v>
      </c>
      <c r="G147" s="244"/>
      <c r="H147" s="242"/>
      <c r="I147" s="242"/>
      <c r="J147" s="242" t="s">
        <v>317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321</v>
      </c>
      <c r="D149" s="228"/>
      <c r="E149" s="228"/>
      <c r="F149" s="274" t="s">
        <v>318</v>
      </c>
      <c r="G149" s="228"/>
      <c r="H149" s="273" t="s">
        <v>357</v>
      </c>
      <c r="I149" s="273" t="s">
        <v>320</v>
      </c>
      <c r="J149" s="273">
        <v>120</v>
      </c>
      <c r="K149" s="269"/>
    </row>
    <row r="150" spans="2:11" ht="15" customHeight="1">
      <c r="B150" s="248"/>
      <c r="C150" s="273" t="s">
        <v>366</v>
      </c>
      <c r="D150" s="228"/>
      <c r="E150" s="228"/>
      <c r="F150" s="274" t="s">
        <v>318</v>
      </c>
      <c r="G150" s="228"/>
      <c r="H150" s="273" t="s">
        <v>377</v>
      </c>
      <c r="I150" s="273" t="s">
        <v>320</v>
      </c>
      <c r="J150" s="273" t="s">
        <v>368</v>
      </c>
      <c r="K150" s="269"/>
    </row>
    <row r="151" spans="2:11" ht="15" customHeight="1">
      <c r="B151" s="248"/>
      <c r="C151" s="273" t="s">
        <v>267</v>
      </c>
      <c r="D151" s="228"/>
      <c r="E151" s="228"/>
      <c r="F151" s="274" t="s">
        <v>318</v>
      </c>
      <c r="G151" s="228"/>
      <c r="H151" s="273" t="s">
        <v>378</v>
      </c>
      <c r="I151" s="273" t="s">
        <v>320</v>
      </c>
      <c r="J151" s="273" t="s">
        <v>368</v>
      </c>
      <c r="K151" s="269"/>
    </row>
    <row r="152" spans="2:11" ht="15" customHeight="1">
      <c r="B152" s="248"/>
      <c r="C152" s="273" t="s">
        <v>323</v>
      </c>
      <c r="D152" s="228"/>
      <c r="E152" s="228"/>
      <c r="F152" s="274" t="s">
        <v>324</v>
      </c>
      <c r="G152" s="228"/>
      <c r="H152" s="273" t="s">
        <v>357</v>
      </c>
      <c r="I152" s="273" t="s">
        <v>320</v>
      </c>
      <c r="J152" s="273">
        <v>50</v>
      </c>
      <c r="K152" s="269"/>
    </row>
    <row r="153" spans="2:11" ht="15" customHeight="1">
      <c r="B153" s="248"/>
      <c r="C153" s="273" t="s">
        <v>326</v>
      </c>
      <c r="D153" s="228"/>
      <c r="E153" s="228"/>
      <c r="F153" s="274" t="s">
        <v>318</v>
      </c>
      <c r="G153" s="228"/>
      <c r="H153" s="273" t="s">
        <v>357</v>
      </c>
      <c r="I153" s="273" t="s">
        <v>328</v>
      </c>
      <c r="J153" s="273"/>
      <c r="K153" s="269"/>
    </row>
    <row r="154" spans="2:11" ht="15" customHeight="1">
      <c r="B154" s="248"/>
      <c r="C154" s="273" t="s">
        <v>337</v>
      </c>
      <c r="D154" s="228"/>
      <c r="E154" s="228"/>
      <c r="F154" s="274" t="s">
        <v>324</v>
      </c>
      <c r="G154" s="228"/>
      <c r="H154" s="273" t="s">
        <v>357</v>
      </c>
      <c r="I154" s="273" t="s">
        <v>320</v>
      </c>
      <c r="J154" s="273">
        <v>50</v>
      </c>
      <c r="K154" s="269"/>
    </row>
    <row r="155" spans="2:11" ht="15" customHeight="1">
      <c r="B155" s="248"/>
      <c r="C155" s="273" t="s">
        <v>345</v>
      </c>
      <c r="D155" s="228"/>
      <c r="E155" s="228"/>
      <c r="F155" s="274" t="s">
        <v>324</v>
      </c>
      <c r="G155" s="228"/>
      <c r="H155" s="273" t="s">
        <v>357</v>
      </c>
      <c r="I155" s="273" t="s">
        <v>320</v>
      </c>
      <c r="J155" s="273">
        <v>50</v>
      </c>
      <c r="K155" s="269"/>
    </row>
    <row r="156" spans="2:11" ht="15" customHeight="1">
      <c r="B156" s="248"/>
      <c r="C156" s="273" t="s">
        <v>343</v>
      </c>
      <c r="D156" s="228"/>
      <c r="E156" s="228"/>
      <c r="F156" s="274" t="s">
        <v>324</v>
      </c>
      <c r="G156" s="228"/>
      <c r="H156" s="273" t="s">
        <v>357</v>
      </c>
      <c r="I156" s="273" t="s">
        <v>320</v>
      </c>
      <c r="J156" s="273">
        <v>50</v>
      </c>
      <c r="K156" s="269"/>
    </row>
    <row r="157" spans="2:11" ht="15" customHeight="1">
      <c r="B157" s="248"/>
      <c r="C157" s="273" t="s">
        <v>97</v>
      </c>
      <c r="D157" s="228"/>
      <c r="E157" s="228"/>
      <c r="F157" s="274" t="s">
        <v>318</v>
      </c>
      <c r="G157" s="228"/>
      <c r="H157" s="273" t="s">
        <v>379</v>
      </c>
      <c r="I157" s="273" t="s">
        <v>320</v>
      </c>
      <c r="J157" s="273" t="s">
        <v>380</v>
      </c>
      <c r="K157" s="269"/>
    </row>
    <row r="158" spans="2:11" ht="15" customHeight="1">
      <c r="B158" s="248"/>
      <c r="C158" s="273" t="s">
        <v>381</v>
      </c>
      <c r="D158" s="228"/>
      <c r="E158" s="228"/>
      <c r="F158" s="274" t="s">
        <v>318</v>
      </c>
      <c r="G158" s="228"/>
      <c r="H158" s="273" t="s">
        <v>382</v>
      </c>
      <c r="I158" s="273" t="s">
        <v>352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4"/>
      <c r="C160" s="228"/>
      <c r="D160" s="228"/>
      <c r="E160" s="228"/>
      <c r="F160" s="247"/>
      <c r="G160" s="228"/>
      <c r="H160" s="228"/>
      <c r="I160" s="228"/>
      <c r="J160" s="228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41" t="s">
        <v>383</v>
      </c>
      <c r="D163" s="341"/>
      <c r="E163" s="341"/>
      <c r="F163" s="341"/>
      <c r="G163" s="341"/>
      <c r="H163" s="341"/>
      <c r="I163" s="341"/>
      <c r="J163" s="341"/>
      <c r="K163" s="220"/>
    </row>
    <row r="164" spans="2:11" ht="17.25" customHeight="1">
      <c r="B164" s="219"/>
      <c r="C164" s="240" t="s">
        <v>312</v>
      </c>
      <c r="D164" s="240"/>
      <c r="E164" s="240"/>
      <c r="F164" s="240" t="s">
        <v>313</v>
      </c>
      <c r="G164" s="277"/>
      <c r="H164" s="278" t="s">
        <v>106</v>
      </c>
      <c r="I164" s="278" t="s">
        <v>56</v>
      </c>
      <c r="J164" s="240" t="s">
        <v>314</v>
      </c>
      <c r="K164" s="220"/>
    </row>
    <row r="165" spans="2:11" ht="17.25" customHeight="1">
      <c r="B165" s="221"/>
      <c r="C165" s="242" t="s">
        <v>315</v>
      </c>
      <c r="D165" s="242"/>
      <c r="E165" s="242"/>
      <c r="F165" s="243" t="s">
        <v>316</v>
      </c>
      <c r="G165" s="279"/>
      <c r="H165" s="280"/>
      <c r="I165" s="280"/>
      <c r="J165" s="242" t="s">
        <v>317</v>
      </c>
      <c r="K165" s="222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8" t="s">
        <v>321</v>
      </c>
      <c r="D167" s="228"/>
      <c r="E167" s="228"/>
      <c r="F167" s="247" t="s">
        <v>318</v>
      </c>
      <c r="G167" s="228"/>
      <c r="H167" s="228" t="s">
        <v>357</v>
      </c>
      <c r="I167" s="228" t="s">
        <v>320</v>
      </c>
      <c r="J167" s="228">
        <v>120</v>
      </c>
      <c r="K167" s="269"/>
    </row>
    <row r="168" spans="2:11" ht="15" customHeight="1">
      <c r="B168" s="248"/>
      <c r="C168" s="228" t="s">
        <v>366</v>
      </c>
      <c r="D168" s="228"/>
      <c r="E168" s="228"/>
      <c r="F168" s="247" t="s">
        <v>318</v>
      </c>
      <c r="G168" s="228"/>
      <c r="H168" s="228" t="s">
        <v>367</v>
      </c>
      <c r="I168" s="228" t="s">
        <v>320</v>
      </c>
      <c r="J168" s="228" t="s">
        <v>368</v>
      </c>
      <c r="K168" s="269"/>
    </row>
    <row r="169" spans="2:11" ht="15" customHeight="1">
      <c r="B169" s="248"/>
      <c r="C169" s="228" t="s">
        <v>267</v>
      </c>
      <c r="D169" s="228"/>
      <c r="E169" s="228"/>
      <c r="F169" s="247" t="s">
        <v>318</v>
      </c>
      <c r="G169" s="228"/>
      <c r="H169" s="228" t="s">
        <v>384</v>
      </c>
      <c r="I169" s="228" t="s">
        <v>320</v>
      </c>
      <c r="J169" s="228" t="s">
        <v>368</v>
      </c>
      <c r="K169" s="269"/>
    </row>
    <row r="170" spans="2:11" ht="15" customHeight="1">
      <c r="B170" s="248"/>
      <c r="C170" s="228" t="s">
        <v>323</v>
      </c>
      <c r="D170" s="228"/>
      <c r="E170" s="228"/>
      <c r="F170" s="247" t="s">
        <v>324</v>
      </c>
      <c r="G170" s="228"/>
      <c r="H170" s="228" t="s">
        <v>384</v>
      </c>
      <c r="I170" s="228" t="s">
        <v>320</v>
      </c>
      <c r="J170" s="228">
        <v>50</v>
      </c>
      <c r="K170" s="269"/>
    </row>
    <row r="171" spans="2:11" ht="15" customHeight="1">
      <c r="B171" s="248"/>
      <c r="C171" s="228" t="s">
        <v>326</v>
      </c>
      <c r="D171" s="228"/>
      <c r="E171" s="228"/>
      <c r="F171" s="247" t="s">
        <v>318</v>
      </c>
      <c r="G171" s="228"/>
      <c r="H171" s="228" t="s">
        <v>384</v>
      </c>
      <c r="I171" s="228" t="s">
        <v>328</v>
      </c>
      <c r="J171" s="228"/>
      <c r="K171" s="269"/>
    </row>
    <row r="172" spans="2:11" ht="15" customHeight="1">
      <c r="B172" s="248"/>
      <c r="C172" s="228" t="s">
        <v>337</v>
      </c>
      <c r="D172" s="228"/>
      <c r="E172" s="228"/>
      <c r="F172" s="247" t="s">
        <v>324</v>
      </c>
      <c r="G172" s="228"/>
      <c r="H172" s="228" t="s">
        <v>384</v>
      </c>
      <c r="I172" s="228" t="s">
        <v>320</v>
      </c>
      <c r="J172" s="228">
        <v>50</v>
      </c>
      <c r="K172" s="269"/>
    </row>
    <row r="173" spans="2:11" ht="15" customHeight="1">
      <c r="B173" s="248"/>
      <c r="C173" s="228" t="s">
        <v>345</v>
      </c>
      <c r="D173" s="228"/>
      <c r="E173" s="228"/>
      <c r="F173" s="247" t="s">
        <v>324</v>
      </c>
      <c r="G173" s="228"/>
      <c r="H173" s="228" t="s">
        <v>384</v>
      </c>
      <c r="I173" s="228" t="s">
        <v>320</v>
      </c>
      <c r="J173" s="228">
        <v>50</v>
      </c>
      <c r="K173" s="269"/>
    </row>
    <row r="174" spans="2:11" ht="15" customHeight="1">
      <c r="B174" s="248"/>
      <c r="C174" s="228" t="s">
        <v>343</v>
      </c>
      <c r="D174" s="228"/>
      <c r="E174" s="228"/>
      <c r="F174" s="247" t="s">
        <v>324</v>
      </c>
      <c r="G174" s="228"/>
      <c r="H174" s="228" t="s">
        <v>384</v>
      </c>
      <c r="I174" s="228" t="s">
        <v>320</v>
      </c>
      <c r="J174" s="228">
        <v>50</v>
      </c>
      <c r="K174" s="269"/>
    </row>
    <row r="175" spans="2:11" ht="15" customHeight="1">
      <c r="B175" s="248"/>
      <c r="C175" s="228" t="s">
        <v>105</v>
      </c>
      <c r="D175" s="228"/>
      <c r="E175" s="228"/>
      <c r="F175" s="247" t="s">
        <v>318</v>
      </c>
      <c r="G175" s="228"/>
      <c r="H175" s="228" t="s">
        <v>385</v>
      </c>
      <c r="I175" s="228" t="s">
        <v>386</v>
      </c>
      <c r="J175" s="228"/>
      <c r="K175" s="269"/>
    </row>
    <row r="176" spans="2:11" ht="15" customHeight="1">
      <c r="B176" s="248"/>
      <c r="C176" s="228" t="s">
        <v>56</v>
      </c>
      <c r="D176" s="228"/>
      <c r="E176" s="228"/>
      <c r="F176" s="247" t="s">
        <v>318</v>
      </c>
      <c r="G176" s="228"/>
      <c r="H176" s="228" t="s">
        <v>387</v>
      </c>
      <c r="I176" s="228" t="s">
        <v>388</v>
      </c>
      <c r="J176" s="228">
        <v>1</v>
      </c>
      <c r="K176" s="269"/>
    </row>
    <row r="177" spans="2:11" ht="15" customHeight="1">
      <c r="B177" s="248"/>
      <c r="C177" s="228" t="s">
        <v>52</v>
      </c>
      <c r="D177" s="228"/>
      <c r="E177" s="228"/>
      <c r="F177" s="247" t="s">
        <v>318</v>
      </c>
      <c r="G177" s="228"/>
      <c r="H177" s="228" t="s">
        <v>389</v>
      </c>
      <c r="I177" s="228" t="s">
        <v>320</v>
      </c>
      <c r="J177" s="228">
        <v>20</v>
      </c>
      <c r="K177" s="269"/>
    </row>
    <row r="178" spans="2:11" ht="15" customHeight="1">
      <c r="B178" s="248"/>
      <c r="C178" s="228" t="s">
        <v>106</v>
      </c>
      <c r="D178" s="228"/>
      <c r="E178" s="228"/>
      <c r="F178" s="247" t="s">
        <v>318</v>
      </c>
      <c r="G178" s="228"/>
      <c r="H178" s="228" t="s">
        <v>390</v>
      </c>
      <c r="I178" s="228" t="s">
        <v>320</v>
      </c>
      <c r="J178" s="228">
        <v>255</v>
      </c>
      <c r="K178" s="269"/>
    </row>
    <row r="179" spans="2:11" ht="15" customHeight="1">
      <c r="B179" s="248"/>
      <c r="C179" s="228" t="s">
        <v>107</v>
      </c>
      <c r="D179" s="228"/>
      <c r="E179" s="228"/>
      <c r="F179" s="247" t="s">
        <v>318</v>
      </c>
      <c r="G179" s="228"/>
      <c r="H179" s="228" t="s">
        <v>283</v>
      </c>
      <c r="I179" s="228" t="s">
        <v>320</v>
      </c>
      <c r="J179" s="228">
        <v>10</v>
      </c>
      <c r="K179" s="269"/>
    </row>
    <row r="180" spans="2:11" ht="15" customHeight="1">
      <c r="B180" s="248"/>
      <c r="C180" s="228" t="s">
        <v>108</v>
      </c>
      <c r="D180" s="228"/>
      <c r="E180" s="228"/>
      <c r="F180" s="247" t="s">
        <v>318</v>
      </c>
      <c r="G180" s="228"/>
      <c r="H180" s="228" t="s">
        <v>391</v>
      </c>
      <c r="I180" s="228" t="s">
        <v>352</v>
      </c>
      <c r="J180" s="228"/>
      <c r="K180" s="269"/>
    </row>
    <row r="181" spans="2:11" ht="15" customHeight="1">
      <c r="B181" s="248"/>
      <c r="C181" s="228" t="s">
        <v>392</v>
      </c>
      <c r="D181" s="228"/>
      <c r="E181" s="228"/>
      <c r="F181" s="247" t="s">
        <v>318</v>
      </c>
      <c r="G181" s="228"/>
      <c r="H181" s="228" t="s">
        <v>393</v>
      </c>
      <c r="I181" s="228" t="s">
        <v>352</v>
      </c>
      <c r="J181" s="228"/>
      <c r="K181" s="269"/>
    </row>
    <row r="182" spans="2:11" ht="15" customHeight="1">
      <c r="B182" s="248"/>
      <c r="C182" s="228" t="s">
        <v>381</v>
      </c>
      <c r="D182" s="228"/>
      <c r="E182" s="228"/>
      <c r="F182" s="247" t="s">
        <v>318</v>
      </c>
      <c r="G182" s="228"/>
      <c r="H182" s="228" t="s">
        <v>394</v>
      </c>
      <c r="I182" s="228" t="s">
        <v>352</v>
      </c>
      <c r="J182" s="228"/>
      <c r="K182" s="269"/>
    </row>
    <row r="183" spans="2:11" ht="15" customHeight="1">
      <c r="B183" s="248"/>
      <c r="C183" s="228" t="s">
        <v>110</v>
      </c>
      <c r="D183" s="228"/>
      <c r="E183" s="228"/>
      <c r="F183" s="247" t="s">
        <v>324</v>
      </c>
      <c r="G183" s="228"/>
      <c r="H183" s="228" t="s">
        <v>395</v>
      </c>
      <c r="I183" s="228" t="s">
        <v>320</v>
      </c>
      <c r="J183" s="228">
        <v>50</v>
      </c>
      <c r="K183" s="269"/>
    </row>
    <row r="184" spans="2:11" ht="15" customHeight="1">
      <c r="B184" s="248"/>
      <c r="C184" s="228" t="s">
        <v>396</v>
      </c>
      <c r="D184" s="228"/>
      <c r="E184" s="228"/>
      <c r="F184" s="247" t="s">
        <v>324</v>
      </c>
      <c r="G184" s="228"/>
      <c r="H184" s="228" t="s">
        <v>397</v>
      </c>
      <c r="I184" s="228" t="s">
        <v>398</v>
      </c>
      <c r="J184" s="228"/>
      <c r="K184" s="269"/>
    </row>
    <row r="185" spans="2:11" ht="15" customHeight="1">
      <c r="B185" s="248"/>
      <c r="C185" s="228" t="s">
        <v>399</v>
      </c>
      <c r="D185" s="228"/>
      <c r="E185" s="228"/>
      <c r="F185" s="247" t="s">
        <v>324</v>
      </c>
      <c r="G185" s="228"/>
      <c r="H185" s="228" t="s">
        <v>400</v>
      </c>
      <c r="I185" s="228" t="s">
        <v>398</v>
      </c>
      <c r="J185" s="228"/>
      <c r="K185" s="269"/>
    </row>
    <row r="186" spans="2:11" ht="15" customHeight="1">
      <c r="B186" s="248"/>
      <c r="C186" s="228" t="s">
        <v>401</v>
      </c>
      <c r="D186" s="228"/>
      <c r="E186" s="228"/>
      <c r="F186" s="247" t="s">
        <v>324</v>
      </c>
      <c r="G186" s="228"/>
      <c r="H186" s="228" t="s">
        <v>402</v>
      </c>
      <c r="I186" s="228" t="s">
        <v>398</v>
      </c>
      <c r="J186" s="228"/>
      <c r="K186" s="269"/>
    </row>
    <row r="187" spans="2:11" ht="15" customHeight="1">
      <c r="B187" s="248"/>
      <c r="C187" s="281" t="s">
        <v>403</v>
      </c>
      <c r="D187" s="228"/>
      <c r="E187" s="228"/>
      <c r="F187" s="247" t="s">
        <v>324</v>
      </c>
      <c r="G187" s="228"/>
      <c r="H187" s="228" t="s">
        <v>404</v>
      </c>
      <c r="I187" s="228" t="s">
        <v>405</v>
      </c>
      <c r="J187" s="282" t="s">
        <v>406</v>
      </c>
      <c r="K187" s="269"/>
    </row>
    <row r="188" spans="2:11" ht="15" customHeight="1">
      <c r="B188" s="248"/>
      <c r="C188" s="233" t="s">
        <v>41</v>
      </c>
      <c r="D188" s="228"/>
      <c r="E188" s="228"/>
      <c r="F188" s="247" t="s">
        <v>318</v>
      </c>
      <c r="G188" s="228"/>
      <c r="H188" s="224" t="s">
        <v>407</v>
      </c>
      <c r="I188" s="228" t="s">
        <v>408</v>
      </c>
      <c r="J188" s="228"/>
      <c r="K188" s="269"/>
    </row>
    <row r="189" spans="2:11" ht="15" customHeight="1">
      <c r="B189" s="248"/>
      <c r="C189" s="233" t="s">
        <v>409</v>
      </c>
      <c r="D189" s="228"/>
      <c r="E189" s="228"/>
      <c r="F189" s="247" t="s">
        <v>318</v>
      </c>
      <c r="G189" s="228"/>
      <c r="H189" s="228" t="s">
        <v>410</v>
      </c>
      <c r="I189" s="228" t="s">
        <v>352</v>
      </c>
      <c r="J189" s="228"/>
      <c r="K189" s="269"/>
    </row>
    <row r="190" spans="2:11" ht="15" customHeight="1">
      <c r="B190" s="248"/>
      <c r="C190" s="233" t="s">
        <v>411</v>
      </c>
      <c r="D190" s="228"/>
      <c r="E190" s="228"/>
      <c r="F190" s="247" t="s">
        <v>318</v>
      </c>
      <c r="G190" s="228"/>
      <c r="H190" s="228" t="s">
        <v>412</v>
      </c>
      <c r="I190" s="228" t="s">
        <v>352</v>
      </c>
      <c r="J190" s="228"/>
      <c r="K190" s="269"/>
    </row>
    <row r="191" spans="2:11" ht="15" customHeight="1">
      <c r="B191" s="248"/>
      <c r="C191" s="233" t="s">
        <v>413</v>
      </c>
      <c r="D191" s="228"/>
      <c r="E191" s="228"/>
      <c r="F191" s="247" t="s">
        <v>324</v>
      </c>
      <c r="G191" s="228"/>
      <c r="H191" s="228" t="s">
        <v>414</v>
      </c>
      <c r="I191" s="228" t="s">
        <v>352</v>
      </c>
      <c r="J191" s="228"/>
      <c r="K191" s="269"/>
    </row>
    <row r="192" spans="2:11" ht="15" customHeight="1">
      <c r="B192" s="275"/>
      <c r="C192" s="283"/>
      <c r="D192" s="257"/>
      <c r="E192" s="257"/>
      <c r="F192" s="257"/>
      <c r="G192" s="257"/>
      <c r="H192" s="257"/>
      <c r="I192" s="257"/>
      <c r="J192" s="257"/>
      <c r="K192" s="276"/>
    </row>
    <row r="193" spans="2:11" ht="18.75" customHeight="1">
      <c r="B193" s="224"/>
      <c r="C193" s="228"/>
      <c r="D193" s="228"/>
      <c r="E193" s="228"/>
      <c r="F193" s="247"/>
      <c r="G193" s="228"/>
      <c r="H193" s="228"/>
      <c r="I193" s="228"/>
      <c r="J193" s="228"/>
      <c r="K193" s="224"/>
    </row>
    <row r="194" spans="2:11" ht="18.75" customHeight="1">
      <c r="B194" s="224"/>
      <c r="C194" s="228"/>
      <c r="D194" s="228"/>
      <c r="E194" s="228"/>
      <c r="F194" s="247"/>
      <c r="G194" s="228"/>
      <c r="H194" s="228"/>
      <c r="I194" s="228"/>
      <c r="J194" s="228"/>
      <c r="K194" s="224"/>
    </row>
    <row r="195" spans="2:11" ht="18.75" customHeight="1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2:11">
      <c r="B196" s="216"/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22.2">
      <c r="B197" s="219"/>
      <c r="C197" s="341" t="s">
        <v>415</v>
      </c>
      <c r="D197" s="341"/>
      <c r="E197" s="341"/>
      <c r="F197" s="341"/>
      <c r="G197" s="341"/>
      <c r="H197" s="341"/>
      <c r="I197" s="341"/>
      <c r="J197" s="341"/>
      <c r="K197" s="220"/>
    </row>
    <row r="198" spans="2:11" ht="25.5" customHeight="1">
      <c r="B198" s="219"/>
      <c r="C198" s="284" t="s">
        <v>416</v>
      </c>
      <c r="D198" s="284"/>
      <c r="E198" s="284"/>
      <c r="F198" s="284" t="s">
        <v>417</v>
      </c>
      <c r="G198" s="285"/>
      <c r="H198" s="346" t="s">
        <v>418</v>
      </c>
      <c r="I198" s="346"/>
      <c r="J198" s="346"/>
      <c r="K198" s="220"/>
    </row>
    <row r="199" spans="2:11" ht="5.25" customHeight="1">
      <c r="B199" s="248"/>
      <c r="C199" s="245"/>
      <c r="D199" s="245"/>
      <c r="E199" s="245"/>
      <c r="F199" s="245"/>
      <c r="G199" s="228"/>
      <c r="H199" s="245"/>
      <c r="I199" s="245"/>
      <c r="J199" s="245"/>
      <c r="K199" s="269"/>
    </row>
    <row r="200" spans="2:11" ht="15" customHeight="1">
      <c r="B200" s="248"/>
      <c r="C200" s="228" t="s">
        <v>408</v>
      </c>
      <c r="D200" s="228"/>
      <c r="E200" s="228"/>
      <c r="F200" s="247" t="s">
        <v>42</v>
      </c>
      <c r="G200" s="228"/>
      <c r="H200" s="343" t="s">
        <v>419</v>
      </c>
      <c r="I200" s="343"/>
      <c r="J200" s="343"/>
      <c r="K200" s="269"/>
    </row>
    <row r="201" spans="2:11" ht="15" customHeight="1">
      <c r="B201" s="248"/>
      <c r="C201" s="254"/>
      <c r="D201" s="228"/>
      <c r="E201" s="228"/>
      <c r="F201" s="247" t="s">
        <v>43</v>
      </c>
      <c r="G201" s="228"/>
      <c r="H201" s="343" t="s">
        <v>420</v>
      </c>
      <c r="I201" s="343"/>
      <c r="J201" s="343"/>
      <c r="K201" s="269"/>
    </row>
    <row r="202" spans="2:11" ht="15" customHeight="1">
      <c r="B202" s="248"/>
      <c r="C202" s="254"/>
      <c r="D202" s="228"/>
      <c r="E202" s="228"/>
      <c r="F202" s="247" t="s">
        <v>46</v>
      </c>
      <c r="G202" s="228"/>
      <c r="H202" s="343" t="s">
        <v>421</v>
      </c>
      <c r="I202" s="343"/>
      <c r="J202" s="343"/>
      <c r="K202" s="269"/>
    </row>
    <row r="203" spans="2:11" ht="15" customHeight="1">
      <c r="B203" s="248"/>
      <c r="C203" s="228"/>
      <c r="D203" s="228"/>
      <c r="E203" s="228"/>
      <c r="F203" s="247" t="s">
        <v>44</v>
      </c>
      <c r="G203" s="228"/>
      <c r="H203" s="343" t="s">
        <v>422</v>
      </c>
      <c r="I203" s="343"/>
      <c r="J203" s="343"/>
      <c r="K203" s="269"/>
    </row>
    <row r="204" spans="2:11" ht="15" customHeight="1">
      <c r="B204" s="248"/>
      <c r="C204" s="228"/>
      <c r="D204" s="228"/>
      <c r="E204" s="228"/>
      <c r="F204" s="247" t="s">
        <v>45</v>
      </c>
      <c r="G204" s="228"/>
      <c r="H204" s="343" t="s">
        <v>423</v>
      </c>
      <c r="I204" s="343"/>
      <c r="J204" s="343"/>
      <c r="K204" s="269"/>
    </row>
    <row r="205" spans="2:11" ht="15" customHeight="1">
      <c r="B205" s="248"/>
      <c r="C205" s="228"/>
      <c r="D205" s="228"/>
      <c r="E205" s="228"/>
      <c r="F205" s="247"/>
      <c r="G205" s="228"/>
      <c r="H205" s="228"/>
      <c r="I205" s="228"/>
      <c r="J205" s="228"/>
      <c r="K205" s="269"/>
    </row>
    <row r="206" spans="2:11" ht="15" customHeight="1">
      <c r="B206" s="248"/>
      <c r="C206" s="228" t="s">
        <v>364</v>
      </c>
      <c r="D206" s="228"/>
      <c r="E206" s="228"/>
      <c r="F206" s="247" t="s">
        <v>78</v>
      </c>
      <c r="G206" s="228"/>
      <c r="H206" s="343" t="s">
        <v>424</v>
      </c>
      <c r="I206" s="343"/>
      <c r="J206" s="343"/>
      <c r="K206" s="269"/>
    </row>
    <row r="207" spans="2:11" ht="15" customHeight="1">
      <c r="B207" s="248"/>
      <c r="C207" s="254"/>
      <c r="D207" s="228"/>
      <c r="E207" s="228"/>
      <c r="F207" s="247" t="s">
        <v>261</v>
      </c>
      <c r="G207" s="228"/>
      <c r="H207" s="343" t="s">
        <v>262</v>
      </c>
      <c r="I207" s="343"/>
      <c r="J207" s="343"/>
      <c r="K207" s="269"/>
    </row>
    <row r="208" spans="2:11" ht="15" customHeight="1">
      <c r="B208" s="248"/>
      <c r="C208" s="228"/>
      <c r="D208" s="228"/>
      <c r="E208" s="228"/>
      <c r="F208" s="247" t="s">
        <v>259</v>
      </c>
      <c r="G208" s="228"/>
      <c r="H208" s="343" t="s">
        <v>425</v>
      </c>
      <c r="I208" s="343"/>
      <c r="J208" s="343"/>
      <c r="K208" s="269"/>
    </row>
    <row r="209" spans="2:11" ht="15" customHeight="1">
      <c r="B209" s="286"/>
      <c r="C209" s="254"/>
      <c r="D209" s="254"/>
      <c r="E209" s="254"/>
      <c r="F209" s="247" t="s">
        <v>263</v>
      </c>
      <c r="G209" s="233"/>
      <c r="H209" s="347" t="s">
        <v>264</v>
      </c>
      <c r="I209" s="347"/>
      <c r="J209" s="347"/>
      <c r="K209" s="287"/>
    </row>
    <row r="210" spans="2:11" ht="15" customHeight="1">
      <c r="B210" s="286"/>
      <c r="C210" s="254"/>
      <c r="D210" s="254"/>
      <c r="E210" s="254"/>
      <c r="F210" s="247" t="s">
        <v>265</v>
      </c>
      <c r="G210" s="233"/>
      <c r="H210" s="347" t="s">
        <v>426</v>
      </c>
      <c r="I210" s="347"/>
      <c r="J210" s="347"/>
      <c r="K210" s="287"/>
    </row>
    <row r="211" spans="2:11" ht="15" customHeight="1">
      <c r="B211" s="286"/>
      <c r="C211" s="254"/>
      <c r="D211" s="254"/>
      <c r="E211" s="254"/>
      <c r="F211" s="288"/>
      <c r="G211" s="233"/>
      <c r="H211" s="289"/>
      <c r="I211" s="289"/>
      <c r="J211" s="289"/>
      <c r="K211" s="287"/>
    </row>
    <row r="212" spans="2:11" ht="15" customHeight="1">
      <c r="B212" s="286"/>
      <c r="C212" s="228" t="s">
        <v>388</v>
      </c>
      <c r="D212" s="254"/>
      <c r="E212" s="254"/>
      <c r="F212" s="247">
        <v>1</v>
      </c>
      <c r="G212" s="233"/>
      <c r="H212" s="347" t="s">
        <v>427</v>
      </c>
      <c r="I212" s="347"/>
      <c r="J212" s="347"/>
      <c r="K212" s="287"/>
    </row>
    <row r="213" spans="2:11" ht="15" customHeight="1">
      <c r="B213" s="286"/>
      <c r="C213" s="254"/>
      <c r="D213" s="254"/>
      <c r="E213" s="254"/>
      <c r="F213" s="247">
        <v>2</v>
      </c>
      <c r="G213" s="233"/>
      <c r="H213" s="347" t="s">
        <v>428</v>
      </c>
      <c r="I213" s="347"/>
      <c r="J213" s="347"/>
      <c r="K213" s="287"/>
    </row>
    <row r="214" spans="2:11" ht="15" customHeight="1">
      <c r="B214" s="286"/>
      <c r="C214" s="254"/>
      <c r="D214" s="254"/>
      <c r="E214" s="254"/>
      <c r="F214" s="247">
        <v>3</v>
      </c>
      <c r="G214" s="233"/>
      <c r="H214" s="347" t="s">
        <v>429</v>
      </c>
      <c r="I214" s="347"/>
      <c r="J214" s="347"/>
      <c r="K214" s="287"/>
    </row>
    <row r="215" spans="2:11" ht="15" customHeight="1">
      <c r="B215" s="286"/>
      <c r="C215" s="254"/>
      <c r="D215" s="254"/>
      <c r="E215" s="254"/>
      <c r="F215" s="247">
        <v>4</v>
      </c>
      <c r="G215" s="233"/>
      <c r="H215" s="347" t="s">
        <v>430</v>
      </c>
      <c r="I215" s="347"/>
      <c r="J215" s="347"/>
      <c r="K215" s="287"/>
    </row>
    <row r="216" spans="2:11" ht="12.75" customHeight="1">
      <c r="B216" s="290"/>
      <c r="C216" s="291"/>
      <c r="D216" s="291"/>
      <c r="E216" s="291"/>
      <c r="F216" s="291"/>
      <c r="G216" s="291"/>
      <c r="H216" s="291"/>
      <c r="I216" s="291"/>
      <c r="J216" s="291"/>
      <c r="K216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2018_06_01 - Způsobilé po...</vt:lpstr>
      <vt:lpstr>2018_06_02 - Způsobilé po...</vt:lpstr>
      <vt:lpstr>2018_06_03 - Nezpůsobilé ...</vt:lpstr>
      <vt:lpstr>Pokyny pro vyplnění</vt:lpstr>
      <vt:lpstr>'2018_06_01 - Způsobilé po...'!Názvy_tisku</vt:lpstr>
      <vt:lpstr>'2018_06_02 - Způsobilé po...'!Názvy_tisku</vt:lpstr>
      <vt:lpstr>'2018_06_03 - Nezpůsobilé ...'!Názvy_tisku</vt:lpstr>
      <vt:lpstr>'Rekapitulace stavby'!Názvy_tisku</vt:lpstr>
      <vt:lpstr>'2018_06_01 - Způsobilé po...'!Oblast_tisku</vt:lpstr>
      <vt:lpstr>'2018_06_02 - Způsobilé po...'!Oblast_tisku</vt:lpstr>
      <vt:lpstr>'2018_06_03 - Nezpůsobilé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2018-06-22T10:26:04Z</dcterms:created>
  <dcterms:modified xsi:type="dcterms:W3CDTF">2018-06-22T11:22:16Z</dcterms:modified>
</cp:coreProperties>
</file>